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ANONICAL_EVENTS_IMPORT_EXPORT\"/>
    </mc:Choice>
  </mc:AlternateContent>
  <bookViews>
    <workbookView xWindow="0" yWindow="0" windowWidth="19200" windowHeight="11880" activeTab="7"/>
  </bookViews>
  <sheets>
    <sheet name="DATA_GOES_HERE" sheetId="1" r:id="rId1"/>
    <sheet name="WORD" sheetId="5" state="hidden" r:id="rId2"/>
    <sheet name="WORDY_DESCRIPTION" sheetId="10" state="hidden" r:id="rId3"/>
    <sheet name="SUMMARY_WORD" sheetId="11" state="hidden" r:id="rId4"/>
    <sheet name="X-BEDEWORK-VALUES" sheetId="6" state="hidden" r:id="rId5"/>
    <sheet name="VENUEID" sheetId="2" r:id="rId6"/>
    <sheet name="eventTypeID" sheetId="3" r:id="rId7"/>
    <sheet name="DESTINATION" sheetId="4" r:id="rId8"/>
    <sheet name="Sheet1" sheetId="7" r:id="rId9"/>
    <sheet name="Sheet3" sheetId="9" r:id="rId10"/>
  </sheets>
  <externalReferences>
    <externalReference r:id="rId11"/>
    <externalReference r:id="rId12"/>
  </externalReferences>
  <definedNames>
    <definedName name="_xlnm._FilterDatabase" localSheetId="0" hidden="1">DATA_GOES_HERE!$A$1:$AK$96</definedName>
    <definedName name="_xlcn.WorksheetConnection_20160219_BEDEWORK_WORDY_DESCRIPTIONS_SORTING.xlsxTable21" hidden="1">Table2[]</definedName>
    <definedName name="_xlcn.WorksheetConnection_20160219_BEDEWORK_WORDY_DESCRIPTIONS_SORTING.xlsxTable41" hidden="1">Table4[]</definedName>
    <definedName name="Ages">'X-BEDEWORK-VALUES'!$A$2:$A$4</definedName>
    <definedName name="LOCATIONS">VENUEID!$A$2:$A$24</definedName>
  </definedNames>
  <calcPr calcId="152511"/>
  <pivotCaches>
    <pivotCache cacheId="0" r:id="rId13"/>
    <pivotCache cacheId="1" r:id="rId14"/>
    <pivotCache cacheId="2"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ac08ec94-5b85-48dc-bb95-3bb9b010f5e6" name="Table4" connection="WorksheetConnection_20160219_BEDEWORK_WORDY_DESCRIPTIONS_SORTING.xlsx!Table4"/>
          <x15:modelTable id="Table2-cb4a7f63-5cb0-4efc-b058-fd7b0cfdf078" name="Table2" connection="WorksheetConnection_20160219_BEDEWORK_WORDY_DESCRIPTIONS_SORTING.xlsx!Table2"/>
        </x15:modelTables>
      </x15:dataModel>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2" i="4"/>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2" i="4"/>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25"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25"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25"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25"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 r="H20" i="4" l="1"/>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Q2" i="4"/>
  <c r="R2" i="4"/>
  <c r="W2" i="4"/>
  <c r="X2" i="4"/>
  <c r="Y2" i="4"/>
  <c r="Z2" i="4"/>
  <c r="AA2" i="4"/>
  <c r="AB2" i="4"/>
  <c r="AC2" i="4"/>
  <c r="B3" i="4"/>
  <c r="E3" i="4"/>
  <c r="F3" i="4"/>
  <c r="G3" i="4"/>
  <c r="H3" i="4"/>
  <c r="I3" i="4"/>
  <c r="Q3" i="4"/>
  <c r="R3" i="4"/>
  <c r="W3" i="4"/>
  <c r="X3" i="4"/>
  <c r="Y3" i="4"/>
  <c r="Z3" i="4"/>
  <c r="AA3" i="4"/>
  <c r="AB3" i="4"/>
  <c r="AC3" i="4"/>
  <c r="B4" i="4"/>
  <c r="E4" i="4"/>
  <c r="F4" i="4"/>
  <c r="G4" i="4"/>
  <c r="H4" i="4"/>
  <c r="I4" i="4"/>
  <c r="Q4" i="4"/>
  <c r="R4" i="4"/>
  <c r="W4" i="4"/>
  <c r="X4" i="4"/>
  <c r="Y4" i="4"/>
  <c r="Z4" i="4"/>
  <c r="AA4" i="4"/>
  <c r="AB4" i="4"/>
  <c r="AC4" i="4"/>
  <c r="B5" i="4"/>
  <c r="E5" i="4"/>
  <c r="F5" i="4"/>
  <c r="G5" i="4"/>
  <c r="H5" i="4"/>
  <c r="I5" i="4"/>
  <c r="Q5" i="4"/>
  <c r="R5" i="4"/>
  <c r="W5" i="4"/>
  <c r="X5" i="4"/>
  <c r="Y5" i="4"/>
  <c r="Z5" i="4"/>
  <c r="AA5" i="4"/>
  <c r="AB5" i="4"/>
  <c r="AC5" i="4"/>
  <c r="B6" i="4"/>
  <c r="E6" i="4"/>
  <c r="F6" i="4"/>
  <c r="G6" i="4"/>
  <c r="H6" i="4"/>
  <c r="I6" i="4"/>
  <c r="Q6" i="4"/>
  <c r="R6" i="4"/>
  <c r="W6" i="4"/>
  <c r="X6" i="4"/>
  <c r="Y6" i="4"/>
  <c r="Z6" i="4"/>
  <c r="AA6" i="4"/>
  <c r="AB6" i="4"/>
  <c r="AC6" i="4"/>
  <c r="B7" i="4"/>
  <c r="E7" i="4"/>
  <c r="F7" i="4"/>
  <c r="G7" i="4"/>
  <c r="H7" i="4"/>
  <c r="I7" i="4"/>
  <c r="Q7" i="4"/>
  <c r="R7" i="4"/>
  <c r="W7" i="4"/>
  <c r="X7" i="4"/>
  <c r="Y7" i="4"/>
  <c r="Z7" i="4"/>
  <c r="AA7" i="4"/>
  <c r="AB7" i="4"/>
  <c r="AC7" i="4"/>
  <c r="B8" i="4"/>
  <c r="E8" i="4"/>
  <c r="F8" i="4"/>
  <c r="G8" i="4"/>
  <c r="H8" i="4"/>
  <c r="I8" i="4"/>
  <c r="Q8" i="4"/>
  <c r="R8" i="4"/>
  <c r="W8" i="4"/>
  <c r="X8" i="4"/>
  <c r="Y8" i="4"/>
  <c r="Z8" i="4"/>
  <c r="AA8" i="4"/>
  <c r="AB8" i="4"/>
  <c r="AC8" i="4"/>
  <c r="B9" i="4"/>
  <c r="E9" i="4"/>
  <c r="F9" i="4"/>
  <c r="G9" i="4"/>
  <c r="H9" i="4"/>
  <c r="I9" i="4"/>
  <c r="Q9" i="4"/>
  <c r="R9" i="4"/>
  <c r="W9" i="4"/>
  <c r="X9" i="4"/>
  <c r="Y9" i="4"/>
  <c r="Z9" i="4"/>
  <c r="AA9" i="4"/>
  <c r="AB9" i="4"/>
  <c r="AC9" i="4"/>
  <c r="B10" i="4"/>
  <c r="E10" i="4"/>
  <c r="F10" i="4"/>
  <c r="G10" i="4"/>
  <c r="H10" i="4"/>
  <c r="I10" i="4"/>
  <c r="Q10" i="4"/>
  <c r="R10" i="4"/>
  <c r="W10" i="4"/>
  <c r="X10" i="4"/>
  <c r="Y10" i="4"/>
  <c r="Z10" i="4"/>
  <c r="AA10" i="4"/>
  <c r="AB10" i="4"/>
  <c r="AC10" i="4"/>
  <c r="B11" i="4"/>
  <c r="E11" i="4"/>
  <c r="F11" i="4"/>
  <c r="G11" i="4"/>
  <c r="H11" i="4"/>
  <c r="I11" i="4"/>
  <c r="Q11" i="4"/>
  <c r="R11" i="4"/>
  <c r="W11" i="4"/>
  <c r="X11" i="4"/>
  <c r="Y11" i="4"/>
  <c r="Z11" i="4"/>
  <c r="AA11" i="4"/>
  <c r="AB11" i="4"/>
  <c r="AC11" i="4"/>
  <c r="B12" i="4"/>
  <c r="E12" i="4"/>
  <c r="F12" i="4"/>
  <c r="G12" i="4"/>
  <c r="H12" i="4"/>
  <c r="I12" i="4"/>
  <c r="Q12" i="4"/>
  <c r="R12" i="4"/>
  <c r="W12" i="4"/>
  <c r="X12" i="4"/>
  <c r="Y12" i="4"/>
  <c r="Z12" i="4"/>
  <c r="AA12" i="4"/>
  <c r="AB12" i="4"/>
  <c r="AC12" i="4"/>
  <c r="B13" i="4"/>
  <c r="E13" i="4"/>
  <c r="F13" i="4"/>
  <c r="G13" i="4"/>
  <c r="H13" i="4"/>
  <c r="I13" i="4"/>
  <c r="Q13" i="4"/>
  <c r="R13" i="4"/>
  <c r="W13" i="4"/>
  <c r="X13" i="4"/>
  <c r="Y13" i="4"/>
  <c r="Z13" i="4"/>
  <c r="AA13" i="4"/>
  <c r="AB13" i="4"/>
  <c r="AC13" i="4"/>
  <c r="B14" i="4"/>
  <c r="E14" i="4"/>
  <c r="G14" i="4"/>
  <c r="H14" i="4"/>
  <c r="I14" i="4"/>
  <c r="Q14" i="4"/>
  <c r="R14" i="4"/>
  <c r="W14" i="4"/>
  <c r="X14" i="4"/>
  <c r="Y14" i="4"/>
  <c r="Z14" i="4"/>
  <c r="AA14" i="4"/>
  <c r="AB14" i="4"/>
  <c r="AC14" i="4"/>
  <c r="B15" i="4"/>
  <c r="E15" i="4"/>
  <c r="G15" i="4"/>
  <c r="H15" i="4"/>
  <c r="I15" i="4"/>
  <c r="Q15" i="4"/>
  <c r="R15" i="4"/>
  <c r="W15" i="4"/>
  <c r="X15" i="4"/>
  <c r="Y15" i="4"/>
  <c r="Z15" i="4"/>
  <c r="AA15" i="4"/>
  <c r="AB15" i="4"/>
  <c r="AC15" i="4"/>
  <c r="B16" i="4"/>
  <c r="E16" i="4"/>
  <c r="G16" i="4"/>
  <c r="H16" i="4"/>
  <c r="I16" i="4"/>
  <c r="Q16" i="4"/>
  <c r="R16" i="4"/>
  <c r="W16" i="4"/>
  <c r="X16" i="4"/>
  <c r="Y16" i="4"/>
  <c r="Z16" i="4"/>
  <c r="AA16" i="4"/>
  <c r="AB16" i="4"/>
  <c r="AC16" i="4"/>
  <c r="B17" i="4"/>
  <c r="E17" i="4"/>
  <c r="G17" i="4"/>
  <c r="H17" i="4"/>
  <c r="I17" i="4"/>
  <c r="Q17" i="4"/>
  <c r="R17" i="4"/>
  <c r="W17" i="4"/>
  <c r="X17" i="4"/>
  <c r="Y17" i="4"/>
  <c r="Z17" i="4"/>
  <c r="AA17" i="4"/>
  <c r="AB17" i="4"/>
  <c r="AC17" i="4"/>
  <c r="B18" i="4"/>
  <c r="E18" i="4"/>
  <c r="G18" i="4"/>
  <c r="H18" i="4"/>
  <c r="I18" i="4"/>
  <c r="Q18" i="4"/>
  <c r="R18" i="4"/>
  <c r="W18" i="4"/>
  <c r="X18" i="4"/>
  <c r="Y18" i="4"/>
  <c r="Z18" i="4"/>
  <c r="AA18" i="4"/>
  <c r="AB18" i="4"/>
  <c r="AC18" i="4"/>
  <c r="B19" i="4"/>
  <c r="E19" i="4"/>
  <c r="G19" i="4"/>
  <c r="H19" i="4"/>
  <c r="I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20160219_BEDEWORK_WORDY_DESCRIPTIONS_SORTING.xlsx!Table2" type="102" refreshedVersion="5" minRefreshableVersion="5">
    <extLst>
      <ext xmlns:x15="http://schemas.microsoft.com/office/spreadsheetml/2010/11/main" uri="{DE250136-89BD-433C-8126-D09CA5730AF9}">
        <x15:connection id="Table2-cb4a7f63-5cb0-4efc-b058-fd7b0cfdf078">
          <x15:rangePr sourceName="_xlcn.WorksheetConnection_20160219_BEDEWORK_WORDY_DESCRIPTIONS_SORTING.xlsxTable21"/>
        </x15:connection>
      </ext>
    </extLst>
  </connection>
  <connection id="3" name="WorksheetConnection_20160219_BEDEWORK_WORDY_DESCRIPTIONS_SORTING.xlsx!Table4" type="102" refreshedVersion="5" minRefreshableVersion="5">
    <extLst>
      <ext xmlns:x15="http://schemas.microsoft.com/office/spreadsheetml/2010/11/main" uri="{DE250136-89BD-433C-8126-D09CA5730AF9}">
        <x15:connection id="Table4-ac08ec94-5b85-48dc-bb95-3bb9b010f5e6" autoDelete="1">
          <x15:rangePr sourceName="_xlcn.WorksheetConnection_20160219_BEDEWORK_WORDY_DESCRIPTIONS_SORTING.xlsxTable41"/>
        </x15:connection>
      </ext>
    </extLst>
  </connection>
</connections>
</file>

<file path=xl/sharedStrings.xml><?xml version="1.0" encoding="utf-8"?>
<sst xmlns="http://schemas.openxmlformats.org/spreadsheetml/2006/main" count="4955" uniqueCount="1414">
  <si>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</si>
  <si>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</si>
  <si>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</si>
  <si>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</si>
  <si>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</si>
  <si>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</si>
  <si>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</si>
  <si>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</si>
  <si>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</si>
  <si>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</si>
  <si>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</si>
  <si>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</si>
  <si>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</si>
  <si>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</si>
  <si>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</si>
  <si>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</si>
  <si>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</si>
  <si>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</si>
  <si>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</si>
  <si>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</si>
  <si>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</si>
  <si>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</si>
  <si>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</si>
  <si>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</si>
  <si>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</si>
  <si>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</si>
  <si>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</si>
  <si>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</si>
  <si>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</si>
  <si>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</si>
  <si>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</si>
  <si>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</si>
  <si>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</si>
  <si>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</si>
  <si>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</si>
  <si>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</si>
  <si>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</si>
  <si>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</si>
  <si>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</si>
  <si>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</si>
  <si>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</si>
  <si>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</si>
  <si>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</si>
  <si>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</si>
  <si>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</si>
  <si>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</si>
  <si>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</si>
  <si>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</si>
  <si>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</si>
  <si>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</si>
  <si>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</si>
  <si>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</si>
  <si>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</si>
  <si>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</si>
  <si>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</si>
  <si>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</si>
  <si>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</si>
  <si>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</si>
  <si>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</si>
  <si>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</si>
  <si>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</si>
  <si>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</si>
  <si>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</si>
  <si>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</si>
  <si>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</si>
  <si>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</si>
  <si>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</si>
  <si>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</si>
  <si>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</si>
  <si>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</si>
  <si>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</si>
  <si>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</si>
  <si>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</si>
  <si>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</si>
  <si>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</si>
  <si>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</si>
  <si>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</si>
  <si>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</si>
  <si>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</si>
  <si>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</si>
  <si>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</si>
  <si>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</si>
  <si>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</si>
  <si>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</si>
  <si>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</si>
  <si>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</si>
  <si>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</si>
  <si>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</si>
  <si>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</si>
  <si>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</si>
  <si>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</si>
  <si>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</si>
  <si>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</si>
  <si>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Book Clubs</t>
  </si>
  <si>
    <t>Classes and Workshops</t>
  </si>
  <si>
    <t>Dance</t>
  </si>
  <si>
    <t>DANCE</t>
  </si>
  <si>
    <t>Exhibits</t>
  </si>
  <si>
    <t>Movies</t>
  </si>
  <si>
    <t>Music</t>
  </si>
  <si>
    <t>MUSIC</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</si>
  <si>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</si>
  <si>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</si>
  <si>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</si>
  <si>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</si>
  <si>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</si>
  <si>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</si>
  <si>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</si>
  <si>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</si>
  <si>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</si>
  <si>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</si>
  <si>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</si>
  <si>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</si>
  <si>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</si>
  <si>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</si>
  <si>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</si>
  <si>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</si>
  <si>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</si>
  <si>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</si>
  <si>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</si>
  <si>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</si>
  <si>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</si>
  <si>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</si>
  <si>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</si>
  <si>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</si>
  <si>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</si>
  <si>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</si>
  <si>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</si>
  <si>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</si>
  <si>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</si>
  <si>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</si>
  <si>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</si>
  <si>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</si>
  <si>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</si>
  <si>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</si>
  <si>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</si>
  <si>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</si>
  <si>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</si>
  <si>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</si>
  <si>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</si>
  <si>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</si>
  <si>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</si>
  <si>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</si>
  <si>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</si>
  <si>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</si>
  <si>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</si>
  <si>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</si>
  <si>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</si>
  <si>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</si>
  <si>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</si>
  <si>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</si>
  <si>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</si>
  <si>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</si>
  <si>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</si>
  <si>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</si>
  <si>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</si>
  <si>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</si>
  <si>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</si>
  <si>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</si>
  <si>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</si>
  <si>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</si>
  <si>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</si>
  <si>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</si>
  <si>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</si>
  <si>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</si>
  <si>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</si>
  <si>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</si>
  <si>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</si>
  <si>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</si>
  <si>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</si>
  <si>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</si>
  <si>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</si>
  <si>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</si>
  <si>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</si>
  <si>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</si>
  <si>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</si>
  <si>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</si>
  <si>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</si>
  <si>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</si>
  <si>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</si>
  <si>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</si>
  <si>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</si>
  <si>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</si>
  <si>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</si>
  <si>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</si>
  <si>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</si>
  <si>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</si>
  <si>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</si>
  <si>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</si>
  <si>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</si>
  <si>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</si>
  <si>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</si>
  <si>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</si>
  <si>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</si>
  <si>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</si>
  <si>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</si>
  <si>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</si>
  <si>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</si>
  <si>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</si>
  <si>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</si>
  <si>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</si>
  <si>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</si>
  <si>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</si>
  <si>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</si>
  <si>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</si>
  <si>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</si>
  <si>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</si>
  <si>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</si>
  <si>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</si>
  <si>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</si>
  <si>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</si>
  <si>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</si>
  <si>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</si>
  <si>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</si>
  <si>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</si>
  <si>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</si>
  <si>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</si>
  <si>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</si>
  <si>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</si>
  <si>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</si>
  <si>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</si>
  <si>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</si>
  <si>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</si>
  <si>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</si>
  <si>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</si>
  <si>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</si>
  <si>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</si>
  <si>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</si>
  <si>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</si>
  <si>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</si>
  <si>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</si>
  <si>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</si>
  <si>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</si>
  <si>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</si>
  <si>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</si>
  <si>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</si>
  <si>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</si>
  <si>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</si>
  <si>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</si>
  <si>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</si>
  <si>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</si>
  <si>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</si>
  <si>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</si>
  <si>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</si>
  <si>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</si>
  <si>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</si>
  <si>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</si>
  <si>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</si>
  <si>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</si>
  <si>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</si>
  <si>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</si>
  <si>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</si>
  <si>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</si>
  <si>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</si>
  <si>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</si>
  <si>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</si>
  <si>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</si>
  <si>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</si>
  <si>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</si>
  <si>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</si>
  <si>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</si>
  <si>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</si>
  <si>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</si>
  <si>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</si>
  <si>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</si>
  <si>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</si>
  <si>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</si>
  <si>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</si>
  <si>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</si>
  <si>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</si>
  <si>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</si>
  <si>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</si>
  <si>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</si>
  <si>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</si>
  <si>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</si>
  <si>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</si>
  <si>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</si>
  <si>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</si>
  <si>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</si>
  <si>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</si>
  <si>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</si>
  <si>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</si>
  <si>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</si>
  <si>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</si>
  <si>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</si>
  <si>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</si>
  <si>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</si>
  <si>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</si>
  <si>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</si>
  <si>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</si>
  <si>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</si>
  <si>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</si>
  <si>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</si>
  <si>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</si>
  <si>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</si>
  <si>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</si>
  <si>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</si>
  <si>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</si>
  <si>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</si>
  <si>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</si>
  <si>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</si>
  <si>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</si>
  <si>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</si>
  <si>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</si>
  <si>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</si>
  <si>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</si>
  <si>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</si>
  <si>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</si>
  <si>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</si>
  <si>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</si>
  <si>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</si>
  <si>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</si>
  <si>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</si>
  <si>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</si>
  <si>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</si>
  <si>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</si>
  <si>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</si>
  <si>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</si>
  <si>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</si>
  <si>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</si>
  <si>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</si>
  <si>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</si>
  <si>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</si>
  <si>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</si>
  <si>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</si>
  <si>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</si>
  <si>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</si>
  <si>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</si>
  <si>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</si>
  <si>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</si>
  <si>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</si>
  <si>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</si>
  <si>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</si>
  <si>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</si>
  <si>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</si>
  <si>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</si>
  <si>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</si>
  <si>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</si>
  <si>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</si>
  <si>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</si>
  <si>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</si>
  <si>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</si>
  <si>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</si>
  <si>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</si>
  <si>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</si>
  <si>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</si>
  <si>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</si>
  <si>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</si>
  <si>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</si>
  <si>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</si>
  <si>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</si>
  <si>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</si>
  <si>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</si>
  <si>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</si>
  <si>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</si>
  <si>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</si>
  <si>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</si>
  <si>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</si>
  <si>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</si>
  <si>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</si>
  <si>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</si>
  <si>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</si>
  <si>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</si>
  <si>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</si>
  <si>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</si>
  <si>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</si>
  <si>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</si>
  <si>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</si>
  <si>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</si>
  <si>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</si>
  <si>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</si>
  <si>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</si>
  <si>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</si>
  <si>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</si>
  <si>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</si>
  <si>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</si>
  <si>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</si>
  <si>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</si>
  <si>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</si>
  <si>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</si>
  <si>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</si>
  <si>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</si>
  <si>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</si>
  <si>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</si>
  <si>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</si>
  <si>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</si>
  <si>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</si>
  <si>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</si>
  <si>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</si>
  <si>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</si>
  <si>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</si>
  <si>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</si>
  <si>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</si>
  <si>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</si>
  <si>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</si>
  <si>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</si>
  <si>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</si>
  <si>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</si>
  <si>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</si>
  <si>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</si>
  <si>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</si>
  <si>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</si>
  <si>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</si>
  <si>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</si>
  <si>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</si>
  <si>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</si>
  <si>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</si>
  <si>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</si>
  <si>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</si>
  <si>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</si>
  <si>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</si>
  <si>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</si>
  <si>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</si>
  <si>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</si>
  <si>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</si>
  <si>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</si>
  <si>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</si>
  <si>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</si>
  <si>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</si>
  <si>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</si>
  <si>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</si>
  <si>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</si>
  <si>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</si>
  <si>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</si>
  <si>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</si>
  <si>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</si>
  <si>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</si>
  <si>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</si>
  <si>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</si>
  <si>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</si>
  <si>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</si>
  <si>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</si>
  <si>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</si>
  <si>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</si>
  <si>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</si>
  <si>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</si>
  <si>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</si>
  <si>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</si>
  <si>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</si>
  <si>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</si>
  <si>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</si>
  <si>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</si>
  <si>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</si>
  <si>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</si>
  <si>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</si>
  <si>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</si>
  <si>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</si>
  <si>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</si>
  <si>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</si>
  <si>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</si>
  <si>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</si>
  <si>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</si>
  <si>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</si>
  <si>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</si>
  <si>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</si>
  <si>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</si>
  <si>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</si>
  <si>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</si>
  <si>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</si>
  <si>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</si>
  <si>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</si>
  <si>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</si>
  <si>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</si>
  <si>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</si>
  <si>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</si>
  <si>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</si>
  <si>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</si>
  <si>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</si>
  <si>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</si>
  <si>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</si>
  <si>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</si>
  <si>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</si>
  <si>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</si>
  <si>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</si>
  <si>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</si>
  <si>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</si>
  <si>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</si>
  <si>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</si>
  <si>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</si>
  <si>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</si>
  <si>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</si>
  <si>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</si>
  <si>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</si>
  <si>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</si>
  <si>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</si>
  <si>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</si>
  <si>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</si>
  <si>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</si>
  <si>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</si>
  <si>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</si>
  <si>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</si>
  <si>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</si>
  <si>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</si>
  <si>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</si>
  <si>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</si>
  <si>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</si>
  <si>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</si>
  <si>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</si>
  <si>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</si>
  <si>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</si>
  <si>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</si>
  <si>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</si>
  <si>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</si>
  <si>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</si>
  <si>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</si>
  <si>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</si>
  <si>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</si>
  <si>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</si>
  <si>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</si>
  <si>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</si>
  <si>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</si>
  <si>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</si>
  <si>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</si>
  <si>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</si>
  <si>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</si>
  <si>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</si>
  <si>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</si>
  <si>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</si>
  <si>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</si>
  <si>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</si>
  <si>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</si>
  <si>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</si>
  <si>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</si>
  <si>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</si>
  <si>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</si>
  <si>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</si>
  <si>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</si>
  <si>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</si>
  <si>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</si>
  <si>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</si>
  <si>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</si>
  <si>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</si>
  <si>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</si>
  <si>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</si>
  <si>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</si>
  <si>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</si>
  <si>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</si>
  <si>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</si>
  <si>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</si>
  <si>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</si>
  <si>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</si>
  <si>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</si>
  <si>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</si>
  <si>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</si>
  <si>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</si>
  <si>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</si>
  <si>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</si>
  <si>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</si>
  <si>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</si>
  <si>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</si>
  <si>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</si>
  <si>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</si>
  <si>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</si>
  <si>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</si>
  <si>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</si>
  <si>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</si>
  <si>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</si>
  <si>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</si>
  <si>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</si>
  <si>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</si>
  <si>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</si>
  <si>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</si>
  <si>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</si>
  <si>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</si>
  <si>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</si>
  <si>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</si>
  <si>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</si>
  <si>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</si>
  <si>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</si>
  <si>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</si>
  <si>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</si>
  <si>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</si>
  <si>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</si>
  <si>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</si>
  <si>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</si>
  <si>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</si>
  <si>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</si>
  <si>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</si>
  <si>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</si>
  <si>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</si>
  <si>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</si>
  <si>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</si>
  <si>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</si>
  <si>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</si>
  <si>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</si>
  <si>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</si>
  <si>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</si>
  <si>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</si>
  <si>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</si>
  <si>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</si>
  <si>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</si>
  <si>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</si>
  <si>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</si>
  <si>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</si>
  <si>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</si>
  <si>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</si>
  <si>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</si>
  <si>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</si>
  <si>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</si>
  <si>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</si>
  <si>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</si>
  <si>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</si>
  <si>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</si>
  <si>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</si>
  <si>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</si>
  <si>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</si>
  <si>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</si>
  <si>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</si>
  <si>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</si>
  <si>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</si>
  <si>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</si>
  <si>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</si>
  <si>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</si>
  <si>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</si>
  <si>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</si>
  <si>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</si>
  <si>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</si>
  <si>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</si>
  <si>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</si>
  <si>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</si>
  <si>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</si>
  <si>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</si>
  <si>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</si>
  <si>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</si>
  <si>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</si>
  <si>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</si>
  <si>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</si>
  <si>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</si>
  <si>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</si>
  <si>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</si>
  <si>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</si>
  <si>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</si>
  <si>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</si>
  <si>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</si>
  <si>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</si>
  <si>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</si>
  <si>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</si>
  <si>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</si>
  <si>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</si>
  <si>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</si>
  <si>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</si>
  <si>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</si>
  <si>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</si>
  <si>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</si>
  <si>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</si>
  <si>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</si>
  <si>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</si>
  <si>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</si>
  <si>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</si>
  <si>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</si>
  <si>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</si>
  <si>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</si>
  <si>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</si>
  <si>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</si>
  <si>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</si>
  <si>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</si>
  <si>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</si>
  <si>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</si>
  <si>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</si>
  <si>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</si>
  <si>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</si>
  <si>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</si>
  <si>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</si>
  <si>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</si>
  <si>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</si>
  <si>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</si>
  <si>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</si>
  <si>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</si>
  <si>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</si>
  <si>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</si>
  <si>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</si>
  <si>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</si>
  <si>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</si>
  <si>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</si>
  <si>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</si>
  <si>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</si>
  <si>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</si>
  <si>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</si>
  <si>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</si>
  <si>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</si>
  <si>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</si>
  <si>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</si>
  <si>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</si>
  <si>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</si>
  <si>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</si>
  <si>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</si>
  <si>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</si>
  <si>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</si>
  <si>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</si>
  <si>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</si>
  <si>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</si>
  <si>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</si>
  <si>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</si>
  <si>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</si>
  <si>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</si>
  <si>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</si>
  <si>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</si>
  <si>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</si>
  <si>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</si>
  <si>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</si>
  <si>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</si>
  <si>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</si>
  <si>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</si>
  <si>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</si>
  <si>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</si>
  <si>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</si>
  <si>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</si>
  <si>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</si>
  <si>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</si>
  <si>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</si>
  <si>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</si>
  <si>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</si>
  <si>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</si>
  <si>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</si>
  <si>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</si>
  <si>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</si>
  <si>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</si>
  <si>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</si>
  <si>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</si>
  <si>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</si>
  <si>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</si>
  <si>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</si>
  <si>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</si>
  <si>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</si>
  <si>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</si>
  <si>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</si>
  <si>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</si>
  <si>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</si>
  <si>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</si>
  <si>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</si>
  <si>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</si>
  <si>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</si>
  <si>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</si>
  <si>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</si>
  <si>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</si>
  <si>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</si>
  <si>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</si>
  <si>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</si>
  <si>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</si>
  <si>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</si>
  <si>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</si>
  <si>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</si>
  <si>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</si>
  <si>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</si>
  <si>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</si>
  <si>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</si>
  <si>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</si>
  <si>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</si>
  <si>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</si>
  <si>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</si>
  <si>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</si>
  <si>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</si>
  <si>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</si>
  <si>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</si>
  <si>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</si>
  <si>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</si>
  <si>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</si>
  <si>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</si>
  <si>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</si>
  <si>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</si>
  <si>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</si>
  <si>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</si>
  <si>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</si>
  <si>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</si>
  <si>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</si>
  <si>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</si>
  <si>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</si>
  <si>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</si>
  <si>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</si>
  <si>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</si>
  <si>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</si>
  <si>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</si>
  <si>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</si>
  <si>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</si>
  <si>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</si>
  <si>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</si>
  <si>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</si>
  <si>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</si>
  <si>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</si>
  <si>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</si>
  <si>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</si>
  <si>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</si>
  <si>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</si>
  <si>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</si>
  <si>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</si>
  <si>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</si>
  <si>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</si>
  <si>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</si>
  <si>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</si>
  <si>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</si>
  <si>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</si>
  <si>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</si>
  <si>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</si>
  <si>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</si>
  <si>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</si>
  <si>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</si>
  <si>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</si>
  <si>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</si>
  <si>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</si>
  <si>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</si>
  <si>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</si>
  <si>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</si>
  <si>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</si>
  <si>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</si>
  <si>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</si>
  <si>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</si>
  <si>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</si>
  <si>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</si>
  <si>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</si>
  <si>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</si>
  <si>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</si>
  <si>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</si>
  <si>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</si>
  <si>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</si>
  <si>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</si>
  <si>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</si>
  <si>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</si>
  <si>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</si>
  <si>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</si>
  <si>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</si>
  <si>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</si>
  <si>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</si>
  <si>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</si>
  <si>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</si>
  <si>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</si>
  <si>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</si>
  <si>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</si>
  <si>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</si>
  <si>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</si>
  <si>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</si>
  <si>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</si>
  <si>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</si>
  <si>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</si>
  <si>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</si>
  <si>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</si>
  <si>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</si>
  <si>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</si>
  <si>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</si>
  <si>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</si>
  <si>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</si>
  <si>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</si>
  <si>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</si>
  <si>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</si>
  <si>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</si>
  <si>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</si>
  <si>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</si>
  <si>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</si>
  <si>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</si>
  <si>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</si>
  <si>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</si>
  <si>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</si>
  <si>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</si>
  <si>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</si>
  <si>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</si>
  <si>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</si>
  <si>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</si>
  <si>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</si>
  <si>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</si>
  <si>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</si>
  <si>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</si>
  <si>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</si>
  <si>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</si>
  <si>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</si>
  <si>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</si>
  <si>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</si>
  <si>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</si>
  <si>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</si>
  <si>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</si>
  <si>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</si>
  <si>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</si>
  <si>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</si>
  <si>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</si>
  <si>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</si>
  <si>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</si>
  <si>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</si>
  <si>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</si>
  <si>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</si>
  <si>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</si>
  <si>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</si>
  <si>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</si>
  <si>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</si>
  <si>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</si>
  <si>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</si>
  <si>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</si>
  <si>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</si>
  <si>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</si>
  <si>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</si>
  <si>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</si>
  <si>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</si>
  <si>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</si>
  <si>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</si>
  <si>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</si>
  <si>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</si>
  <si>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</si>
  <si>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</si>
  <si>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</si>
  <si>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</si>
  <si>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</si>
  <si>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</si>
  <si>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</si>
  <si>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</si>
  <si>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</si>
  <si>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</si>
  <si>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</si>
  <si>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</si>
  <si>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</si>
  <si>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</si>
  <si>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</si>
  <si>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</si>
  <si>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</si>
  <si>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</si>
  <si>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</si>
  <si>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</si>
  <si>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</si>
  <si>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</si>
  <si>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</si>
  <si>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</si>
  <si>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</si>
  <si>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</si>
  <si>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</si>
  <si>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</si>
  <si>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</si>
  <si>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</si>
  <si>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</si>
  <si>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</si>
  <si>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</si>
  <si>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</si>
  <si>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</si>
  <si>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</si>
  <si>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</si>
  <si>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</si>
  <si>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</si>
  <si>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</si>
  <si>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</si>
  <si>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</si>
  <si>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</si>
  <si>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</si>
  <si>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</si>
  <si>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</si>
  <si>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</si>
  <si>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</si>
  <si>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</si>
  <si>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</si>
  <si>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</si>
  <si>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</si>
  <si>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</si>
  <si>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</si>
  <si>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</si>
  <si>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</si>
  <si>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</si>
  <si>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</si>
  <si>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</si>
  <si>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</si>
  <si>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</si>
  <si>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</si>
  <si>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</si>
  <si>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</si>
  <si>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</si>
  <si>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</si>
  <si>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</si>
  <si>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</si>
  <si>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</si>
  <si>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</si>
  <si>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</si>
  <si>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</si>
  <si>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</si>
  <si>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</si>
  <si>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</si>
  <si>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</si>
  <si>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</si>
  <si>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</si>
  <si>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</si>
  <si>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</si>
  <si>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</si>
  <si>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</si>
  <si>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</si>
  <si>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</si>
  <si>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</si>
  <si>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</si>
  <si>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</si>
  <si>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</si>
  <si>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</si>
  <si>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</si>
  <si>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</si>
  <si>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</si>
  <si>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</si>
  <si>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</si>
  <si>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</si>
  <si>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</si>
  <si>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</si>
  <si>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</si>
  <si>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</si>
  <si>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</si>
  <si>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</si>
  <si>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</si>
  <si>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</si>
  <si>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</si>
  <si>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</si>
  <si>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</si>
  <si>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</si>
  <si>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</si>
  <si>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</si>
  <si>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</si>
  <si>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</si>
  <si>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</si>
  <si>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</si>
  <si>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</si>
  <si>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</si>
  <si>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</si>
  <si>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</si>
  <si>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</si>
  <si>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</si>
  <si>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</si>
  <si>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</si>
  <si>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</si>
  <si>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</si>
  <si>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</si>
  <si>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</si>
  <si>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</si>
  <si>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</si>
  <si>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</si>
  <si>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</si>
  <si>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</si>
  <si>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</si>
  <si>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</si>
  <si>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</si>
  <si>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</si>
  <si>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</si>
  <si>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</si>
  <si>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</si>
  <si>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</si>
  <si>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</si>
  <si>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</si>
  <si>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</si>
  <si>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</si>
  <si>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</si>
  <si>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</si>
  <si>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</si>
  <si>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</si>
  <si>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</si>
  <si>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</si>
  <si>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</si>
  <si>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</si>
  <si>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</si>
  <si>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</si>
  <si>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</si>
  <si>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</si>
  <si>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</si>
  <si>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</si>
  <si>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</si>
  <si>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</si>
  <si>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</si>
  <si>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</si>
  <si>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</si>
  <si>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</si>
  <si>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</si>
  <si>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</si>
  <si>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</si>
  <si>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</si>
  <si>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</si>
  <si>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</si>
  <si>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</si>
  <si>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</si>
  <si>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</si>
  <si>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</si>
  <si>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</si>
  <si>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</si>
  <si>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</si>
  <si>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</si>
  <si>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</si>
  <si>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</si>
  <si>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</si>
  <si>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</si>
  <si>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</si>
  <si>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</si>
  <si>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</si>
  <si>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</si>
  <si>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</si>
  <si>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</si>
  <si>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</si>
  <si>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</si>
  <si>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</si>
  <si>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</si>
  <si>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</si>
  <si>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</si>
  <si>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</si>
  <si>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</si>
  <si>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</si>
  <si>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</si>
  <si>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</si>
  <si>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</si>
  <si>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</si>
  <si>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</si>
  <si>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</si>
  <si>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</si>
  <si>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</si>
  <si>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</si>
  <si>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</si>
  <si>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</si>
  <si>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</si>
  <si>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</si>
  <si>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</si>
  <si>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</si>
  <si>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</si>
  <si>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</si>
  <si>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</si>
  <si>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</si>
  <si>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</si>
  <si>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</si>
  <si>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</si>
  <si>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</si>
  <si>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</si>
  <si>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</si>
  <si>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</si>
  <si>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</si>
  <si>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</si>
  <si>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</si>
  <si>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</si>
  <si>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</si>
  <si>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</si>
  <si>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</si>
  <si>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</si>
  <si>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</si>
  <si>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</si>
  <si>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</si>
  <si>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</si>
  <si>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</si>
  <si>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</si>
  <si>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</si>
  <si>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</si>
  <si>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</si>
  <si>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</si>
  <si>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</si>
  <si>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</si>
  <si>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</si>
  <si>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</si>
  <si>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</si>
  <si>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</si>
  <si>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</si>
  <si>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</si>
  <si>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</si>
  <si>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</si>
  <si>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</si>
  <si>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</si>
  <si>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</si>
  <si>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</si>
  <si>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</si>
  <si>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</si>
  <si>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</si>
  <si>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</si>
  <si>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</si>
  <si>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</si>
  <si>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</si>
  <si>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</si>
  <si>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</si>
  <si>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</si>
  <si>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</si>
  <si>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</si>
  <si>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</si>
  <si>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</si>
  <si>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</si>
  <si>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</si>
  <si>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</si>
  <si>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</si>
  <si>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</si>
  <si>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</si>
  <si>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</si>
  <si>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</si>
  <si>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</si>
  <si>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</si>
  <si>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</si>
  <si>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</si>
  <si>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</si>
  <si>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</si>
  <si>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</si>
  <si>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</si>
  <si>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</si>
  <si>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</si>
  <si>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</si>
  <si>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</si>
  <si>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</si>
  <si>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</si>
  <si>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</si>
  <si>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</si>
  <si>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</si>
  <si>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</si>
  <si>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</si>
  <si>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</si>
  <si>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</si>
  <si>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</si>
  <si>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</si>
  <si>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</si>
  <si>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</si>
  <si>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</si>
  <si>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</si>
  <si>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</si>
  <si>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</si>
  <si>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</si>
  <si>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</si>
  <si>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</si>
  <si>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</si>
  <si>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</si>
  <si>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</si>
  <si>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</si>
  <si>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</si>
  <si>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</si>
  <si>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</si>
  <si>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</si>
  <si>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</si>
  <si>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</si>
  <si>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</si>
  <si>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</si>
  <si>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</si>
  <si>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</si>
  <si>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</si>
  <si>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</si>
  <si>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</si>
  <si>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</si>
  <si>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</si>
  <si>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</si>
  <si>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</si>
  <si>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</si>
  <si>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</si>
  <si>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</si>
  <si>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</si>
  <si>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</si>
  <si>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</si>
  <si>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</si>
  <si>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</si>
  <si>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</si>
  <si>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</si>
  <si>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</si>
  <si>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</si>
  <si>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</si>
  <si>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</si>
  <si>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</si>
  <si>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</si>
  <si>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</si>
  <si>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</si>
  <si>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</si>
  <si>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</si>
  <si>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location/Bellevue,Health and Wellness,Locations,Children</t>
  </si>
  <si>
    <t>DATE/TIME</t>
  </si>
  <si>
    <t>location/Bellevue,Health and Wellness,Adults</t>
  </si>
  <si>
    <t>LOCATION</t>
  </si>
  <si>
    <t>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t>
  </si>
  <si>
    <t>Min of startshortdate</t>
  </si>
  <si>
    <t>#N/A</t>
  </si>
  <si>
    <t>ADULTS</t>
  </si>
  <si>
    <t>Adventure Club: Crafts, Movies, and More_x000D_Tuesday, Mar 1_x000D_4:00 PM_x000D_School-age children can join us for crafts, activities, special guests, movies, and more! There's something new every week. Grades K-4._x000D_</t>
  </si>
  <si>
    <t>Story Time _x000D_Wednesday, Mar 2_x000D_10:15 AM_x000D_Every Wednesday at 10:15 and 11:15 a.m. Singing, fingerplays, rhymes, ABCs, 123s, stories, and much more with Miss Donna and Bear!_x000D_</t>
  </si>
  <si>
    <t>Story Time_x000D_Wednesday, Mar 2_x000D_11:15 AM_x000D_Every Wednesday at 10:15 and 11:15 a.m. Singing, fingerplays, rhymes, ABCs, 123s, stories, and much more with Miss Donna and Bear!_x000D_</t>
  </si>
  <si>
    <t>Crayon Kids: Crafts and Fun_x000D_Thursday, Mar 3_x000D_10:15 AM_x000D_Every Thursday, join Ms. Katie at the library for some crafty fun!_x000D_</t>
  </si>
  <si>
    <t>Storyland Saturdays: Preschool Story Time_x000D_Saturday, Mar 5_x000D_10:15 AM_x000D_Every Saturday, come to the library for some super stories, songs, and silliness!_x000D_</t>
  </si>
  <si>
    <t>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</si>
  <si>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Mar 7_x000D_10:15 AM_x000D_Every Monday, babies and their caregivers are welcome to join Miss Donna for rhymes, songs, fingerplays, ABCs, 123s, stories, and more. For babies through 24 months old._x000D_</t>
  </si>
  <si>
    <t>Family Fun Time: Songs, Craft, and More_x000D_Monday, Mar 7_x000D_6:30 PM_x000D_Every Monday, join Ms. Katie for stories, songs, fingerplays, and a craft! Ages 3 to 5._x000D_</t>
  </si>
  <si>
    <t>Adventure Club: Crafts, Movies, and More_x000D_Tuesday, Mar 8_x000D_4:00 PM_x000D_School-age children can join us for crafts, activities, special guests, movies, and more! There's something new every week. Grades K-4._x000D_</t>
  </si>
  <si>
    <t>Story Time_x000D_Wednesday, Mar 9_x000D_10:15 AM_x000D_Every Wednesday at 10:15 and 11:15 a.m. Singing, fingerplays, rhymes, ABCs, 123s, stories, and much more with Miss Donna and Bear!_x000D_</t>
  </si>
  <si>
    <t>Story Time_x000D_Wednesday, Mar 9_x000D_11:15 AM_x000D_Every Wednesday at 10:15 and 11:15 a.m. Singing, fingerplays, rhymes, ABCs, 123s, stories, and much more with Miss Donna and Bear!_x000D_</t>
  </si>
  <si>
    <t>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</si>
  <si>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Storyland Saturdays: Preschool Story Time_x000D_Saturday, Mar 12_x000D_10:15 AM_x000D_Every Saturday, come to the library for some super stories, songs, and silliness!_x000D_</t>
  </si>
  <si>
    <t>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t>
  </si>
  <si>
    <t>Mother Goose Moments_x000D_Monday, Mar 14_x000D_10:15 AM_x000D_Every Monday, babies and their caregivers are welcome to join Miss Donna for rhymes, songs, fingerplays, ABCs, 123s, stories, and more. For babies through 24 months old._x000D_</t>
  </si>
  <si>
    <t>Family Fun Time: Songs, Craft, and More_x000D_Monday, Mar 14_x000D_6:30 PM_x000D_Every Monday, join Ms. Katie for stories, songs, fingerplays, and a craft! Ages 3 to 5._x000D_</t>
  </si>
  <si>
    <t>Adventure Club: Crafts, Movies, and More_x000D_Tuesday, Mar 15_x000D_4:00 PM_x000D_School-age children can join us for crafts, activities, special guests, movies, and more! There's something new every week. Grades K-4._x000D_</t>
  </si>
  <si>
    <t>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t>
  </si>
  <si>
    <t>Story Time_x000D_Wednesday, Mar 16_x000D_10:15 AM_x000D_Every Wednesday at 10:15 and 11:15 a.m. Singing, fingerplays, rhymes, ABCs, 123s, stories, and much more with Miss Donna and Bear!_x000D_</t>
  </si>
  <si>
    <t>Story Time_x000D_Wednesday, Mar 16_x000D_11:15 AM_x000D_Every Wednesday at 10:15 and 11:15 a.m. Singing, fingerplays, rhymes, ABCs, 123s, stories, and much more with Miss Donna and Bear!_x000D_</t>
  </si>
  <si>
    <t>Crayon Kids: Crafts and Fun_x000D_Thursday, Mar 17_x000D_10:15 AM_x000D_Every Thursday, join Ms. Katie at the library for some crafty fun!_x000D_</t>
  </si>
  <si>
    <t>Storyland Saturdays: Preschool Story Time_x000D_Saturday, Mar 19_x000D_10:15 AM_x000D_Every Saturday, come to the library for some super stories, songs, and silliness!_x000D_</t>
  </si>
  <si>
    <t>LEGO Club_x000D_Sunday, Mar 20_x000D_3:00 PM_x000D_Every 3rd Sunday, imagine, think, and build something awesome with LEGOs!_x000D_</t>
  </si>
  <si>
    <t>Mother Goose Moments_x000D_Monday, Mar 21_x000D_10:15 AM_x000D_Every Monday, babies and their caregivers are welcome to join Miss Donna for rhymes, songs, fingerplays, ABCs, 123s, stories, and more. For babies through 24 months old._x000D_</t>
  </si>
  <si>
    <t>Family Fun Time: Songs, Craft, and More_x000D_Monday, Mar 21_x000D_6:30 PM_x000D_Every Monday, join Ms. Katie for stories, songs, fingerplays, and a craft! Ages 3 to 5._x000D_</t>
  </si>
  <si>
    <t>Adventure Club: Crafts, Movies, and More_x000D_Tuesday, Mar 22_x000D_4:00 PM_x000D_School-age children can join us for crafts, activities, special guests, movies, and more! There's something new every week. Grades K-4._x000D_</t>
  </si>
  <si>
    <t>Story Time_x000D_Wednesday, Mar 23_x000D_10:15 AM_x000D_Every Wednesday at 10:15 and 11:15 a.m. Singing, fingerplays, rhymes, ABCs, 123s, stories, and much more with Miss Donna and Bear!_x000D_</t>
  </si>
  <si>
    <t>Story Time_x000D_Wednesday, Mar 23_x000D_11:15 AM_x000D_Every Wednesday at 10:15 and 11:15 a.m. Singing, fingerplays, rhymes, ABCs, 123s, stories, and much more with Miss Donna and Bear!_x000D_</t>
  </si>
  <si>
    <t>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</si>
  <si>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Mar 24_x000D_10:15 AM_x000D_Every Thursday, join Ms. Katie at the library for some crafty fun!_x000D_</t>
  </si>
  <si>
    <t>Storyland Saturdays: Preschool Story Time_x000D_Saturday, Mar 26_x000D_10:15 AM_x000D_Every Saturday, come to the library for some super stories, songs, and silliness!_x000D_</t>
  </si>
  <si>
    <t>Mother Goose Moments_x000D_Monday, Mar 28_x000D_10:15 AM_x000D_Every Monday, babies and their caregivers are welcome to join Miss Donna for rhymes, songs, fingerplays, ABCs, 123s, stories, and more. For babies through 24 months old._x000D_</t>
  </si>
  <si>
    <t>Family Fun Time: Songs, Craft, and More_x000D_Monday, Mar 28_x000D_6:30 PM_x000D_Every Monday, join Ms. Katie for stories, songs, fingerplays, and a craft! Ages 3 to 5._x000D_</t>
  </si>
  <si>
    <t>Adventure Club: Crafts, Movies, and More_x000D_Tuesday, Mar 29_x000D_4:00 PM_x000D_School-age children can join us for crafts, activities, special guests, movies, and more! There's something new every week. Grades K-4._x000D_</t>
  </si>
  <si>
    <t>Story Time_x000D_Wednesday, Mar 30_x000D_10:15 AM_x000D_Every Wednesday at 10:15 and 11:15 a.m. Singing, fingerplays, rhymes, ABCs, 123s, stories, and much more with Miss Donna and Bear!_x000D_</t>
  </si>
  <si>
    <t>Story Time_x000D_Wednesday, Mar 30_x000D_11:15 AM_x000D_Every Wednesday at 10:15 and 11:15 a.m. Singing, fingerplays, rhymes, ABCs, 123s, stories, and much more with Miss Donna and Bear!_x000D_</t>
  </si>
  <si>
    <t>Crayon Kids: Crafts and Fun_x000D_Thursday, Mar 31_x000D_10:15 AM_x000D_Every Thursday, join Ms. Katie at the library for some crafty fun!_x000D_</t>
  </si>
  <si>
    <t>Storyland Saturdays: Preschool Story Time_x000D_Saturday, Apr 2_x000D_10:15 AM_x000D_Every Saturday, come to the library for some super stories, songs, and silliness!_x000D_</t>
  </si>
  <si>
    <t>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t>
  </si>
  <si>
    <t>International Book Day Celebration: Dress Up As Your Favorite Character_x000D_Saturday, Apr 2_x000D_2:00 PM_x000D_Celebrate International Book Day by dressing up as your favorite book character! We'll have a fun time featuring stories, games, and refreshments._x000D_</t>
  </si>
  <si>
    <t>Mother Goose Moments_x000D_Monday, Apr 4_x000D_10:15 AM_x000D_Every Monday, babies and their caregivers are welcome to join Miss Donna for rhymes, songs, fingerplays, ABCs, 123s, stories, and more. For babies through 24 months old._x000D_</t>
  </si>
  <si>
    <t>Family Fun Time: Songs, Craft, and More_x000D_Monday, Apr 4_x000D_6:30 PM_x000D_Every Monday, join Ms. Katie for stories, songs, fingerplays, and a craft! Ages 3 to 5._x000D_</t>
  </si>
  <si>
    <t>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t>
  </si>
  <si>
    <t>Story Time_x000D_Wednesday, Apr 6_x000D_10:15 AM_x000D_Every Wednesday at 10:15 and 11:15 a.m. Singing, fingerplays, rhymes, ABCs, 123s, stories, and much more with Miss Donna and Bear!_x000D_</t>
  </si>
  <si>
    <t>Story Time_x000D_Wednesday, Apr 6_x000D_11:15 AM_x000D_Every Wednesday at 10:15 and 11:15 a.m. Singing, fingerplays, rhymes, ABCs, 123s, stories, and much more with Miss Donna and Bear!_x000D_</t>
  </si>
  <si>
    <t>Crayon Kids: Crafts and Fun_x000D_Thursday, Apr 7_x000D_10:15 AM_x000D_Every Thursday, join Ms. Katie at the library for some crafty fun!_x000D_</t>
  </si>
  <si>
    <t>Storyland Saturdays: Preschool Story Time_x000D_Saturday, Apr 9_x000D_10:15 AM_x000D_Every Saturday, come to the library for some super stories, songs, and silliness!_x000D_</t>
  </si>
  <si>
    <t>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t>
  </si>
  <si>
    <t>Mother Goose Moments_x000D_Monday, Apr 11_x000D_10:15 AM_x000D_Every Monday, babies and their caregivers are welcome to join Miss Donna for rhymes, songs, fingerplays, ABCs, 123s, stories, and more. For babies through 24 months old._x000D_</t>
  </si>
  <si>
    <t>Family Fun Time: Songs, Craft, and More_x000D_Monday, Apr 11_x000D_6:30 PM_x000D_Every Monday, join Ms. Katie for stories, songs, fingerplays, and a craft! Ages 3 to 5._x000D_</t>
  </si>
  <si>
    <t>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t>
  </si>
  <si>
    <t>Story Time: Group Puzzle Activity_x000D_Wednesday, Apr 13_x000D_10:15 AM_x000D_Join us for a celebration of all people. We will design our own big puzzle piece and put them all together to see what a beautiful picture we make!_x000D_</t>
  </si>
  <si>
    <t>Story Time: Autism Awareness_x000D_Wednesday, Apr 13_x000D_11:15 AM_x000D_Join us for a celebration of all people. We will design our own big puzzle piece and put them all together to see what a beautiful picture we make!_x000D_</t>
  </si>
  <si>
    <t>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</si>
  <si>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14_x000D_10:15 AM_x000D_Every Thursday, join Ms. Katie at the library for some crafty fun!_x000D_</t>
  </si>
  <si>
    <t>Storyland Saturdays: Preschool Story Time_x000D_Saturday, Apr 16_x000D_10:15 AM_x000D_Every Saturday, come to the library for some super stories, songs, and silliness._x000D_</t>
  </si>
  <si>
    <t>LEGO Club_x000D_Sunday, Apr 17_x000D_3:00 PM_x000D_Every 3rd Sunday, imagine, think, and build something awesome with LEGOs._x000D_</t>
  </si>
  <si>
    <t>Mother Goose Moments_x000D_Monday, Apr 18_x000D_10:15 AM_x000D_Every Monday, babies and their caregivers are welcome to join Miss Donna for rhymes, songs, fingerplays, ABCs, 123s, stories, and more. For babies through 24 months old._x000D_</t>
  </si>
  <si>
    <t>Family Fun Time: Songs, Craft, and More_x000D_Monday, Apr 18_x000D_6:30 PM_x000D_Every Monday, join Ms. Katie for stories, songs, fingerplays, and a craft! Ages 3 to 5._x000D_</t>
  </si>
  <si>
    <t>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t>
  </si>
  <si>
    <t>Adventure Club: Crafts, Movies, and More_x000D_Tuesday, Apr 19_x000D_4:00 PM_x000D_School-age children can join us for crafts, activities, special guests, movies, and more! There's something new every week. Grades K-4._x000D_</t>
  </si>
  <si>
    <t>Story Time_x000D_Wednesday, Apr 20_x000D_10:15 AM_x000D_Every Wednesday at 10:15 and 11:15 a.m. Singing, fingerplays, rhymes, ABCs, 123s, stories, and much more with Miss Donna and Bear!_x000D_</t>
  </si>
  <si>
    <t>Story Time_x000D_Wednesday, Apr 20_x000D_11:15 AM_x000D_Every Wednesday at 10:15 and 11:15 a.m. Singing, fingerplays, rhymes, ABCs, 123s, stories, and much more with Miss Donna and Bear!_x000D_</t>
  </si>
  <si>
    <t>Crayon Kids: Crafts and Fun_x000D_Thursday, Apr 21_x000D_10:15 AM_x000D_Every Thursday, join Ms. Katie at the library for some crafty fun!_x000D_</t>
  </si>
  <si>
    <t>Storyland Saturdays: Preschool Story Time_x000D_Saturday, Apr 23_x000D_10:15 AM_x000D_Every Saturday, come to the library for some super stories, songs, and silliness!_x000D_</t>
  </si>
  <si>
    <t>Mother Goose Moments_x000D_Monday, Apr 25_x000D_10:15 AM_x000D_Every Monday, babies and their caregivers are welcome to join Miss Donna for rhymes, songs, fingerplays, ABCs, 123s, stories, and more. For babies through 24 months old._x000D_</t>
  </si>
  <si>
    <t>Family Fun Time: Songs, Craft, and More_x000D_Monday, Apr 25_x000D_6:30 PM_x000D_Every Monday, join Ms. Katie for stories, songs, fingerplays, and a craft! Ages 3 to 5._x000D_</t>
  </si>
  <si>
    <t>Adventure Club: Crafts, Movies, and More_x000D_Tuesday, Apr 26_x000D_4:00 PM_x000D_School-age children can join us for crafts, activities, special guests, movies, and more! There's something new every week. Grades K-4._x000D_</t>
  </si>
  <si>
    <t>Story Time_x000D_Wednesday, Apr 27_x000D_10:15 AM_x000D_Every Wednesday at 10:15 and 11:15 a.m. Singing, fingerplays, rhymes, ABCs, 123s, stories, and much more with Miss Donna and Bear!_x000D_</t>
  </si>
  <si>
    <t>Story Time: Celebrate Puppetry Day_x000D_Wednesday, Apr 27_x000D_11:15 AM_x000D_Special guest Kathleen Lynam will join us in a celebration of the wonderful medium of puppets, used around the world to convey wisdom and bring joy in diverse cultures._x000D_</t>
  </si>
  <si>
    <t>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</si>
  <si>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28_x000D_10:15 AM_x000D_Every Thursday, join Ms. Katie at the library for some crafty fun!_x000D_</t>
  </si>
  <si>
    <t>Storyland Saturdays: Preschool Story Time_x000D_Saturday, Apr 30_x000D_10:15 AM_x000D_Every Saturday, come to the library for some super stories, songs, and silliness!_x000D_</t>
  </si>
  <si>
    <t>Mother Goose Moments_x000D_Monday, May 2_x000D_10:15 AM_x000D_Every Monday, babies and their caregivers are welcome to join Miss Donna for rhymes, songs, fingerplays, ABCs, 123s, stories, and more. For babies through 24 months old._x000D_</t>
  </si>
  <si>
    <t>Family Fun Time: Songs, Craft, and More_x000D_Monday, May 2_x000D_6:30 PM_x000D_Every Monday, join Ms. Katie for stories, songs, fingerplays, and a craft! Ages 3 to 5._x000D_</t>
  </si>
  <si>
    <t>Adventure Club: Crafts, Movies, and More_x000D_Tuesday, May 3_x000D_4:00 PM_x000D_School-age children can join us for crafts, activities, special guests, movies, and more! There's something new every week. Grades K-4._x000D_</t>
  </si>
  <si>
    <t>Story Time_x000D_Wednesday, May 4_x000D_10:15 AM_x000D_Every Wednesday at 10:15 and 11:15 a.m. Singing, fingerplays, rhymes, ABCs, 123s, stories, and much more with Miss Donna and Bear!_x000D_</t>
  </si>
  <si>
    <t>Story Time_x000D_Wednesday, May 4_x000D_11:15 AM_x000D_Every Wednesday at 10:15 and 11:15 a.m. Singing, fingerplays, rhymes, ABCs, 123s, stories, and much more with Miss Donna and Bear!_x000D_</t>
  </si>
  <si>
    <t>Crayon Kids: Crafts and Fun_x000D_Thursday, May 5_x000D_10:15 AM_x000D_Every Thursday, join Ms. Katie at the library for some crafty fun!_x000D_</t>
  </si>
  <si>
    <t>Storyland Saturdays: Preschool Story Time_x000D_Saturday, May 7_x000D_10:15 AM_x000D_Every Saturday, come to the library for some super stories, songs, and silliness!_x000D_</t>
  </si>
  <si>
    <t>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</si>
  <si>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May 9_x000D_10:15 AM_x000D_Every Monday, babies and their caregivers are welcome to join Miss Donna for rhymes, songs, fingerplays, ABCs, 123s, stories, and more. For babies through 24 months old._x000D_</t>
  </si>
  <si>
    <t>Family Fun Time: Songs, Craft, and More_x000D_Monday, May 9_x000D_6:30 PM_x000D_Every Monday, join Ms. Katie for stories, songs, fingerplays, and a craft! Ages 3 to 5._x000D_</t>
  </si>
  <si>
    <t>Adventure Club: Crafts, Movies, and More_x000D_Tuesday, May 10_x000D_4:00 PM_x000D_Imagine that you are a puzzle, made up of many pieces. What would be on those pieces? What makes up YOU? Come create your own puzzle pieces, where you can describe those things that make you, you!_x000D_</t>
  </si>
  <si>
    <t>Story Time_x000D_Wednesday, May 11_x000D_10:15 AM_x000D_Every Wednesday at 10:15 and 11:15 a.m. Singing, fingerplays, rhymes, ABCs, 123s, stories, and much more with Miss Donna and Bear!_x000D_</t>
  </si>
  <si>
    <t>Story Time_x000D_Wednesday, May 11_x000D_11:15 AM_x000D_Every Wednesday at 10:15 and 11:15 a.m. Singing, fingerplays, rhymes, ABCs, 123s, stories, and much more with Miss Donna and Bear!_x000D_</t>
  </si>
  <si>
    <t>Teen Studio: Crafts, Gaming, Robotics, and More_x000D_Tuesday, Mar 1_x000D_4:15 PM_x000D_Monday-Thursday when school is in session. We do something different each week, including crafts, gaming, robotics, 3D printing, and more. Join the fun after school! Grades 5-12._x000D_</t>
  </si>
  <si>
    <t>Let's Watch Anime_x000D_Wednesday, Mar 2_x000D_4:15 PM_x000D_Celebrate Animanga month with fellow teens by watching anime! Grades 5-12._x000D_</t>
  </si>
  <si>
    <t>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t>
  </si>
  <si>
    <t>Origami Time_x000D_Monday, Mar 7_x000D_4:15 PM_x000D_Penguins, foxes, and throwing stars, oh my! Make paper animals, clothes, and more! Grades 5-12._x000D_</t>
  </si>
  <si>
    <t>Cosplay Time_x000D_Wednesday, Mar 9_x000D_4:15 PM_x000D_Dress up as your favorite manga or anime character, and explore different fandoms! Grades 5-12. _x000D_</t>
  </si>
  <si>
    <t>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t>
  </si>
  <si>
    <t>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t>
  </si>
  <si>
    <t>Build a Binary Code Bracelet_x000D_Tuesday, Apr 12_x000D_4:15 PM_x000D_Use binary code to personalize your own beaded bracelet! Grades 5-12._x000D_</t>
  </si>
  <si>
    <t>Make a Mother's Day Card_x000D_Monday, May 2_x000D_4:15 PM_x000D_This year's Nashville Reads selection is &amp;quot;&amp;quot;The Color of Water&amp;quot;&amp;quot; by James McBride. Let yourself be inspired by the author's tribute to his mother and create a card for Mother's Day. Grades 5-12._x000D_</t>
  </si>
  <si>
    <t>Star Wars Day Craft_x000D_Wednesday, May 4_x000D_4:15 PM_x000D_Join us for a Star Wars-themed craft! May the Force be with you! Grades 5-12._x000D_</t>
  </si>
  <si>
    <t>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</si>
  <si>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</si>
  <si>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Mar 2_x000D_6:30 PM_x000D_Every 1st Wednesday. Lisa Ernst, meditation teacher and founder of One Dharma Nashville, will demonstrate mindfulness techniques to help you reduce stress and increase overall well-being._x000D_</t>
  </si>
  <si>
    <t>Scrabble Group for All Levels_x000D_Thursday, Mar 3_x000D_1:30 PM_x000D_Every Thursday, play Scrabble the old-fashioned way&amp;hellip; on a board! All levels of players welcome. Bring your board if you have one._x000D_</t>
  </si>
  <si>
    <t>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t>
  </si>
  <si>
    <t>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t>
  </si>
  <si>
    <t>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</si>
  <si>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Friends of the Bellevue Branch Library Meeting_x000D_Saturday, Mar 12_x000D_10:15 AM_x000D_Every 2nd Saturday, find out how you can get involved at the Bellevue Branch. New members are always welcome._x000D_</t>
  </si>
  <si>
    <t>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t>
  </si>
  <si>
    <t>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</si>
  <si>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</si>
  <si>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17_x000D_1:30 PM_x000D_Every Thursday, play Scrabble the old-fashioned way&amp;hellip; on a board! All levels of players welcome. Bring your board if you have one._x000D_</t>
  </si>
  <si>
    <t>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t>
  </si>
  <si>
    <t>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</si>
  <si>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Your Own Vision Board Workshop_x000D_Wednesday, Mar 23_x000D_6:00 PM_x000D_Create your own vision board at this fun and interactive workshop. A vision board is a visual representation of your goals, hopes, and dreams, and is a great tool to inspire and motivate you._x000D_</t>
  </si>
  <si>
    <t>Scrabble Group for All Levels_x000D_Thursday, Mar 24_x000D_1:30 PM_x000D_Every Thursday, play Scrabble the old-fashioned way&amp;hellip; on a board! All levels of players welcome. Bring your board if you have one._x000D_</t>
  </si>
  <si>
    <t>Swing Dance Performance_x000D_Thursday, Mar 24_x000D_6:00 PM_x000D_Swing in spring and come watch a performance by the Nashville Jitterbugs!_x000D_</t>
  </si>
  <si>
    <t>Swing Dance Class_x000D_Saturday, Mar 26_x000D_11:30 AM_x000D_Swing in spring and learn basic dance moves from Nashville Swing Dance Foundation teachers._x000D_</t>
  </si>
  <si>
    <t>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</si>
  <si>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31_x000D_1:30 PM_x000D_Every Thursday, play Scrabble the old-fashioned way&amp;hellip; on a board! All levels of players welcome. Bring your board if you have one._x000D_</t>
  </si>
  <si>
    <t>Swing Dance Class_x000D_Thursday, Mar 31_x000D_6:00 PM_x000D_Swing in spring and learn basic dance moves from Nashville Swing Dance Foundation teachers._x000D_</t>
  </si>
  <si>
    <t>Friends of the Bellevue Branch Library Meeting_x000D_Saturday, Apr 2_x000D_10:15 AM_x000D_Every 2nd Saturday, find out how you can get involved at the Bellevue Branch. New members are always welcome._x000D_</t>
  </si>
  <si>
    <t>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t>
  </si>
  <si>
    <t>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t>
  </si>
  <si>
    <t>Getting Started with Computers_x000D_Wednesday, Apr 6_x000D_10:00 AM_x000D_Come to class to get started with computers! This class covers introductory computer vocabulary, computer mouse skills, and basic keyboarding. No computer skills required!_x000D_</t>
  </si>
  <si>
    <t>Getting Started with Internet _x000D_Wednesday, Apr 6_x000D_2:00 PM_x000D_Learn how to access unlimited information using the Internet._x000D_</t>
  </si>
  <si>
    <t>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</si>
  <si>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Apr 6_x000D_6:30 PM_x000D_Every 1st Wednesday. Lisa Ernst, meditation teacher and founder of One Dharma Nashville, will demonstrate mindfulness techniques to help you reduce stress and increase overall well-being._x000D_</t>
  </si>
  <si>
    <t>Scrabble Group for All Levels_x000D_Thursday, Apr 7_x000D_1:30 PM_x000D_Every Thursday, play Scrabble the old-fashioned way&amp;hellip; on a board! All levels of players welcome. Bring your board if you have one._x000D_</t>
  </si>
  <si>
    <t>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t>
  </si>
  <si>
    <t>Getting Started with Google Docs_x000D_Wednesday, Apr 13_x000D_2:00 PM_x000D_Google has free online storage available through Google Drive. Learn how to create and store documents and materials using Google Docs. Some keyboarding and mouse skills required._x000D_</t>
  </si>
  <si>
    <t>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</si>
  <si>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14_x000D_1:30 PM_x000D_Every Thursday, play Scrabble the old-fashioned way&amp;hellip; on a board! All levels of players welcome. Bring your board if you have one._x000D_</t>
  </si>
  <si>
    <t>Novel Conversations: The Color of Water by James McBride_x000D_Thursday, Apr 14_x000D_6:00 PM_x000D_Every 2nd Thursday, join us for lively book discussions. March: Wonder, by R. J. Palacio. April: The Color of Water, by James McBride. May: My Life on the Road, by Gloria Steinem._x000D_</t>
  </si>
  <si>
    <t>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t>
  </si>
  <si>
    <t>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t>
  </si>
  <si>
    <t>Connecting Online for Seniors_x000D_Wednesday, Apr 20_x000D_2:00 PM_x000D_Perhaps your family and friends use sites like Facebook to stay in touch and share information. Not sure what social media is about? Come to the class to find out!_x000D_</t>
  </si>
  <si>
    <t>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</si>
  <si>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21_x000D_1:30 PM_x000D_Every Thursday, play Scrabble the old-fashioned way&amp;hellip; on a board! All levels of players welcome. Bring your board if you have one._x000D_</t>
  </si>
  <si>
    <t>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t>
  </si>
  <si>
    <t>Getting Started with Microsoft Excel_x000D_Wednesday, Apr 27_x000D_10:00 AM_x000D_This class provides an introduction to Microsoft Excel, a program for managing numbers and data. Come to the class to get started. Some keyboarding and mouse skills required._x000D_</t>
  </si>
  <si>
    <t>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</si>
  <si>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28_x000D_1:30 PM_x000D_Every Thursday, play Scrabble the old-fashioned way&amp;hellip; on a board! All levels of players welcome. Bring your board if you have one._x000D_</t>
  </si>
  <si>
    <t>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</si>
  <si>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</si>
  <si>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A Family Tree_x000D_Wednesday, May 4_x000D_5:30 PM_x000D_Create a family tree - real or imagined - using found objects. Presented by Turnip Green Creative Reuse._x000D_</t>
  </si>
  <si>
    <t>Mindfulness Meditation_x000D_Wednesday, May 4_x000D_6:30 PM_x000D_Every 1st Wednesday. Lisa Ernst, meditation teacher and founder of One Dharma Nashville, will demonstrate mindfulness techniques to help you reduce stress and increase overall well-being._x000D_</t>
  </si>
  <si>
    <t>Scrabble Group for All Levels_x000D_Thursday, May 5_x000D_1:30 PM_x000D_Every Thursday, play Scrabble the old-fashioned way&amp;hellip; on a board! All levels of players welcome. Bring your board if you have one._x000D_</t>
  </si>
  <si>
    <t>Camping 101 with Tennessee State Parks_x000D_Tuesday, May 10_x000D_6:00 PM_x000D_A representative from Tennessee State Parks shares helpful tips on camping, talks about camping options at the state parks, and provides examples of camping gear for attendees to test out._x000D_</t>
  </si>
  <si>
    <t>Arts and Crafts</t>
  </si>
  <si>
    <t>CLASSES</t>
  </si>
  <si>
    <t>Books and Authors</t>
  </si>
  <si>
    <t>LITERARY</t>
  </si>
  <si>
    <t>Children</t>
  </si>
  <si>
    <t>FAMILY FUN</t>
  </si>
  <si>
    <t>Computers and Technology</t>
  </si>
  <si>
    <t>ARTS</t>
  </si>
  <si>
    <t>Health and Wellness</t>
  </si>
  <si>
    <t>HEALTH + WELLNESS</t>
  </si>
  <si>
    <t>FILM</t>
  </si>
  <si>
    <t>ESL</t>
  </si>
  <si>
    <t>NEIGHBORHOODS + NEW AMERICANS</t>
  </si>
  <si>
    <t>Dance and Theater</t>
  </si>
  <si>
    <t>THEATRE</t>
  </si>
  <si>
    <t>History and Genealogy</t>
  </si>
  <si>
    <t>HISTORY + HERITAGE</t>
  </si>
  <si>
    <t>PRE-K</t>
  </si>
  <si>
    <t>Teens</t>
  </si>
  <si>
    <t>YOUTH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</si>
</sst>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1">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1"/>
    </xf>
    <xf numFmtId="49" fontId="0" fillId="0" borderId="0" xfId="0" applyNumberFormat="1"/>
    <xf numFmtId="0" fontId="0" fillId="0" borderId="0" xfId="0" applyAlignment="1">
      <alignment shrinkToFit="1"/>
    </xf>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[NOWPLAYINGNASHVILLE_CATEOGRY_FIX.xlsx]Sheet1!PivotTable1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Sheet1!$A$4:$A$126</c:f>
              <c:multiLvlStrCache>
                <c:ptCount val="64"/>
                <c:lvl>
                  <c:pt idx="0">
                    <c:v>All Library locations closed for Staff Training today. Libraries with regular Friday hours re-open on Friday, March 11.</c:v>
                  </c:pt>
                  <c:pt idx="1">
                    <c:v>All library locations are closed. Please use book drops for returns.</c:v>
                  </c:pt>
                  <c:pt idx="2">
                    <c:v>Take a free, full-length practice exam hosted by Princeton Review. You'll receive a personalized score report pinpointing your strengths and weaknesses as a follow up to your practice test. Registration is required. Please visit www.princetonreview.com or </c:v>
                  </c:pt>
                  <c:pt idx="4">
                    <c:v>Isaac Murphy, an African American, won more races and set more records than almost anyone. In fact, he won three Kentucky Derbies.&amp;nbsp;Join us as we read a story highlighting Murphy's career.&amp;nbsp;And the fun doesn't stop there! We will also design our ow</c:v>
                  </c:pt>
                  <c:pt idx="6">
                    <c:v>Give the gift of life at an American Red Cross Blood Drive! \n \nCall the Bellevue Branch at 615-862-5854, or email Kathryn.shaw@nashville.gov to book a donor appointment. \n\nRed Cross will provide drinks and snacks.</c:v>
                  </c:pt>
                  <c:pt idx="8">
                    <c:v>Get bargains on gently used recent and vintage hardcover and softcover books, plus children&amp;rsquo;s books, DVDs, CDs and more. Proceeds to benefit Bellevue Branch Library programs. Cash or check only.\n\nThursday, April 7, 4 pm - 8 pm \nFriday, April 8, 10</c:v>
                  </c:pt>
                  <c:pt idx="9">
                    <c:v>Use binary code to personalize your own beaded bracelet! Grades 5-12.</c:v>
                  </c:pt>
                  <c:pt idx="10">
                    <c:v>A representative from Tennessee State Parks shares helpful tips on camping, talks about camping options at the state parks, and provides examples of camping gear for attendees to test out.</c:v>
                  </c:pt>
                  <c:pt idx="11">
                    <c:v>Coloring is an activity we think of as being just for kids. However, it can be beneficial for adults too! Coloring offers a unique way to unwind and express creativity for all. Join us for a fun coloring party - all ages welcome. Bring a friend or meet new</c:v>
                  </c:pt>
                  <c:pt idx="12">
                    <c:v>Perhaps your family and friends use sites like Facebook to stay in touch and share information. Not sure what social media is about? Come to the class to find out!</c:v>
                  </c:pt>
                  <c:pt idx="13">
                    <c:v>Dress up as your favorite manga or anime character, and explore different fandoms! Grades 5-12. </c:v>
                  </c:pt>
                  <c:pt idx="14">
                    <c:v>Every Thursday, join Ms. Katie at the library for some crafty fun!</c:v>
                  </c:pt>
                  <c:pt idx="15">
                    <c:v>Create a family tree - real or imagined - using found objects. Presented by Turnip Green Creative Reuse.</c:v>
                  </c:pt>
                  <c:pt idx="16">
                    <c:v>Create your own vision board at this fun and interactive workshop. A vision board is a visual representation of your goals, hopes, and dreams, and is a great tool to inspire and motivate you.</c:v>
                  </c:pt>
                  <c:pt idx="17">
                    <c:v>Nashville Public Television&amp;rsquo;s NPT Reports: Aging Matters series examines what it takes for Tennesseans to successfully age in place.&amp;nbsp;In the documentary you will hear from Americans facing decisions now. What are the common challenges, are there </c:v>
                  </c:pt>
                  <c:pt idx="18">
                    <c:v>Every Monday, join Ms. Katie for stories, songs, fingerplays, and a craft! Ages 3 to 5.</c:v>
                  </c:pt>
                  <c:pt idx="19">
                    <c:v>Considering buying a home but don't know where to start? Come join us for a FREE workshop that covers the basics: what to watch out for, what this market means to you, and tricks of the trade to ensure a great purchase.\n\nBrian Bandas of the Helton Real E</c:v>
                  </c:pt>
                  <c:pt idx="20">
                    <c:v>Every 2nd Monday. Considering buying a home but don't know where to start? Come join us for a FREE workshop that covers the basics: what to watch out for, what this market means to you, and tricks of the trade to ensure a great purchase. Brian Bandas of th</c:v>
                  </c:pt>
                  <c:pt idx="21">
                    <c:v>Every 2nd Saturday, find out how you can get involved at the Bellevue Branch. New members are always welcome.</c:v>
                  </c:pt>
                  <c:pt idx="22">
                    <c:v>Every Wednesday, stretch, strengthen, balance, breathe, laugh, and relax with certified yoga instructors Kristina Giard-Bradford and Rebecca Dandekar. No experience necessary, but you must be able to move from standing to the floor repeatedly without assis</c:v>
                  </c:pt>
                  <c:pt idx="23">
                    <c:v>Come to class to get started with computers! This class covers introductory computer vocabulary, computer mouse skills, and basic keyboarding. No computer skills required!</c:v>
                  </c:pt>
                  <c:pt idx="24">
                    <c:v>Google has free online storage available through Google Drive. Learn how to create and store documents and materials using Google Docs. Some keyboarding and mouse skills required.</c:v>
                  </c:pt>
                  <c:pt idx="25">
                    <c:v>Learn how to access unlimited information using the Internet.</c:v>
                  </c:pt>
                  <c:pt idx="26">
                    <c:v>This class provides an introduction to Microsoft Excel, a program for managing numbers and data. Come to the class to get started. Some keyboarding and mouse skills required.</c:v>
                  </c:pt>
                  <c:pt idx="27">
                    <c:v>Join us as we travel to the islands of Hawaii! We will learn a hula dance, listen to a story from Hawaii, and explore the swaying palm trees, ocean waves, and exotic creatures of this beautiful land through yoga and creative movement.</c:v>
                  </c:pt>
                  <c:pt idx="28">
                    <c:v>Every 2nd and 4th Wednesday, Homeschool Crew introduces homeschooled children to a different topic. 3/9: Loom Weaving. 3/23: Tradition of Egg Decorating. 4/13: The Care and Keeping of Bees with Dr. Kirk Jones. 4/27: Jewelry Making. 5/11: Garden in a Jar. 5</c:v>
                  </c:pt>
                  <c:pt idx="29">
                    <c:v>Every 2nd and 4th Wednesday, Homeschool Crew introduces homeschooled children to a different topic. 3/9: Loom Weaving. 3/23: Tradition of Egg Decorating. 4/13: The Care and Keeping of Bees with Dr. Kirk Jones. 4/27: Jewelry Making. 5/11: Garden in a Jar. 5</c:v>
                  </c:pt>
                  <c:pt idx="30">
                    <c:v>Every 2nd and 4th Wednesday, Homeschool Crew introduces homeschooled children to a different topic. 3/9: Loom Weaving. 3/23: Tradition of Egg Decorating. 4/13: The Care and Keeping of Bees with Dr. Kirk Jones. 4/27: Jewelry Making. 5/11: Garden in a Jar. 5</c:v>
                  </c:pt>
                  <c:pt idx="31">
                    <c:v>Every 2nd and 4th Wednesday, Homeschool Crew introduces homeschooled children to a different topic. 3/9: Loom Weaving. 3/23: Tradition of Egg Decorating. 4/13: The Care and Keeping of Bees with Dr. Kirk Jones. 4/27: Jewelry Making. 5/11: Garden in a Jar. 5</c:v>
                  </c:pt>
                  <c:pt idx="32">
                    <c:v>Celebrate International Book Day by dressing up as your favorite book character! We'll have a fun time featuring stories, games, and refreshments.</c:v>
                  </c:pt>
                  <c:pt idx="33">
                    <c:v>Every 3rd Sunday, imagine, think, and build something awesome with LEGOs!</c:v>
                  </c:pt>
                  <c:pt idx="34">
                    <c:v>Every 3rd Sunday, imagine, think, and build something awesome with LEGOs.</c:v>
                  </c:pt>
                  <c:pt idx="35">
                    <c:v>Celebrate Animanga month with fellow teens by watching anime! Grades 5-12.</c:v>
                  </c:pt>
                  <c:pt idx="36">
                    <c:v>This interactive workshop will help parents nurture their child's love for books and reading in fun and surprisingly simple ways. We'll discuss the magic of reading aloud and practice developing narrative skills through picture walks and &amp;quot;&amp;quot;story </c:v>
                  </c:pt>
                  <c:pt idx="37">
                    <c:v>This year's Nashville Reads selection is &amp;quot;&amp;quot;The Color of Water&amp;quot;&amp;quot; by James McBride. Let yourself be inspired by the author's tribute to his mother and create a card for Mother's Day. Grades 5-12.</c:v>
                  </c:pt>
                  <c:pt idx="38">
                    <c:v>Saturdays, March 12, April 9, and May 28, join us for a special movie matinee. Apr 9: Annie. A foster kid, who lives with her mean foster mom, sees her life change when business tycoon and New York mayoral candidate Will Stacks makes a thinly-veiled campai</c:v>
                  </c:pt>
                  <c:pt idx="39">
                    <c:v>Saturdays, March 12, April 9, and May 28, join us for a special movie matinee. Mar 12: Hop. E.B., the Easter Bunny's teenage son, heads to Hollywood, determined to become a drummer in a rock 'n' roll band. In LA, he's taken in by Fred after the out-of-work</c:v>
                  </c:pt>
                  <c:pt idx="40">
                    <c:v>Every 1st Wednesday. Lisa Ernst, meditation teacher and founder of One Dharma Nashville, will demonstrate mindfulness techniques to help you reduce stress and increase overall well-being.</c:v>
                  </c:pt>
                  <c:pt idx="41">
                    <c:v>Every Monday, babies and their caregivers are welcome to join Miss Donna for rhymes, songs, fingerplays, ABCs, 123s, stories, and more. For babies through 24 months old.</c:v>
                  </c:pt>
                  <c:pt idx="42">
                    <c:v>Every Thursday when school is in session. Learn how to make beats and music tracks using Logic Pro. These workshops are open to producers of all levels, as well as songwriters, singers, rappers, and anyone interested in producing their own music. Grades 7-</c:v>
                  </c:pt>
                  <c:pt idx="43">
                    <c:v>Every Thursday when school's in session. Learn how to make beats and music tracks using Logic Pro. Open to producers of all levels as well as songwriters, singers, rappers, and anyone interested in producing their own music. For teens in grades 7-12.</c:v>
                  </c:pt>
                  <c:pt idx="44">
                    <c:v>Join the Fairy Godmother as she shares the story of Cinderella&amp;rsquo;s magical night.&amp;nbsp;Using fun-filled movement, enchanted music and actual photographs from Nashville Ballet&amp;rsquo;s own production, this highly interactive storytime will whisk you away</c:v>
                  </c:pt>
                  <c:pt idx="45">
                    <c:v>Every 2nd Thursday, join us for lively book discussions. March: Wonder, by R. J. Palacio. April: The Color of Water, by James McBride. May: My Life on the Road, by Gloria Steinem.</c:v>
                  </c:pt>
                  <c:pt idx="46">
                    <c:v>Penguins, foxes, and throwing stars, oh my! Make paper animals, clothes, and more! Grades 5-12.</c:v>
                  </c:pt>
                  <c:pt idx="47">
                    <c:v>Every 1st Saturday, visit with Snickers the dog, your canine friend who loves to listen while you read aloud. Bring your own book or choose one from the library. Registration is required. Please call (615) 862-5854 to register.</c:v>
                  </c:pt>
                  <c:pt idx="48">
                    <c:v>Every Thursday, play Scrabble the old-fashioned way&amp;hellip; on a board! All levels of players welcome. Bring your board if you have one.</c:v>
                  </c:pt>
                  <c:pt idx="49">
                    <c:v>Join us for a Star Wars-themed craft! May the Force be with you! Grades 5-12.</c:v>
                  </c:pt>
                  <c:pt idx="50">
                    <c:v>Every Wednesday at 10:15 and 11:15 a.m. Singing, fingerplays, rhymes, ABCs, 123s, stories, and much more with Miss Donna and Bear!</c:v>
                  </c:pt>
                  <c:pt idx="51">
                    <c:v>Every Wednesday at 10:15 and 11:15 a.m. Singing, fingerplays, rhymes, ABCs, 123s, stories, and much more with Miss Donna and Bear!</c:v>
                  </c:pt>
                  <c:pt idx="52">
                    <c:v>Join us for a celebration of all people. We will design our own big puzzle piece and put them all together to see what a beautiful picture we make!</c:v>
                  </c:pt>
                  <c:pt idx="53">
                    <c:v>Special guest Kathleen Lynam will join us in a celebration of the wonderful medium of puppets, used around the world to convey wisdom and bring joy in diverse cultures.</c:v>
                  </c:pt>
                  <c:pt idx="54">
                    <c:v>Join us for a celebration of all people. We will design our own big puzzle piece and put them all together to see what a beautiful picture we make!</c:v>
                  </c:pt>
                  <c:pt idx="55">
                    <c:v>Every Saturday, come to the library for some super stories, songs, and silliness!</c:v>
                  </c:pt>
                  <c:pt idx="56">
                    <c:v>Every Saturday, come to the library for some super stories, songs, and silliness.</c:v>
                  </c:pt>
                  <c:pt idx="57">
                    <c:v>Swing in spring and learn basic dance moves from Nashville Swing Dance Foundation teachers.</c:v>
                  </c:pt>
                  <c:pt idx="58">
                    <c:v>Swing in spring and come watch a performance by the Nashville Jitterbugs!</c:v>
                  </c:pt>
                  <c:pt idx="59">
                    <c:v>Monday-Thursday when school is in session. We do something different each week, including crafts, gaming, robotics, 3D printing, and more. Join the fun after school! Grades 5-12.</c:v>
                  </c:pt>
                  <c:pt idx="60">
                    <c:v>Still wanting your independence? Are you or a loved one struggling living on your own? Are you planning for the future?\n\nIf so join us for an educational event to learn about what assisted living and memory care has to offer.</c:v>
                  </c:pt>
                  <c:pt idx="61">
                    <c:v>Learn tips for gathering stories from your elder family members and about how to access your own memories. Get started with interview, writing and recording tips and practice. Enjoy sharing with other workshop participants, and ask your questions. Handouts</c:v>
                  </c:pt>
                  <c:pt idx="62">
                    <c:v>Paint a landscape, lakescape, or subject of your own choice in this workshop using watercolors, brush techniques, and mixed medium on watercolor paper. Beginner to Intermediate. Registration is required.</c:v>
                  </c:pt>
                </c:lvl>
                <c:lvl>
                  <c:pt idx="0">
                    <c:v>CLOSED: All Libraries Closed for Staff Training</c:v>
                  </c:pt>
                  <c:pt idx="1">
                    <c:v>CLOSED: Easter Sunday</c:v>
                  </c:pt>
                  <c:pt idx="2">
                    <c:v>ACT Practice Exam</c:v>
                  </c:pt>
                  <c:pt idx="3">
                    <c:v>Adventure Club: Crafts, Movies, and More</c:v>
                  </c:pt>
                  <c:pt idx="4">
                    <c:v>Adventure Club: Dicover Isaac Murphy, Legendary Jockey</c:v>
                  </c:pt>
                  <c:pt idx="5">
                    <c:v>Adventure Club: Make Your Own Flag, Create Your Own Country</c:v>
                  </c:pt>
                  <c:pt idx="6">
                    <c:v>American Red Cross Blood Drive</c:v>
                  </c:pt>
                  <c:pt idx="7">
                    <c:v>Bellevue Writers Group: Share and Get Ideas</c:v>
                  </c:pt>
                  <c:pt idx="8">
                    <c:v>Book Sale | Friends of the Bellevue Branch Library</c:v>
                  </c:pt>
                  <c:pt idx="9">
                    <c:v>Build a Binary Code Bracelet</c:v>
                  </c:pt>
                  <c:pt idx="10">
                    <c:v>Camping 101 with Tennessee State Parks</c:v>
                  </c:pt>
                  <c:pt idx="11">
                    <c:v>Coloring Party</c:v>
                  </c:pt>
                  <c:pt idx="12">
                    <c:v>Connecting Online for Seniors</c:v>
                  </c:pt>
                  <c:pt idx="13">
                    <c:v>Cosplay Time</c:v>
                  </c:pt>
                  <c:pt idx="14">
                    <c:v>Crayon Kids: Crafts and Fun</c:v>
                  </c:pt>
                  <c:pt idx="15">
                    <c:v>Create A Family Tree</c:v>
                  </c:pt>
                  <c:pt idx="16">
                    <c:v>Create Your Own Vision Board Workshop</c:v>
                  </c:pt>
                  <c:pt idx="17">
                    <c:v>Documentary Screening: Aging In Place by NPT Reports</c:v>
                  </c:pt>
                  <c:pt idx="18">
                    <c:v>Family Fun Time: Songs, Craft, and More</c:v>
                  </c:pt>
                  <c:pt idx="19">
                    <c:v>First-Time Homebuyers Workshop</c:v>
                  </c:pt>
                  <c:pt idx="21">
                    <c:v>Friends of the Bellevue Branch Library Meeting</c:v>
                  </c:pt>
                  <c:pt idx="22">
                    <c:v>Gentle Yoga for All Levels</c:v>
                  </c:pt>
                  <c:pt idx="23">
                    <c:v>Getting Started with Computers</c:v>
                  </c:pt>
                  <c:pt idx="24">
                    <c:v>Getting Started with Google Docs</c:v>
                  </c:pt>
                  <c:pt idx="25">
                    <c:v>Getting Started with Internet </c:v>
                  </c:pt>
                  <c:pt idx="26">
                    <c:v>Getting Started with Microsoft Excel</c:v>
                  </c:pt>
                  <c:pt idx="27">
                    <c:v>Hawaiian Odyssey with Loreen Freed</c:v>
                  </c:pt>
                  <c:pt idx="28">
                    <c:v>Homeschool Crew: Caring for and Keeping Bees</c:v>
                  </c:pt>
                  <c:pt idx="29">
                    <c:v>Homeschool Crew: Jewelry Making</c:v>
                  </c:pt>
                  <c:pt idx="30">
                    <c:v>Homeschool Crew: Learn About Loom Weaving</c:v>
                  </c:pt>
                  <c:pt idx="31">
                    <c:v>Homeschool Crew: Learn About Traditional Egg Decorating</c:v>
                  </c:pt>
                  <c:pt idx="32">
                    <c:v>International Book Day Celebration: Dress Up As Your Favorite Character</c:v>
                  </c:pt>
                  <c:pt idx="33">
                    <c:v>LEGO Club</c:v>
                  </c:pt>
                  <c:pt idx="35">
                    <c:v>Let's Watch Anime</c:v>
                  </c:pt>
                  <c:pt idx="36">
                    <c:v>Loving and Learning Workshop</c:v>
                  </c:pt>
                  <c:pt idx="37">
                    <c:v>Make a Mother's Day Card</c:v>
                  </c:pt>
                  <c:pt idx="38">
                    <c:v>Matinee Saturday: Annie (2014)</c:v>
                  </c:pt>
                  <c:pt idx="39">
                    <c:v>Matinee Saturday: Hop (2011)</c:v>
                  </c:pt>
                  <c:pt idx="40">
                    <c:v>Mindfulness Meditation</c:v>
                  </c:pt>
                  <c:pt idx="41">
                    <c:v>Mother Goose Moments</c:v>
                  </c:pt>
                  <c:pt idx="42">
                    <c:v>Music Production Workshop</c:v>
                  </c:pt>
                  <c:pt idx="44">
                    <c:v>Nashville Ballet presents Cinderella</c:v>
                  </c:pt>
                  <c:pt idx="45">
                    <c:v>Novel Conversations: The Color of Water by James McBride</c:v>
                  </c:pt>
                  <c:pt idx="46">
                    <c:v>Origami Time</c:v>
                  </c:pt>
                  <c:pt idx="47">
                    <c:v>READing Paws: Read with Snickers</c:v>
                  </c:pt>
                  <c:pt idx="48">
                    <c:v>Scrabble Group for All Levels</c:v>
                  </c:pt>
                  <c:pt idx="49">
                    <c:v>Star Wars Day Craft</c:v>
                  </c:pt>
                  <c:pt idx="50">
                    <c:v>Story Time</c:v>
                  </c:pt>
                  <c:pt idx="51">
                    <c:v>Story Time </c:v>
                  </c:pt>
                  <c:pt idx="52">
                    <c:v>Story Time: Autism Awareness</c:v>
                  </c:pt>
                  <c:pt idx="53">
                    <c:v>Story Time: Celebrate Puppetry Day</c:v>
                  </c:pt>
                  <c:pt idx="54">
                    <c:v>Story Time: Group Puzzle Activity</c:v>
                  </c:pt>
                  <c:pt idx="55">
                    <c:v>Storyland Saturdays: Preschool Story Time</c:v>
                  </c:pt>
                  <c:pt idx="57">
                    <c:v>Swing Dance Class</c:v>
                  </c:pt>
                  <c:pt idx="58">
                    <c:v>Swing Dance Performance</c:v>
                  </c:pt>
                  <c:pt idx="59">
                    <c:v>Teen Studio: Crafts, Gaming, Robotics, and More</c:v>
                  </c:pt>
                  <c:pt idx="60">
                    <c:v>The Ins and Outs of Assisted Living and Memory Care</c:v>
                  </c:pt>
                  <c:pt idx="61">
                    <c:v>Time to Tell: Save your Family Stories for Generations</c:v>
                  </c:pt>
                  <c:pt idx="62">
                    <c:v>Watercolor Painting with Patricia Verano</c:v>
                  </c:pt>
                </c:lvl>
                <c:lvl>
                  <c:pt idx="0">
                    <c:v>All Libraries</c:v>
                  </c:pt>
                  <c:pt idx="2">
                    <c:v>Bellevue</c:v>
                  </c:pt>
                  <c:pt idx="63">
                    <c:v>off-site</c:v>
                  </c:pt>
                </c:lvl>
              </c:multiLvlStrCache>
            </c:multiLvlStrRef>
          </c:cat>
          <c:val>
            <c:numRef>
              <c:f>Sheet1!$B$4:$B$126</c:f>
              <c:numCache>
                <c:formatCode>m/d/yyyy</c:formatCode>
                <c:ptCount val="64"/>
                <c:pt idx="0">
                  <c:v>42439</c:v>
                </c:pt>
                <c:pt idx="1">
                  <c:v>42456</c:v>
                </c:pt>
                <c:pt idx="2">
                  <c:v>42441</c:v>
                </c:pt>
                <c:pt idx="3">
                  <c:v>42430</c:v>
                </c:pt>
                <c:pt idx="4">
                  <c:v>42472</c:v>
                </c:pt>
                <c:pt idx="5">
                  <c:v>42465</c:v>
                </c:pt>
                <c:pt idx="6">
                  <c:v>42433</c:v>
                </c:pt>
                <c:pt idx="7">
                  <c:v>42430</c:v>
                </c:pt>
                <c:pt idx="8">
                  <c:v>42467</c:v>
                </c:pt>
                <c:pt idx="9">
                  <c:v>42472</c:v>
                </c:pt>
                <c:pt idx="10">
                  <c:v>42500</c:v>
                </c:pt>
                <c:pt idx="11">
                  <c:v>42476</c:v>
                </c:pt>
                <c:pt idx="12">
                  <c:v>42480</c:v>
                </c:pt>
                <c:pt idx="13">
                  <c:v>42438</c:v>
                </c:pt>
                <c:pt idx="14">
                  <c:v>42432</c:v>
                </c:pt>
                <c:pt idx="15">
                  <c:v>42494</c:v>
                </c:pt>
                <c:pt idx="16">
                  <c:v>42452</c:v>
                </c:pt>
                <c:pt idx="17">
                  <c:v>42464</c:v>
                </c:pt>
                <c:pt idx="18">
                  <c:v>42436</c:v>
                </c:pt>
                <c:pt idx="19">
                  <c:v>42443</c:v>
                </c:pt>
                <c:pt idx="20">
                  <c:v>42471</c:v>
                </c:pt>
                <c:pt idx="21">
                  <c:v>42441</c:v>
                </c:pt>
                <c:pt idx="22">
                  <c:v>42431</c:v>
                </c:pt>
                <c:pt idx="23">
                  <c:v>42466</c:v>
                </c:pt>
                <c:pt idx="24">
                  <c:v>42473</c:v>
                </c:pt>
                <c:pt idx="25">
                  <c:v>42466</c:v>
                </c:pt>
                <c:pt idx="26">
                  <c:v>42487</c:v>
                </c:pt>
                <c:pt idx="27">
                  <c:v>42464</c:v>
                </c:pt>
                <c:pt idx="28">
                  <c:v>42473</c:v>
                </c:pt>
                <c:pt idx="29">
                  <c:v>42487</c:v>
                </c:pt>
                <c:pt idx="30">
                  <c:v>42438</c:v>
                </c:pt>
                <c:pt idx="31">
                  <c:v>42452</c:v>
                </c:pt>
                <c:pt idx="32">
                  <c:v>42462</c:v>
                </c:pt>
                <c:pt idx="33">
                  <c:v>42449</c:v>
                </c:pt>
                <c:pt idx="34">
                  <c:v>42477</c:v>
                </c:pt>
                <c:pt idx="35">
                  <c:v>42431</c:v>
                </c:pt>
                <c:pt idx="36">
                  <c:v>42444</c:v>
                </c:pt>
                <c:pt idx="37">
                  <c:v>42492</c:v>
                </c:pt>
                <c:pt idx="38">
                  <c:v>42469</c:v>
                </c:pt>
                <c:pt idx="39">
                  <c:v>42441</c:v>
                </c:pt>
                <c:pt idx="40">
                  <c:v>42431</c:v>
                </c:pt>
                <c:pt idx="41">
                  <c:v>42436</c:v>
                </c:pt>
                <c:pt idx="42">
                  <c:v>42446</c:v>
                </c:pt>
                <c:pt idx="43">
                  <c:v>42432</c:v>
                </c:pt>
                <c:pt idx="44">
                  <c:v>42479</c:v>
                </c:pt>
                <c:pt idx="45">
                  <c:v>42474</c:v>
                </c:pt>
                <c:pt idx="46">
                  <c:v>42436</c:v>
                </c:pt>
                <c:pt idx="47">
                  <c:v>42434</c:v>
                </c:pt>
                <c:pt idx="48">
                  <c:v>42432</c:v>
                </c:pt>
                <c:pt idx="49">
                  <c:v>42494</c:v>
                </c:pt>
                <c:pt idx="50">
                  <c:v>42431</c:v>
                </c:pt>
                <c:pt idx="51">
                  <c:v>42431</c:v>
                </c:pt>
                <c:pt idx="52">
                  <c:v>42473</c:v>
                </c:pt>
                <c:pt idx="53">
                  <c:v>42487</c:v>
                </c:pt>
                <c:pt idx="54">
                  <c:v>42473</c:v>
                </c:pt>
                <c:pt idx="55">
                  <c:v>42434</c:v>
                </c:pt>
                <c:pt idx="56">
                  <c:v>42476</c:v>
                </c:pt>
                <c:pt idx="57">
                  <c:v>42455</c:v>
                </c:pt>
                <c:pt idx="58">
                  <c:v>42453</c:v>
                </c:pt>
                <c:pt idx="59">
                  <c:v>42430</c:v>
                </c:pt>
                <c:pt idx="60">
                  <c:v>42437</c:v>
                </c:pt>
                <c:pt idx="61">
                  <c:v>42450</c:v>
                </c:pt>
                <c:pt idx="62">
                  <c:v>42483</c:v>
                </c:pt>
                <c:pt idx="63">
                  <c:v>42439</c:v>
                </c:pt>
              </c:numCache>
            </c:numRef>
          </c:val>
        </c:ser>
        <c:dLbls>
          <c:showLegendKey val="0"/>
          <c:showVal val="0"/>
          <c:showCatName val="0"/>
          <c:showSerName val="0"/>
          <c:showPercent val="0"/>
          <c:showBubbleSize val="0"/>
        </c:dLbls>
        <c:gapWidth val="219"/>
        <c:overlap val="-27"/>
        <c:axId val="204804840"/>
        <c:axId val="205458944"/>
      </c:barChart>
      <c:catAx>
        <c:axId val="20480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58944"/>
        <c:crosses val="autoZero"/>
        <c:auto val="1"/>
        <c:lblAlgn val="ctr"/>
        <c:lblOffset val="100"/>
        <c:noMultiLvlLbl val="0"/>
      </c:catAx>
      <c:valAx>
        <c:axId val="205458944"/>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[NOWPLAYINGNASHVILLE_CATEOGRY_FIX.xlsx]Sheet3!PivotTable6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05459728"/>
        <c:axId val="205460120"/>
      </c:barChart>
      <c:catAx>
        <c:axId val="205459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0120"/>
        <c:crosses val="autoZero"/>
        <c:auto val="1"/>
        <c:lblAlgn val="ctr"/>
        <c:lblOffset val="100"/>
        <c:noMultiLvlLbl val="0"/>
      </c:catAx>
      <c:valAx>
        <c:axId val="2054601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row r="2">
          <cell r="B2" t="str">
            <v>MAIN</v>
          </cell>
        </row>
      </sheetData>
      <sheetData sheetId="1">
        <row r="3">
          <cell r="A3" t="str">
            <v>kcook</v>
          </cell>
        </row>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136">
          <cell r="C136" t="str">
            <v/>
          </cell>
        </row>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row r="1">
          <cell r="A1" t="str">
            <v>Topical Areas</v>
          </cell>
        </row>
      </sheetData>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ount="193">
        <s v="20160301T160000"/>
        <s v="20160301T161500"/>
        <s v="20160301T180000"/>
        <s v="20160302T101500"/>
        <s v="20160302T111500"/>
        <s v="20160302T161500"/>
        <s v="20160302T163000"/>
        <s v="20160302T183000"/>
        <s v="20160303T101500"/>
        <s v="20160303T133000"/>
        <s v="20160303T161500"/>
        <s v="20160303T163000"/>
        <s v="20160304T110000"/>
        <s v="20160304T161500"/>
        <s v="20160305T101500"/>
        <s v="20160305T133000"/>
        <s v="20160307T101500"/>
        <s v="20160307T161500"/>
        <s v="20160307T183000"/>
        <s v="20160308T160000"/>
        <s v="20160308T161500"/>
        <s v="20160308T180000"/>
        <s v="20160309T101500"/>
        <s v="20160309T111500"/>
        <s v="20160309T140000"/>
        <s v="20160309T161500"/>
        <s v="20160309T163000"/>
        <n v="20160310"/>
        <s v="20160310T180000"/>
        <s v="20160311T161500"/>
        <s v="20160312T101500"/>
        <s v="20160312T120000"/>
        <s v="20160312T140000"/>
        <s v="20160314T101500"/>
        <s v="20160314T161500"/>
        <s v="20160314T180000"/>
        <s v="20160314T183000"/>
        <s v="20160315T160000"/>
        <s v="20160315T161500"/>
        <s v="20160315T180000"/>
        <s v="20160315T183000"/>
        <s v="20160316T101500"/>
        <s v="20160316T111500"/>
        <s v="20160316T163000"/>
        <s v="20160317T101500"/>
        <s v="20160317T133000"/>
        <s v="20160317T161500"/>
        <s v="20160317T163000"/>
        <s v="20160318T161500"/>
        <s v="20160319T101500"/>
        <s v="20160320T150000"/>
        <s v="20160321T101500"/>
        <s v="20160321T16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29T161500"/>
        <s v="20160330T101500"/>
        <s v="20160330T111500"/>
        <s v="20160330T161500"/>
        <s v="20160330T163000"/>
        <s v="20160331T101500"/>
        <s v="20160331T133000"/>
        <s v="20160331T161500"/>
        <s v="20160331T163000"/>
        <s v="20160331T180000"/>
        <s v="20160401T161500"/>
        <s v="20160402T101500"/>
        <s v="20160402T133000"/>
        <s v="20160402T140000"/>
        <s v="20160404T101500"/>
        <s v="20160404T110000"/>
        <s v="20160404T161500"/>
        <s v="20160404T183000"/>
        <s v="20160405T160000"/>
        <s v="20160405T161500"/>
        <s v="20160405T180000"/>
        <s v="20160406T100000"/>
        <s v="20160406T101500"/>
        <s v="20160406T111500"/>
        <s v="20160406T140000"/>
        <s v="20160406T161500"/>
        <s v="20160406T163000"/>
        <s v="20160406T183000"/>
        <s v="20160407T101500"/>
        <s v="20160407T133000"/>
        <s v="20160407T160000"/>
        <s v="20160407T161500"/>
        <s v="20160407T163000"/>
        <s v="20160408T100000"/>
        <s v="20160408T161500"/>
        <s v="20160409T100000"/>
        <s v="20160409T101500"/>
        <s v="20160409T140000"/>
        <s v="20160410T140000"/>
        <s v="20160411T101500"/>
        <s v="20160411T161500"/>
        <s v="20160411T180000"/>
        <s v="20160411T183000"/>
        <s v="20160412T160000"/>
        <s v="20160412T161500"/>
        <s v="20160413T101500"/>
        <s v="20160413T111500"/>
        <s v="20160413T140000"/>
        <s v="20160413T161500"/>
        <s v="20160413T163000"/>
        <s v="20160414T101500"/>
        <s v="20160414T133000"/>
        <s v="20160414T161500"/>
        <s v="20160414T163000"/>
        <s v="20160414T180000"/>
        <s v="20160415T161500"/>
        <s v="20160416T101500"/>
        <s v="20160416T120000"/>
        <s v="20160417T150000"/>
        <s v="20160418T101500"/>
        <s v="20160418T161500"/>
        <s v="20160418T183000"/>
        <s v="20160419T103000"/>
        <s v="20160419T160000"/>
        <s v="20160419T161500"/>
        <s v="20160419T180000"/>
        <s v="20160420T101500"/>
        <s v="20160420T111500"/>
        <s v="20160420T140000"/>
        <s v="20160420T161500"/>
        <s v="20160420T163000"/>
        <s v="20160421T101500"/>
        <s v="20160421T133000"/>
        <s v="20160421T161500"/>
        <s v="20160421T163000"/>
        <s v="20160422T161500"/>
        <s v="20160423T101500"/>
        <s v="20160423T130000"/>
        <s v="20160425T101500"/>
        <s v="20160425T161500"/>
        <s v="20160425T183000"/>
        <s v="20160426T160000"/>
        <s v="20160426T161500"/>
        <s v="20160427T100000"/>
        <s v="20160427T101500"/>
        <s v="20160427T111500"/>
        <s v="20160427T140000"/>
        <s v="20160427T161500"/>
        <s v="20160427T163000"/>
        <s v="20160428T101500"/>
        <s v="20160428T133000"/>
        <s v="20160428T161500"/>
        <s v="20160428T163000"/>
        <s v="20160429T161500"/>
        <s v="20160430T101500"/>
        <s v="20160502T101500"/>
        <s v="20160502T161500"/>
        <s v="20160502T183000"/>
        <s v="20160503T160000"/>
        <s v="20160503T161500"/>
        <s v="20160503T180000"/>
        <s v="20160504T101500"/>
        <s v="20160504T111500"/>
        <s v="20160504T161500"/>
        <s v="20160504T163000"/>
        <s v="20160504T173000"/>
        <s v="20160504T183000"/>
        <s v="20160505T101500"/>
        <s v="20160505T133000"/>
        <s v="20160505T161500"/>
        <s v="20160505T163000"/>
        <s v="20160506T161500"/>
        <s v="20160507T101500"/>
        <s v="20160507T133000"/>
        <s v="20160509T101500"/>
        <s v="20160509T161500"/>
        <s v="20160509T180000"/>
        <s v="20160509T183000"/>
        <s v="20160510T160000"/>
        <s v="20160510T161500"/>
        <s v="20160510T180000"/>
        <s v="20160511T101500"/>
        <s v="20160511T111500"/>
      </sharedItems>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ook, Kyle (Library)" refreshedDate="42443.585892476854" createdVersion="5" refreshedVersion="5" minRefreshableVersion="3" recordCount="200">
  <cacheSource type="worksheet">
    <worksheetSource name="Table4"/>
  </cacheSource>
  <cacheFields count="4">
    <cacheField name="LOCATION" numFmtId="0">
      <sharedItems count="3">
        <s v="BELLEVUE"/>
        <e v="#N/A"/>
        <s v="NORTH"/>
      </sharedItems>
    </cacheField>
    <cacheField name="AGE" numFmtId="0">
      <sharedItems count="5">
        <s v="CHILDREN"/>
        <s v="TEENS"/>
        <s v="ADULTS"/>
        <s v=""/>
        <b v="0"/>
      </sharedItems>
    </cacheField>
    <cacheField name="DATE/TIME" numFmtId="0">
      <sharedItems containsMixedTypes="1" containsNumber="1" containsInteger="1" minValue="0" maxValue="0" count="145">
        <s v="20160301T160000"/>
        <s v="20160301T161500"/>
        <s v="20160301T180000"/>
        <s v="20160302T101500"/>
        <s v="20160302T111500"/>
        <s v="20160302T161500"/>
        <s v="20160302T163000"/>
        <s v="20160302T183000"/>
        <s v="20160303T101500"/>
        <s v="20160303T133000"/>
        <n v="0"/>
        <s v="20160303T163000"/>
        <s v="20160304T110000"/>
        <s v="20160305T101500"/>
        <s v="20160305T133000"/>
        <s v="20160307T101500"/>
        <s v="20160307T161500"/>
        <s v="20160307T183000"/>
        <s v="20160308T160000"/>
        <s v="20160308T180000"/>
        <s v="20160309T101500"/>
        <s v="20160309T111500"/>
        <s v="20160309T140000"/>
        <s v="20160309T161500"/>
        <s v="20160309T163000"/>
        <s v="20160310T180000"/>
        <s v="20160312T101500"/>
        <s v="20160312T120000"/>
        <s v="20160312T140000"/>
        <s v="20160314T101500"/>
        <s v="20160314T180000"/>
        <s v="20160314T183000"/>
        <s v="20160315T160000"/>
        <s v="20160315T180000"/>
        <s v="20160315T183000"/>
        <s v="20160316T101500"/>
        <s v="20160316T111500"/>
        <s v="20160316T163000"/>
        <s v="20160317T101500"/>
        <s v="20160317T133000"/>
        <s v="20160319T101500"/>
        <s v="20160320T150000"/>
        <s v="20160321T10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30T101500"/>
        <s v="20160330T111500"/>
        <s v="20160330T163000"/>
        <s v="20160331T101500"/>
        <s v="20160331T133000"/>
        <s v="20160331T180000"/>
        <s v="20160402T101500"/>
        <s v="20160402T133000"/>
        <s v="20160402T140000"/>
        <s v="20160404T101500"/>
        <s v="20160404T110000"/>
        <s v="20160404T161500"/>
        <s v="20160404T183000"/>
        <s v="20160405T160000"/>
        <s v="20160405T180000"/>
        <s v="20160406T100000"/>
        <s v="20160406T101500"/>
        <s v="20160406T111500"/>
        <s v="20160406T140000"/>
        <s v="20160406T163000"/>
        <s v="20160406T183000"/>
        <s v="20160407T101500"/>
        <s v="20160407T133000"/>
        <s v="20160407T160000"/>
        <s v="20160409T101500"/>
        <s v="20160409T140000"/>
        <s v="20160411T101500"/>
        <s v="20160411T183000"/>
        <s v="20160412T160000"/>
        <s v="20160412T161500"/>
        <s v="20160413T101500"/>
        <s v="20160413T111500"/>
        <s v="20160413T140000"/>
        <s v="20160413T163000"/>
        <s v="20160414T101500"/>
        <s v="20160414T133000"/>
        <s v="20160414T180000"/>
        <s v="20160416T101500"/>
        <s v="20160416T120000"/>
        <s v="20160417T150000"/>
        <s v="20160418T101500"/>
        <s v="20160418T183000"/>
        <s v="20160419T103000"/>
        <s v="20160419T160000"/>
        <s v="20160419T180000"/>
        <s v="20160420T101500"/>
        <s v="20160420T111500"/>
        <s v="20160420T140000"/>
        <s v="20160420T163000"/>
        <s v="20160421T101500"/>
        <s v="20160421T133000"/>
        <s v="20160423T101500"/>
        <s v="20160423T130000"/>
        <s v="20160425T101500"/>
        <s v="20160425T183000"/>
        <s v="20160426T160000"/>
        <s v="20160427T100000"/>
        <s v="20160427T101500"/>
        <s v="20160427T111500"/>
        <s v="20160427T140000"/>
        <s v="20160427T163000"/>
        <s v="20160428T101500"/>
        <s v="20160428T133000"/>
        <s v="20160430T101500"/>
        <s v="20160502T101500"/>
        <s v="20160502T161500"/>
        <s v="20160502T183000"/>
        <s v="20160503T160000"/>
        <s v="20160503T180000"/>
        <s v="20160504T101500"/>
        <s v="20160504T111500"/>
        <s v="20160504T161500"/>
        <s v="20160504T163000"/>
        <s v="20160504T173000"/>
        <s v="20160504T183000"/>
        <s v="20160505T101500"/>
        <s v="20160505T133000"/>
        <s v="20160507T101500"/>
        <s v="20160507T133000"/>
        <s v="20160509T101500"/>
        <s v="20160509T183000"/>
        <s v="20160510T160000"/>
        <s v="20160510T180000"/>
        <s v="20160511T101500"/>
        <s v="20160511T111500"/>
      </sharedItems>
    </cacheField>
    <cacheField name="SUMMARY" numFmtId="0">
      <sharedItems count="148" longText="1">
        <s v="Adventure Club: Crafts, Movies, and More_x000d_Tuesday, Mar 1_x000d_4:00 PM_x000d_School-age children can join us for crafts, activities, special guests, movies, and more! There's something new every week. Grades K-4._x000d_"/>
        <s v="Teen Studio: Crafts, Gaming, Robotics, and More_x000d_Tuesday, Mar 1_x000d_4:15 PM_x000d_Monday-Thursday when school is in session. We do something different each week, including crafts, gaming, robotics, 3D printing, and more. Join the fun after school! Grades 5-12._x000d_"/>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s v="Story Time _x000d_Wednesday, Mar 2_x000d_10:15 AM_x000d_Every Wednesday at 10:15 and 11:15 a.m. Singing, fingerplays, rhymes, ABCs, 123s, stories, and much more with Miss Donna and Bear!_x000d_"/>
        <s v="Story Time_x000d_Wednesday, Mar 2_x000d_11:15 AM_x000d_Every Wednesday at 10:15 and 11:15 a.m. Singing, fingerplays, rhymes, ABCs, 123s, stories, and much more with Miss Donna and Bear!_x000d_"/>
        <s v="Let's Watch Anime_x000d_Wednesday, Mar 2_x000d_4:15 PM_x000d_Celebrate Animanga month with fellow teens by watching anime! Grades 5-12._x000d_"/>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Mar 2_x000d_6:30 PM_x000d_Every 1st Wednesday. Lisa Ernst, meditation teacher and founder of One Dharma Nashville, will demonstrate mindfulness techniques to help you reduce stress and increase overall well-being._x000d_"/>
        <s v="Crayon Kids: Crafts and Fun_x000d_Thursday, Mar 3_x000d_10:15 AM_x000d_Every Thursday, join Ms. Katie at the library for some crafty fun!_x000d_"/>
        <s v="Scrabble Group for All Levels_x000d_Thursday, Mar 3_x000d_1:30 PM_x000d_Every Thursday, play Scrabble the old-fashioned way&amp;hellip; on a board! All levels of players welcome. Bring your board if you have one._x000d_"/>
        <s v="_x000d_, Jan 0_x000d_12:00 AM_x000d__x000d_"/>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s v="Storyland Saturdays: Preschool Story Time_x000d_Saturday, Mar 5_x000d_10:15 AM_x000d_Every Saturday, come to the library for some super stories, songs, and silliness!_x000d_"/>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r 7_x000d_10:15 AM_x000d_Every Monday, babies and their caregivers are welcome to join Miss Donna for rhymes, songs, fingerplays, ABCs, 123s, stories, and more. For babies through 24 months old._x000d_"/>
        <s v="Origami Time_x000d_Monday, Mar 7_x000d_4:15 PM_x000d_Penguins, foxes, and throwing stars, oh my! Make paper animals, clothes, and more! Grades 5-12._x000d_"/>
        <s v="Family Fun Time: Songs, Craft, and More_x000d_Monday, Mar 7_x000d_6:30 PM_x000d_Every Monday, join Ms. Katie for stories, songs, fingerplays, and a craft! Ages 3 to 5._x000d_"/>
        <s v="Adventure Club: Crafts, Movies, and More_x000d_Tuesday, Mar 8_x000d_4:00 PM_x000d_School-age children can join us for crafts, activities, special guests, movies, and more! There's something new every week. Grades K-4._x000d_"/>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s v="Story Time_x000d_Wednesday, Mar 9_x000d_10:15 AM_x000d_Every Wednesday at 10:15 and 11:15 a.m. Singing, fingerplays, rhymes, ABCs, 123s, stories, and much more with Miss Donna and Bear!_x000d_"/>
        <s v="Story Time_x000d_Wednesday, Mar 9_x000d_11:15 AM_x000d_Every Wednesday at 10:15 and 11:15 a.m. Singing, fingerplays, rhymes, ABCs, 123s, stories, and much more with Miss Donna and Bear!_x000d_"/>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Cosplay Time_x000d_Wednesday, Mar 9_x000d_4:15 PM_x000d_Dress up as your favorite manga or anime character, and explore different fandoms! Grades 5-12. _x000d_"/>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s v="Friends of the Bellevue Branch Library Meeting_x000d_Saturday, Mar 12_x000d_10:15 AM_x000d_Every 2nd Saturday, find out how you can get involved at the Bellevue Branch. New members are always welcome._x000d_"/>
        <s v="Storyland Saturdays: Preschool Story Time_x000d_Saturday, Mar 12_x000d_10:15 AM_x000d_Every Saturday, come to the library for some super stories, songs, and silliness!_x000d_"/>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s v="Mother Goose Moments_x000d_Monday, Mar 14_x000d_10:15 AM_x000d_Every Monday, babies and their caregivers are welcome to join Miss Donna for rhymes, songs, fingerplays, ABCs, 123s, stories, and more. For babies through 24 months old._x000d_"/>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s v="Family Fun Time: Songs, Craft, and More_x000d_Monday, Mar 14_x000d_6:30 PM_x000d_Every Monday, join Ms. Katie for stories, songs, fingerplays, and a craft! Ages 3 to 5._x000d_"/>
        <s v="Adventure Club: Crafts, Movies, and More_x000d_Tuesday, Mar 15_x000d_4:00 PM_x000d_School-age children can join us for crafts, activities, special guests, movies, and more! There's something new every week. Grades K-4._x000d_"/>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s v="Story Time_x000d_Wednesday, Mar 16_x000d_10:15 AM_x000d_Every Wednesday at 10:15 and 11:15 a.m. Singing, fingerplays, rhymes, ABCs, 123s, stories, and much more with Miss Donna and Bear!_x000d_"/>
        <s v="Story Time_x000d_Wednesday, Mar 16_x000d_11:15 AM_x000d_Every Wednesday at 10:15 and 11:15 a.m. Singing, fingerplays, rhymes, ABCs, 123s, stories, and much more with Miss Donna and Bear!_x000d_"/>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17_x000d_10:15 AM_x000d_Every Thursday, join Ms. Katie at the library for some crafty fun!_x000d_"/>
        <s v="Scrabble Group for All Levels_x000d_Thursday, Mar 17_x000d_1:30 PM_x000d_Every Thursday, play Scrabble the old-fashioned way&amp;hellip; on a board! All levels of players welcome. Bring your board if you have one._x000d_"/>
        <s v="Storyland Saturdays: Preschool Story Time_x000d_Saturday, Mar 19_x000d_10:15 AM_x000d_Every Saturday, come to the library for some super stories, songs, and silliness!_x000d_"/>
        <s v="LEGO Club_x000d_Sunday, Mar 20_x000d_3:00 PM_x000d_Every 3rd Sunday, imagine, think, and build something awesome with LEGOs!_x000d_"/>
        <s v="Mother Goose Moments_x000d_Monday, Mar 21_x000d_10:15 AM_x000d_Every Monday, babies and their caregivers are welcome to join Miss Donna for rhymes, songs, fingerplays, ABCs, 123s, stories, and more. For babies through 24 months old._x000d_"/>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s v="Family Fun Time: Songs, Craft, and More_x000d_Monday, Mar 21_x000d_6:30 PM_x000d_Every Monday, join Ms. Katie for stories, songs, fingerplays, and a craft! Ages 3 to 5._x000d_"/>
        <s v="Adventure Club: Crafts, Movies, and More_x000d_Tuesday, Mar 22_x000d_4:00 PM_x000d_School-age children can join us for crafts, activities, special guests, movies, and more! There's something new every week. Grades K-4._x000d_"/>
        <s v="Story Time_x000d_Wednesday, Mar 23_x000d_10:15 AM_x000d_Every Wednesday at 10:15 and 11:15 a.m. Singing, fingerplays, rhymes, ABCs, 123s, stories, and much more with Miss Donna and Bear!_x000d_"/>
        <s v="Story Time_x000d_Wednesday, Mar 23_x000d_11:15 AM_x000d_Every Wednesday at 10:15 and 11:15 a.m. Singing, fingerplays, rhymes, ABCs, 123s, stories, and much more with Miss Donna and Bear!_x000d_"/>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Your Own Vision Board Workshop_x000d_Wednesday, Mar 23_x000d_6:00 PM_x000d_Create your own vision board at this fun and interactive workshop. A vision board is a visual representation of your goals, hopes, and dreams, and is a great tool to inspire and motivate you._x000d_"/>
        <s v="Crayon Kids: Crafts and Fun_x000d_Thursday, Mar 24_x000d_10:15 AM_x000d_Every Thursday, join Ms. Katie at the library for some crafty fun!_x000d_"/>
        <s v="Scrabble Group for All Levels_x000d_Thursday, Mar 24_x000d_1:30 PM_x000d_Every Thursday, play Scrabble the old-fashioned way&amp;hellip; on a board! All levels of players welcome. Bring your board if you have one._x000d_"/>
        <s v="Swing Dance Performance_x000d_Thursday, Mar 24_x000d_6:00 PM_x000d_Swing in spring and come watch a performance by the Nashville Jitterbugs!_x000d_"/>
        <s v="Storyland Saturdays: Preschool Story Time_x000d_Saturday, Mar 26_x000d_10:15 AM_x000d_Every Saturday, come to the library for some super stories, songs, and silliness!_x000d_"/>
        <s v="Swing Dance Class_x000d_Saturday, Mar 26_x000d_11:30 AM_x000d_Swing in spring and learn basic dance moves from Nashville Swing Dance Foundation teachers._x000d_"/>
        <s v="CLOSED: Easter Sunday_x000d_Sunday, Mar 27_x000d_12:00 AM_x000d_All library locations are closed. Please use book drops for returns._x000d_"/>
        <s v="Mother Goose Moments_x000d_Monday, Mar 28_x000d_10:15 AM_x000d_Every Monday, babies and their caregivers are welcome to join Miss Donna for rhymes, songs, fingerplays, ABCs, 123s, stories, and more. For babies through 24 months old._x000d_"/>
        <s v="Family Fun Time: Songs, Craft, and More_x000d_Monday, Mar 28_x000d_6:30 PM_x000d_Every Monday, join Ms. Katie for stories, songs, fingerplays, and a craft! Ages 3 to 5._x000d_"/>
        <s v="Adventure Club: Crafts, Movies, and More_x000d_Tuesday, Mar 29_x000d_4:00 PM_x000d_School-age children can join us for crafts, activities, special guests, movies, and more! There's something new every week. Grades K-4._x000d_"/>
        <s v="Story Time_x000d_Wednesday, Mar 30_x000d_10:15 AM_x000d_Every Wednesday at 10:15 and 11:15 a.m. Singing, fingerplays, rhymes, ABCs, 123s, stories, and much more with Miss Donna and Bear!_x000d_"/>
        <s v="Story Time_x000d_Wednesday, Mar 30_x000d_11:15 AM_x000d_Every Wednesday at 10:15 and 11:15 a.m. Singing, fingerplays, rhymes, ABCs, 123s, stories, and much more with Miss Donna and Bear!_x000d_"/>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31_x000d_10:15 AM_x000d_Every Thursday, join Ms. Katie at the library for some crafty fun!_x000d_"/>
        <s v="Scrabble Group for All Levels_x000d_Thursday, Mar 31_x000d_1:30 PM_x000d_Every Thursday, play Scrabble the old-fashioned way&amp;hellip; on a board! All levels of players welcome. Bring your board if you have one._x000d_"/>
        <s v="Swing Dance Class_x000d_Thursday, Mar 31_x000d_6:00 PM_x000d_Swing in spring and learn basic dance moves from Nashville Swing Dance Foundation teachers._x000d_"/>
        <s v="Friends of the Bellevue Branch Library Meeting_x000d_Saturday, Apr 2_x000d_10:15 AM_x000d_Every 2nd Saturday, find out how you can get involved at the Bellevue Branch. New members are always welcome._x000d_"/>
        <s v="Storyland Saturdays: Preschool Story Time_x000d_Saturday, Apr 2_x000d_10:15 AM_x000d_Every Saturday, come to the library for some super stories, songs, and silliness!_x000d_"/>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s v="International Book Day Celebration: Dress Up As Your Favorite Character_x000d_Saturday, Apr 2_x000d_2:00 PM_x000d_Celebrate International Book Day by dressing up as your favorite book character! We'll have a fun time featuring stories, games, and refreshments._x000d_"/>
        <s v="Mother Goose Moments_x000d_Monday, Apr 4_x000d_10:15 AM_x000d_Every Monday, babies and their caregivers are welcome to join Miss Donna for rhymes, songs, fingerplays, ABCs, 123s, stories, and more. For babies through 24 months old._x000d_"/>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s v="Family Fun Time: Songs, Craft, and More_x000d_Monday, Apr 4_x000d_6:30 PM_x000d_Every Monday, join Ms. Katie for stories, songs, fingerplays, and a craft! Ages 3 to 5._x000d_"/>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s v="Getting Started with Computers_x000d_Wednesday, Apr 6_x000d_10:00 AM_x000d_Come to class to get started with computers! This class covers introductory computer vocabulary, computer mouse skills, and basic keyboarding. No computer skills required!_x000d_"/>
        <s v="Story Time_x000d_Wednesday, Apr 6_x000d_10:15 AM_x000d_Every Wednesday at 10:15 and 11:15 a.m. Singing, fingerplays, rhymes, ABCs, 123s, stories, and much more with Miss Donna and Bear!_x000d_"/>
        <s v="Story Time_x000d_Wednesday, Apr 6_x000d_11:15 AM_x000d_Every Wednesday at 10:15 and 11:15 a.m. Singing, fingerplays, rhymes, ABCs, 123s, stories, and much more with Miss Donna and Bear!_x000d_"/>
        <s v="Getting Started with Internet _x000d_Wednesday, Apr 6_x000d_2:00 PM_x000d_Learn how to access unlimited information using the Internet._x000d_"/>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Apr 6_x000d_6:30 PM_x000d_Every 1st Wednesday. Lisa Ernst, meditation teacher and founder of One Dharma Nashville, will demonstrate mindfulness techniques to help you reduce stress and increase overall well-being._x000d_"/>
        <s v="Crayon Kids: Crafts and Fun_x000d_Thursday, Apr 7_x000d_10:15 AM_x000d_Every Thursday, join Ms. Katie at the library for some crafty fun!_x000d_"/>
        <s v="Scrabble Group for All Levels_x000d_Thursday, Apr 7_x000d_1:30 PM_x000d_Every Thursday, play Scrabble the old-fashioned way&amp;hellip; on a board! All levels of players welcome. Bring your board if you have one._x000d_"/>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s v="Storyland Saturdays: Preschool Story Time_x000d_Saturday, Apr 9_x000d_10:15 AM_x000d_Every Saturday, come to the library for some super stories, songs, and silliness!_x000d_"/>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s v="Mother Goose Moments_x000d_Monday, Apr 11_x000d_10:15 AM_x000d_Every Monday, babies and their caregivers are welcome to join Miss Donna for rhymes, songs, fingerplays, ABCs, 123s, stories, and more. For babies through 24 months old._x000d_"/>
        <s v="Family Fun Time: Songs, Craft, and More_x000d_Monday, Apr 11_x000d_6:30 PM_x000d_Every Monday, join Ms. Katie for stories, songs, fingerplays, and a craft! Ages 3 to 5._x000d_"/>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s v="Build a Binary Code Bracelet_x000d_Tuesday, Apr 12_x000d_4:15 PM_x000d_Use binary code to personalize your own beaded bracelet! Grades 5-12._x000d_"/>
        <s v="Story Time: Group Puzzle Activity_x000d_Wednesday, Apr 13_x000d_10:15 AM_x000d_Join us for a celebration of all people. We will design our own big puzzle piece and put them all together to see what a beautiful picture we make!_x000d_"/>
        <s v="Story Time: Autism Awareness_x000d_Wednesday, Apr 13_x000d_11:15 AM_x000d_Join us for a celebration of all people. We will design our own big puzzle piece and put them all together to see what a beautiful picture we make!_x000d_"/>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tting Started with Google Docs_x000d_Wednesday, Apr 13_x000d_2:00 PM_x000d_Google has free online storage available through Google Drive. Learn how to create and store documents and materials using Google Docs. Some keyboarding and mouse skills required._x000d_"/>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14_x000d_10:15 AM_x000d_Every Thursday, join Ms. Katie at the library for some crafty fun!_x000d_"/>
        <s v="Scrabble Group for All Levels_x000d_Thursday, Apr 14_x000d_1:30 PM_x000d_Every Thursday, play Scrabble the old-fashioned way&amp;hellip; on a board! All levels of players welcome. Bring your board if you have one._x000d_"/>
        <s v="Novel Conversations: The Color of Water by James McBride_x000d_Thursday, Apr 14_x000d_6:00 PM_x000d_Every 2nd Thursday, join us for lively book discussions. March: Wonder, by R. J. Palacio. April: The Color of Water, by James McBride. May: My Life on the Road, by Gloria Steinem._x000d_"/>
        <s v="Storyland Saturdays: Preschool Story Time_x000d_Saturday, Apr 16_x000d_10:15 AM_x000d_Every Saturday, come to the library for some super stories, songs, and silliness._x000d_"/>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s v="LEGO Club_x000d_Sunday, Apr 17_x000d_3:00 PM_x000d_Every 3rd Sunday, imagine, think, and build something awesome with LEGOs._x000d_"/>
        <s v="Mother Goose Moments_x000d_Monday, Apr 18_x000d_10:15 AM_x000d_Every Monday, babies and their caregivers are welcome to join Miss Donna for rhymes, songs, fingerplays, ABCs, 123s, stories, and more. For babies through 24 months old._x000d_"/>
        <s v="Family Fun Time: Songs, Craft, and More_x000d_Monday, Apr 18_x000d_6:30 PM_x000d_Every Monday, join Ms. Katie for stories, songs, fingerplays, and a craft! Ages 3 to 5._x000d_"/>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s v="Adventure Club: Crafts, Movies, and More_x000d_Tuesday, Apr 19_x000d_4:00 PM_x000d_School-age children can join us for crafts, activities, special guests, movies, and more! There's something new every week. Grades K-4._x000d_"/>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s v="Story Time_x000d_Wednesday, Apr 20_x000d_10:15 AM_x000d_Every Wednesday at 10:15 and 11:15 a.m. Singing, fingerplays, rhymes, ABCs, 123s, stories, and much more with Miss Donna and Bear!_x000d_"/>
        <s v="Story Time_x000d_Wednesday, Apr 20_x000d_11:15 AM_x000d_Every Wednesday at 10:15 and 11:15 a.m. Singing, fingerplays, rhymes, ABCs, 123s, stories, and much more with Miss Donna and Bear!_x000d_"/>
        <s v="Connecting Online for Seniors_x000d_Wednesday, Apr 20_x000d_2:00 PM_x000d_Perhaps your family and friends use sites like Facebook to stay in touch and share information. Not sure what social media is about? Come to the class to find out!_x000d_"/>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1_x000d_10:15 AM_x000d_Every Thursday, join Ms. Katie at the library for some crafty fun!_x000d_"/>
        <s v="Scrabble Group for All Levels_x000d_Thursday, Apr 21_x000d_1:30 PM_x000d_Every Thursday, play Scrabble the old-fashioned way&amp;hellip; on a board! All levels of players welcome. Bring your board if you have one._x000d_"/>
        <s v="Storyland Saturdays: Preschool Story Time_x000d_Saturday, Apr 23_x000d_10:15 AM_x000d_Every Saturday, come to the library for some super stories, songs, and silliness!_x000d_"/>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s v="Mother Goose Moments_x000d_Monday, Apr 25_x000d_10:15 AM_x000d_Every Monday, babies and their caregivers are welcome to join Miss Donna for rhymes, songs, fingerplays, ABCs, 123s, stories, and more. For babies through 24 months old._x000d_"/>
        <s v="Family Fun Time: Songs, Craft, and More_x000d_Monday, Apr 25_x000d_6:30 PM_x000d_Every Monday, join Ms. Katie for stories, songs, fingerplays, and a craft! Ages 3 to 5._x000d_"/>
        <s v="Adventure Club: Crafts, Movies, and More_x000d_Tuesday, Apr 26_x000d_4:00 PM_x000d_School-age children can join us for crafts, activities, special guests, movies, and more! There's something new every week. Grades K-4._x000d_"/>
        <s v="Getting Started with Microsoft Excel_x000d_Wednesday, Apr 27_x000d_10:00 AM_x000d_This class provides an introduction to Microsoft Excel, a program for managing numbers and data. Come to the class to get started. Some keyboarding and mouse skills required._x000d_"/>
        <s v="Story Time_x000d_Wednesday, Apr 27_x000d_10:15 AM_x000d_Every Wednesday at 10:15 and 11:15 a.m. Singing, fingerplays, rhymes, ABCs, 123s, stories, and much more with Miss Donna and Bear!_x000d_"/>
        <s v="Story Time: Celebrate Puppetry Day_x000d_Wednesday, Apr 27_x000d_11:15 AM_x000d_Special guest Kathleen Lynam will join us in a celebration of the wonderful medium of puppets, used around the world to convey wisdom and bring joy in diverse cultures._x000d_"/>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8_x000d_10:15 AM_x000d_Every Thursday, join Ms. Katie at the library for some crafty fun!_x000d_"/>
        <s v="Scrabble Group for All Levels_x000d_Thursday, Apr 28_x000d_1:30 PM_x000d_Every Thursday, play Scrabble the old-fashioned way&amp;hellip; on a board! All levels of players welcome. Bring your board if you have one._x000d_"/>
        <s v="Storyland Saturdays: Preschool Story Time_x000d_Saturday, Apr 30_x000d_10:15 AM_x000d_Every Saturday, come to the library for some super stories, songs, and silliness!_x000d_"/>
        <s v="Mother Goose Moments_x000d_Monday, May 2_x000d_10:15 AM_x000d_Every Monday, babies and their caregivers are welcome to join Miss Donna for rhymes, songs, fingerplays, ABCs, 123s, stories, and more. For babies through 24 months old._x000d_"/>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s v="Family Fun Time: Songs, Craft, and More_x000d_Monday, May 2_x000d_6:30 PM_x000d_Every Monday, join Ms. Katie for stories, songs, fingerplays, and a craft! Ages 3 to 5._x000d_"/>
        <s v="Adventure Club: Crafts, Movies, and More_x000d_Tuesday, May 3_x000d_4:00 PM_x000d_School-age children can join us for crafts, activities, special guests, movies, and more! There's something new every week. Grades K-4._x000d_"/>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s v="Story Time_x000d_Wednesday, May 4_x000d_10:15 AM_x000d_Every Wednesday at 10:15 and 11:15 a.m. Singing, fingerplays, rhymes, ABCs, 123s, stories, and much more with Miss Donna and Bear!_x000d_"/>
        <s v="Story Time_x000d_Wednesday, May 4_x000d_11:15 AM_x000d_Every Wednesday at 10:15 and 11:15 a.m. Singing, fingerplays, rhymes, ABCs, 123s, stories, and much more with Miss Donna and Bear!_x000d_"/>
        <s v="Star Wars Day Craft_x000d_Wednesday, May 4_x000d_4:15 PM_x000d_Join us for a Star Wars-themed craft! May the Force be with you! Grades 5-12._x000d_"/>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A Family Tree_x000d_Wednesday, May 4_x000d_5:30 PM_x000d_Create a family tree - real or imagined - using found objects. Presented by Turnip Green Creative Reuse._x000d_"/>
        <s v="Mindfulness Meditation_x000d_Wednesday, May 4_x000d_6:30 PM_x000d_Every 1st Wednesday. Lisa Ernst, meditation teacher and founder of One Dharma Nashville, will demonstrate mindfulness techniques to help you reduce stress and increase overall well-being._x000d_"/>
        <s v="Crayon Kids: Crafts and Fun_x000d_Thursday, May 5_x000d_10:15 AM_x000d_Every Thursday, join Ms. Katie at the library for some crafty fun!_x000d_"/>
        <s v="Scrabble Group for All Levels_x000d_Thursday, May 5_x000d_1:30 PM_x000d_Every Thursday, play Scrabble the old-fashioned way&amp;hellip; on a board! All levels of players welcome. Bring your board if you have one._x000d_"/>
        <s v="Storyland Saturdays: Preschool Story Time_x000d_Saturday, May 7_x000d_10:15 AM_x000d_Every Saturday, come to the library for some super stories, songs, and silliness!_x000d_"/>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y 9_x000d_10:15 AM_x000d_Every Monday, babies and their caregivers are welcome to join Miss Donna for rhymes, songs, fingerplays, ABCs, 123s, stories, and more. For babies through 24 months old._x000d_"/>
        <s v="Family Fun Time: Songs, Craft, and More_x000d_Monday, May 9_x000d_6:30 PM_x000d_Every Monday, join Ms. Katie for stories, songs, fingerplays, and a craft! Ages 3 to 5._x000d_"/>
        <s v="Adventure Club: Crafts, Movies, and More_x000d_Tuesday, May 10_x000d_4:00 PM_x000d_Imagine that you are a puzzle, made up of many pieces. What would be on those pieces? What makes up YOU? Come create your own puzzle pieces, where you can describe those things that make you, you!_x000d_"/>
        <s v="Camping 101 with Tennessee State Parks_x000d_Tuesday, May 10_x000d_6:00 PM_x000d_A representative from Tennessee State Parks shares helpful tips on camping, talks about camping options at the state parks, and provides examples of camping gear for attendees to test out._x000d_"/>
        <s v="Story Time_x000d_Wednesday, May 11_x000d_10:15 AM_x000d_Every Wednesday at 10:15 and 11:15 a.m. Singing, fingerplays, rhymes, ABCs, 123s, stories, and much more with Miss Donna and Bear!_x000d_"/>
        <s v="Story Time_x000d_Wednesday, May 11_x000d_11:15 AM_x000d_Every Wednesday at 10:15 and 11:15 a.m. Singing, fingerplays, rhymes, ABCs, 123s, stories, and much more with Miss Donna and Bear!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x v="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x v="1"/>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x v="2"/>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x v="3"/>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x v="4"/>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x v="5"/>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x v="6"/>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x v="7"/>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x v="8"/>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x v="9"/>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x v="1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x v="11"/>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x v="12"/>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x v="13"/>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x v="14"/>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x v="15"/>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x v="16"/>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x v="17"/>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x v="18"/>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x v="19"/>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x v="2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x v="21"/>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x v="22"/>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x v="23"/>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x v="24"/>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x v="25"/>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x v="26"/>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x v="27"/>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x v="28"/>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x v="29"/>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x v="31"/>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x v="32"/>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x v="33"/>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x v="34"/>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x v="35"/>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x v="36"/>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x v="37"/>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x v="38"/>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x v="39"/>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x v="4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x v="41"/>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x v="42"/>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x v="43"/>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x v="44"/>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x v="45"/>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x v="46"/>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x v="47"/>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x v="48"/>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x v="49"/>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x v="5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x v="51"/>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x v="52"/>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x v="53"/>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x v="54"/>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x v="55"/>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x v="56"/>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x v="57"/>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x v="58"/>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x v="59"/>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x v="61"/>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x v="62"/>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x v="63"/>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x v="64"/>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x v="65"/>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x v="66"/>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x v="67"/>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x v="68"/>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x v="69"/>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x v="7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x v="71"/>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x v="72"/>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x v="73"/>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x v="74"/>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x v="75"/>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x v="76"/>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x v="77"/>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x v="78"/>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x v="79"/>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x v="8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x v="82"/>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x v="83"/>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x v="84"/>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x v="85"/>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x v="87"/>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x v="88"/>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x v="89"/>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x v="9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x v="91"/>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x v="92"/>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x v="93"/>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x v="94"/>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x v="95"/>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x v="96"/>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x v="97"/>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x v="98"/>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x v="99"/>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x v="1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x v="101"/>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x v="102"/>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x v="103"/>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x v="104"/>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x v="105"/>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x v="106"/>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x v="107"/>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x v="108"/>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x v="109"/>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x v="11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x v="111"/>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x v="112"/>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x v="113"/>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x v="114"/>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x v="115"/>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x v="116"/>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x v="117"/>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x v="117"/>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x v="118"/>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x v="119"/>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x v="12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x v="121"/>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x v="122"/>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x v="123"/>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x v="124"/>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x v="125"/>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x v="126"/>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x v="127"/>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x v="128"/>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x v="129"/>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x v="13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x v="131"/>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x v="132"/>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x v="133"/>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x v="134"/>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x v="135"/>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x v="136"/>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x v="137"/>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x v="138"/>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x v="139"/>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x v="14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x v="141"/>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x v="142"/>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x v="143"/>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x v="144"/>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x v="145"/>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x v="146"/>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x v="147"/>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x v="148"/>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x v="149"/>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x v="15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x v="151"/>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x v="152"/>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x v="153"/>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x v="154"/>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x v="155"/>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x v="156"/>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x v="157"/>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x v="158"/>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x v="159"/>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x v="16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x v="161"/>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x v="162"/>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x v="163"/>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x v="164"/>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x v="165"/>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x v="166"/>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x v="167"/>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x v="168"/>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x v="169"/>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x v="17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x v="171"/>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x v="172"/>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x v="173"/>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x v="174"/>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x v="175"/>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x v="176"/>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x v="177"/>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x v="178"/>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x v="179"/>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x v="18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x v="181"/>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x v="182"/>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x v="183"/>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x v="184"/>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x v="185"/>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x v="186"/>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x v="188"/>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x v="189"/>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x v="19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x v="191"/>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x v="192"/>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Cache/pivotCacheRecords3.xml><?xml version="1.0" encoding="utf-8"?>
<pivotCacheRecords xmlns="http://schemas.openxmlformats.org/spreadsheetml/2006/main" xmlns:r="http://schemas.openxmlformats.org/officeDocument/2006/relationships" count="200">
  <r>
    <x v="0"/>
    <x v="0"/>
    <x v="0"/>
    <x v="0"/>
  </r>
  <r>
    <x v="0"/>
    <x v="1"/>
    <x v="1"/>
    <x v="1"/>
  </r>
  <r>
    <x v="0"/>
    <x v="2"/>
    <x v="2"/>
    <x v="2"/>
  </r>
  <r>
    <x v="0"/>
    <x v="0"/>
    <x v="3"/>
    <x v="3"/>
  </r>
  <r>
    <x v="0"/>
    <x v="0"/>
    <x v="4"/>
    <x v="4"/>
  </r>
  <r>
    <x v="0"/>
    <x v="1"/>
    <x v="5"/>
    <x v="5"/>
  </r>
  <r>
    <x v="0"/>
    <x v="2"/>
    <x v="6"/>
    <x v="6"/>
  </r>
  <r>
    <x v="0"/>
    <x v="2"/>
    <x v="7"/>
    <x v="7"/>
  </r>
  <r>
    <x v="0"/>
    <x v="0"/>
    <x v="8"/>
    <x v="8"/>
  </r>
  <r>
    <x v="0"/>
    <x v="2"/>
    <x v="9"/>
    <x v="9"/>
  </r>
  <r>
    <x v="1"/>
    <x v="3"/>
    <x v="10"/>
    <x v="10"/>
  </r>
  <r>
    <x v="0"/>
    <x v="1"/>
    <x v="11"/>
    <x v="11"/>
  </r>
  <r>
    <x v="0"/>
    <x v="2"/>
    <x v="12"/>
    <x v="12"/>
  </r>
  <r>
    <x v="1"/>
    <x v="3"/>
    <x v="10"/>
    <x v="10"/>
  </r>
  <r>
    <x v="0"/>
    <x v="0"/>
    <x v="13"/>
    <x v="13"/>
  </r>
  <r>
    <x v="0"/>
    <x v="0"/>
    <x v="14"/>
    <x v="14"/>
  </r>
  <r>
    <x v="0"/>
    <x v="0"/>
    <x v="15"/>
    <x v="15"/>
  </r>
  <r>
    <x v="0"/>
    <x v="1"/>
    <x v="16"/>
    <x v="16"/>
  </r>
  <r>
    <x v="0"/>
    <x v="0"/>
    <x v="17"/>
    <x v="17"/>
  </r>
  <r>
    <x v="0"/>
    <x v="0"/>
    <x v="18"/>
    <x v="18"/>
  </r>
  <r>
    <x v="1"/>
    <x v="3"/>
    <x v="10"/>
    <x v="10"/>
  </r>
  <r>
    <x v="0"/>
    <x v="2"/>
    <x v="19"/>
    <x v="19"/>
  </r>
  <r>
    <x v="0"/>
    <x v="0"/>
    <x v="20"/>
    <x v="20"/>
  </r>
  <r>
    <x v="0"/>
    <x v="0"/>
    <x v="21"/>
    <x v="21"/>
  </r>
  <r>
    <x v="0"/>
    <x v="0"/>
    <x v="22"/>
    <x v="22"/>
  </r>
  <r>
    <x v="0"/>
    <x v="1"/>
    <x v="23"/>
    <x v="23"/>
  </r>
  <r>
    <x v="0"/>
    <x v="2"/>
    <x v="24"/>
    <x v="24"/>
  </r>
  <r>
    <x v="0"/>
    <x v="2"/>
    <x v="24"/>
    <x v="24"/>
  </r>
  <r>
    <x v="2"/>
    <x v="2"/>
    <x v="25"/>
    <x v="25"/>
  </r>
  <r>
    <x v="1"/>
    <x v="3"/>
    <x v="10"/>
    <x v="10"/>
  </r>
  <r>
    <x v="0"/>
    <x v="2"/>
    <x v="26"/>
    <x v="26"/>
  </r>
  <r>
    <x v="0"/>
    <x v="0"/>
    <x v="26"/>
    <x v="27"/>
  </r>
  <r>
    <x v="0"/>
    <x v="2"/>
    <x v="26"/>
    <x v="26"/>
  </r>
  <r>
    <x v="0"/>
    <x v="1"/>
    <x v="27"/>
    <x v="28"/>
  </r>
  <r>
    <x v="0"/>
    <x v="0"/>
    <x v="28"/>
    <x v="29"/>
  </r>
  <r>
    <x v="0"/>
    <x v="0"/>
    <x v="29"/>
    <x v="30"/>
  </r>
  <r>
    <x v="1"/>
    <x v="3"/>
    <x v="10"/>
    <x v="10"/>
  </r>
  <r>
    <x v="0"/>
    <x v="2"/>
    <x v="30"/>
    <x v="31"/>
  </r>
  <r>
    <x v="0"/>
    <x v="0"/>
    <x v="31"/>
    <x v="32"/>
  </r>
  <r>
    <x v="0"/>
    <x v="0"/>
    <x v="32"/>
    <x v="33"/>
  </r>
  <r>
    <x v="1"/>
    <x v="3"/>
    <x v="10"/>
    <x v="10"/>
  </r>
  <r>
    <x v="0"/>
    <x v="2"/>
    <x v="33"/>
    <x v="34"/>
  </r>
  <r>
    <x v="0"/>
    <x v="0"/>
    <x v="34"/>
    <x v="35"/>
  </r>
  <r>
    <x v="0"/>
    <x v="0"/>
    <x v="35"/>
    <x v="36"/>
  </r>
  <r>
    <x v="0"/>
    <x v="0"/>
    <x v="36"/>
    <x v="37"/>
  </r>
  <r>
    <x v="0"/>
    <x v="2"/>
    <x v="37"/>
    <x v="38"/>
  </r>
  <r>
    <x v="0"/>
    <x v="0"/>
    <x v="38"/>
    <x v="39"/>
  </r>
  <r>
    <x v="0"/>
    <x v="2"/>
    <x v="39"/>
    <x v="40"/>
  </r>
  <r>
    <x v="1"/>
    <x v="3"/>
    <x v="10"/>
    <x v="10"/>
  </r>
  <r>
    <x v="1"/>
    <x v="3"/>
    <x v="10"/>
    <x v="10"/>
  </r>
  <r>
    <x v="1"/>
    <x v="3"/>
    <x v="10"/>
    <x v="10"/>
  </r>
  <r>
    <x v="0"/>
    <x v="0"/>
    <x v="40"/>
    <x v="41"/>
  </r>
  <r>
    <x v="0"/>
    <x v="0"/>
    <x v="41"/>
    <x v="42"/>
  </r>
  <r>
    <x v="0"/>
    <x v="0"/>
    <x v="42"/>
    <x v="43"/>
  </r>
  <r>
    <x v="1"/>
    <x v="3"/>
    <x v="10"/>
    <x v="10"/>
  </r>
  <r>
    <x v="0"/>
    <x v="2"/>
    <x v="43"/>
    <x v="44"/>
  </r>
  <r>
    <x v="0"/>
    <x v="0"/>
    <x v="44"/>
    <x v="45"/>
  </r>
  <r>
    <x v="0"/>
    <x v="0"/>
    <x v="45"/>
    <x v="46"/>
  </r>
  <r>
    <x v="0"/>
    <x v="0"/>
    <x v="46"/>
    <x v="47"/>
  </r>
  <r>
    <x v="0"/>
    <x v="0"/>
    <x v="47"/>
    <x v="48"/>
  </r>
  <r>
    <x v="0"/>
    <x v="0"/>
    <x v="48"/>
    <x v="49"/>
  </r>
  <r>
    <x v="0"/>
    <x v="2"/>
    <x v="49"/>
    <x v="50"/>
  </r>
  <r>
    <x v="0"/>
    <x v="2"/>
    <x v="50"/>
    <x v="51"/>
  </r>
  <r>
    <x v="0"/>
    <x v="2"/>
    <x v="50"/>
    <x v="51"/>
  </r>
  <r>
    <x v="0"/>
    <x v="0"/>
    <x v="51"/>
    <x v="52"/>
  </r>
  <r>
    <x v="0"/>
    <x v="2"/>
    <x v="52"/>
    <x v="53"/>
  </r>
  <r>
    <x v="0"/>
    <x v="2"/>
    <x v="53"/>
    <x v="54"/>
  </r>
  <r>
    <x v="0"/>
    <x v="0"/>
    <x v="54"/>
    <x v="55"/>
  </r>
  <r>
    <x v="0"/>
    <x v="2"/>
    <x v="55"/>
    <x v="56"/>
  </r>
  <r>
    <x v="1"/>
    <x v="4"/>
    <x v="56"/>
    <x v="57"/>
  </r>
  <r>
    <x v="0"/>
    <x v="0"/>
    <x v="57"/>
    <x v="58"/>
  </r>
  <r>
    <x v="0"/>
    <x v="0"/>
    <x v="58"/>
    <x v="59"/>
  </r>
  <r>
    <x v="0"/>
    <x v="0"/>
    <x v="59"/>
    <x v="60"/>
  </r>
  <r>
    <x v="1"/>
    <x v="3"/>
    <x v="10"/>
    <x v="10"/>
  </r>
  <r>
    <x v="0"/>
    <x v="0"/>
    <x v="60"/>
    <x v="61"/>
  </r>
  <r>
    <x v="0"/>
    <x v="0"/>
    <x v="61"/>
    <x v="62"/>
  </r>
  <r>
    <x v="1"/>
    <x v="3"/>
    <x v="10"/>
    <x v="10"/>
  </r>
  <r>
    <x v="0"/>
    <x v="2"/>
    <x v="62"/>
    <x v="63"/>
  </r>
  <r>
    <x v="0"/>
    <x v="0"/>
    <x v="63"/>
    <x v="64"/>
  </r>
  <r>
    <x v="0"/>
    <x v="2"/>
    <x v="64"/>
    <x v="65"/>
  </r>
  <r>
    <x v="1"/>
    <x v="3"/>
    <x v="10"/>
    <x v="10"/>
  </r>
  <r>
    <x v="1"/>
    <x v="3"/>
    <x v="10"/>
    <x v="10"/>
  </r>
  <r>
    <x v="0"/>
    <x v="2"/>
    <x v="65"/>
    <x v="66"/>
  </r>
  <r>
    <x v="1"/>
    <x v="3"/>
    <x v="10"/>
    <x v="10"/>
  </r>
  <r>
    <x v="0"/>
    <x v="2"/>
    <x v="66"/>
    <x v="67"/>
  </r>
  <r>
    <x v="0"/>
    <x v="0"/>
    <x v="66"/>
    <x v="68"/>
  </r>
  <r>
    <x v="0"/>
    <x v="0"/>
    <x v="67"/>
    <x v="69"/>
  </r>
  <r>
    <x v="0"/>
    <x v="0"/>
    <x v="68"/>
    <x v="70"/>
  </r>
  <r>
    <x v="0"/>
    <x v="0"/>
    <x v="69"/>
    <x v="71"/>
  </r>
  <r>
    <x v="0"/>
    <x v="2"/>
    <x v="70"/>
    <x v="72"/>
  </r>
  <r>
    <x v="1"/>
    <x v="3"/>
    <x v="10"/>
    <x v="10"/>
  </r>
  <r>
    <x v="0"/>
    <x v="1"/>
    <x v="71"/>
    <x v="73"/>
  </r>
  <r>
    <x v="0"/>
    <x v="0"/>
    <x v="72"/>
    <x v="74"/>
  </r>
  <r>
    <x v="0"/>
    <x v="0"/>
    <x v="73"/>
    <x v="75"/>
  </r>
  <r>
    <x v="1"/>
    <x v="3"/>
    <x v="10"/>
    <x v="10"/>
  </r>
  <r>
    <x v="0"/>
    <x v="2"/>
    <x v="74"/>
    <x v="76"/>
  </r>
  <r>
    <x v="0"/>
    <x v="2"/>
    <x v="75"/>
    <x v="77"/>
  </r>
  <r>
    <x v="0"/>
    <x v="0"/>
    <x v="76"/>
    <x v="78"/>
  </r>
  <r>
    <x v="0"/>
    <x v="0"/>
    <x v="77"/>
    <x v="79"/>
  </r>
  <r>
    <x v="0"/>
    <x v="2"/>
    <x v="78"/>
    <x v="80"/>
  </r>
  <r>
    <x v="1"/>
    <x v="3"/>
    <x v="10"/>
    <x v="10"/>
  </r>
  <r>
    <x v="0"/>
    <x v="2"/>
    <x v="79"/>
    <x v="81"/>
  </r>
  <r>
    <x v="0"/>
    <x v="2"/>
    <x v="80"/>
    <x v="82"/>
  </r>
  <r>
    <x v="0"/>
    <x v="0"/>
    <x v="81"/>
    <x v="83"/>
  </r>
  <r>
    <x v="0"/>
    <x v="2"/>
    <x v="82"/>
    <x v="84"/>
  </r>
  <r>
    <x v="0"/>
    <x v="2"/>
    <x v="83"/>
    <x v="85"/>
  </r>
  <r>
    <x v="1"/>
    <x v="3"/>
    <x v="10"/>
    <x v="10"/>
  </r>
  <r>
    <x v="1"/>
    <x v="3"/>
    <x v="10"/>
    <x v="10"/>
  </r>
  <r>
    <x v="1"/>
    <x v="3"/>
    <x v="10"/>
    <x v="10"/>
  </r>
  <r>
    <x v="1"/>
    <x v="3"/>
    <x v="10"/>
    <x v="10"/>
  </r>
  <r>
    <x v="1"/>
    <x v="3"/>
    <x v="10"/>
    <x v="10"/>
  </r>
  <r>
    <x v="0"/>
    <x v="0"/>
    <x v="84"/>
    <x v="86"/>
  </r>
  <r>
    <x v="0"/>
    <x v="0"/>
    <x v="85"/>
    <x v="87"/>
  </r>
  <r>
    <x v="1"/>
    <x v="3"/>
    <x v="10"/>
    <x v="10"/>
  </r>
  <r>
    <x v="0"/>
    <x v="0"/>
    <x v="86"/>
    <x v="88"/>
  </r>
  <r>
    <x v="1"/>
    <x v="3"/>
    <x v="10"/>
    <x v="10"/>
  </r>
  <r>
    <x v="1"/>
    <x v="3"/>
    <x v="10"/>
    <x v="10"/>
  </r>
  <r>
    <x v="0"/>
    <x v="0"/>
    <x v="87"/>
    <x v="89"/>
  </r>
  <r>
    <x v="0"/>
    <x v="0"/>
    <x v="88"/>
    <x v="90"/>
  </r>
  <r>
    <x v="0"/>
    <x v="1"/>
    <x v="89"/>
    <x v="91"/>
  </r>
  <r>
    <x v="0"/>
    <x v="0"/>
    <x v="90"/>
    <x v="92"/>
  </r>
  <r>
    <x v="0"/>
    <x v="0"/>
    <x v="91"/>
    <x v="93"/>
  </r>
  <r>
    <x v="0"/>
    <x v="0"/>
    <x v="92"/>
    <x v="94"/>
  </r>
  <r>
    <x v="0"/>
    <x v="2"/>
    <x v="92"/>
    <x v="95"/>
  </r>
  <r>
    <x v="1"/>
    <x v="3"/>
    <x v="10"/>
    <x v="10"/>
  </r>
  <r>
    <x v="0"/>
    <x v="2"/>
    <x v="93"/>
    <x v="96"/>
  </r>
  <r>
    <x v="0"/>
    <x v="0"/>
    <x v="94"/>
    <x v="97"/>
  </r>
  <r>
    <x v="0"/>
    <x v="2"/>
    <x v="95"/>
    <x v="98"/>
  </r>
  <r>
    <x v="1"/>
    <x v="3"/>
    <x v="10"/>
    <x v="10"/>
  </r>
  <r>
    <x v="1"/>
    <x v="3"/>
    <x v="10"/>
    <x v="10"/>
  </r>
  <r>
    <x v="0"/>
    <x v="2"/>
    <x v="96"/>
    <x v="99"/>
  </r>
  <r>
    <x v="1"/>
    <x v="3"/>
    <x v="10"/>
    <x v="10"/>
  </r>
  <r>
    <x v="0"/>
    <x v="0"/>
    <x v="97"/>
    <x v="100"/>
  </r>
  <r>
    <x v="0"/>
    <x v="2"/>
    <x v="98"/>
    <x v="101"/>
  </r>
  <r>
    <x v="0"/>
    <x v="0"/>
    <x v="99"/>
    <x v="102"/>
  </r>
  <r>
    <x v="0"/>
    <x v="0"/>
    <x v="100"/>
    <x v="103"/>
  </r>
  <r>
    <x v="1"/>
    <x v="3"/>
    <x v="10"/>
    <x v="10"/>
  </r>
  <r>
    <x v="0"/>
    <x v="0"/>
    <x v="101"/>
    <x v="104"/>
  </r>
  <r>
    <x v="0"/>
    <x v="0"/>
    <x v="102"/>
    <x v="105"/>
  </r>
  <r>
    <x v="0"/>
    <x v="0"/>
    <x v="103"/>
    <x v="106"/>
  </r>
  <r>
    <x v="1"/>
    <x v="3"/>
    <x v="10"/>
    <x v="10"/>
  </r>
  <r>
    <x v="0"/>
    <x v="2"/>
    <x v="104"/>
    <x v="107"/>
  </r>
  <r>
    <x v="0"/>
    <x v="0"/>
    <x v="105"/>
    <x v="108"/>
  </r>
  <r>
    <x v="0"/>
    <x v="0"/>
    <x v="106"/>
    <x v="109"/>
  </r>
  <r>
    <x v="0"/>
    <x v="2"/>
    <x v="107"/>
    <x v="110"/>
  </r>
  <r>
    <x v="1"/>
    <x v="3"/>
    <x v="10"/>
    <x v="10"/>
  </r>
  <r>
    <x v="0"/>
    <x v="2"/>
    <x v="108"/>
    <x v="111"/>
  </r>
  <r>
    <x v="0"/>
    <x v="0"/>
    <x v="109"/>
    <x v="112"/>
  </r>
  <r>
    <x v="0"/>
    <x v="2"/>
    <x v="110"/>
    <x v="113"/>
  </r>
  <r>
    <x v="1"/>
    <x v="3"/>
    <x v="10"/>
    <x v="10"/>
  </r>
  <r>
    <x v="1"/>
    <x v="3"/>
    <x v="10"/>
    <x v="10"/>
  </r>
  <r>
    <x v="1"/>
    <x v="3"/>
    <x v="10"/>
    <x v="10"/>
  </r>
  <r>
    <x v="0"/>
    <x v="0"/>
    <x v="111"/>
    <x v="114"/>
  </r>
  <r>
    <x v="0"/>
    <x v="2"/>
    <x v="112"/>
    <x v="115"/>
  </r>
  <r>
    <x v="0"/>
    <x v="0"/>
    <x v="113"/>
    <x v="116"/>
  </r>
  <r>
    <x v="1"/>
    <x v="3"/>
    <x v="10"/>
    <x v="10"/>
  </r>
  <r>
    <x v="0"/>
    <x v="0"/>
    <x v="114"/>
    <x v="117"/>
  </r>
  <r>
    <x v="0"/>
    <x v="0"/>
    <x v="115"/>
    <x v="118"/>
  </r>
  <r>
    <x v="1"/>
    <x v="3"/>
    <x v="10"/>
    <x v="10"/>
  </r>
  <r>
    <x v="0"/>
    <x v="2"/>
    <x v="116"/>
    <x v="119"/>
  </r>
  <r>
    <x v="0"/>
    <x v="0"/>
    <x v="117"/>
    <x v="120"/>
  </r>
  <r>
    <x v="0"/>
    <x v="0"/>
    <x v="118"/>
    <x v="121"/>
  </r>
  <r>
    <x v="0"/>
    <x v="0"/>
    <x v="119"/>
    <x v="122"/>
  </r>
  <r>
    <x v="1"/>
    <x v="3"/>
    <x v="10"/>
    <x v="10"/>
  </r>
  <r>
    <x v="0"/>
    <x v="2"/>
    <x v="120"/>
    <x v="123"/>
  </r>
  <r>
    <x v="0"/>
    <x v="0"/>
    <x v="121"/>
    <x v="124"/>
  </r>
  <r>
    <x v="0"/>
    <x v="2"/>
    <x v="122"/>
    <x v="125"/>
  </r>
  <r>
    <x v="1"/>
    <x v="3"/>
    <x v="10"/>
    <x v="10"/>
  </r>
  <r>
    <x v="1"/>
    <x v="3"/>
    <x v="10"/>
    <x v="10"/>
  </r>
  <r>
    <x v="1"/>
    <x v="3"/>
    <x v="10"/>
    <x v="10"/>
  </r>
  <r>
    <x v="0"/>
    <x v="0"/>
    <x v="123"/>
    <x v="126"/>
  </r>
  <r>
    <x v="0"/>
    <x v="0"/>
    <x v="124"/>
    <x v="127"/>
  </r>
  <r>
    <x v="0"/>
    <x v="1"/>
    <x v="125"/>
    <x v="128"/>
  </r>
  <r>
    <x v="0"/>
    <x v="0"/>
    <x v="126"/>
    <x v="129"/>
  </r>
  <r>
    <x v="0"/>
    <x v="0"/>
    <x v="127"/>
    <x v="130"/>
  </r>
  <r>
    <x v="1"/>
    <x v="3"/>
    <x v="10"/>
    <x v="10"/>
  </r>
  <r>
    <x v="0"/>
    <x v="2"/>
    <x v="128"/>
    <x v="131"/>
  </r>
  <r>
    <x v="0"/>
    <x v="0"/>
    <x v="129"/>
    <x v="132"/>
  </r>
  <r>
    <x v="0"/>
    <x v="0"/>
    <x v="130"/>
    <x v="133"/>
  </r>
  <r>
    <x v="0"/>
    <x v="1"/>
    <x v="131"/>
    <x v="134"/>
  </r>
  <r>
    <x v="0"/>
    <x v="2"/>
    <x v="132"/>
    <x v="135"/>
  </r>
  <r>
    <x v="0"/>
    <x v="2"/>
    <x v="133"/>
    <x v="136"/>
  </r>
  <r>
    <x v="0"/>
    <x v="2"/>
    <x v="134"/>
    <x v="137"/>
  </r>
  <r>
    <x v="0"/>
    <x v="0"/>
    <x v="135"/>
    <x v="138"/>
  </r>
  <r>
    <x v="0"/>
    <x v="2"/>
    <x v="136"/>
    <x v="139"/>
  </r>
  <r>
    <x v="1"/>
    <x v="3"/>
    <x v="10"/>
    <x v="10"/>
  </r>
  <r>
    <x v="1"/>
    <x v="3"/>
    <x v="10"/>
    <x v="10"/>
  </r>
  <r>
    <x v="1"/>
    <x v="3"/>
    <x v="10"/>
    <x v="10"/>
  </r>
  <r>
    <x v="0"/>
    <x v="0"/>
    <x v="137"/>
    <x v="140"/>
  </r>
  <r>
    <x v="0"/>
    <x v="0"/>
    <x v="138"/>
    <x v="141"/>
  </r>
  <r>
    <x v="0"/>
    <x v="0"/>
    <x v="139"/>
    <x v="142"/>
  </r>
  <r>
    <x v="1"/>
    <x v="3"/>
    <x v="10"/>
    <x v="10"/>
  </r>
  <r>
    <x v="1"/>
    <x v="3"/>
    <x v="10"/>
    <x v="10"/>
  </r>
  <r>
    <x v="0"/>
    <x v="0"/>
    <x v="140"/>
    <x v="143"/>
  </r>
  <r>
    <x v="0"/>
    <x v="0"/>
    <x v="140"/>
    <x v="143"/>
  </r>
  <r>
    <x v="0"/>
    <x v="0"/>
    <x v="141"/>
    <x v="144"/>
  </r>
  <r>
    <x v="1"/>
    <x v="3"/>
    <x v="10"/>
    <x v="10"/>
  </r>
  <r>
    <x v="0"/>
    <x v="2"/>
    <x v="142"/>
    <x v="145"/>
  </r>
  <r>
    <x v="0"/>
    <x v="0"/>
    <x v="143"/>
    <x v="146"/>
  </r>
  <r>
    <x v="0"/>
    <x v="0"/>
    <x v="144"/>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Sort" cacheId="2"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302" firstHeaderRow="1" firstDataRow="1" firstDataCol="4"/>
  <pivotFields count="4">
    <pivotField axis="axisRow" compact="0" showAll="0">
      <items count="4">
        <item x="0"/>
        <item sd="0" x="2"/>
        <item sd="0" x="1"/>
        <item t="default"/>
      </items>
    </pivotField>
    <pivotField axis="axisRow" compact="0" showAll="0">
      <items count="6">
        <item x="0"/>
        <item x="1"/>
        <item x="2"/>
        <item x="3"/>
        <item x="4"/>
        <item t="default"/>
      </items>
    </pivotField>
    <pivotField axis="axisRow" compact="0" showAll="0" sortType="ascending">
      <items count="146">
        <item x="10"/>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axis="axisRow" compact="0" showAll="0">
      <items count="149">
        <item x="10"/>
        <item x="28"/>
        <item x="106"/>
        <item x="118"/>
        <item x="0"/>
        <item x="33"/>
        <item x="46"/>
        <item x="60"/>
        <item x="18"/>
        <item x="144"/>
        <item x="130"/>
        <item x="90"/>
        <item x="75"/>
        <item x="12"/>
        <item x="107"/>
        <item x="76"/>
        <item x="2"/>
        <item x="34"/>
        <item x="131"/>
        <item x="85"/>
        <item x="91"/>
        <item x="145"/>
        <item x="57"/>
        <item x="101"/>
        <item x="110"/>
        <item x="23"/>
        <item x="97"/>
        <item x="112"/>
        <item x="124"/>
        <item x="83"/>
        <item x="39"/>
        <item x="52"/>
        <item x="8"/>
        <item x="64"/>
        <item x="138"/>
        <item x="136"/>
        <item x="51"/>
        <item x="72"/>
        <item x="89"/>
        <item x="104"/>
        <item x="117"/>
        <item x="74"/>
        <item x="32"/>
        <item x="45"/>
        <item x="59"/>
        <item x="17"/>
        <item x="129"/>
        <item x="143"/>
        <item x="31"/>
        <item x="67"/>
        <item x="26"/>
        <item x="96"/>
        <item x="111"/>
        <item x="123"/>
        <item x="81"/>
        <item x="38"/>
        <item x="6"/>
        <item x="50"/>
        <item x="63"/>
        <item x="24"/>
        <item x="135"/>
        <item x="77"/>
        <item x="95"/>
        <item x="80"/>
        <item x="119"/>
        <item x="73"/>
        <item x="94"/>
        <item x="122"/>
        <item x="22"/>
        <item x="49"/>
        <item x="70"/>
        <item x="102"/>
        <item x="42"/>
        <item x="5"/>
        <item x="35"/>
        <item x="128"/>
        <item x="87"/>
        <item x="29"/>
        <item x="82"/>
        <item x="7"/>
        <item x="137"/>
        <item x="88"/>
        <item x="103"/>
        <item x="116"/>
        <item x="71"/>
        <item x="30"/>
        <item x="43"/>
        <item x="58"/>
        <item x="15"/>
        <item x="127"/>
        <item x="142"/>
        <item x="11"/>
        <item x="105"/>
        <item x="99"/>
        <item x="25"/>
        <item x="16"/>
        <item x="69"/>
        <item x="14"/>
        <item x="141"/>
        <item x="98"/>
        <item x="113"/>
        <item x="125"/>
        <item x="84"/>
        <item x="40"/>
        <item x="53"/>
        <item x="9"/>
        <item x="65"/>
        <item x="139"/>
        <item x="134"/>
        <item x="3"/>
        <item x="108"/>
        <item x="109"/>
        <item x="120"/>
        <item x="78"/>
        <item x="79"/>
        <item x="36"/>
        <item x="37"/>
        <item x="4"/>
        <item x="47"/>
        <item x="48"/>
        <item x="61"/>
        <item x="62"/>
        <item x="20"/>
        <item x="21"/>
        <item x="146"/>
        <item x="147"/>
        <item x="132"/>
        <item x="133"/>
        <item x="93"/>
        <item x="121"/>
        <item x="92"/>
        <item x="100"/>
        <item x="68"/>
        <item x="114"/>
        <item x="126"/>
        <item x="86"/>
        <item x="27"/>
        <item x="41"/>
        <item x="55"/>
        <item x="13"/>
        <item x="140"/>
        <item x="56"/>
        <item x="66"/>
        <item x="54"/>
        <item x="1"/>
        <item x="19"/>
        <item x="44"/>
        <item x="115"/>
        <item t="default"/>
      </items>
    </pivotField>
  </pivotFields>
  <rowFields count="4">
    <field x="0"/>
    <field x="1"/>
    <field x="2"/>
    <field x="3"/>
  </rowFields>
  <rowItems count="297">
    <i>
      <x/>
    </i>
    <i r="1">
      <x/>
    </i>
    <i r="2">
      <x v="1"/>
    </i>
    <i r="3">
      <x v="4"/>
    </i>
    <i r="2">
      <x v="4"/>
    </i>
    <i r="3">
      <x v="109"/>
    </i>
    <i r="2">
      <x v="5"/>
    </i>
    <i r="3">
      <x v="117"/>
    </i>
    <i r="2">
      <x v="9"/>
    </i>
    <i r="3">
      <x v="32"/>
    </i>
    <i r="2">
      <x v="13"/>
    </i>
    <i r="3">
      <x v="139"/>
    </i>
    <i r="2">
      <x v="14"/>
    </i>
    <i r="3">
      <x v="97"/>
    </i>
    <i r="2">
      <x v="15"/>
    </i>
    <i r="3">
      <x v="88"/>
    </i>
    <i r="2">
      <x v="17"/>
    </i>
    <i r="3">
      <x v="45"/>
    </i>
    <i r="2">
      <x v="18"/>
    </i>
    <i r="3">
      <x v="8"/>
    </i>
    <i r="2">
      <x v="20"/>
    </i>
    <i r="3">
      <x v="122"/>
    </i>
    <i r="2">
      <x v="21"/>
    </i>
    <i r="3">
      <x v="123"/>
    </i>
    <i r="2">
      <x v="22"/>
    </i>
    <i r="3">
      <x v="68"/>
    </i>
    <i r="2">
      <x v="26"/>
    </i>
    <i r="3">
      <x v="136"/>
    </i>
    <i r="2">
      <x v="28"/>
    </i>
    <i r="3">
      <x v="77"/>
    </i>
    <i r="2">
      <x v="29"/>
    </i>
    <i r="3">
      <x v="85"/>
    </i>
    <i r="2">
      <x v="31"/>
    </i>
    <i r="3">
      <x v="42"/>
    </i>
    <i r="2">
      <x v="32"/>
    </i>
    <i r="3">
      <x v="5"/>
    </i>
    <i r="2">
      <x v="34"/>
    </i>
    <i r="3">
      <x v="74"/>
    </i>
    <i r="2">
      <x v="35"/>
    </i>
    <i r="3">
      <x v="115"/>
    </i>
    <i r="2">
      <x v="36"/>
    </i>
    <i r="3">
      <x v="116"/>
    </i>
    <i r="2">
      <x v="38"/>
    </i>
    <i r="3">
      <x v="30"/>
    </i>
    <i r="2">
      <x v="40"/>
    </i>
    <i r="3">
      <x v="137"/>
    </i>
    <i r="2">
      <x v="41"/>
    </i>
    <i r="3">
      <x v="72"/>
    </i>
    <i r="2">
      <x v="42"/>
    </i>
    <i r="3">
      <x v="86"/>
    </i>
    <i r="2">
      <x v="44"/>
    </i>
    <i r="3">
      <x v="43"/>
    </i>
    <i r="2">
      <x v="45"/>
    </i>
    <i r="3">
      <x v="6"/>
    </i>
    <i r="2">
      <x v="46"/>
    </i>
    <i r="3">
      <x v="118"/>
    </i>
    <i r="2">
      <x v="47"/>
    </i>
    <i r="3">
      <x v="119"/>
    </i>
    <i r="2">
      <x v="48"/>
    </i>
    <i r="3">
      <x v="69"/>
    </i>
    <i r="2">
      <x v="51"/>
    </i>
    <i r="3">
      <x v="31"/>
    </i>
    <i r="2">
      <x v="54"/>
    </i>
    <i r="3">
      <x v="138"/>
    </i>
    <i r="2">
      <x v="57"/>
    </i>
    <i r="3">
      <x v="87"/>
    </i>
    <i r="2">
      <x v="58"/>
    </i>
    <i r="3">
      <x v="44"/>
    </i>
    <i r="2">
      <x v="59"/>
    </i>
    <i r="3">
      <x v="7"/>
    </i>
    <i r="2">
      <x v="60"/>
    </i>
    <i r="3">
      <x v="120"/>
    </i>
    <i r="2">
      <x v="61"/>
    </i>
    <i r="3">
      <x v="121"/>
    </i>
    <i r="2">
      <x v="63"/>
    </i>
    <i r="3">
      <x v="33"/>
    </i>
    <i r="2">
      <x v="66"/>
    </i>
    <i r="3">
      <x v="132"/>
    </i>
    <i r="2">
      <x v="67"/>
    </i>
    <i r="3">
      <x v="96"/>
    </i>
    <i r="2">
      <x v="68"/>
    </i>
    <i r="3">
      <x v="70"/>
    </i>
    <i r="2">
      <x v="69"/>
    </i>
    <i r="3">
      <x v="84"/>
    </i>
    <i r="2">
      <x v="72"/>
    </i>
    <i r="3">
      <x v="41"/>
    </i>
    <i r="2">
      <x v="73"/>
    </i>
    <i r="3">
      <x v="12"/>
    </i>
    <i r="2">
      <x v="76"/>
    </i>
    <i r="3">
      <x v="113"/>
    </i>
    <i r="2">
      <x v="77"/>
    </i>
    <i r="3">
      <x v="114"/>
    </i>
    <i r="2">
      <x v="81"/>
    </i>
    <i r="3">
      <x v="29"/>
    </i>
    <i r="2">
      <x v="84"/>
    </i>
    <i r="3">
      <x v="135"/>
    </i>
    <i r="2">
      <x v="85"/>
    </i>
    <i r="3">
      <x v="76"/>
    </i>
    <i r="2">
      <x v="86"/>
    </i>
    <i r="3">
      <x v="81"/>
    </i>
    <i r="2">
      <x v="87"/>
    </i>
    <i r="3">
      <x v="38"/>
    </i>
    <i r="2">
      <x v="88"/>
    </i>
    <i r="3">
      <x v="11"/>
    </i>
    <i r="2">
      <x v="90"/>
    </i>
    <i r="3">
      <x v="130"/>
    </i>
    <i r="2">
      <x v="91"/>
    </i>
    <i r="3">
      <x v="128"/>
    </i>
    <i r="2">
      <x v="92"/>
    </i>
    <i r="3">
      <x v="66"/>
    </i>
    <i r="2">
      <x v="94"/>
    </i>
    <i r="3">
      <x v="26"/>
    </i>
    <i r="2">
      <x v="97"/>
    </i>
    <i r="3">
      <x v="131"/>
    </i>
    <i r="2">
      <x v="99"/>
    </i>
    <i r="3">
      <x v="71"/>
    </i>
    <i r="2">
      <x v="100"/>
    </i>
    <i r="3">
      <x v="82"/>
    </i>
    <i r="2">
      <x v="101"/>
    </i>
    <i r="3">
      <x v="39"/>
    </i>
    <i r="2">
      <x v="102"/>
    </i>
    <i r="3">
      <x v="92"/>
    </i>
    <i r="2">
      <x v="103"/>
    </i>
    <i r="3">
      <x v="2"/>
    </i>
    <i r="2">
      <x v="105"/>
    </i>
    <i r="3">
      <x v="110"/>
    </i>
    <i r="2">
      <x v="106"/>
    </i>
    <i r="3">
      <x v="111"/>
    </i>
    <i r="2">
      <x v="109"/>
    </i>
    <i r="3">
      <x v="27"/>
    </i>
    <i r="2">
      <x v="111"/>
    </i>
    <i r="3">
      <x v="133"/>
    </i>
    <i r="2">
      <x v="113"/>
    </i>
    <i r="3">
      <x v="83"/>
    </i>
    <i r="2">
      <x v="114"/>
    </i>
    <i r="3">
      <x v="40"/>
    </i>
    <i r="2">
      <x v="115"/>
    </i>
    <i r="3">
      <x v="3"/>
    </i>
    <i r="2">
      <x v="117"/>
    </i>
    <i r="3">
      <x v="112"/>
    </i>
    <i r="2">
      <x v="118"/>
    </i>
    <i r="3">
      <x v="129"/>
    </i>
    <i r="2">
      <x v="119"/>
    </i>
    <i r="3">
      <x v="67"/>
    </i>
    <i r="2">
      <x v="121"/>
    </i>
    <i r="3">
      <x v="28"/>
    </i>
    <i r="2">
      <x v="123"/>
    </i>
    <i r="3">
      <x v="134"/>
    </i>
    <i r="2">
      <x v="124"/>
    </i>
    <i r="3">
      <x v="89"/>
    </i>
    <i r="2">
      <x v="126"/>
    </i>
    <i r="3">
      <x v="46"/>
    </i>
    <i r="2">
      <x v="127"/>
    </i>
    <i r="3">
      <x v="10"/>
    </i>
    <i r="2">
      <x v="129"/>
    </i>
    <i r="3">
      <x v="126"/>
    </i>
    <i r="2">
      <x v="130"/>
    </i>
    <i r="3">
      <x v="127"/>
    </i>
    <i r="2">
      <x v="135"/>
    </i>
    <i r="3">
      <x v="34"/>
    </i>
    <i r="2">
      <x v="137"/>
    </i>
    <i r="3">
      <x v="140"/>
    </i>
    <i r="2">
      <x v="138"/>
    </i>
    <i r="3">
      <x v="98"/>
    </i>
    <i r="2">
      <x v="139"/>
    </i>
    <i r="3">
      <x v="90"/>
    </i>
    <i r="2">
      <x v="140"/>
    </i>
    <i r="3">
      <x v="47"/>
    </i>
    <i r="2">
      <x v="141"/>
    </i>
    <i r="3">
      <x v="9"/>
    </i>
    <i r="2">
      <x v="143"/>
    </i>
    <i r="3">
      <x v="124"/>
    </i>
    <i r="2">
      <x v="144"/>
    </i>
    <i r="3">
      <x v="125"/>
    </i>
    <i r="1">
      <x v="1"/>
    </i>
    <i r="2">
      <x v="2"/>
    </i>
    <i r="3">
      <x v="144"/>
    </i>
    <i r="2">
      <x v="6"/>
    </i>
    <i r="3">
      <x v="73"/>
    </i>
    <i r="2">
      <x v="11"/>
    </i>
    <i r="3">
      <x v="91"/>
    </i>
    <i r="2">
      <x v="16"/>
    </i>
    <i r="3">
      <x v="95"/>
    </i>
    <i r="2">
      <x v="23"/>
    </i>
    <i r="3">
      <x v="25"/>
    </i>
    <i r="2">
      <x v="27"/>
    </i>
    <i r="3">
      <x v="1"/>
    </i>
    <i r="2">
      <x v="71"/>
    </i>
    <i r="3">
      <x v="65"/>
    </i>
    <i r="2">
      <x v="89"/>
    </i>
    <i r="3">
      <x v="20"/>
    </i>
    <i r="2">
      <x v="125"/>
    </i>
    <i r="3">
      <x v="75"/>
    </i>
    <i r="2">
      <x v="131"/>
    </i>
    <i r="3">
      <x v="108"/>
    </i>
    <i r="1">
      <x v="2"/>
    </i>
    <i r="2">
      <x v="3"/>
    </i>
    <i r="3">
      <x v="16"/>
    </i>
    <i r="2">
      <x v="7"/>
    </i>
    <i r="3">
      <x v="56"/>
    </i>
    <i r="2">
      <x v="8"/>
    </i>
    <i r="3">
      <x v="79"/>
    </i>
    <i r="2">
      <x v="10"/>
    </i>
    <i r="3">
      <x v="105"/>
    </i>
    <i r="2">
      <x v="12"/>
    </i>
    <i r="3">
      <x v="13"/>
    </i>
    <i r="2">
      <x v="19"/>
    </i>
    <i r="3">
      <x v="145"/>
    </i>
    <i r="2">
      <x v="24"/>
    </i>
    <i r="3">
      <x v="59"/>
    </i>
    <i r="2">
      <x v="26"/>
    </i>
    <i r="3">
      <x v="50"/>
    </i>
    <i r="2">
      <x v="30"/>
    </i>
    <i r="3">
      <x v="48"/>
    </i>
    <i r="2">
      <x v="33"/>
    </i>
    <i r="3">
      <x v="17"/>
    </i>
    <i r="2">
      <x v="37"/>
    </i>
    <i r="3">
      <x v="55"/>
    </i>
    <i r="2">
      <x v="39"/>
    </i>
    <i r="3">
      <x v="103"/>
    </i>
    <i r="2">
      <x v="43"/>
    </i>
    <i r="3">
      <x v="146"/>
    </i>
    <i r="2">
      <x v="49"/>
    </i>
    <i r="3">
      <x v="57"/>
    </i>
    <i r="2">
      <x v="50"/>
    </i>
    <i r="3">
      <x v="36"/>
    </i>
    <i r="2">
      <x v="52"/>
    </i>
    <i r="3">
      <x v="104"/>
    </i>
    <i r="2">
      <x v="53"/>
    </i>
    <i r="3">
      <x v="143"/>
    </i>
    <i r="2">
      <x v="55"/>
    </i>
    <i r="3">
      <x v="141"/>
    </i>
    <i r="2">
      <x v="62"/>
    </i>
    <i r="3">
      <x v="58"/>
    </i>
    <i r="2">
      <x v="64"/>
    </i>
    <i r="3">
      <x v="106"/>
    </i>
    <i r="2">
      <x v="65"/>
    </i>
    <i r="3">
      <x v="142"/>
    </i>
    <i r="2">
      <x v="66"/>
    </i>
    <i r="3">
      <x v="49"/>
    </i>
    <i r="2">
      <x v="70"/>
    </i>
    <i r="3">
      <x v="37"/>
    </i>
    <i r="2">
      <x v="74"/>
    </i>
    <i r="3">
      <x v="15"/>
    </i>
    <i r="2">
      <x v="75"/>
    </i>
    <i r="3">
      <x v="61"/>
    </i>
    <i r="2">
      <x v="78"/>
    </i>
    <i r="3">
      <x v="63"/>
    </i>
    <i r="2">
      <x v="79"/>
    </i>
    <i r="3">
      <x v="54"/>
    </i>
    <i r="2">
      <x v="80"/>
    </i>
    <i r="3">
      <x v="78"/>
    </i>
    <i r="2">
      <x v="82"/>
    </i>
    <i r="3">
      <x v="102"/>
    </i>
    <i r="2">
      <x v="83"/>
    </i>
    <i r="3">
      <x v="19"/>
    </i>
    <i r="2">
      <x v="92"/>
    </i>
    <i r="3">
      <x v="62"/>
    </i>
    <i r="2">
      <x v="93"/>
    </i>
    <i r="3">
      <x v="51"/>
    </i>
    <i r="2">
      <x v="95"/>
    </i>
    <i r="3">
      <x v="99"/>
    </i>
    <i r="2">
      <x v="96"/>
    </i>
    <i r="3">
      <x v="93"/>
    </i>
    <i r="2">
      <x v="98"/>
    </i>
    <i r="3">
      <x v="23"/>
    </i>
    <i r="2">
      <x v="104"/>
    </i>
    <i r="3">
      <x v="14"/>
    </i>
    <i r="2">
      <x v="107"/>
    </i>
    <i r="3">
      <x v="24"/>
    </i>
    <i r="2">
      <x v="108"/>
    </i>
    <i r="3">
      <x v="52"/>
    </i>
    <i r="2">
      <x v="110"/>
    </i>
    <i r="3">
      <x v="100"/>
    </i>
    <i r="2">
      <x v="112"/>
    </i>
    <i r="3">
      <x v="147"/>
    </i>
    <i r="2">
      <x v="116"/>
    </i>
    <i r="3">
      <x v="64"/>
    </i>
    <i r="2">
      <x v="120"/>
    </i>
    <i r="3">
      <x v="53"/>
    </i>
    <i r="2">
      <x v="122"/>
    </i>
    <i r="3">
      <x v="101"/>
    </i>
    <i r="2">
      <x v="128"/>
    </i>
    <i r="3">
      <x v="18"/>
    </i>
    <i r="2">
      <x v="132"/>
    </i>
    <i r="3">
      <x v="60"/>
    </i>
    <i r="2">
      <x v="133"/>
    </i>
    <i r="3">
      <x v="35"/>
    </i>
    <i r="2">
      <x v="134"/>
    </i>
    <i r="3">
      <x v="80"/>
    </i>
    <i r="2">
      <x v="136"/>
    </i>
    <i r="3">
      <x v="107"/>
    </i>
    <i r="2">
      <x v="142"/>
    </i>
    <i r="3">
      <x v="21"/>
    </i>
    <i>
      <x v="1"/>
    </i>
    <i>
      <x v="2"/>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26"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dataField="1"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items count="194">
        <item x="27"/>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3">
    <field x="24"/>
    <field x="0"/>
    <field x="34"/>
  </rowFields>
  <rowItems count="123">
    <i>
      <x/>
    </i>
    <i r="1">
      <x v="9"/>
    </i>
    <i r="2">
      <x v="3"/>
    </i>
    <i r="1">
      <x v="10"/>
    </i>
    <i r="2">
      <x v="2"/>
    </i>
    <i>
      <x v="1"/>
    </i>
    <i r="1">
      <x/>
    </i>
    <i r="2">
      <x v="55"/>
    </i>
    <i r="1">
      <x v="1"/>
    </i>
    <i r="1">
      <x v="2"/>
    </i>
    <i r="2">
      <x v="35"/>
    </i>
    <i r="1">
      <x v="3"/>
    </i>
    <i r="1">
      <x v="4"/>
    </i>
    <i r="2">
      <x v="32"/>
    </i>
    <i r="1">
      <x v="5"/>
    </i>
    <i r="1">
      <x v="6"/>
    </i>
    <i r="2">
      <x v="30"/>
    </i>
    <i r="1">
      <x v="7"/>
    </i>
    <i r="2">
      <x v="59"/>
    </i>
    <i r="1">
      <x v="8"/>
    </i>
    <i r="2">
      <x v="1"/>
    </i>
    <i r="1">
      <x v="11"/>
    </i>
    <i r="2">
      <x v="6"/>
    </i>
    <i r="1">
      <x v="12"/>
    </i>
    <i r="2">
      <x v="47"/>
    </i>
    <i r="1">
      <x v="13"/>
    </i>
    <i r="2">
      <x v="11"/>
    </i>
    <i r="1">
      <x v="14"/>
    </i>
    <i r="2">
      <x v="26"/>
    </i>
    <i r="1">
      <x v="15"/>
    </i>
    <i r="2">
      <x v="9"/>
    </i>
    <i r="1">
      <x v="16"/>
    </i>
    <i r="2">
      <x v="10"/>
    </i>
    <i r="1">
      <x v="17"/>
    </i>
    <i r="2">
      <x v="44"/>
    </i>
    <i r="1">
      <x v="18"/>
    </i>
    <i r="2">
      <x v="21"/>
    </i>
    <i r="1">
      <x v="19"/>
    </i>
    <i r="2">
      <x v="8"/>
    </i>
    <i r="2">
      <x v="15"/>
    </i>
    <i r="1">
      <x v="20"/>
    </i>
    <i r="2">
      <x v="16"/>
    </i>
    <i r="1">
      <x v="21"/>
    </i>
    <i r="2">
      <x v="29"/>
    </i>
    <i r="1">
      <x v="22"/>
    </i>
    <i r="2">
      <x v="7"/>
    </i>
    <i r="1">
      <x v="23"/>
    </i>
    <i r="2">
      <x v="33"/>
    </i>
    <i r="1">
      <x v="24"/>
    </i>
    <i r="2">
      <x v="40"/>
    </i>
    <i r="1">
      <x v="25"/>
    </i>
    <i r="2">
      <x v="56"/>
    </i>
    <i r="1">
      <x v="26"/>
    </i>
    <i r="2">
      <x v="37"/>
    </i>
    <i r="1">
      <x v="27"/>
    </i>
    <i r="2">
      <x v="14"/>
    </i>
    <i r="1">
      <x v="28"/>
    </i>
    <i r="2">
      <x v="14"/>
    </i>
    <i r="1">
      <x v="29"/>
    </i>
    <i r="2">
      <x v="14"/>
    </i>
    <i r="1">
      <x v="30"/>
    </i>
    <i r="2">
      <x v="14"/>
    </i>
    <i r="1">
      <x v="31"/>
    </i>
    <i r="2">
      <x v="5"/>
    </i>
    <i r="1">
      <x v="32"/>
    </i>
    <i r="2">
      <x v="18"/>
    </i>
    <i r="2">
      <x v="19"/>
    </i>
    <i r="1">
      <x v="33"/>
    </i>
    <i r="2">
      <x v="4"/>
    </i>
    <i r="1">
      <x v="34"/>
    </i>
    <i r="2">
      <x v="57"/>
    </i>
    <i r="1">
      <x v="35"/>
    </i>
    <i r="2">
      <x v="58"/>
    </i>
    <i r="1">
      <x v="36"/>
    </i>
    <i r="2">
      <x v="48"/>
    </i>
    <i r="1">
      <x v="37"/>
    </i>
    <i r="2">
      <x v="49"/>
    </i>
    <i r="1">
      <x v="38"/>
    </i>
    <i r="2">
      <x v="13"/>
    </i>
    <i r="1">
      <x v="39"/>
    </i>
    <i r="2">
      <x v="20"/>
    </i>
    <i r="1">
      <x v="40"/>
    </i>
    <i r="2">
      <x v="24"/>
    </i>
    <i r="2">
      <x v="25"/>
    </i>
    <i r="1">
      <x v="41"/>
    </i>
    <i r="2">
      <x v="36"/>
    </i>
    <i r="1">
      <x v="42"/>
    </i>
    <i r="2">
      <x v="17"/>
    </i>
    <i r="1">
      <x v="44"/>
    </i>
    <i r="2">
      <x v="46"/>
    </i>
    <i r="1">
      <x v="45"/>
    </i>
    <i r="2">
      <x v="12"/>
    </i>
    <i r="1">
      <x v="46"/>
    </i>
    <i r="2">
      <x v="27"/>
    </i>
    <i r="1">
      <x v="47"/>
    </i>
    <i r="2">
      <x v="39"/>
    </i>
    <i r="1">
      <x v="48"/>
    </i>
    <i r="2">
      <x v="28"/>
    </i>
    <i r="1">
      <x v="49"/>
    </i>
    <i r="2">
      <x v="28"/>
    </i>
    <i r="1">
      <x v="50"/>
    </i>
    <i r="2">
      <x v="38"/>
    </i>
    <i r="1">
      <x v="51"/>
    </i>
    <i r="2">
      <x v="51"/>
    </i>
    <i r="1">
      <x v="52"/>
    </i>
    <i r="2">
      <x v="38"/>
    </i>
    <i r="1">
      <x v="53"/>
    </i>
    <i r="2">
      <x v="22"/>
    </i>
    <i r="2">
      <x v="23"/>
    </i>
    <i r="1">
      <x v="54"/>
    </i>
    <i r="2">
      <x v="54"/>
    </i>
    <i r="1">
      <x v="55"/>
    </i>
    <i r="2">
      <x v="53"/>
    </i>
    <i r="1">
      <x v="56"/>
    </i>
    <i r="2">
      <x v="43"/>
    </i>
    <i r="1">
      <x v="57"/>
    </i>
    <i r="2">
      <x v="52"/>
    </i>
    <i r="1">
      <x v="58"/>
    </i>
    <i r="2">
      <x v="41"/>
    </i>
    <i r="1">
      <x v="59"/>
    </i>
    <i r="2">
      <x v="45"/>
    </i>
    <i>
      <x v="2"/>
    </i>
    <i t="grand">
      <x/>
    </i>
  </rowItems>
  <colItems count="1">
    <i/>
  </colItems>
  <dataFields count="1">
    <dataField name="Min of startshortdate" fld="9" subtotal="min" baseField="24" baseItem="0" numFmtId="14"/>
  </dataFields>
  <chartFormats count="1">
    <chartFormat chart="0" format="1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dataDxfId="10"/>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IF(ISNUMBER(SEARCH("*ADULTS*",DATA_GOES_HERE!AH71)),"ADULTS",
IF(ISNUMBER(SEARCH("*CHILDREN*",DATA_GOES_HERE!AH71)),"CHILDREN",
IF(ISNUMBER(SEARCH("*TEENS*",DATA_GOES_HERE!AH71)),"TEENS"))))</calculatedColumnFormula>
    </tableColumn>
    <tableColumn id="4" name="DATE/TIME" dataDxfId="1">
      <calculatedColumnFormula>Table1[startdatetime]</calculatedColumnFormula>
    </tableColumn>
    <tableColumn id="3" name="SUMMARY" dataDxfId="0">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VLOOKUP(Table1[[#This Row],[locationaddress]],VENUEID!$A$2:$B$28,1,TRUE)</calculatedColumnFormula>
    </tableColumn>
    <tableColumn id="2" name="AGE">
      <calculatedColumnFormula>IF(Table1[[#This Row],[categories]]="","",
IF(ISNUMBER(SEARCH("*ADULTS*",Table1[categories])),"ADULTS",
IF(ISNUMBER(SEARCH("*CHILDREN*",Table1[categories])),"CHILDREN",
IF(ISNUMBER(SEARCH("*TEENS*",Table1[categories])),"TEENS"))))</calculatedColumnFormula>
    </tableColumn>
    <tableColumn id="3" name="DATE/TIME">
      <calculatedColumnFormula>Table1[[#This Row],[startdatetime]]</calculatedColumnFormula>
    </tableColumn>
    <tableColumn id="4" name="SUMMARY">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topLeftCell="AF1" workbookViewId="0">
      <selection activeCell="AH3" sqref="AH3"/>
    </sheetView>
  </sheetViews>
  <sheetFormatPr defaultRowHeight="15" x14ac:dyDescent="0.25"/>
  <cols>
    <col min="1" max="1" width="66.5703125" bestFit="1" customWidth="1"/>
    <col min="2" max="2" width="5" customWidth="1"/>
    <col min="3" max="3" width="2.42578125" customWidth="1"/>
    <col min="4" max="4" width="8.5703125" style="20"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16.5703125" customWidth="1"/>
    <col min="28" max="28" width="19.7109375" customWidth="1"/>
    <col min="29" max="29" width="81.140625" customWidth="1"/>
    <col min="30" max="30" width="22.28515625" customWidth="1"/>
    <col min="31" max="31" width="81.140625" customWidth="1"/>
    <col min="32" max="33" width="22.42578125" customWidth="1"/>
    <col min="34" max="34" width="43.85546875" customWidth="1"/>
    <col min="35" max="35" width="81.140625" bestFit="1" customWidth="1"/>
    <col min="36" max="37" width="13.85546875" customWidth="1"/>
    <col min="38" max="43" width="9.140625" customWidth="1"/>
  </cols>
  <sheetData>
    <row r="1" spans="1:61" x14ac:dyDescent="0.25">
      <c r="A1" t="s">
        <v>951</v>
      </c>
      <c r="B1" t="s">
        <v>0</v>
      </c>
      <c r="C1" t="s">
        <v>1</v>
      </c>
      <c r="D1" s="20" t="s">
        <v>2</v>
      </c>
      <c r="E1" t="s">
        <v>3</v>
      </c>
      <c r="F1" t="s">
        <v>4</v>
      </c>
      <c r="G1" t="s">
        <v>5</v>
      </c>
      <c r="H1" t="s">
        <v>6</v>
      </c>
      <c r="I1" t="s">
        <v>7</v>
      </c>
      <c r="J1" t="s">
        <v>8</v>
      </c>
      <c r="K1" t="s">
        <v>9</v>
      </c>
      <c r="L1" t="s">
        <v>10</v>
      </c>
      <c r="M1" t="s">
        <v>11</v>
      </c>
      <c r="N1" t="s">
        <v>12</v>
      </c>
      <c r="O1" t="s">
        <v>124</v>
      </c>
      <c r="P1" t="s">
        <v>125</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130</v>
      </c>
      <c r="AK1" t="s">
        <v>131</v>
      </c>
      <c r="AL1" s="19" t="s">
        <v>1014</v>
      </c>
      <c r="AM1" t="s">
        <v>1226</v>
      </c>
      <c r="AN1" t="s">
        <v>1227</v>
      </c>
      <c r="AO1" t="s">
        <v>1228</v>
      </c>
      <c r="AP1" t="s">
        <v>1229</v>
      </c>
      <c r="AQ1" t="s">
        <v>1230</v>
      </c>
      <c r="AR1" t="s">
        <v>1231</v>
      </c>
      <c r="AS1" t="s">
        <v>1232</v>
      </c>
      <c r="AT1" t="s">
        <v>1233</v>
      </c>
      <c r="AU1" t="s">
        <v>1234</v>
      </c>
      <c r="AV1" t="s">
        <v>1235</v>
      </c>
      <c r="AW1" t="s">
        <v>1236</v>
      </c>
      <c r="AX1" t="s">
        <v>1237</v>
      </c>
      <c r="AY1" t="s">
        <v>1238</v>
      </c>
      <c r="AZ1" t="s">
        <v>1239</v>
      </c>
      <c r="BA1" t="s">
        <v>1240</v>
      </c>
      <c r="BB1" t="s">
        <v>1217</v>
      </c>
      <c r="BC1" t="s">
        <v>1218</v>
      </c>
      <c r="BD1" t="s">
        <v>1219</v>
      </c>
      <c r="BE1" t="s">
        <v>1220</v>
      </c>
      <c r="BF1" t="s">
        <v>1221</v>
      </c>
      <c r="BG1" t="s">
        <v>1222</v>
      </c>
      <c r="BH1" t="s">
        <v>1223</v>
      </c>
      <c r="BI1" t="s">
        <v>1224</v>
      </c>
    </row>
    <row r="2" spans="1:61" x14ac:dyDescent="0.25">
      <c r="A2" t="s">
        <v>952</v>
      </c>
      <c r="C2" t="s">
        <v>32</v>
      </c>
      <c r="D2" s="20" t="s">
        <v>133</v>
      </c>
      <c r="G2" t="s">
        <v>134</v>
      </c>
      <c r="H2" t="s">
        <v>33</v>
      </c>
      <c r="I2" t="b">
        <v>0</v>
      </c>
      <c r="J2" s="1">
        <v>42430</v>
      </c>
      <c r="K2" s="2">
        <v>42430</v>
      </c>
      <c r="L2" t="s">
        <v>39</v>
      </c>
      <c r="M2" s="3">
        <v>0.66666666666666663</v>
      </c>
      <c r="N2" t="s">
        <v>135</v>
      </c>
      <c r="O2" t="s">
        <v>136</v>
      </c>
      <c r="P2" t="s">
        <v>126</v>
      </c>
      <c r="Q2" t="b">
        <v>0</v>
      </c>
      <c r="R2" s="1">
        <v>42430</v>
      </c>
      <c r="S2" s="2">
        <v>42430</v>
      </c>
      <c r="T2" t="s">
        <v>39</v>
      </c>
      <c r="U2" s="3">
        <v>0.66666666666666663</v>
      </c>
      <c r="V2" t="s">
        <v>135</v>
      </c>
      <c r="W2" t="s">
        <v>136</v>
      </c>
      <c r="X2" t="s">
        <v>126</v>
      </c>
      <c r="Y2" t="s">
        <v>127</v>
      </c>
      <c r="Z2" t="s">
        <v>128</v>
      </c>
      <c r="AA2" t="s">
        <v>127</v>
      </c>
      <c r="AD2" t="s">
        <v>36</v>
      </c>
      <c r="AE2" t="s">
        <v>36</v>
      </c>
      <c r="AF2" t="s">
        <v>37</v>
      </c>
      <c r="AG2" t="s">
        <v>32</v>
      </c>
      <c r="AH2" t="s">
        <v>137</v>
      </c>
      <c r="AI2" t="s">
        <v>138</v>
      </c>
      <c r="AK2" t="s">
        <v>139</v>
      </c>
      <c r="AL2" s="19"/>
    </row>
    <row r="3" spans="1:61" x14ac:dyDescent="0.25">
      <c r="A3" t="s">
        <v>953</v>
      </c>
      <c r="C3" t="s">
        <v>32</v>
      </c>
      <c r="D3" s="20" t="s">
        <v>253</v>
      </c>
      <c r="E3" t="s">
        <v>254</v>
      </c>
      <c r="G3" t="s">
        <v>255</v>
      </c>
      <c r="H3" t="s">
        <v>33</v>
      </c>
      <c r="I3" t="b">
        <v>0</v>
      </c>
      <c r="J3" s="1">
        <v>42430</v>
      </c>
      <c r="K3" s="2">
        <v>42430</v>
      </c>
      <c r="L3" t="s">
        <v>39</v>
      </c>
      <c r="M3" s="3">
        <v>0.67708333333333337</v>
      </c>
      <c r="N3" t="s">
        <v>254</v>
      </c>
      <c r="O3" t="s">
        <v>256</v>
      </c>
      <c r="P3" t="s">
        <v>126</v>
      </c>
      <c r="Q3" t="b">
        <v>0</v>
      </c>
      <c r="R3" s="1">
        <v>42430</v>
      </c>
      <c r="S3" s="2">
        <v>42430</v>
      </c>
      <c r="T3" t="s">
        <v>39</v>
      </c>
      <c r="U3" s="3">
        <v>0.67708333333333337</v>
      </c>
      <c r="V3" t="s">
        <v>254</v>
      </c>
      <c r="W3" t="s">
        <v>256</v>
      </c>
      <c r="X3" t="s">
        <v>126</v>
      </c>
      <c r="Y3" t="s">
        <v>127</v>
      </c>
      <c r="Z3" t="s">
        <v>128</v>
      </c>
      <c r="AA3" t="s">
        <v>127</v>
      </c>
      <c r="AD3" t="s">
        <v>36</v>
      </c>
      <c r="AE3" t="s">
        <v>36</v>
      </c>
      <c r="AF3" t="s">
        <v>37</v>
      </c>
      <c r="AG3" t="s">
        <v>32</v>
      </c>
      <c r="AH3" t="s">
        <v>257</v>
      </c>
      <c r="AI3" t="s">
        <v>258</v>
      </c>
      <c r="AK3" t="s">
        <v>259</v>
      </c>
      <c r="AL3" s="19"/>
    </row>
    <row r="4" spans="1:61" x14ac:dyDescent="0.25">
      <c r="A4" t="s">
        <v>954</v>
      </c>
      <c r="C4" t="s">
        <v>32</v>
      </c>
      <c r="D4" s="20" t="s">
        <v>142</v>
      </c>
      <c r="G4" t="s">
        <v>143</v>
      </c>
      <c r="H4" t="s">
        <v>33</v>
      </c>
      <c r="I4" t="b">
        <v>0</v>
      </c>
      <c r="J4" s="1">
        <v>42430</v>
      </c>
      <c r="K4" s="2">
        <v>42430</v>
      </c>
      <c r="L4" t="s">
        <v>39</v>
      </c>
      <c r="M4" s="3">
        <v>0.75</v>
      </c>
      <c r="N4" t="s">
        <v>140</v>
      </c>
      <c r="O4" t="s">
        <v>141</v>
      </c>
      <c r="P4" t="s">
        <v>126</v>
      </c>
      <c r="Q4" t="b">
        <v>0</v>
      </c>
      <c r="R4" s="1">
        <v>42430</v>
      </c>
      <c r="S4" s="2">
        <v>42430</v>
      </c>
      <c r="T4" t="s">
        <v>39</v>
      </c>
      <c r="U4" s="3">
        <v>0.75</v>
      </c>
      <c r="V4" t="s">
        <v>140</v>
      </c>
      <c r="W4" t="s">
        <v>141</v>
      </c>
      <c r="X4" t="s">
        <v>126</v>
      </c>
      <c r="Y4" t="s">
        <v>127</v>
      </c>
      <c r="Z4" t="s">
        <v>128</v>
      </c>
      <c r="AA4" t="s">
        <v>127</v>
      </c>
      <c r="AD4" t="s">
        <v>36</v>
      </c>
      <c r="AE4" t="s">
        <v>36</v>
      </c>
      <c r="AF4" t="s">
        <v>37</v>
      </c>
      <c r="AG4" t="s">
        <v>32</v>
      </c>
      <c r="AH4" t="s">
        <v>144</v>
      </c>
      <c r="AI4" t="s">
        <v>145</v>
      </c>
      <c r="AK4" t="s">
        <v>146</v>
      </c>
      <c r="AL4" s="19"/>
    </row>
    <row r="5" spans="1:61" x14ac:dyDescent="0.25">
      <c r="A5" t="s">
        <v>955</v>
      </c>
      <c r="C5" t="s">
        <v>32</v>
      </c>
      <c r="D5" s="20" t="s">
        <v>147</v>
      </c>
      <c r="G5" t="s">
        <v>148</v>
      </c>
      <c r="H5" t="s">
        <v>33</v>
      </c>
      <c r="I5" t="b">
        <v>0</v>
      </c>
      <c r="J5" s="1">
        <v>42431</v>
      </c>
      <c r="K5" s="2">
        <v>42431</v>
      </c>
      <c r="L5" t="s">
        <v>40</v>
      </c>
      <c r="M5" s="3">
        <v>0.42708333333333331</v>
      </c>
      <c r="N5" t="s">
        <v>149</v>
      </c>
      <c r="O5" t="s">
        <v>150</v>
      </c>
      <c r="P5" t="s">
        <v>126</v>
      </c>
      <c r="Q5" t="b">
        <v>0</v>
      </c>
      <c r="R5" s="1">
        <v>42431</v>
      </c>
      <c r="S5" s="2">
        <v>42431</v>
      </c>
      <c r="T5" t="s">
        <v>40</v>
      </c>
      <c r="U5" s="3">
        <v>0.42708333333333331</v>
      </c>
      <c r="V5" t="s">
        <v>149</v>
      </c>
      <c r="W5" t="s">
        <v>150</v>
      </c>
      <c r="X5" t="s">
        <v>126</v>
      </c>
      <c r="Y5" t="s">
        <v>127</v>
      </c>
      <c r="Z5" t="s">
        <v>128</v>
      </c>
      <c r="AA5" t="s">
        <v>127</v>
      </c>
      <c r="AD5" t="s">
        <v>36</v>
      </c>
      <c r="AE5" t="s">
        <v>36</v>
      </c>
      <c r="AF5" t="s">
        <v>37</v>
      </c>
      <c r="AG5" t="s">
        <v>32</v>
      </c>
      <c r="AH5" t="s">
        <v>151</v>
      </c>
      <c r="AI5" t="s">
        <v>152</v>
      </c>
      <c r="AK5" t="s">
        <v>153</v>
      </c>
      <c r="AL5" s="19"/>
    </row>
    <row r="6" spans="1:61" x14ac:dyDescent="0.25">
      <c r="A6" t="s">
        <v>956</v>
      </c>
      <c r="C6" t="s">
        <v>32</v>
      </c>
      <c r="D6" s="20" t="s">
        <v>156</v>
      </c>
      <c r="G6" t="s">
        <v>157</v>
      </c>
      <c r="H6" t="s">
        <v>33</v>
      </c>
      <c r="I6" t="b">
        <v>0</v>
      </c>
      <c r="J6" s="1">
        <v>42431</v>
      </c>
      <c r="K6" s="2">
        <v>42431</v>
      </c>
      <c r="L6" t="s">
        <v>40</v>
      </c>
      <c r="M6" s="3">
        <v>0.46875</v>
      </c>
      <c r="N6" t="s">
        <v>154</v>
      </c>
      <c r="O6" t="s">
        <v>155</v>
      </c>
      <c r="P6" t="s">
        <v>126</v>
      </c>
      <c r="Q6" t="b">
        <v>0</v>
      </c>
      <c r="R6" s="1">
        <v>42431</v>
      </c>
      <c r="S6" s="2">
        <v>42431</v>
      </c>
      <c r="T6" t="s">
        <v>40</v>
      </c>
      <c r="U6" s="3">
        <v>0.46875</v>
      </c>
      <c r="V6" t="s">
        <v>154</v>
      </c>
      <c r="W6" t="s">
        <v>155</v>
      </c>
      <c r="X6" t="s">
        <v>126</v>
      </c>
      <c r="Y6" t="s">
        <v>127</v>
      </c>
      <c r="Z6" t="s">
        <v>128</v>
      </c>
      <c r="AA6" t="s">
        <v>127</v>
      </c>
      <c r="AD6" t="s">
        <v>36</v>
      </c>
      <c r="AE6" t="s">
        <v>36</v>
      </c>
      <c r="AF6" t="s">
        <v>37</v>
      </c>
      <c r="AG6" t="s">
        <v>32</v>
      </c>
      <c r="AH6" t="s">
        <v>151</v>
      </c>
      <c r="AI6" t="s">
        <v>152</v>
      </c>
      <c r="AK6" t="s">
        <v>153</v>
      </c>
      <c r="AL6" s="19"/>
    </row>
    <row r="7" spans="1:61" x14ac:dyDescent="0.25">
      <c r="A7" t="s">
        <v>957</v>
      </c>
      <c r="C7" t="s">
        <v>32</v>
      </c>
      <c r="D7" s="20" t="s">
        <v>160</v>
      </c>
      <c r="G7" t="s">
        <v>161</v>
      </c>
      <c r="H7" t="s">
        <v>33</v>
      </c>
      <c r="I7" t="b">
        <v>0</v>
      </c>
      <c r="J7" s="1">
        <v>42431</v>
      </c>
      <c r="K7" s="2">
        <v>42431</v>
      </c>
      <c r="L7" t="s">
        <v>40</v>
      </c>
      <c r="M7" s="3">
        <v>0.67708333333333337</v>
      </c>
      <c r="N7" t="s">
        <v>162</v>
      </c>
      <c r="O7" t="s">
        <v>163</v>
      </c>
      <c r="P7" t="s">
        <v>126</v>
      </c>
      <c r="Q7" t="b">
        <v>0</v>
      </c>
      <c r="R7" s="1">
        <v>42431</v>
      </c>
      <c r="S7" s="2">
        <v>42431</v>
      </c>
      <c r="T7" t="s">
        <v>40</v>
      </c>
      <c r="U7" s="3">
        <v>0.67708333333333337</v>
      </c>
      <c r="V7" t="s">
        <v>162</v>
      </c>
      <c r="W7" t="s">
        <v>163</v>
      </c>
      <c r="X7" t="s">
        <v>126</v>
      </c>
      <c r="Y7" t="s">
        <v>127</v>
      </c>
      <c r="Z7" t="s">
        <v>128</v>
      </c>
      <c r="AA7" t="s">
        <v>127</v>
      </c>
      <c r="AD7" t="s">
        <v>36</v>
      </c>
      <c r="AE7" t="s">
        <v>36</v>
      </c>
      <c r="AF7" t="s">
        <v>37</v>
      </c>
      <c r="AG7" t="s">
        <v>32</v>
      </c>
      <c r="AH7" t="s">
        <v>260</v>
      </c>
      <c r="AI7" t="s">
        <v>164</v>
      </c>
      <c r="AK7" t="s">
        <v>261</v>
      </c>
      <c r="AL7" s="19"/>
    </row>
    <row r="8" spans="1:61" x14ac:dyDescent="0.25">
      <c r="A8" t="s">
        <v>958</v>
      </c>
      <c r="C8" t="s">
        <v>32</v>
      </c>
      <c r="D8" s="20" t="s">
        <v>262</v>
      </c>
      <c r="G8" t="s">
        <v>263</v>
      </c>
      <c r="H8" t="s">
        <v>33</v>
      </c>
      <c r="I8" t="b">
        <v>0</v>
      </c>
      <c r="J8" s="1">
        <v>42431</v>
      </c>
      <c r="K8" s="2">
        <v>42431</v>
      </c>
      <c r="L8" t="s">
        <v>40</v>
      </c>
      <c r="M8" s="3">
        <v>0.6875</v>
      </c>
      <c r="N8" t="s">
        <v>158</v>
      </c>
      <c r="O8" t="s">
        <v>159</v>
      </c>
      <c r="P8" t="s">
        <v>126</v>
      </c>
      <c r="Q8" t="b">
        <v>0</v>
      </c>
      <c r="R8" s="1">
        <v>42431</v>
      </c>
      <c r="S8" s="2">
        <v>42431</v>
      </c>
      <c r="T8" t="s">
        <v>40</v>
      </c>
      <c r="U8" s="3">
        <v>0.6875</v>
      </c>
      <c r="V8" t="s">
        <v>158</v>
      </c>
      <c r="W8" t="s">
        <v>159</v>
      </c>
      <c r="X8" t="s">
        <v>126</v>
      </c>
      <c r="Y8" t="s">
        <v>127</v>
      </c>
      <c r="Z8" t="s">
        <v>128</v>
      </c>
      <c r="AA8" t="s">
        <v>127</v>
      </c>
      <c r="AD8" t="s">
        <v>36</v>
      </c>
      <c r="AE8" t="s">
        <v>36</v>
      </c>
      <c r="AF8" t="s">
        <v>37</v>
      </c>
      <c r="AG8" t="s">
        <v>32</v>
      </c>
      <c r="AH8" t="s">
        <v>264</v>
      </c>
      <c r="AI8" t="s">
        <v>166</v>
      </c>
      <c r="AK8" t="s">
        <v>265</v>
      </c>
      <c r="AL8" s="19"/>
    </row>
    <row r="9" spans="1:61" x14ac:dyDescent="0.25">
      <c r="A9" t="s">
        <v>959</v>
      </c>
      <c r="C9" t="s">
        <v>32</v>
      </c>
      <c r="D9" s="20" t="s">
        <v>168</v>
      </c>
      <c r="G9" t="s">
        <v>169</v>
      </c>
      <c r="H9" t="s">
        <v>33</v>
      </c>
      <c r="I9" t="b">
        <v>0</v>
      </c>
      <c r="J9" s="1">
        <v>42431</v>
      </c>
      <c r="K9" s="2">
        <v>42431</v>
      </c>
      <c r="L9" t="s">
        <v>40</v>
      </c>
      <c r="M9" s="3">
        <v>0.77083333333333337</v>
      </c>
      <c r="N9" t="s">
        <v>170</v>
      </c>
      <c r="O9" t="s">
        <v>171</v>
      </c>
      <c r="P9" t="s">
        <v>126</v>
      </c>
      <c r="Q9" t="b">
        <v>0</v>
      </c>
      <c r="R9" s="1">
        <v>42431</v>
      </c>
      <c r="S9" s="2">
        <v>42431</v>
      </c>
      <c r="T9" t="s">
        <v>40</v>
      </c>
      <c r="U9" s="3">
        <v>0.77083333333333337</v>
      </c>
      <c r="V9" t="s">
        <v>170</v>
      </c>
      <c r="W9" t="s">
        <v>171</v>
      </c>
      <c r="X9" t="s">
        <v>126</v>
      </c>
      <c r="Y9" t="s">
        <v>127</v>
      </c>
      <c r="Z9" t="s">
        <v>128</v>
      </c>
      <c r="AA9" t="s">
        <v>127</v>
      </c>
      <c r="AD9" t="s">
        <v>36</v>
      </c>
      <c r="AE9" t="s">
        <v>36</v>
      </c>
      <c r="AF9" t="s">
        <v>37</v>
      </c>
      <c r="AG9" t="s">
        <v>32</v>
      </c>
      <c r="AH9" t="s">
        <v>165</v>
      </c>
      <c r="AI9" t="s">
        <v>172</v>
      </c>
      <c r="AK9" t="s">
        <v>167</v>
      </c>
      <c r="AL9" s="19"/>
    </row>
    <row r="10" spans="1:61" x14ac:dyDescent="0.25">
      <c r="A10" t="s">
        <v>960</v>
      </c>
      <c r="C10" t="s">
        <v>32</v>
      </c>
      <c r="D10" s="20" t="s">
        <v>266</v>
      </c>
      <c r="G10" t="s">
        <v>267</v>
      </c>
      <c r="H10" t="s">
        <v>33</v>
      </c>
      <c r="I10" t="b">
        <v>0</v>
      </c>
      <c r="J10" s="1">
        <v>42432</v>
      </c>
      <c r="K10" s="2">
        <v>42432</v>
      </c>
      <c r="L10" t="s">
        <v>41</v>
      </c>
      <c r="M10" s="3">
        <v>0.42708333333333331</v>
      </c>
      <c r="N10" t="s">
        <v>173</v>
      </c>
      <c r="O10" t="s">
        <v>174</v>
      </c>
      <c r="P10" t="s">
        <v>126</v>
      </c>
      <c r="Q10" t="b">
        <v>0</v>
      </c>
      <c r="R10" s="1">
        <v>42432</v>
      </c>
      <c r="S10" s="2">
        <v>42432</v>
      </c>
      <c r="T10" t="s">
        <v>41</v>
      </c>
      <c r="U10" s="3">
        <v>0.42708333333333331</v>
      </c>
      <c r="V10" t="s">
        <v>173</v>
      </c>
      <c r="W10" t="s">
        <v>174</v>
      </c>
      <c r="X10" t="s">
        <v>126</v>
      </c>
      <c r="Y10" t="s">
        <v>127</v>
      </c>
      <c r="Z10" t="s">
        <v>128</v>
      </c>
      <c r="AA10" t="s">
        <v>127</v>
      </c>
      <c r="AD10" t="s">
        <v>36</v>
      </c>
      <c r="AE10" t="s">
        <v>36</v>
      </c>
      <c r="AF10" t="s">
        <v>37</v>
      </c>
      <c r="AG10" t="s">
        <v>32</v>
      </c>
      <c r="AH10" t="s">
        <v>175</v>
      </c>
      <c r="AI10" t="s">
        <v>176</v>
      </c>
      <c r="AK10" t="s">
        <v>177</v>
      </c>
      <c r="AL10" s="19"/>
    </row>
    <row r="11" spans="1:61" x14ac:dyDescent="0.25">
      <c r="A11" t="s">
        <v>961</v>
      </c>
      <c r="C11" t="s">
        <v>32</v>
      </c>
      <c r="D11" s="20" t="s">
        <v>178</v>
      </c>
      <c r="G11" t="s">
        <v>179</v>
      </c>
      <c r="H11" t="s">
        <v>33</v>
      </c>
      <c r="I11" t="b">
        <v>0</v>
      </c>
      <c r="J11" s="1">
        <v>42432</v>
      </c>
      <c r="K11" s="2">
        <v>42432</v>
      </c>
      <c r="L11" t="s">
        <v>41</v>
      </c>
      <c r="M11" s="3">
        <v>0.5625</v>
      </c>
      <c r="N11" t="s">
        <v>180</v>
      </c>
      <c r="O11" t="s">
        <v>181</v>
      </c>
      <c r="P11" t="s">
        <v>126</v>
      </c>
      <c r="Q11" t="b">
        <v>0</v>
      </c>
      <c r="R11" s="1">
        <v>42432</v>
      </c>
      <c r="S11" s="2">
        <v>42432</v>
      </c>
      <c r="T11" t="s">
        <v>41</v>
      </c>
      <c r="U11" s="3">
        <v>0.64583333333333337</v>
      </c>
      <c r="V11" t="s">
        <v>182</v>
      </c>
      <c r="W11" t="s">
        <v>183</v>
      </c>
      <c r="X11" t="s">
        <v>126</v>
      </c>
      <c r="Y11" t="s">
        <v>127</v>
      </c>
      <c r="Z11" t="s">
        <v>128</v>
      </c>
      <c r="AA11" t="s">
        <v>127</v>
      </c>
      <c r="AD11" t="s">
        <v>36</v>
      </c>
      <c r="AE11" t="s">
        <v>36</v>
      </c>
      <c r="AF11" t="s">
        <v>37</v>
      </c>
      <c r="AG11" t="s">
        <v>32</v>
      </c>
      <c r="AH11" t="s">
        <v>184</v>
      </c>
      <c r="AI11" t="s">
        <v>185</v>
      </c>
      <c r="AK11" t="s">
        <v>186</v>
      </c>
      <c r="AL11" s="19"/>
    </row>
    <row r="12" spans="1:61" x14ac:dyDescent="0.25">
      <c r="J12" s="1"/>
      <c r="K12" s="2"/>
      <c r="M12" s="3"/>
      <c r="R12" s="1"/>
      <c r="S12" s="2"/>
      <c r="U12" s="3"/>
      <c r="AL12" s="19"/>
    </row>
    <row r="13" spans="1:61" x14ac:dyDescent="0.25">
      <c r="A13" t="s">
        <v>962</v>
      </c>
      <c r="C13" t="s">
        <v>32</v>
      </c>
      <c r="D13" s="20" t="s">
        <v>268</v>
      </c>
      <c r="G13" t="s">
        <v>269</v>
      </c>
      <c r="H13" t="s">
        <v>33</v>
      </c>
      <c r="I13" t="b">
        <v>0</v>
      </c>
      <c r="J13" s="1">
        <v>42432</v>
      </c>
      <c r="K13" s="2">
        <v>42432</v>
      </c>
      <c r="L13" t="s">
        <v>41</v>
      </c>
      <c r="M13" s="3">
        <v>0.6875</v>
      </c>
      <c r="N13" t="s">
        <v>190</v>
      </c>
      <c r="O13" t="s">
        <v>191</v>
      </c>
      <c r="P13" t="s">
        <v>126</v>
      </c>
      <c r="Q13" t="b">
        <v>0</v>
      </c>
      <c r="R13" s="1">
        <v>42432</v>
      </c>
      <c r="S13" s="2">
        <v>42432</v>
      </c>
      <c r="T13" t="s">
        <v>41</v>
      </c>
      <c r="U13" s="3">
        <v>0.75</v>
      </c>
      <c r="V13" t="s">
        <v>187</v>
      </c>
      <c r="W13" t="s">
        <v>188</v>
      </c>
      <c r="X13" t="s">
        <v>126</v>
      </c>
      <c r="Y13" t="s">
        <v>127</v>
      </c>
      <c r="Z13" t="s">
        <v>128</v>
      </c>
      <c r="AA13" t="s">
        <v>127</v>
      </c>
      <c r="AD13" t="s">
        <v>36</v>
      </c>
      <c r="AE13" t="s">
        <v>36</v>
      </c>
      <c r="AF13" t="s">
        <v>37</v>
      </c>
      <c r="AG13" t="s">
        <v>32</v>
      </c>
      <c r="AH13" t="s">
        <v>192</v>
      </c>
      <c r="AI13" t="s">
        <v>270</v>
      </c>
      <c r="AK13" t="s">
        <v>271</v>
      </c>
      <c r="AL13" s="19"/>
    </row>
    <row r="14" spans="1:61" x14ac:dyDescent="0.25">
      <c r="A14" t="s">
        <v>963</v>
      </c>
      <c r="C14" t="s">
        <v>32</v>
      </c>
      <c r="D14" s="20" t="s">
        <v>272</v>
      </c>
      <c r="G14" t="s">
        <v>273</v>
      </c>
      <c r="H14" t="s">
        <v>33</v>
      </c>
      <c r="I14" t="b">
        <v>0</v>
      </c>
      <c r="J14" s="1">
        <v>42433</v>
      </c>
      <c r="K14" s="2">
        <v>42433</v>
      </c>
      <c r="L14" t="s">
        <v>42</v>
      </c>
      <c r="M14" s="3">
        <v>0.45833333333333331</v>
      </c>
      <c r="N14" t="s">
        <v>274</v>
      </c>
      <c r="O14" t="s">
        <v>275</v>
      </c>
      <c r="P14" t="s">
        <v>126</v>
      </c>
      <c r="Q14" t="b">
        <v>0</v>
      </c>
      <c r="R14" s="1">
        <v>42433</v>
      </c>
      <c r="S14" s="2">
        <v>42433</v>
      </c>
      <c r="T14" t="s">
        <v>42</v>
      </c>
      <c r="U14" s="3">
        <v>0.66666666666666663</v>
      </c>
      <c r="V14" t="s">
        <v>194</v>
      </c>
      <c r="W14" t="s">
        <v>195</v>
      </c>
      <c r="X14" t="s">
        <v>126</v>
      </c>
      <c r="Y14" t="s">
        <v>127</v>
      </c>
      <c r="Z14" t="s">
        <v>128</v>
      </c>
      <c r="AA14" t="s">
        <v>127</v>
      </c>
      <c r="AD14" t="s">
        <v>36</v>
      </c>
      <c r="AE14" t="s">
        <v>36</v>
      </c>
      <c r="AF14" t="s">
        <v>37</v>
      </c>
      <c r="AG14" t="s">
        <v>32</v>
      </c>
      <c r="AH14" t="s">
        <v>264</v>
      </c>
      <c r="AI14" t="s">
        <v>276</v>
      </c>
      <c r="AK14" t="s">
        <v>277</v>
      </c>
      <c r="AL14" s="19"/>
    </row>
    <row r="15" spans="1:61" x14ac:dyDescent="0.25">
      <c r="J15" s="1"/>
      <c r="K15" s="2"/>
      <c r="M15" s="3"/>
      <c r="R15" s="1"/>
      <c r="S15" s="2"/>
      <c r="U15" s="3"/>
      <c r="AL15" s="19"/>
    </row>
    <row r="16" spans="1:61" x14ac:dyDescent="0.25">
      <c r="A16" t="s">
        <v>964</v>
      </c>
      <c r="C16" t="s">
        <v>32</v>
      </c>
      <c r="D16" s="20" t="s">
        <v>278</v>
      </c>
      <c r="G16" t="s">
        <v>279</v>
      </c>
      <c r="H16" t="s">
        <v>33</v>
      </c>
      <c r="I16" t="b">
        <v>0</v>
      </c>
      <c r="J16" s="1">
        <v>42434</v>
      </c>
      <c r="K16" s="2">
        <v>42434</v>
      </c>
      <c r="L16" t="s">
        <v>34</v>
      </c>
      <c r="M16" s="3">
        <v>0.42708333333333331</v>
      </c>
      <c r="N16" t="s">
        <v>196</v>
      </c>
      <c r="O16" t="s">
        <v>197</v>
      </c>
      <c r="P16" t="s">
        <v>126</v>
      </c>
      <c r="Q16" t="b">
        <v>0</v>
      </c>
      <c r="R16" s="1">
        <v>42434</v>
      </c>
      <c r="S16" s="2">
        <v>42434</v>
      </c>
      <c r="T16" t="s">
        <v>34</v>
      </c>
      <c r="U16" s="3">
        <v>0.42708333333333331</v>
      </c>
      <c r="V16" t="s">
        <v>196</v>
      </c>
      <c r="W16" t="s">
        <v>197</v>
      </c>
      <c r="X16" t="s">
        <v>126</v>
      </c>
      <c r="Y16" t="s">
        <v>127</v>
      </c>
      <c r="Z16" t="s">
        <v>128</v>
      </c>
      <c r="AA16" t="s">
        <v>127</v>
      </c>
      <c r="AD16" t="s">
        <v>36</v>
      </c>
      <c r="AE16" t="s">
        <v>36</v>
      </c>
      <c r="AF16" t="s">
        <v>37</v>
      </c>
      <c r="AG16" t="s">
        <v>32</v>
      </c>
      <c r="AH16" t="s">
        <v>151</v>
      </c>
      <c r="AI16" t="s">
        <v>198</v>
      </c>
      <c r="AK16" t="s">
        <v>153</v>
      </c>
      <c r="AL16" s="19"/>
    </row>
    <row r="17" spans="1:38" x14ac:dyDescent="0.25">
      <c r="A17" t="s">
        <v>965</v>
      </c>
      <c r="C17" t="s">
        <v>32</v>
      </c>
      <c r="D17" s="20" t="s">
        <v>280</v>
      </c>
      <c r="G17" t="s">
        <v>281</v>
      </c>
      <c r="H17" t="s">
        <v>282</v>
      </c>
      <c r="I17" t="b">
        <v>0</v>
      </c>
      <c r="J17" s="1">
        <v>42434</v>
      </c>
      <c r="K17" s="2">
        <v>42434</v>
      </c>
      <c r="L17" t="s">
        <v>34</v>
      </c>
      <c r="M17" s="3">
        <v>0.5625</v>
      </c>
      <c r="N17" t="s">
        <v>201</v>
      </c>
      <c r="O17" t="s">
        <v>202</v>
      </c>
      <c r="P17" t="s">
        <v>126</v>
      </c>
      <c r="Q17" t="b">
        <v>0</v>
      </c>
      <c r="R17" s="1">
        <v>42434</v>
      </c>
      <c r="S17" s="2">
        <v>42434</v>
      </c>
      <c r="T17" t="s">
        <v>34</v>
      </c>
      <c r="U17" s="3">
        <v>0.625</v>
      </c>
      <c r="V17" t="s">
        <v>199</v>
      </c>
      <c r="W17" t="s">
        <v>200</v>
      </c>
      <c r="X17" t="s">
        <v>126</v>
      </c>
      <c r="Y17" t="s">
        <v>127</v>
      </c>
      <c r="Z17" t="s">
        <v>128</v>
      </c>
      <c r="AA17" t="s">
        <v>127</v>
      </c>
      <c r="AD17" t="s">
        <v>36</v>
      </c>
      <c r="AE17" t="s">
        <v>36</v>
      </c>
      <c r="AF17" t="s">
        <v>37</v>
      </c>
      <c r="AG17" t="s">
        <v>32</v>
      </c>
      <c r="AH17" t="s">
        <v>1241</v>
      </c>
      <c r="AI17" t="s">
        <v>204</v>
      </c>
      <c r="AK17" t="s">
        <v>283</v>
      </c>
      <c r="AL17" s="19"/>
    </row>
    <row r="18" spans="1:38" x14ac:dyDescent="0.25">
      <c r="A18" t="s">
        <v>966</v>
      </c>
      <c r="C18" t="s">
        <v>32</v>
      </c>
      <c r="D18" s="20" t="s">
        <v>208</v>
      </c>
      <c r="G18" t="s">
        <v>209</v>
      </c>
      <c r="H18" t="s">
        <v>33</v>
      </c>
      <c r="I18" t="b">
        <v>0</v>
      </c>
      <c r="J18" s="1">
        <v>42436</v>
      </c>
      <c r="K18" s="2">
        <v>42436</v>
      </c>
      <c r="L18" t="s">
        <v>38</v>
      </c>
      <c r="M18" s="3">
        <v>0.42708333333333331</v>
      </c>
      <c r="N18" t="s">
        <v>210</v>
      </c>
      <c r="O18" t="s">
        <v>211</v>
      </c>
      <c r="P18" t="s">
        <v>126</v>
      </c>
      <c r="Q18" t="b">
        <v>0</v>
      </c>
      <c r="R18" s="1">
        <v>42436</v>
      </c>
      <c r="S18" s="2">
        <v>42436</v>
      </c>
      <c r="T18" t="s">
        <v>38</v>
      </c>
      <c r="U18" s="3">
        <v>0.42708333333333331</v>
      </c>
      <c r="V18" t="s">
        <v>210</v>
      </c>
      <c r="W18" t="s">
        <v>211</v>
      </c>
      <c r="X18" t="s">
        <v>126</v>
      </c>
      <c r="Y18" t="s">
        <v>127</v>
      </c>
      <c r="Z18" t="s">
        <v>128</v>
      </c>
      <c r="AA18" t="s">
        <v>127</v>
      </c>
      <c r="AD18" t="s">
        <v>36</v>
      </c>
      <c r="AE18" t="s">
        <v>36</v>
      </c>
      <c r="AF18" t="s">
        <v>37</v>
      </c>
      <c r="AG18" t="s">
        <v>32</v>
      </c>
      <c r="AH18" t="s">
        <v>151</v>
      </c>
      <c r="AI18" t="s">
        <v>212</v>
      </c>
      <c r="AK18" t="s">
        <v>153</v>
      </c>
      <c r="AL18" s="19"/>
    </row>
    <row r="19" spans="1:38" x14ac:dyDescent="0.25">
      <c r="A19" t="s">
        <v>967</v>
      </c>
      <c r="C19" t="s">
        <v>32</v>
      </c>
      <c r="D19" s="20" t="s">
        <v>216</v>
      </c>
      <c r="G19" t="s">
        <v>217</v>
      </c>
      <c r="H19" t="s">
        <v>33</v>
      </c>
      <c r="I19" t="b">
        <v>0</v>
      </c>
      <c r="J19" s="1">
        <v>42436</v>
      </c>
      <c r="K19" s="2">
        <v>42436</v>
      </c>
      <c r="L19" t="s">
        <v>38</v>
      </c>
      <c r="M19" s="3">
        <v>0.67708333333333337</v>
      </c>
      <c r="N19" t="s">
        <v>218</v>
      </c>
      <c r="O19" t="s">
        <v>219</v>
      </c>
      <c r="P19" t="s">
        <v>126</v>
      </c>
      <c r="Q19" t="b">
        <v>0</v>
      </c>
      <c r="R19" s="1">
        <v>42436</v>
      </c>
      <c r="S19" s="2">
        <v>42436</v>
      </c>
      <c r="T19" t="s">
        <v>38</v>
      </c>
      <c r="U19" s="3">
        <v>0.67708333333333337</v>
      </c>
      <c r="V19" t="s">
        <v>218</v>
      </c>
      <c r="W19" t="s">
        <v>219</v>
      </c>
      <c r="X19" t="s">
        <v>126</v>
      </c>
      <c r="Y19" t="s">
        <v>127</v>
      </c>
      <c r="Z19" t="s">
        <v>128</v>
      </c>
      <c r="AA19" t="s">
        <v>127</v>
      </c>
      <c r="AD19" t="s">
        <v>36</v>
      </c>
      <c r="AE19" t="s">
        <v>36</v>
      </c>
      <c r="AF19" t="s">
        <v>37</v>
      </c>
      <c r="AG19" t="s">
        <v>32</v>
      </c>
      <c r="AH19" t="s">
        <v>220</v>
      </c>
      <c r="AI19" t="s">
        <v>221</v>
      </c>
      <c r="AK19" t="s">
        <v>222</v>
      </c>
      <c r="AL19" s="19"/>
    </row>
    <row r="20" spans="1:38" x14ac:dyDescent="0.25">
      <c r="A20" t="s">
        <v>968</v>
      </c>
      <c r="C20" t="s">
        <v>32</v>
      </c>
      <c r="D20" s="20" t="s">
        <v>284</v>
      </c>
      <c r="G20" t="s">
        <v>285</v>
      </c>
      <c r="H20" t="s">
        <v>33</v>
      </c>
      <c r="I20" t="b">
        <v>0</v>
      </c>
      <c r="J20" s="1">
        <v>42436</v>
      </c>
      <c r="K20" s="2">
        <v>42436</v>
      </c>
      <c r="L20" t="s">
        <v>38</v>
      </c>
      <c r="M20" s="3">
        <v>0.77083333333333337</v>
      </c>
      <c r="N20" t="s">
        <v>214</v>
      </c>
      <c r="O20" t="s">
        <v>215</v>
      </c>
      <c r="P20" t="s">
        <v>126</v>
      </c>
      <c r="Q20" t="b">
        <v>0</v>
      </c>
      <c r="R20" s="1">
        <v>42436</v>
      </c>
      <c r="S20" s="2">
        <v>42436</v>
      </c>
      <c r="T20" t="s">
        <v>38</v>
      </c>
      <c r="U20" s="3">
        <v>0.77083333333333337</v>
      </c>
      <c r="V20" t="s">
        <v>214</v>
      </c>
      <c r="W20" t="s">
        <v>215</v>
      </c>
      <c r="X20" t="s">
        <v>126</v>
      </c>
      <c r="Y20" t="s">
        <v>127</v>
      </c>
      <c r="Z20" t="s">
        <v>128</v>
      </c>
      <c r="AA20" t="s">
        <v>127</v>
      </c>
      <c r="AD20" t="s">
        <v>36</v>
      </c>
      <c r="AE20" t="s">
        <v>36</v>
      </c>
      <c r="AF20" t="s">
        <v>37</v>
      </c>
      <c r="AG20" t="s">
        <v>32</v>
      </c>
      <c r="AH20" t="s">
        <v>151</v>
      </c>
      <c r="AI20" t="s">
        <v>223</v>
      </c>
      <c r="AK20" t="s">
        <v>153</v>
      </c>
      <c r="AL20" s="19"/>
    </row>
    <row r="21" spans="1:38" x14ac:dyDescent="0.25">
      <c r="A21" t="s">
        <v>952</v>
      </c>
      <c r="C21" t="s">
        <v>32</v>
      </c>
      <c r="D21" s="20" t="s">
        <v>226</v>
      </c>
      <c r="G21" t="s">
        <v>227</v>
      </c>
      <c r="H21" t="s">
        <v>33</v>
      </c>
      <c r="I21" t="b">
        <v>0</v>
      </c>
      <c r="J21" s="1">
        <v>42437</v>
      </c>
      <c r="K21" s="2">
        <v>42437</v>
      </c>
      <c r="L21" t="s">
        <v>39</v>
      </c>
      <c r="M21" s="3">
        <v>0.66666666666666663</v>
      </c>
      <c r="N21" t="s">
        <v>228</v>
      </c>
      <c r="O21" t="s">
        <v>229</v>
      </c>
      <c r="P21" t="s">
        <v>126</v>
      </c>
      <c r="Q21" t="b">
        <v>0</v>
      </c>
      <c r="R21" s="1">
        <v>42437</v>
      </c>
      <c r="S21" s="2">
        <v>42437</v>
      </c>
      <c r="T21" t="s">
        <v>39</v>
      </c>
      <c r="U21" s="3">
        <v>0.66666666666666663</v>
      </c>
      <c r="V21" t="s">
        <v>228</v>
      </c>
      <c r="W21" t="s">
        <v>229</v>
      </c>
      <c r="X21" t="s">
        <v>126</v>
      </c>
      <c r="Y21" t="s">
        <v>127</v>
      </c>
      <c r="Z21" t="s">
        <v>128</v>
      </c>
      <c r="AA21" t="s">
        <v>127</v>
      </c>
      <c r="AD21" t="s">
        <v>36</v>
      </c>
      <c r="AE21" t="s">
        <v>36</v>
      </c>
      <c r="AF21" t="s">
        <v>37</v>
      </c>
      <c r="AG21" t="s">
        <v>32</v>
      </c>
      <c r="AH21" t="s">
        <v>137</v>
      </c>
      <c r="AI21" t="s">
        <v>138</v>
      </c>
      <c r="AK21" t="s">
        <v>139</v>
      </c>
      <c r="AL21" s="19"/>
    </row>
    <row r="22" spans="1:38" x14ac:dyDescent="0.25">
      <c r="J22" s="1"/>
      <c r="K22" s="2"/>
      <c r="M22" s="3"/>
      <c r="R22" s="1"/>
      <c r="S22" s="2"/>
      <c r="U22" s="3"/>
      <c r="AL22" s="19"/>
    </row>
    <row r="23" spans="1:38" x14ac:dyDescent="0.25">
      <c r="A23" t="s">
        <v>969</v>
      </c>
      <c r="C23" t="s">
        <v>32</v>
      </c>
      <c r="D23" s="20" t="s">
        <v>286</v>
      </c>
      <c r="E23" t="s">
        <v>230</v>
      </c>
      <c r="G23" t="s">
        <v>287</v>
      </c>
      <c r="H23" t="s">
        <v>33</v>
      </c>
      <c r="I23" t="b">
        <v>0</v>
      </c>
      <c r="J23" s="1">
        <v>42437</v>
      </c>
      <c r="K23" s="2">
        <v>42437</v>
      </c>
      <c r="L23" t="s">
        <v>39</v>
      </c>
      <c r="M23" s="3">
        <v>0.75</v>
      </c>
      <c r="N23" t="s">
        <v>230</v>
      </c>
      <c r="O23" t="s">
        <v>231</v>
      </c>
      <c r="P23" t="s">
        <v>126</v>
      </c>
      <c r="Q23" t="b">
        <v>0</v>
      </c>
      <c r="R23" s="1">
        <v>42437</v>
      </c>
      <c r="S23" s="2">
        <v>42437</v>
      </c>
      <c r="T23" t="s">
        <v>39</v>
      </c>
      <c r="U23" s="3">
        <v>0.79166666666666663</v>
      </c>
      <c r="V23" t="s">
        <v>224</v>
      </c>
      <c r="W23" t="s">
        <v>225</v>
      </c>
      <c r="X23" t="s">
        <v>126</v>
      </c>
      <c r="Y23" t="s">
        <v>127</v>
      </c>
      <c r="Z23" t="s">
        <v>128</v>
      </c>
      <c r="AA23" t="s">
        <v>127</v>
      </c>
      <c r="AD23" t="s">
        <v>36</v>
      </c>
      <c r="AE23" t="s">
        <v>36</v>
      </c>
      <c r="AF23" t="s">
        <v>37</v>
      </c>
      <c r="AG23" t="s">
        <v>32</v>
      </c>
      <c r="AH23" t="s">
        <v>264</v>
      </c>
      <c r="AI23" t="s">
        <v>288</v>
      </c>
      <c r="AK23" t="s">
        <v>277</v>
      </c>
      <c r="AL23" s="19"/>
    </row>
    <row r="24" spans="1:38" x14ac:dyDescent="0.25">
      <c r="A24" t="s">
        <v>956</v>
      </c>
      <c r="C24" t="s">
        <v>32</v>
      </c>
      <c r="D24" s="20" t="s">
        <v>234</v>
      </c>
      <c r="G24" t="s">
        <v>235</v>
      </c>
      <c r="H24" t="s">
        <v>33</v>
      </c>
      <c r="I24" t="b">
        <v>0</v>
      </c>
      <c r="J24" s="1">
        <v>42438</v>
      </c>
      <c r="K24" s="2">
        <v>42438</v>
      </c>
      <c r="L24" t="s">
        <v>40</v>
      </c>
      <c r="M24" s="3">
        <v>0.42708333333333331</v>
      </c>
      <c r="N24" t="s">
        <v>236</v>
      </c>
      <c r="O24" t="s">
        <v>237</v>
      </c>
      <c r="P24" t="s">
        <v>126</v>
      </c>
      <c r="Q24" t="b">
        <v>0</v>
      </c>
      <c r="R24" s="1">
        <v>42438</v>
      </c>
      <c r="S24" s="2">
        <v>42438</v>
      </c>
      <c r="T24" t="s">
        <v>40</v>
      </c>
      <c r="U24" s="3">
        <v>0.42708333333333331</v>
      </c>
      <c r="V24" t="s">
        <v>236</v>
      </c>
      <c r="W24" t="s">
        <v>237</v>
      </c>
      <c r="X24" t="s">
        <v>126</v>
      </c>
      <c r="Y24" t="s">
        <v>127</v>
      </c>
      <c r="Z24" t="s">
        <v>128</v>
      </c>
      <c r="AA24" t="s">
        <v>127</v>
      </c>
      <c r="AD24" t="s">
        <v>36</v>
      </c>
      <c r="AE24" t="s">
        <v>36</v>
      </c>
      <c r="AF24" t="s">
        <v>37</v>
      </c>
      <c r="AG24" t="s">
        <v>32</v>
      </c>
      <c r="AH24" t="s">
        <v>151</v>
      </c>
      <c r="AI24" t="s">
        <v>152</v>
      </c>
      <c r="AK24" t="s">
        <v>153</v>
      </c>
      <c r="AL24" s="19"/>
    </row>
    <row r="25" spans="1:38" x14ac:dyDescent="0.25">
      <c r="A25" t="s">
        <v>956</v>
      </c>
      <c r="C25" t="s">
        <v>32</v>
      </c>
      <c r="D25" s="20" t="s">
        <v>289</v>
      </c>
      <c r="G25" t="s">
        <v>290</v>
      </c>
      <c r="H25" t="s">
        <v>33</v>
      </c>
      <c r="I25" t="b">
        <v>0</v>
      </c>
      <c r="J25" s="1">
        <v>42438</v>
      </c>
      <c r="K25" s="2">
        <v>42438</v>
      </c>
      <c r="L25" t="s">
        <v>40</v>
      </c>
      <c r="M25" s="3">
        <v>0.46875</v>
      </c>
      <c r="N25" t="s">
        <v>238</v>
      </c>
      <c r="O25" t="s">
        <v>239</v>
      </c>
      <c r="P25" t="s">
        <v>126</v>
      </c>
      <c r="Q25" t="b">
        <v>0</v>
      </c>
      <c r="R25" s="1">
        <v>42438</v>
      </c>
      <c r="S25" s="2">
        <v>42438</v>
      </c>
      <c r="T25" t="s">
        <v>40</v>
      </c>
      <c r="U25" s="3">
        <v>0.46875</v>
      </c>
      <c r="V25" t="s">
        <v>238</v>
      </c>
      <c r="W25" t="s">
        <v>239</v>
      </c>
      <c r="X25" t="s">
        <v>126</v>
      </c>
      <c r="Y25" t="s">
        <v>127</v>
      </c>
      <c r="Z25" t="s">
        <v>128</v>
      </c>
      <c r="AA25" t="s">
        <v>127</v>
      </c>
      <c r="AD25" t="s">
        <v>36</v>
      </c>
      <c r="AE25" t="s">
        <v>36</v>
      </c>
      <c r="AF25" t="s">
        <v>37</v>
      </c>
      <c r="AG25" t="s">
        <v>32</v>
      </c>
      <c r="AH25" t="s">
        <v>151</v>
      </c>
      <c r="AI25" t="s">
        <v>152</v>
      </c>
      <c r="AK25" t="s">
        <v>153</v>
      </c>
      <c r="AL25" s="19"/>
    </row>
    <row r="26" spans="1:38" x14ac:dyDescent="0.25">
      <c r="A26" t="s">
        <v>970</v>
      </c>
      <c r="C26" t="s">
        <v>32</v>
      </c>
      <c r="D26" s="20" t="s">
        <v>240</v>
      </c>
      <c r="G26" t="s">
        <v>241</v>
      </c>
      <c r="H26" t="s">
        <v>33</v>
      </c>
      <c r="I26" t="b">
        <v>0</v>
      </c>
      <c r="J26" s="1">
        <v>42438</v>
      </c>
      <c r="K26" s="2">
        <v>42438</v>
      </c>
      <c r="L26" t="s">
        <v>40</v>
      </c>
      <c r="M26" s="3">
        <v>0.58333333333333337</v>
      </c>
      <c r="N26" t="s">
        <v>232</v>
      </c>
      <c r="O26" t="s">
        <v>233</v>
      </c>
      <c r="P26" t="s">
        <v>126</v>
      </c>
      <c r="Q26" t="b">
        <v>0</v>
      </c>
      <c r="R26" s="1">
        <v>42438</v>
      </c>
      <c r="S26" s="2">
        <v>42438</v>
      </c>
      <c r="T26" t="s">
        <v>40</v>
      </c>
      <c r="U26" s="3">
        <v>0.58333333333333337</v>
      </c>
      <c r="V26" t="s">
        <v>232</v>
      </c>
      <c r="W26" t="s">
        <v>233</v>
      </c>
      <c r="X26" t="s">
        <v>126</v>
      </c>
      <c r="Y26" t="s">
        <v>127</v>
      </c>
      <c r="Z26" t="s">
        <v>128</v>
      </c>
      <c r="AA26" t="s">
        <v>127</v>
      </c>
      <c r="AD26" t="s">
        <v>36</v>
      </c>
      <c r="AE26" t="s">
        <v>36</v>
      </c>
      <c r="AF26" t="s">
        <v>37</v>
      </c>
      <c r="AG26" t="s">
        <v>32</v>
      </c>
      <c r="AH26" t="s">
        <v>175</v>
      </c>
      <c r="AI26" t="s">
        <v>242</v>
      </c>
      <c r="AK26" t="s">
        <v>177</v>
      </c>
      <c r="AL26" s="19"/>
    </row>
    <row r="27" spans="1:38" x14ac:dyDescent="0.25">
      <c r="A27" t="s">
        <v>971</v>
      </c>
      <c r="C27" t="s">
        <v>32</v>
      </c>
      <c r="D27" s="20" t="s">
        <v>245</v>
      </c>
      <c r="G27" t="s">
        <v>246</v>
      </c>
      <c r="H27" t="s">
        <v>33</v>
      </c>
      <c r="I27" t="b">
        <v>0</v>
      </c>
      <c r="J27" s="1">
        <v>42438</v>
      </c>
      <c r="K27" s="2">
        <v>42438</v>
      </c>
      <c r="L27" t="s">
        <v>40</v>
      </c>
      <c r="M27" s="3">
        <v>0.67708333333333337</v>
      </c>
      <c r="N27" t="s">
        <v>247</v>
      </c>
      <c r="O27" t="s">
        <v>248</v>
      </c>
      <c r="P27" t="s">
        <v>126</v>
      </c>
      <c r="Q27" t="b">
        <v>0</v>
      </c>
      <c r="R27" s="1">
        <v>42438</v>
      </c>
      <c r="S27" s="2">
        <v>42438</v>
      </c>
      <c r="T27" t="s">
        <v>40</v>
      </c>
      <c r="U27" s="3">
        <v>0.67708333333333337</v>
      </c>
      <c r="V27" t="s">
        <v>247</v>
      </c>
      <c r="W27" t="s">
        <v>248</v>
      </c>
      <c r="X27" t="s">
        <v>126</v>
      </c>
      <c r="Y27" t="s">
        <v>127</v>
      </c>
      <c r="Z27" t="s">
        <v>128</v>
      </c>
      <c r="AA27" t="s">
        <v>127</v>
      </c>
      <c r="AD27" t="s">
        <v>36</v>
      </c>
      <c r="AE27" t="s">
        <v>36</v>
      </c>
      <c r="AF27" t="s">
        <v>37</v>
      </c>
      <c r="AG27" t="s">
        <v>32</v>
      </c>
      <c r="AH27" t="s">
        <v>220</v>
      </c>
      <c r="AI27" t="s">
        <v>249</v>
      </c>
      <c r="AK27" t="s">
        <v>222</v>
      </c>
      <c r="AL27" s="19"/>
    </row>
    <row r="28" spans="1:38" x14ac:dyDescent="0.25">
      <c r="A28" t="s">
        <v>958</v>
      </c>
      <c r="C28" t="s">
        <v>32</v>
      </c>
      <c r="D28" s="20" t="s">
        <v>291</v>
      </c>
      <c r="G28" t="s">
        <v>292</v>
      </c>
      <c r="H28" t="s">
        <v>33</v>
      </c>
      <c r="I28" t="b">
        <v>0</v>
      </c>
      <c r="J28" s="1">
        <v>42438</v>
      </c>
      <c r="K28" s="2">
        <v>42438</v>
      </c>
      <c r="L28" t="s">
        <v>40</v>
      </c>
      <c r="M28" s="3">
        <v>0.6875</v>
      </c>
      <c r="N28" t="s">
        <v>243</v>
      </c>
      <c r="O28" t="s">
        <v>244</v>
      </c>
      <c r="P28" t="s">
        <v>126</v>
      </c>
      <c r="Q28" t="b">
        <v>0</v>
      </c>
      <c r="R28" s="1">
        <v>42438</v>
      </c>
      <c r="S28" s="2">
        <v>42438</v>
      </c>
      <c r="T28" t="s">
        <v>40</v>
      </c>
      <c r="U28" s="3">
        <v>0.6875</v>
      </c>
      <c r="V28" t="s">
        <v>243</v>
      </c>
      <c r="W28" t="s">
        <v>244</v>
      </c>
      <c r="X28" t="s">
        <v>126</v>
      </c>
      <c r="Y28" t="s">
        <v>127</v>
      </c>
      <c r="Z28" t="s">
        <v>128</v>
      </c>
      <c r="AA28" t="s">
        <v>127</v>
      </c>
      <c r="AD28" t="s">
        <v>36</v>
      </c>
      <c r="AE28" t="s">
        <v>36</v>
      </c>
      <c r="AF28" t="s">
        <v>37</v>
      </c>
      <c r="AG28" t="s">
        <v>32</v>
      </c>
      <c r="AH28" t="s">
        <v>165</v>
      </c>
      <c r="AI28" t="s">
        <v>166</v>
      </c>
      <c r="AK28" t="s">
        <v>167</v>
      </c>
      <c r="AL28" s="19"/>
    </row>
    <row r="29" spans="1:38" x14ac:dyDescent="0.25">
      <c r="A29" t="s">
        <v>958</v>
      </c>
      <c r="C29" t="s">
        <v>32</v>
      </c>
      <c r="D29" s="20" t="s">
        <v>291</v>
      </c>
      <c r="G29" t="s">
        <v>292</v>
      </c>
      <c r="H29" t="s">
        <v>33</v>
      </c>
      <c r="I29" t="b">
        <v>0</v>
      </c>
      <c r="J29" s="1">
        <v>42438</v>
      </c>
      <c r="K29" s="2">
        <v>42438</v>
      </c>
      <c r="L29" t="s">
        <v>40</v>
      </c>
      <c r="M29" s="3">
        <v>0.6875</v>
      </c>
      <c r="N29" t="s">
        <v>243</v>
      </c>
      <c r="O29" t="s">
        <v>244</v>
      </c>
      <c r="P29" t="s">
        <v>126</v>
      </c>
      <c r="Q29" t="b">
        <v>0</v>
      </c>
      <c r="R29" s="1">
        <v>42438</v>
      </c>
      <c r="S29" s="2">
        <v>42438</v>
      </c>
      <c r="T29" t="s">
        <v>40</v>
      </c>
      <c r="U29" s="3">
        <v>0.6875</v>
      </c>
      <c r="V29" t="s">
        <v>243</v>
      </c>
      <c r="W29" t="s">
        <v>244</v>
      </c>
      <c r="X29" t="s">
        <v>126</v>
      </c>
      <c r="Y29" t="s">
        <v>127</v>
      </c>
      <c r="Z29" t="s">
        <v>128</v>
      </c>
      <c r="AA29" t="s">
        <v>127</v>
      </c>
      <c r="AD29" t="s">
        <v>36</v>
      </c>
      <c r="AE29" t="s">
        <v>36</v>
      </c>
      <c r="AF29" t="s">
        <v>37</v>
      </c>
      <c r="AG29" t="s">
        <v>32</v>
      </c>
      <c r="AH29" t="s">
        <v>165</v>
      </c>
      <c r="AI29" t="s">
        <v>166</v>
      </c>
      <c r="AK29" t="s">
        <v>167</v>
      </c>
      <c r="AL29" s="19"/>
    </row>
    <row r="30" spans="1:38" x14ac:dyDescent="0.25">
      <c r="A30" t="s">
        <v>973</v>
      </c>
      <c r="C30" t="s">
        <v>32</v>
      </c>
      <c r="D30" s="20" t="s">
        <v>293</v>
      </c>
      <c r="F30" t="s">
        <v>294</v>
      </c>
      <c r="G30" t="s">
        <v>295</v>
      </c>
      <c r="H30" t="s">
        <v>33</v>
      </c>
      <c r="I30" t="b">
        <v>0</v>
      </c>
      <c r="J30" s="1">
        <v>42439</v>
      </c>
      <c r="K30" s="2">
        <v>42439</v>
      </c>
      <c r="L30" t="s">
        <v>41</v>
      </c>
      <c r="M30" s="3">
        <v>0.75</v>
      </c>
      <c r="N30" t="s">
        <v>296</v>
      </c>
      <c r="O30" t="s">
        <v>297</v>
      </c>
      <c r="P30" t="s">
        <v>126</v>
      </c>
      <c r="Q30" t="b">
        <v>0</v>
      </c>
      <c r="R30" s="1">
        <v>42439</v>
      </c>
      <c r="S30" s="2">
        <v>42439</v>
      </c>
      <c r="T30" t="s">
        <v>41</v>
      </c>
      <c r="U30" s="3">
        <v>0.75</v>
      </c>
      <c r="V30" t="s">
        <v>296</v>
      </c>
      <c r="W30" t="s">
        <v>297</v>
      </c>
      <c r="X30" t="s">
        <v>126</v>
      </c>
      <c r="Y30" t="s">
        <v>298</v>
      </c>
      <c r="AA30" t="s">
        <v>127</v>
      </c>
      <c r="AD30" t="s">
        <v>36</v>
      </c>
      <c r="AE30" t="s">
        <v>36</v>
      </c>
      <c r="AF30" t="s">
        <v>37</v>
      </c>
      <c r="AG30" t="s">
        <v>32</v>
      </c>
      <c r="AH30" t="s">
        <v>299</v>
      </c>
      <c r="AI30" t="s">
        <v>300</v>
      </c>
      <c r="AK30" t="s">
        <v>301</v>
      </c>
      <c r="AL30" s="19"/>
    </row>
    <row r="31" spans="1:38" x14ac:dyDescent="0.25">
      <c r="J31" s="1"/>
      <c r="K31" s="2"/>
      <c r="M31" s="3"/>
      <c r="R31" s="1"/>
      <c r="S31" s="2"/>
      <c r="U31" s="3"/>
      <c r="AL31" s="19"/>
    </row>
    <row r="32" spans="1:38" x14ac:dyDescent="0.25">
      <c r="A32" t="s">
        <v>974</v>
      </c>
      <c r="C32" t="s">
        <v>32</v>
      </c>
      <c r="D32" s="20" t="s">
        <v>302</v>
      </c>
      <c r="G32" t="s">
        <v>303</v>
      </c>
      <c r="H32" t="s">
        <v>33</v>
      </c>
      <c r="I32" t="b">
        <v>0</v>
      </c>
      <c r="J32" s="1">
        <v>42441</v>
      </c>
      <c r="K32" s="2">
        <v>42441</v>
      </c>
      <c r="L32" t="s">
        <v>34</v>
      </c>
      <c r="M32" s="3">
        <v>0.42708333333333331</v>
      </c>
      <c r="N32" t="s">
        <v>304</v>
      </c>
      <c r="O32" t="s">
        <v>305</v>
      </c>
      <c r="P32" t="s">
        <v>126</v>
      </c>
      <c r="Q32" t="b">
        <v>0</v>
      </c>
      <c r="R32" s="1">
        <v>42441</v>
      </c>
      <c r="S32" s="2">
        <v>42441</v>
      </c>
      <c r="T32" t="s">
        <v>34</v>
      </c>
      <c r="U32" s="3">
        <v>0.42708333333333331</v>
      </c>
      <c r="V32" t="s">
        <v>304</v>
      </c>
      <c r="W32" t="s">
        <v>305</v>
      </c>
      <c r="X32" t="s">
        <v>126</v>
      </c>
      <c r="Y32" t="s">
        <v>127</v>
      </c>
      <c r="Z32" t="s">
        <v>128</v>
      </c>
      <c r="AA32" t="s">
        <v>127</v>
      </c>
      <c r="AD32" t="s">
        <v>36</v>
      </c>
      <c r="AE32" t="s">
        <v>36</v>
      </c>
      <c r="AF32" t="s">
        <v>37</v>
      </c>
      <c r="AG32" t="s">
        <v>32</v>
      </c>
      <c r="AH32" t="s">
        <v>306</v>
      </c>
      <c r="AI32" t="s">
        <v>307</v>
      </c>
      <c r="AK32" t="s">
        <v>308</v>
      </c>
      <c r="AL32" s="19"/>
    </row>
    <row r="33" spans="1:38" x14ac:dyDescent="0.25">
      <c r="A33" t="s">
        <v>964</v>
      </c>
      <c r="C33" t="s">
        <v>32</v>
      </c>
      <c r="D33" s="20" t="s">
        <v>309</v>
      </c>
      <c r="G33" t="s">
        <v>310</v>
      </c>
      <c r="H33" t="s">
        <v>33</v>
      </c>
      <c r="I33" t="b">
        <v>0</v>
      </c>
      <c r="J33" s="1">
        <v>42441</v>
      </c>
      <c r="K33" s="2">
        <v>42441</v>
      </c>
      <c r="L33" t="s">
        <v>34</v>
      </c>
      <c r="M33" s="3">
        <v>0.42708333333333331</v>
      </c>
      <c r="N33" t="s">
        <v>304</v>
      </c>
      <c r="O33" t="s">
        <v>305</v>
      </c>
      <c r="P33" t="s">
        <v>126</v>
      </c>
      <c r="Q33" t="b">
        <v>0</v>
      </c>
      <c r="R33" s="1">
        <v>42441</v>
      </c>
      <c r="S33" s="2">
        <v>42441</v>
      </c>
      <c r="T33" t="s">
        <v>34</v>
      </c>
      <c r="U33" s="3">
        <v>0.42708333333333331</v>
      </c>
      <c r="V33" t="s">
        <v>304</v>
      </c>
      <c r="W33" t="s">
        <v>305</v>
      </c>
      <c r="X33" t="s">
        <v>126</v>
      </c>
      <c r="Y33" t="s">
        <v>127</v>
      </c>
      <c r="Z33" t="s">
        <v>128</v>
      </c>
      <c r="AA33" t="s">
        <v>127</v>
      </c>
      <c r="AD33" t="s">
        <v>36</v>
      </c>
      <c r="AE33" t="s">
        <v>36</v>
      </c>
      <c r="AF33" t="s">
        <v>37</v>
      </c>
      <c r="AG33" t="s">
        <v>32</v>
      </c>
      <c r="AH33" t="s">
        <v>151</v>
      </c>
      <c r="AI33" t="s">
        <v>198</v>
      </c>
      <c r="AK33" t="s">
        <v>153</v>
      </c>
      <c r="AL33" s="19"/>
    </row>
    <row r="34" spans="1:38" x14ac:dyDescent="0.25">
      <c r="A34" t="s">
        <v>974</v>
      </c>
      <c r="C34" t="s">
        <v>32</v>
      </c>
      <c r="D34" s="20" t="s">
        <v>311</v>
      </c>
      <c r="G34" t="s">
        <v>312</v>
      </c>
      <c r="H34" t="s">
        <v>33</v>
      </c>
      <c r="I34" t="b">
        <v>0</v>
      </c>
      <c r="J34" s="1">
        <v>42441</v>
      </c>
      <c r="K34" s="2">
        <v>42441</v>
      </c>
      <c r="L34" t="s">
        <v>34</v>
      </c>
      <c r="M34" s="3">
        <v>0.42708333333333331</v>
      </c>
      <c r="N34" t="s">
        <v>304</v>
      </c>
      <c r="O34" t="s">
        <v>305</v>
      </c>
      <c r="P34" t="s">
        <v>126</v>
      </c>
      <c r="Q34" t="b">
        <v>0</v>
      </c>
      <c r="R34" s="1">
        <v>42441</v>
      </c>
      <c r="S34" s="2">
        <v>42441</v>
      </c>
      <c r="T34" t="s">
        <v>34</v>
      </c>
      <c r="U34" s="3">
        <v>0.42708333333333331</v>
      </c>
      <c r="V34" t="s">
        <v>304</v>
      </c>
      <c r="W34" t="s">
        <v>305</v>
      </c>
      <c r="X34" t="s">
        <v>126</v>
      </c>
      <c r="Y34" t="s">
        <v>127</v>
      </c>
      <c r="Z34" t="s">
        <v>128</v>
      </c>
      <c r="AA34" t="s">
        <v>127</v>
      </c>
      <c r="AD34" t="s">
        <v>36</v>
      </c>
      <c r="AE34" t="s">
        <v>36</v>
      </c>
      <c r="AF34" t="s">
        <v>37</v>
      </c>
      <c r="AG34" t="s">
        <v>32</v>
      </c>
      <c r="AH34" t="s">
        <v>184</v>
      </c>
      <c r="AI34" t="s">
        <v>307</v>
      </c>
      <c r="AK34" t="s">
        <v>186</v>
      </c>
      <c r="AL34" s="19"/>
    </row>
    <row r="35" spans="1:38" x14ac:dyDescent="0.25">
      <c r="A35" t="s">
        <v>975</v>
      </c>
      <c r="C35" t="s">
        <v>32</v>
      </c>
      <c r="D35" s="20" t="s">
        <v>313</v>
      </c>
      <c r="G35" t="s">
        <v>314</v>
      </c>
      <c r="H35" t="s">
        <v>33</v>
      </c>
      <c r="I35" t="b">
        <v>0</v>
      </c>
      <c r="J35" s="1">
        <v>42441</v>
      </c>
      <c r="K35" s="2">
        <v>42441</v>
      </c>
      <c r="L35" t="s">
        <v>34</v>
      </c>
      <c r="M35" s="3">
        <v>0.5</v>
      </c>
      <c r="N35" t="s">
        <v>315</v>
      </c>
      <c r="O35" t="s">
        <v>316</v>
      </c>
      <c r="P35" t="s">
        <v>126</v>
      </c>
      <c r="Q35" t="b">
        <v>0</v>
      </c>
      <c r="R35" s="1">
        <v>42441</v>
      </c>
      <c r="S35" s="2">
        <v>42441</v>
      </c>
      <c r="T35" t="s">
        <v>34</v>
      </c>
      <c r="U35" s="3">
        <v>0.66666666666666663</v>
      </c>
      <c r="V35" t="s">
        <v>317</v>
      </c>
      <c r="W35" t="s">
        <v>318</v>
      </c>
      <c r="X35" t="s">
        <v>126</v>
      </c>
      <c r="Y35" t="s">
        <v>127</v>
      </c>
      <c r="Z35" t="s">
        <v>128</v>
      </c>
      <c r="AA35" t="s">
        <v>127</v>
      </c>
      <c r="AD35" t="s">
        <v>36</v>
      </c>
      <c r="AE35" t="s">
        <v>36</v>
      </c>
      <c r="AF35" t="s">
        <v>37</v>
      </c>
      <c r="AG35" t="s">
        <v>32</v>
      </c>
      <c r="AH35" t="s">
        <v>319</v>
      </c>
      <c r="AI35" t="s">
        <v>320</v>
      </c>
      <c r="AK35" t="s">
        <v>321</v>
      </c>
      <c r="AL35" s="19"/>
    </row>
    <row r="36" spans="1:38" x14ac:dyDescent="0.25">
      <c r="A36" t="s">
        <v>976</v>
      </c>
      <c r="C36" t="s">
        <v>32</v>
      </c>
      <c r="D36" s="20" t="s">
        <v>322</v>
      </c>
      <c r="G36" t="s">
        <v>323</v>
      </c>
      <c r="H36" t="s">
        <v>33</v>
      </c>
      <c r="I36" t="b">
        <v>0</v>
      </c>
      <c r="J36" s="1">
        <v>42441</v>
      </c>
      <c r="K36" s="2">
        <v>42441</v>
      </c>
      <c r="L36" t="s">
        <v>34</v>
      </c>
      <c r="M36" s="3">
        <v>0.58333333333333337</v>
      </c>
      <c r="N36" t="s">
        <v>324</v>
      </c>
      <c r="O36" t="s">
        <v>325</v>
      </c>
      <c r="P36" t="s">
        <v>126</v>
      </c>
      <c r="Q36" t="b">
        <v>0</v>
      </c>
      <c r="R36" s="1">
        <v>42441</v>
      </c>
      <c r="S36" s="2">
        <v>42441</v>
      </c>
      <c r="T36" t="s">
        <v>34</v>
      </c>
      <c r="U36" s="3">
        <v>0.58333333333333337</v>
      </c>
      <c r="V36" t="s">
        <v>324</v>
      </c>
      <c r="W36" t="s">
        <v>325</v>
      </c>
      <c r="X36" t="s">
        <v>126</v>
      </c>
      <c r="Y36" t="s">
        <v>127</v>
      </c>
      <c r="Z36" t="s">
        <v>128</v>
      </c>
      <c r="AA36" t="s">
        <v>127</v>
      </c>
      <c r="AD36" t="s">
        <v>36</v>
      </c>
      <c r="AE36" t="s">
        <v>36</v>
      </c>
      <c r="AF36" t="s">
        <v>37</v>
      </c>
      <c r="AG36" t="s">
        <v>32</v>
      </c>
      <c r="AH36" t="s">
        <v>326</v>
      </c>
      <c r="AI36" t="s">
        <v>327</v>
      </c>
      <c r="AK36" t="s">
        <v>328</v>
      </c>
      <c r="AL36" s="19"/>
    </row>
    <row r="37" spans="1:38" x14ac:dyDescent="0.25">
      <c r="A37" t="s">
        <v>966</v>
      </c>
      <c r="C37" t="s">
        <v>32</v>
      </c>
      <c r="D37" s="20" t="s">
        <v>329</v>
      </c>
      <c r="G37" t="s">
        <v>330</v>
      </c>
      <c r="H37" t="s">
        <v>33</v>
      </c>
      <c r="I37" t="b">
        <v>0</v>
      </c>
      <c r="J37" s="1">
        <v>42443</v>
      </c>
      <c r="K37" s="2">
        <v>42443</v>
      </c>
      <c r="L37" t="s">
        <v>38</v>
      </c>
      <c r="M37" s="3">
        <v>0.42708333333333331</v>
      </c>
      <c r="N37" t="s">
        <v>331</v>
      </c>
      <c r="O37" t="s">
        <v>332</v>
      </c>
      <c r="P37" t="s">
        <v>126</v>
      </c>
      <c r="Q37" t="b">
        <v>0</v>
      </c>
      <c r="R37" s="1">
        <v>42443</v>
      </c>
      <c r="S37" s="2">
        <v>42443</v>
      </c>
      <c r="T37" t="s">
        <v>38</v>
      </c>
      <c r="U37" s="3">
        <v>0.42708333333333331</v>
      </c>
      <c r="V37" t="s">
        <v>331</v>
      </c>
      <c r="W37" t="s">
        <v>332</v>
      </c>
      <c r="X37" t="s">
        <v>126</v>
      </c>
      <c r="Y37" t="s">
        <v>127</v>
      </c>
      <c r="Z37" t="s">
        <v>128</v>
      </c>
      <c r="AA37" t="s">
        <v>127</v>
      </c>
      <c r="AD37" t="s">
        <v>36</v>
      </c>
      <c r="AE37" t="s">
        <v>36</v>
      </c>
      <c r="AF37" t="s">
        <v>37</v>
      </c>
      <c r="AG37" t="s">
        <v>32</v>
      </c>
      <c r="AH37" t="s">
        <v>151</v>
      </c>
      <c r="AI37" t="s">
        <v>212</v>
      </c>
      <c r="AK37" t="s">
        <v>153</v>
      </c>
      <c r="AL37" s="19"/>
    </row>
    <row r="38" spans="1:38" x14ac:dyDescent="0.25">
      <c r="J38" s="1"/>
      <c r="K38" s="2"/>
      <c r="M38" s="3"/>
      <c r="R38" s="1"/>
      <c r="S38" s="2"/>
      <c r="U38" s="3"/>
      <c r="AL38" s="19"/>
    </row>
    <row r="39" spans="1:38" x14ac:dyDescent="0.25">
      <c r="A39" t="s">
        <v>977</v>
      </c>
      <c r="C39" t="s">
        <v>32</v>
      </c>
      <c r="D39" s="20" t="s">
        <v>333</v>
      </c>
      <c r="E39" t="s">
        <v>334</v>
      </c>
      <c r="G39" t="s">
        <v>335</v>
      </c>
      <c r="H39" t="s">
        <v>33</v>
      </c>
      <c r="I39" t="b">
        <v>0</v>
      </c>
      <c r="J39" s="1">
        <v>42443</v>
      </c>
      <c r="K39" s="2">
        <v>42443</v>
      </c>
      <c r="L39" t="s">
        <v>38</v>
      </c>
      <c r="M39" s="3">
        <v>0.75</v>
      </c>
      <c r="N39" t="s">
        <v>334</v>
      </c>
      <c r="O39" t="s">
        <v>336</v>
      </c>
      <c r="P39" t="s">
        <v>126</v>
      </c>
      <c r="Q39" t="b">
        <v>0</v>
      </c>
      <c r="R39" s="1">
        <v>42443</v>
      </c>
      <c r="S39" s="2">
        <v>42443</v>
      </c>
      <c r="T39" t="s">
        <v>38</v>
      </c>
      <c r="U39" s="3">
        <v>0.83333333333333337</v>
      </c>
      <c r="V39" t="s">
        <v>337</v>
      </c>
      <c r="W39" t="s">
        <v>338</v>
      </c>
      <c r="X39" t="s">
        <v>126</v>
      </c>
      <c r="Y39" t="s">
        <v>127</v>
      </c>
      <c r="Z39" t="s">
        <v>128</v>
      </c>
      <c r="AA39" t="s">
        <v>127</v>
      </c>
      <c r="AD39" t="s">
        <v>36</v>
      </c>
      <c r="AE39" t="s">
        <v>36</v>
      </c>
      <c r="AF39" t="s">
        <v>37</v>
      </c>
      <c r="AG39" t="s">
        <v>32</v>
      </c>
      <c r="AH39" t="s">
        <v>339</v>
      </c>
      <c r="AI39" t="s">
        <v>627</v>
      </c>
      <c r="AK39" t="s">
        <v>341</v>
      </c>
      <c r="AL39" s="19"/>
    </row>
    <row r="40" spans="1:38" x14ac:dyDescent="0.25">
      <c r="A40" t="s">
        <v>968</v>
      </c>
      <c r="C40" t="s">
        <v>32</v>
      </c>
      <c r="D40" s="20" t="s">
        <v>342</v>
      </c>
      <c r="G40" t="s">
        <v>343</v>
      </c>
      <c r="H40" t="s">
        <v>33</v>
      </c>
      <c r="I40" t="b">
        <v>0</v>
      </c>
      <c r="J40" s="1">
        <v>42443</v>
      </c>
      <c r="K40" s="2">
        <v>42443</v>
      </c>
      <c r="L40" t="s">
        <v>38</v>
      </c>
      <c r="M40" s="3">
        <v>0.77083333333333337</v>
      </c>
      <c r="N40" t="s">
        <v>344</v>
      </c>
      <c r="O40" t="s">
        <v>345</v>
      </c>
      <c r="P40" t="s">
        <v>126</v>
      </c>
      <c r="Q40" t="b">
        <v>0</v>
      </c>
      <c r="R40" s="1">
        <v>42443</v>
      </c>
      <c r="S40" s="2">
        <v>42443</v>
      </c>
      <c r="T40" t="s">
        <v>38</v>
      </c>
      <c r="U40" s="3">
        <v>0.77083333333333337</v>
      </c>
      <c r="V40" t="s">
        <v>344</v>
      </c>
      <c r="W40" t="s">
        <v>345</v>
      </c>
      <c r="X40" t="s">
        <v>126</v>
      </c>
      <c r="Y40" t="s">
        <v>127</v>
      </c>
      <c r="Z40" t="s">
        <v>128</v>
      </c>
      <c r="AA40" t="s">
        <v>127</v>
      </c>
      <c r="AD40" t="s">
        <v>36</v>
      </c>
      <c r="AE40" t="s">
        <v>36</v>
      </c>
      <c r="AF40" t="s">
        <v>37</v>
      </c>
      <c r="AG40" t="s">
        <v>32</v>
      </c>
      <c r="AH40" t="s">
        <v>151</v>
      </c>
      <c r="AI40" t="s">
        <v>223</v>
      </c>
      <c r="AK40" t="s">
        <v>153</v>
      </c>
      <c r="AL40" s="19"/>
    </row>
    <row r="41" spans="1:38" x14ac:dyDescent="0.25">
      <c r="A41" t="s">
        <v>952</v>
      </c>
      <c r="C41" t="s">
        <v>32</v>
      </c>
      <c r="D41" s="20" t="s">
        <v>346</v>
      </c>
      <c r="G41" t="s">
        <v>347</v>
      </c>
      <c r="H41" t="s">
        <v>33</v>
      </c>
      <c r="I41" t="b">
        <v>0</v>
      </c>
      <c r="J41" s="1">
        <v>42444</v>
      </c>
      <c r="K41" s="2">
        <v>42444</v>
      </c>
      <c r="L41" t="s">
        <v>39</v>
      </c>
      <c r="M41" s="3">
        <v>0.66666666666666663</v>
      </c>
      <c r="N41" t="s">
        <v>348</v>
      </c>
      <c r="O41" t="s">
        <v>349</v>
      </c>
      <c r="P41" t="s">
        <v>126</v>
      </c>
      <c r="Q41" t="b">
        <v>0</v>
      </c>
      <c r="R41" s="1">
        <v>42444</v>
      </c>
      <c r="S41" s="2">
        <v>42444</v>
      </c>
      <c r="T41" t="s">
        <v>39</v>
      </c>
      <c r="U41" s="3">
        <v>0.66666666666666663</v>
      </c>
      <c r="V41" t="s">
        <v>348</v>
      </c>
      <c r="W41" t="s">
        <v>349</v>
      </c>
      <c r="X41" t="s">
        <v>126</v>
      </c>
      <c r="Y41" t="s">
        <v>127</v>
      </c>
      <c r="Z41" t="s">
        <v>128</v>
      </c>
      <c r="AA41" t="s">
        <v>127</v>
      </c>
      <c r="AD41" t="s">
        <v>36</v>
      </c>
      <c r="AE41" t="s">
        <v>36</v>
      </c>
      <c r="AF41" t="s">
        <v>37</v>
      </c>
      <c r="AG41" t="s">
        <v>32</v>
      </c>
      <c r="AH41" t="s">
        <v>137</v>
      </c>
      <c r="AI41" t="s">
        <v>138</v>
      </c>
      <c r="AK41" t="s">
        <v>139</v>
      </c>
      <c r="AL41" s="19"/>
    </row>
    <row r="42" spans="1:38" x14ac:dyDescent="0.25">
      <c r="J42" s="1"/>
      <c r="K42" s="2"/>
      <c r="M42" s="3"/>
      <c r="R42" s="1"/>
      <c r="S42" s="2"/>
      <c r="U42" s="3"/>
      <c r="AL42" s="19"/>
    </row>
    <row r="43" spans="1:38" x14ac:dyDescent="0.25">
      <c r="A43" t="s">
        <v>954</v>
      </c>
      <c r="C43" t="s">
        <v>32</v>
      </c>
      <c r="D43" s="20" t="s">
        <v>350</v>
      </c>
      <c r="G43" t="s">
        <v>351</v>
      </c>
      <c r="H43" t="s">
        <v>33</v>
      </c>
      <c r="I43" t="b">
        <v>0</v>
      </c>
      <c r="J43" s="1">
        <v>42444</v>
      </c>
      <c r="K43" s="2">
        <v>42444</v>
      </c>
      <c r="L43" t="s">
        <v>39</v>
      </c>
      <c r="M43" s="3">
        <v>0.75</v>
      </c>
      <c r="N43" t="s">
        <v>352</v>
      </c>
      <c r="O43" t="s">
        <v>353</v>
      </c>
      <c r="P43" t="s">
        <v>126</v>
      </c>
      <c r="Q43" t="b">
        <v>0</v>
      </c>
      <c r="R43" s="1">
        <v>42444</v>
      </c>
      <c r="S43" s="2">
        <v>42444</v>
      </c>
      <c r="T43" t="s">
        <v>39</v>
      </c>
      <c r="U43" s="3">
        <v>0.75</v>
      </c>
      <c r="V43" t="s">
        <v>352</v>
      </c>
      <c r="W43" t="s">
        <v>353</v>
      </c>
      <c r="X43" t="s">
        <v>126</v>
      </c>
      <c r="Y43" t="s">
        <v>127</v>
      </c>
      <c r="Z43" t="s">
        <v>128</v>
      </c>
      <c r="AA43" t="s">
        <v>127</v>
      </c>
      <c r="AD43" t="s">
        <v>36</v>
      </c>
      <c r="AE43" t="s">
        <v>36</v>
      </c>
      <c r="AF43" t="s">
        <v>37</v>
      </c>
      <c r="AG43" t="s">
        <v>32</v>
      </c>
      <c r="AH43" t="s">
        <v>144</v>
      </c>
      <c r="AI43" t="s">
        <v>145</v>
      </c>
      <c r="AK43" t="s">
        <v>146</v>
      </c>
      <c r="AL43" s="19"/>
    </row>
    <row r="44" spans="1:38" x14ac:dyDescent="0.25">
      <c r="A44" t="s">
        <v>978</v>
      </c>
      <c r="C44" t="s">
        <v>32</v>
      </c>
      <c r="D44" s="20" t="s">
        <v>354</v>
      </c>
      <c r="G44" t="s">
        <v>355</v>
      </c>
      <c r="H44" t="s">
        <v>33</v>
      </c>
      <c r="I44" t="b">
        <v>0</v>
      </c>
      <c r="J44" s="1">
        <v>42444</v>
      </c>
      <c r="K44" s="2">
        <v>42444</v>
      </c>
      <c r="L44" t="s">
        <v>39</v>
      </c>
      <c r="M44" s="3">
        <v>0.77083333333333337</v>
      </c>
      <c r="N44" t="s">
        <v>356</v>
      </c>
      <c r="O44" t="s">
        <v>357</v>
      </c>
      <c r="P44" t="s">
        <v>126</v>
      </c>
      <c r="Q44" t="b">
        <v>0</v>
      </c>
      <c r="R44" s="1">
        <v>42444</v>
      </c>
      <c r="S44" s="2">
        <v>42444</v>
      </c>
      <c r="T44" t="s">
        <v>39</v>
      </c>
      <c r="U44" s="3">
        <v>0.77083333333333337</v>
      </c>
      <c r="V44" t="s">
        <v>356</v>
      </c>
      <c r="W44" t="s">
        <v>357</v>
      </c>
      <c r="X44" t="s">
        <v>126</v>
      </c>
      <c r="Y44" t="s">
        <v>127</v>
      </c>
      <c r="Z44" t="s">
        <v>128</v>
      </c>
      <c r="AA44" t="s">
        <v>127</v>
      </c>
      <c r="AD44" t="s">
        <v>36</v>
      </c>
      <c r="AE44" t="s">
        <v>36</v>
      </c>
      <c r="AF44" t="s">
        <v>37</v>
      </c>
      <c r="AG44" t="s">
        <v>32</v>
      </c>
      <c r="AH44" t="s">
        <v>137</v>
      </c>
      <c r="AI44" t="s">
        <v>358</v>
      </c>
      <c r="AK44" t="s">
        <v>139</v>
      </c>
      <c r="AL44" s="19"/>
    </row>
    <row r="45" spans="1:38" x14ac:dyDescent="0.25">
      <c r="A45" t="s">
        <v>956</v>
      </c>
      <c r="C45" t="s">
        <v>32</v>
      </c>
      <c r="D45" s="20" t="s">
        <v>359</v>
      </c>
      <c r="G45" t="s">
        <v>360</v>
      </c>
      <c r="H45" t="s">
        <v>33</v>
      </c>
      <c r="I45" t="b">
        <v>0</v>
      </c>
      <c r="J45" s="1">
        <v>42445</v>
      </c>
      <c r="K45" s="2">
        <v>42445</v>
      </c>
      <c r="L45" t="s">
        <v>40</v>
      </c>
      <c r="M45" s="3">
        <v>0.42708333333333331</v>
      </c>
      <c r="N45" t="s">
        <v>361</v>
      </c>
      <c r="O45" t="s">
        <v>362</v>
      </c>
      <c r="P45" t="s">
        <v>126</v>
      </c>
      <c r="Q45" t="b">
        <v>0</v>
      </c>
      <c r="R45" s="1">
        <v>42445</v>
      </c>
      <c r="S45" s="2">
        <v>42445</v>
      </c>
      <c r="T45" t="s">
        <v>40</v>
      </c>
      <c r="U45" s="3">
        <v>0.42708333333333331</v>
      </c>
      <c r="V45" t="s">
        <v>361</v>
      </c>
      <c r="W45" t="s">
        <v>362</v>
      </c>
      <c r="X45" t="s">
        <v>126</v>
      </c>
      <c r="Y45" t="s">
        <v>127</v>
      </c>
      <c r="Z45" t="s">
        <v>128</v>
      </c>
      <c r="AA45" t="s">
        <v>127</v>
      </c>
      <c r="AD45" t="s">
        <v>36</v>
      </c>
      <c r="AE45" t="s">
        <v>36</v>
      </c>
      <c r="AF45" t="s">
        <v>37</v>
      </c>
      <c r="AG45" t="s">
        <v>32</v>
      </c>
      <c r="AH45" t="s">
        <v>151</v>
      </c>
      <c r="AI45" t="s">
        <v>152</v>
      </c>
      <c r="AK45" t="s">
        <v>153</v>
      </c>
      <c r="AL45" s="19"/>
    </row>
    <row r="46" spans="1:38" x14ac:dyDescent="0.25">
      <c r="A46" t="s">
        <v>956</v>
      </c>
      <c r="C46" t="s">
        <v>32</v>
      </c>
      <c r="D46" s="20" t="s">
        <v>363</v>
      </c>
      <c r="G46" t="s">
        <v>364</v>
      </c>
      <c r="H46" t="s">
        <v>33</v>
      </c>
      <c r="I46" t="b">
        <v>0</v>
      </c>
      <c r="J46" s="1">
        <v>42445</v>
      </c>
      <c r="K46" s="2">
        <v>42445</v>
      </c>
      <c r="L46" t="s">
        <v>40</v>
      </c>
      <c r="M46" s="3">
        <v>0.46875</v>
      </c>
      <c r="N46" t="s">
        <v>365</v>
      </c>
      <c r="O46" t="s">
        <v>366</v>
      </c>
      <c r="P46" t="s">
        <v>126</v>
      </c>
      <c r="Q46" t="b">
        <v>0</v>
      </c>
      <c r="R46" s="1">
        <v>42445</v>
      </c>
      <c r="S46" s="2">
        <v>42445</v>
      </c>
      <c r="T46" t="s">
        <v>40</v>
      </c>
      <c r="U46" s="3">
        <v>0.46875</v>
      </c>
      <c r="V46" t="s">
        <v>365</v>
      </c>
      <c r="W46" t="s">
        <v>366</v>
      </c>
      <c r="X46" t="s">
        <v>126</v>
      </c>
      <c r="Y46" t="s">
        <v>127</v>
      </c>
      <c r="Z46" t="s">
        <v>128</v>
      </c>
      <c r="AA46" t="s">
        <v>127</v>
      </c>
      <c r="AD46" t="s">
        <v>36</v>
      </c>
      <c r="AE46" t="s">
        <v>36</v>
      </c>
      <c r="AF46" t="s">
        <v>37</v>
      </c>
      <c r="AG46" t="s">
        <v>32</v>
      </c>
      <c r="AH46" t="s">
        <v>151</v>
      </c>
      <c r="AI46" t="s">
        <v>152</v>
      </c>
      <c r="AK46" t="s">
        <v>153</v>
      </c>
      <c r="AL46" s="19"/>
    </row>
    <row r="47" spans="1:38" x14ac:dyDescent="0.25">
      <c r="A47" t="s">
        <v>958</v>
      </c>
      <c r="C47" t="s">
        <v>32</v>
      </c>
      <c r="D47" s="20" t="s">
        <v>367</v>
      </c>
      <c r="G47" t="s">
        <v>368</v>
      </c>
      <c r="H47" t="s">
        <v>33</v>
      </c>
      <c r="I47" t="b">
        <v>0</v>
      </c>
      <c r="J47" s="1">
        <v>42445</v>
      </c>
      <c r="K47" s="2">
        <v>42445</v>
      </c>
      <c r="L47" t="s">
        <v>40</v>
      </c>
      <c r="M47" s="3">
        <v>0.6875</v>
      </c>
      <c r="N47" t="s">
        <v>369</v>
      </c>
      <c r="O47" t="s">
        <v>370</v>
      </c>
      <c r="P47" t="s">
        <v>126</v>
      </c>
      <c r="Q47" t="b">
        <v>0</v>
      </c>
      <c r="R47" s="1">
        <v>42445</v>
      </c>
      <c r="S47" s="2">
        <v>42445</v>
      </c>
      <c r="T47" t="s">
        <v>40</v>
      </c>
      <c r="U47" s="3">
        <v>0.6875</v>
      </c>
      <c r="V47" t="s">
        <v>369</v>
      </c>
      <c r="W47" t="s">
        <v>370</v>
      </c>
      <c r="X47" t="s">
        <v>126</v>
      </c>
      <c r="Y47" t="s">
        <v>127</v>
      </c>
      <c r="Z47" t="s">
        <v>128</v>
      </c>
      <c r="AA47" t="s">
        <v>127</v>
      </c>
      <c r="AD47" t="s">
        <v>36</v>
      </c>
      <c r="AE47" t="s">
        <v>36</v>
      </c>
      <c r="AF47" t="s">
        <v>37</v>
      </c>
      <c r="AG47" t="s">
        <v>32</v>
      </c>
      <c r="AH47" t="s">
        <v>165</v>
      </c>
      <c r="AI47" t="s">
        <v>166</v>
      </c>
      <c r="AK47" t="s">
        <v>167</v>
      </c>
      <c r="AL47" s="19"/>
    </row>
    <row r="48" spans="1:38" x14ac:dyDescent="0.25">
      <c r="A48" t="s">
        <v>960</v>
      </c>
      <c r="C48" t="s">
        <v>32</v>
      </c>
      <c r="D48" s="20" t="s">
        <v>371</v>
      </c>
      <c r="G48" t="s">
        <v>372</v>
      </c>
      <c r="H48" t="s">
        <v>33</v>
      </c>
      <c r="I48" t="b">
        <v>0</v>
      </c>
      <c r="J48" s="1">
        <v>42446</v>
      </c>
      <c r="K48" s="2">
        <v>42446</v>
      </c>
      <c r="L48" t="s">
        <v>41</v>
      </c>
      <c r="M48" s="3">
        <v>0.42708333333333331</v>
      </c>
      <c r="N48" t="s">
        <v>373</v>
      </c>
      <c r="O48" t="s">
        <v>374</v>
      </c>
      <c r="P48" t="s">
        <v>126</v>
      </c>
      <c r="Q48" t="b">
        <v>0</v>
      </c>
      <c r="R48" s="1">
        <v>42446</v>
      </c>
      <c r="S48" s="2">
        <v>42446</v>
      </c>
      <c r="T48" t="s">
        <v>41</v>
      </c>
      <c r="U48" s="3">
        <v>0.42708333333333331</v>
      </c>
      <c r="V48" t="s">
        <v>373</v>
      </c>
      <c r="W48" t="s">
        <v>374</v>
      </c>
      <c r="X48" t="s">
        <v>126</v>
      </c>
      <c r="Y48" t="s">
        <v>127</v>
      </c>
      <c r="Z48" t="s">
        <v>128</v>
      </c>
      <c r="AA48" t="s">
        <v>127</v>
      </c>
      <c r="AD48" t="s">
        <v>36</v>
      </c>
      <c r="AE48" t="s">
        <v>36</v>
      </c>
      <c r="AF48" t="s">
        <v>37</v>
      </c>
      <c r="AG48" t="s">
        <v>32</v>
      </c>
      <c r="AH48" t="s">
        <v>175</v>
      </c>
      <c r="AI48" t="s">
        <v>176</v>
      </c>
      <c r="AK48" t="s">
        <v>375</v>
      </c>
      <c r="AL48" s="19"/>
    </row>
    <row r="49" spans="1:38" x14ac:dyDescent="0.25">
      <c r="A49" t="s">
        <v>961</v>
      </c>
      <c r="C49" t="s">
        <v>32</v>
      </c>
      <c r="D49" s="20" t="s">
        <v>376</v>
      </c>
      <c r="G49" t="s">
        <v>377</v>
      </c>
      <c r="H49" t="s">
        <v>33</v>
      </c>
      <c r="I49" t="b">
        <v>0</v>
      </c>
      <c r="J49" s="1">
        <v>42446</v>
      </c>
      <c r="K49" s="2">
        <v>42446</v>
      </c>
      <c r="L49" t="s">
        <v>41</v>
      </c>
      <c r="M49" s="3">
        <v>0.5625</v>
      </c>
      <c r="N49" t="s">
        <v>378</v>
      </c>
      <c r="O49" t="s">
        <v>379</v>
      </c>
      <c r="P49" t="s">
        <v>126</v>
      </c>
      <c r="Q49" t="b">
        <v>0</v>
      </c>
      <c r="R49" s="1">
        <v>42446</v>
      </c>
      <c r="S49" s="2">
        <v>42446</v>
      </c>
      <c r="T49" t="s">
        <v>41</v>
      </c>
      <c r="U49" s="3">
        <v>0.64583333333333337</v>
      </c>
      <c r="V49" t="s">
        <v>380</v>
      </c>
      <c r="W49" t="s">
        <v>381</v>
      </c>
      <c r="X49" t="s">
        <v>126</v>
      </c>
      <c r="Y49" t="s">
        <v>127</v>
      </c>
      <c r="Z49" t="s">
        <v>128</v>
      </c>
      <c r="AA49" t="s">
        <v>127</v>
      </c>
      <c r="AD49" t="s">
        <v>36</v>
      </c>
      <c r="AE49" t="s">
        <v>36</v>
      </c>
      <c r="AF49" t="s">
        <v>37</v>
      </c>
      <c r="AG49" t="s">
        <v>32</v>
      </c>
      <c r="AH49" t="s">
        <v>184</v>
      </c>
      <c r="AI49" t="s">
        <v>185</v>
      </c>
      <c r="AK49" t="s">
        <v>186</v>
      </c>
      <c r="AL49" s="19"/>
    </row>
    <row r="50" spans="1:38" x14ac:dyDescent="0.25">
      <c r="J50" s="1"/>
      <c r="K50" s="2"/>
      <c r="M50" s="3"/>
      <c r="R50" s="1"/>
      <c r="S50" s="2"/>
      <c r="U50" s="3"/>
      <c r="AL50" s="19"/>
    </row>
    <row r="51" spans="1:38" x14ac:dyDescent="0.25">
      <c r="J51" s="1"/>
      <c r="K51" s="2"/>
      <c r="M51" s="3"/>
      <c r="R51" s="1"/>
      <c r="S51" s="2"/>
      <c r="U51" s="3"/>
      <c r="AL51" s="19"/>
    </row>
    <row r="52" spans="1:38" x14ac:dyDescent="0.25">
      <c r="J52" s="1"/>
      <c r="K52" s="2"/>
      <c r="M52" s="3"/>
      <c r="R52" s="1"/>
      <c r="S52" s="2"/>
      <c r="U52" s="3"/>
      <c r="AL52" s="19"/>
    </row>
    <row r="53" spans="1:38" x14ac:dyDescent="0.25">
      <c r="A53" t="s">
        <v>964</v>
      </c>
      <c r="C53" t="s">
        <v>32</v>
      </c>
      <c r="D53" s="20" t="s">
        <v>382</v>
      </c>
      <c r="G53" t="s">
        <v>383</v>
      </c>
      <c r="H53" t="s">
        <v>33</v>
      </c>
      <c r="I53" t="b">
        <v>0</v>
      </c>
      <c r="J53" s="1">
        <v>42448</v>
      </c>
      <c r="K53" s="2">
        <v>42448</v>
      </c>
      <c r="L53" t="s">
        <v>34</v>
      </c>
      <c r="M53" s="3">
        <v>0.42708333333333331</v>
      </c>
      <c r="N53" t="s">
        <v>384</v>
      </c>
      <c r="O53" t="s">
        <v>385</v>
      </c>
      <c r="P53" t="s">
        <v>126</v>
      </c>
      <c r="Q53" t="b">
        <v>0</v>
      </c>
      <c r="R53" s="1">
        <v>42448</v>
      </c>
      <c r="S53" s="2">
        <v>42448</v>
      </c>
      <c r="T53" t="s">
        <v>34</v>
      </c>
      <c r="U53" s="3">
        <v>0.42708333333333331</v>
      </c>
      <c r="V53" t="s">
        <v>384</v>
      </c>
      <c r="W53" t="s">
        <v>385</v>
      </c>
      <c r="X53" t="s">
        <v>126</v>
      </c>
      <c r="Y53" t="s">
        <v>127</v>
      </c>
      <c r="Z53" t="s">
        <v>128</v>
      </c>
      <c r="AA53" t="s">
        <v>127</v>
      </c>
      <c r="AD53" t="s">
        <v>36</v>
      </c>
      <c r="AE53" t="s">
        <v>36</v>
      </c>
      <c r="AF53" t="s">
        <v>37</v>
      </c>
      <c r="AG53" t="s">
        <v>32</v>
      </c>
      <c r="AH53" t="s">
        <v>151</v>
      </c>
      <c r="AI53" t="s">
        <v>198</v>
      </c>
      <c r="AK53" t="s">
        <v>153</v>
      </c>
      <c r="AL53" s="19"/>
    </row>
    <row r="54" spans="1:38" x14ac:dyDescent="0.25">
      <c r="A54" t="s">
        <v>979</v>
      </c>
      <c r="C54" t="s">
        <v>32</v>
      </c>
      <c r="D54" s="20" t="s">
        <v>386</v>
      </c>
      <c r="G54" t="s">
        <v>387</v>
      </c>
      <c r="H54" t="s">
        <v>33</v>
      </c>
      <c r="I54" t="b">
        <v>0</v>
      </c>
      <c r="J54" s="1">
        <v>42449</v>
      </c>
      <c r="K54" s="2">
        <v>42449</v>
      </c>
      <c r="L54" t="s">
        <v>35</v>
      </c>
      <c r="M54" s="3">
        <v>0.625</v>
      </c>
      <c r="N54" t="s">
        <v>388</v>
      </c>
      <c r="O54" t="s">
        <v>389</v>
      </c>
      <c r="P54" t="s">
        <v>126</v>
      </c>
      <c r="Q54" t="b">
        <v>0</v>
      </c>
      <c r="R54" s="1">
        <v>42449</v>
      </c>
      <c r="S54" s="2">
        <v>42449</v>
      </c>
      <c r="T54" t="s">
        <v>35</v>
      </c>
      <c r="U54" s="3">
        <v>0.66666666666666663</v>
      </c>
      <c r="V54" t="s">
        <v>390</v>
      </c>
      <c r="W54" t="s">
        <v>391</v>
      </c>
      <c r="X54" t="s">
        <v>126</v>
      </c>
      <c r="Y54" t="s">
        <v>127</v>
      </c>
      <c r="Z54" t="s">
        <v>128</v>
      </c>
      <c r="AA54" t="s">
        <v>127</v>
      </c>
      <c r="AD54" t="s">
        <v>36</v>
      </c>
      <c r="AE54" t="s">
        <v>36</v>
      </c>
      <c r="AF54" t="s">
        <v>37</v>
      </c>
      <c r="AG54" t="s">
        <v>32</v>
      </c>
      <c r="AH54" t="s">
        <v>175</v>
      </c>
      <c r="AI54" t="s">
        <v>392</v>
      </c>
      <c r="AK54" t="s">
        <v>375</v>
      </c>
      <c r="AL54" s="19"/>
    </row>
    <row r="55" spans="1:38" x14ac:dyDescent="0.25">
      <c r="A55" t="s">
        <v>966</v>
      </c>
      <c r="C55" t="s">
        <v>32</v>
      </c>
      <c r="D55" s="20" t="s">
        <v>393</v>
      </c>
      <c r="G55" t="s">
        <v>394</v>
      </c>
      <c r="H55" t="s">
        <v>33</v>
      </c>
      <c r="I55" t="b">
        <v>0</v>
      </c>
      <c r="J55" s="1">
        <v>42450</v>
      </c>
      <c r="K55" s="2">
        <v>42450</v>
      </c>
      <c r="L55" t="s">
        <v>38</v>
      </c>
      <c r="M55" s="3">
        <v>0.42708333333333331</v>
      </c>
      <c r="N55" t="s">
        <v>395</v>
      </c>
      <c r="O55" t="s">
        <v>396</v>
      </c>
      <c r="P55" t="s">
        <v>126</v>
      </c>
      <c r="Q55" t="b">
        <v>0</v>
      </c>
      <c r="R55" s="1">
        <v>42450</v>
      </c>
      <c r="S55" s="2">
        <v>42450</v>
      </c>
      <c r="T55" t="s">
        <v>38</v>
      </c>
      <c r="U55" s="3">
        <v>0.42708333333333331</v>
      </c>
      <c r="V55" t="s">
        <v>395</v>
      </c>
      <c r="W55" t="s">
        <v>396</v>
      </c>
      <c r="X55" t="s">
        <v>126</v>
      </c>
      <c r="Y55" t="s">
        <v>127</v>
      </c>
      <c r="Z55" t="s">
        <v>128</v>
      </c>
      <c r="AA55" t="s">
        <v>127</v>
      </c>
      <c r="AD55" t="s">
        <v>36</v>
      </c>
      <c r="AE55" t="s">
        <v>36</v>
      </c>
      <c r="AF55" t="s">
        <v>37</v>
      </c>
      <c r="AG55" t="s">
        <v>32</v>
      </c>
      <c r="AH55" t="s">
        <v>151</v>
      </c>
      <c r="AI55" t="s">
        <v>212</v>
      </c>
      <c r="AK55" t="s">
        <v>153</v>
      </c>
      <c r="AL55" s="19"/>
    </row>
    <row r="56" spans="1:38" x14ac:dyDescent="0.25">
      <c r="J56" s="1"/>
      <c r="K56" s="2"/>
      <c r="M56" s="3"/>
      <c r="R56" s="1"/>
      <c r="S56" s="2"/>
      <c r="U56" s="3"/>
      <c r="AL56" s="19"/>
    </row>
    <row r="57" spans="1:38" x14ac:dyDescent="0.25">
      <c r="A57" t="s">
        <v>980</v>
      </c>
      <c r="C57" t="s">
        <v>32</v>
      </c>
      <c r="D57" s="20" t="s">
        <v>397</v>
      </c>
      <c r="G57" t="s">
        <v>398</v>
      </c>
      <c r="H57" t="s">
        <v>33</v>
      </c>
      <c r="I57" t="b">
        <v>0</v>
      </c>
      <c r="J57" s="1">
        <v>42450</v>
      </c>
      <c r="K57" s="2">
        <v>42450</v>
      </c>
      <c r="L57" t="s">
        <v>38</v>
      </c>
      <c r="M57" s="3">
        <v>0.72916666666666663</v>
      </c>
      <c r="N57" t="s">
        <v>399</v>
      </c>
      <c r="O57" t="s">
        <v>400</v>
      </c>
      <c r="P57" t="s">
        <v>126</v>
      </c>
      <c r="Q57" t="b">
        <v>0</v>
      </c>
      <c r="R57" s="1">
        <v>42450</v>
      </c>
      <c r="S57" s="2">
        <v>42450</v>
      </c>
      <c r="T57" t="s">
        <v>38</v>
      </c>
      <c r="U57" s="3">
        <v>0.72916666666666663</v>
      </c>
      <c r="V57" t="s">
        <v>399</v>
      </c>
      <c r="W57" t="s">
        <v>400</v>
      </c>
      <c r="X57" t="s">
        <v>126</v>
      </c>
      <c r="Y57" t="s">
        <v>127</v>
      </c>
      <c r="Z57" t="s">
        <v>128</v>
      </c>
      <c r="AA57" t="s">
        <v>127</v>
      </c>
      <c r="AD57" t="s">
        <v>36</v>
      </c>
      <c r="AE57" t="s">
        <v>36</v>
      </c>
      <c r="AF57" t="s">
        <v>37</v>
      </c>
      <c r="AG57" t="s">
        <v>32</v>
      </c>
      <c r="AH57" t="s">
        <v>401</v>
      </c>
      <c r="AI57" t="s">
        <v>402</v>
      </c>
      <c r="AK57" t="s">
        <v>403</v>
      </c>
      <c r="AL57" s="19"/>
    </row>
    <row r="58" spans="1:38" x14ac:dyDescent="0.25">
      <c r="A58" t="s">
        <v>968</v>
      </c>
      <c r="C58" t="s">
        <v>32</v>
      </c>
      <c r="D58" s="20" t="s">
        <v>404</v>
      </c>
      <c r="G58" t="s">
        <v>405</v>
      </c>
      <c r="H58" t="s">
        <v>33</v>
      </c>
      <c r="I58" t="b">
        <v>0</v>
      </c>
      <c r="J58" s="1">
        <v>42450</v>
      </c>
      <c r="K58" s="2">
        <v>42450</v>
      </c>
      <c r="L58" t="s">
        <v>38</v>
      </c>
      <c r="M58" s="3">
        <v>0.77083333333333337</v>
      </c>
      <c r="N58" t="s">
        <v>406</v>
      </c>
      <c r="O58" t="s">
        <v>407</v>
      </c>
      <c r="P58" t="s">
        <v>126</v>
      </c>
      <c r="Q58" t="b">
        <v>0</v>
      </c>
      <c r="R58" s="1">
        <v>42450</v>
      </c>
      <c r="S58" s="2">
        <v>42450</v>
      </c>
      <c r="T58" t="s">
        <v>38</v>
      </c>
      <c r="U58" s="3">
        <v>0.77083333333333337</v>
      </c>
      <c r="V58" t="s">
        <v>406</v>
      </c>
      <c r="W58" t="s">
        <v>407</v>
      </c>
      <c r="X58" t="s">
        <v>126</v>
      </c>
      <c r="Y58" t="s">
        <v>127</v>
      </c>
      <c r="Z58" t="s">
        <v>128</v>
      </c>
      <c r="AA58" t="s">
        <v>127</v>
      </c>
      <c r="AD58" t="s">
        <v>36</v>
      </c>
      <c r="AE58" t="s">
        <v>36</v>
      </c>
      <c r="AF58" t="s">
        <v>37</v>
      </c>
      <c r="AG58" t="s">
        <v>32</v>
      </c>
      <c r="AH58" t="s">
        <v>151</v>
      </c>
      <c r="AI58" t="s">
        <v>223</v>
      </c>
      <c r="AK58" t="s">
        <v>153</v>
      </c>
      <c r="AL58" s="19"/>
    </row>
    <row r="59" spans="1:38" x14ac:dyDescent="0.25">
      <c r="A59" t="s">
        <v>952</v>
      </c>
      <c r="C59" t="s">
        <v>32</v>
      </c>
      <c r="D59" s="20" t="s">
        <v>408</v>
      </c>
      <c r="G59" t="s">
        <v>409</v>
      </c>
      <c r="H59" t="s">
        <v>33</v>
      </c>
      <c r="I59" t="b">
        <v>0</v>
      </c>
      <c r="J59" s="1">
        <v>42451</v>
      </c>
      <c r="K59" s="2">
        <v>42451</v>
      </c>
      <c r="L59" t="s">
        <v>39</v>
      </c>
      <c r="M59" s="3">
        <v>0.66666666666666663</v>
      </c>
      <c r="N59" t="s">
        <v>410</v>
      </c>
      <c r="O59" t="s">
        <v>411</v>
      </c>
      <c r="P59" t="s">
        <v>126</v>
      </c>
      <c r="Q59" t="b">
        <v>0</v>
      </c>
      <c r="R59" s="1">
        <v>42451</v>
      </c>
      <c r="S59" s="2">
        <v>42451</v>
      </c>
      <c r="T59" t="s">
        <v>39</v>
      </c>
      <c r="U59" s="3">
        <v>0.66666666666666663</v>
      </c>
      <c r="V59" t="s">
        <v>410</v>
      </c>
      <c r="W59" t="s">
        <v>411</v>
      </c>
      <c r="X59" t="s">
        <v>126</v>
      </c>
      <c r="Y59" t="s">
        <v>127</v>
      </c>
      <c r="Z59" t="s">
        <v>128</v>
      </c>
      <c r="AA59" t="s">
        <v>127</v>
      </c>
      <c r="AD59" t="s">
        <v>36</v>
      </c>
      <c r="AE59" t="s">
        <v>36</v>
      </c>
      <c r="AF59" t="s">
        <v>37</v>
      </c>
      <c r="AG59" t="s">
        <v>32</v>
      </c>
      <c r="AH59" t="s">
        <v>137</v>
      </c>
      <c r="AI59" t="s">
        <v>138</v>
      </c>
      <c r="AK59" t="s">
        <v>139</v>
      </c>
      <c r="AL59" s="19"/>
    </row>
    <row r="60" spans="1:38" x14ac:dyDescent="0.25">
      <c r="A60" t="s">
        <v>956</v>
      </c>
      <c r="C60" t="s">
        <v>32</v>
      </c>
      <c r="D60" s="20" t="s">
        <v>412</v>
      </c>
      <c r="G60" t="s">
        <v>413</v>
      </c>
      <c r="H60" t="s">
        <v>33</v>
      </c>
      <c r="I60" t="b">
        <v>0</v>
      </c>
      <c r="J60" s="1">
        <v>42452</v>
      </c>
      <c r="K60" s="2">
        <v>42452</v>
      </c>
      <c r="L60" t="s">
        <v>40</v>
      </c>
      <c r="M60" s="3">
        <v>0.42708333333333331</v>
      </c>
      <c r="N60" t="s">
        <v>414</v>
      </c>
      <c r="O60" t="s">
        <v>415</v>
      </c>
      <c r="P60" t="s">
        <v>126</v>
      </c>
      <c r="Q60" t="b">
        <v>0</v>
      </c>
      <c r="R60" s="1">
        <v>42452</v>
      </c>
      <c r="S60" s="2">
        <v>42452</v>
      </c>
      <c r="T60" t="s">
        <v>40</v>
      </c>
      <c r="U60" s="3">
        <v>0.42708333333333331</v>
      </c>
      <c r="V60" t="s">
        <v>414</v>
      </c>
      <c r="W60" t="s">
        <v>415</v>
      </c>
      <c r="X60" t="s">
        <v>126</v>
      </c>
      <c r="Y60" t="s">
        <v>127</v>
      </c>
      <c r="Z60" t="s">
        <v>128</v>
      </c>
      <c r="AA60" t="s">
        <v>127</v>
      </c>
      <c r="AD60" t="s">
        <v>36</v>
      </c>
      <c r="AE60" t="s">
        <v>36</v>
      </c>
      <c r="AF60" t="s">
        <v>37</v>
      </c>
      <c r="AG60" t="s">
        <v>32</v>
      </c>
      <c r="AH60" t="s">
        <v>151</v>
      </c>
      <c r="AI60" t="s">
        <v>152</v>
      </c>
      <c r="AK60" t="s">
        <v>153</v>
      </c>
      <c r="AL60" s="19"/>
    </row>
    <row r="61" spans="1:38" x14ac:dyDescent="0.25">
      <c r="A61" t="s">
        <v>956</v>
      </c>
      <c r="C61" t="s">
        <v>32</v>
      </c>
      <c r="D61" s="20" t="s">
        <v>416</v>
      </c>
      <c r="G61" t="s">
        <v>417</v>
      </c>
      <c r="H61" t="s">
        <v>33</v>
      </c>
      <c r="I61" t="b">
        <v>0</v>
      </c>
      <c r="J61" s="1">
        <v>42452</v>
      </c>
      <c r="K61" s="2">
        <v>42452</v>
      </c>
      <c r="L61" t="s">
        <v>40</v>
      </c>
      <c r="M61" s="3">
        <v>0.46875</v>
      </c>
      <c r="N61" t="s">
        <v>418</v>
      </c>
      <c r="O61" t="s">
        <v>419</v>
      </c>
      <c r="P61" t="s">
        <v>126</v>
      </c>
      <c r="Q61" t="b">
        <v>0</v>
      </c>
      <c r="R61" s="1">
        <v>42452</v>
      </c>
      <c r="S61" s="2">
        <v>42452</v>
      </c>
      <c r="T61" t="s">
        <v>40</v>
      </c>
      <c r="U61" s="3">
        <v>0.46875</v>
      </c>
      <c r="V61" t="s">
        <v>418</v>
      </c>
      <c r="W61" t="s">
        <v>419</v>
      </c>
      <c r="X61" t="s">
        <v>126</v>
      </c>
      <c r="Y61" t="s">
        <v>127</v>
      </c>
      <c r="Z61" t="s">
        <v>128</v>
      </c>
      <c r="AA61" t="s">
        <v>127</v>
      </c>
      <c r="AD61" t="s">
        <v>36</v>
      </c>
      <c r="AE61" t="s">
        <v>36</v>
      </c>
      <c r="AF61" t="s">
        <v>37</v>
      </c>
      <c r="AG61" t="s">
        <v>32</v>
      </c>
      <c r="AH61" t="s">
        <v>151</v>
      </c>
      <c r="AI61" t="s">
        <v>152</v>
      </c>
      <c r="AK61" t="s">
        <v>153</v>
      </c>
      <c r="AL61" s="19"/>
    </row>
    <row r="62" spans="1:38" x14ac:dyDescent="0.25">
      <c r="A62" t="s">
        <v>981</v>
      </c>
      <c r="C62" t="s">
        <v>32</v>
      </c>
      <c r="D62" s="20" t="s">
        <v>420</v>
      </c>
      <c r="G62" t="s">
        <v>421</v>
      </c>
      <c r="H62" t="s">
        <v>33</v>
      </c>
      <c r="I62" t="b">
        <v>0</v>
      </c>
      <c r="J62" s="1">
        <v>42452</v>
      </c>
      <c r="K62" s="2">
        <v>42452</v>
      </c>
      <c r="L62" t="s">
        <v>40</v>
      </c>
      <c r="M62" s="3">
        <v>0.58333333333333337</v>
      </c>
      <c r="N62" t="s">
        <v>422</v>
      </c>
      <c r="O62" t="s">
        <v>423</v>
      </c>
      <c r="P62" t="s">
        <v>126</v>
      </c>
      <c r="Q62" t="b">
        <v>0</v>
      </c>
      <c r="R62" s="1">
        <v>42452</v>
      </c>
      <c r="S62" s="2">
        <v>42452</v>
      </c>
      <c r="T62" t="s">
        <v>40</v>
      </c>
      <c r="U62" s="3">
        <v>0.58333333333333337</v>
      </c>
      <c r="V62" t="s">
        <v>422</v>
      </c>
      <c r="W62" t="s">
        <v>423</v>
      </c>
      <c r="X62" t="s">
        <v>126</v>
      </c>
      <c r="Y62" t="s">
        <v>127</v>
      </c>
      <c r="Z62" t="s">
        <v>128</v>
      </c>
      <c r="AA62" t="s">
        <v>127</v>
      </c>
      <c r="AD62" t="s">
        <v>36</v>
      </c>
      <c r="AE62" t="s">
        <v>36</v>
      </c>
      <c r="AF62" t="s">
        <v>37</v>
      </c>
      <c r="AG62" t="s">
        <v>32</v>
      </c>
      <c r="AH62" t="s">
        <v>175</v>
      </c>
      <c r="AI62" t="s">
        <v>242</v>
      </c>
      <c r="AK62" t="s">
        <v>177</v>
      </c>
      <c r="AL62" s="19"/>
    </row>
    <row r="63" spans="1:38" x14ac:dyDescent="0.25">
      <c r="A63" t="s">
        <v>958</v>
      </c>
      <c r="C63" t="s">
        <v>32</v>
      </c>
      <c r="D63" s="20" t="s">
        <v>424</v>
      </c>
      <c r="G63" t="s">
        <v>425</v>
      </c>
      <c r="H63" t="s">
        <v>33</v>
      </c>
      <c r="I63" t="b">
        <v>0</v>
      </c>
      <c r="J63" s="1">
        <v>42452</v>
      </c>
      <c r="K63" s="2">
        <v>42452</v>
      </c>
      <c r="L63" t="s">
        <v>40</v>
      </c>
      <c r="M63" s="3">
        <v>0.6875</v>
      </c>
      <c r="N63" t="s">
        <v>426</v>
      </c>
      <c r="O63" t="s">
        <v>427</v>
      </c>
      <c r="P63" t="s">
        <v>126</v>
      </c>
      <c r="Q63" t="b">
        <v>0</v>
      </c>
      <c r="R63" s="1">
        <v>42452</v>
      </c>
      <c r="S63" s="2">
        <v>42452</v>
      </c>
      <c r="T63" t="s">
        <v>40</v>
      </c>
      <c r="U63" s="3">
        <v>0.6875</v>
      </c>
      <c r="V63" t="s">
        <v>426</v>
      </c>
      <c r="W63" t="s">
        <v>427</v>
      </c>
      <c r="X63" t="s">
        <v>126</v>
      </c>
      <c r="Y63" t="s">
        <v>127</v>
      </c>
      <c r="Z63" t="s">
        <v>128</v>
      </c>
      <c r="AA63" t="s">
        <v>127</v>
      </c>
      <c r="AD63" t="s">
        <v>36</v>
      </c>
      <c r="AE63" t="s">
        <v>36</v>
      </c>
      <c r="AF63" t="s">
        <v>37</v>
      </c>
      <c r="AG63" t="s">
        <v>32</v>
      </c>
      <c r="AH63" t="s">
        <v>165</v>
      </c>
      <c r="AI63" t="s">
        <v>166</v>
      </c>
      <c r="AK63" t="s">
        <v>167</v>
      </c>
      <c r="AL63" s="19"/>
    </row>
    <row r="64" spans="1:38" x14ac:dyDescent="0.25">
      <c r="A64" t="s">
        <v>982</v>
      </c>
      <c r="C64" t="s">
        <v>32</v>
      </c>
      <c r="D64" s="20" t="s">
        <v>428</v>
      </c>
      <c r="G64" t="s">
        <v>429</v>
      </c>
      <c r="H64" t="s">
        <v>33</v>
      </c>
      <c r="I64" t="b">
        <v>0</v>
      </c>
      <c r="J64" s="1">
        <v>42452</v>
      </c>
      <c r="K64" s="2">
        <v>42452</v>
      </c>
      <c r="L64" t="s">
        <v>40</v>
      </c>
      <c r="M64" s="3">
        <v>0.75</v>
      </c>
      <c r="N64" t="s">
        <v>430</v>
      </c>
      <c r="O64" t="s">
        <v>431</v>
      </c>
      <c r="P64" t="s">
        <v>126</v>
      </c>
      <c r="Q64" t="b">
        <v>0</v>
      </c>
      <c r="R64" s="1">
        <v>42452</v>
      </c>
      <c r="S64" s="2">
        <v>42452</v>
      </c>
      <c r="T64" t="s">
        <v>40</v>
      </c>
      <c r="U64" s="3">
        <v>0.75</v>
      </c>
      <c r="V64" t="s">
        <v>430</v>
      </c>
      <c r="W64" t="s">
        <v>431</v>
      </c>
      <c r="X64" t="s">
        <v>126</v>
      </c>
      <c r="Y64" t="s">
        <v>127</v>
      </c>
      <c r="Z64" t="s">
        <v>128</v>
      </c>
      <c r="AA64" t="s">
        <v>127</v>
      </c>
      <c r="AD64" t="s">
        <v>36</v>
      </c>
      <c r="AE64" t="s">
        <v>36</v>
      </c>
      <c r="AF64" t="s">
        <v>37</v>
      </c>
      <c r="AG64" t="s">
        <v>32</v>
      </c>
      <c r="AH64" t="s">
        <v>165</v>
      </c>
      <c r="AI64" t="s">
        <v>432</v>
      </c>
      <c r="AK64" t="s">
        <v>167</v>
      </c>
      <c r="AL64" s="19"/>
    </row>
    <row r="65" spans="1:61" x14ac:dyDescent="0.25">
      <c r="A65" t="s">
        <v>982</v>
      </c>
      <c r="C65" t="s">
        <v>32</v>
      </c>
      <c r="D65" s="20" t="s">
        <v>433</v>
      </c>
      <c r="G65" t="s">
        <v>434</v>
      </c>
      <c r="H65" t="s">
        <v>33</v>
      </c>
      <c r="I65" t="b">
        <v>0</v>
      </c>
      <c r="J65" s="1">
        <v>42452</v>
      </c>
      <c r="K65" s="2">
        <v>42452</v>
      </c>
      <c r="L65" t="s">
        <v>40</v>
      </c>
      <c r="M65" s="3">
        <v>0.75</v>
      </c>
      <c r="N65" t="s">
        <v>430</v>
      </c>
      <c r="O65" t="s">
        <v>431</v>
      </c>
      <c r="P65" t="s">
        <v>126</v>
      </c>
      <c r="Q65" t="b">
        <v>0</v>
      </c>
      <c r="R65" s="1">
        <v>42452</v>
      </c>
      <c r="S65" s="2">
        <v>42452</v>
      </c>
      <c r="T65" t="s">
        <v>40</v>
      </c>
      <c r="U65" s="3">
        <v>0.75</v>
      </c>
      <c r="V65" t="s">
        <v>430</v>
      </c>
      <c r="W65" t="s">
        <v>431</v>
      </c>
      <c r="X65" t="s">
        <v>126</v>
      </c>
      <c r="Y65" t="s">
        <v>127</v>
      </c>
      <c r="Z65" t="s">
        <v>128</v>
      </c>
      <c r="AA65" t="s">
        <v>127</v>
      </c>
      <c r="AD65" t="s">
        <v>36</v>
      </c>
      <c r="AE65" t="s">
        <v>36</v>
      </c>
      <c r="AF65" t="s">
        <v>37</v>
      </c>
      <c r="AG65" t="s">
        <v>32</v>
      </c>
      <c r="AH65" t="s">
        <v>165</v>
      </c>
      <c r="AI65" t="s">
        <v>432</v>
      </c>
      <c r="AK65" t="s">
        <v>167</v>
      </c>
      <c r="AL65" s="19"/>
    </row>
    <row r="66" spans="1:61" x14ac:dyDescent="0.25">
      <c r="A66" t="s">
        <v>960</v>
      </c>
      <c r="C66" t="s">
        <v>32</v>
      </c>
      <c r="D66" s="20" t="s">
        <v>435</v>
      </c>
      <c r="G66" t="s">
        <v>436</v>
      </c>
      <c r="H66" t="s">
        <v>33</v>
      </c>
      <c r="I66" t="b">
        <v>0</v>
      </c>
      <c r="J66" s="1">
        <v>42453</v>
      </c>
      <c r="K66" s="2">
        <v>42453</v>
      </c>
      <c r="L66" t="s">
        <v>41</v>
      </c>
      <c r="M66" s="3">
        <v>0.42708333333333331</v>
      </c>
      <c r="N66" t="s">
        <v>437</v>
      </c>
      <c r="O66" t="s">
        <v>438</v>
      </c>
      <c r="P66" t="s">
        <v>126</v>
      </c>
      <c r="Q66" t="b">
        <v>0</v>
      </c>
      <c r="R66" s="1">
        <v>42453</v>
      </c>
      <c r="S66" s="2">
        <v>42453</v>
      </c>
      <c r="T66" t="s">
        <v>41</v>
      </c>
      <c r="U66" s="3">
        <v>0.42708333333333331</v>
      </c>
      <c r="V66" t="s">
        <v>437</v>
      </c>
      <c r="W66" t="s">
        <v>438</v>
      </c>
      <c r="X66" t="s">
        <v>126</v>
      </c>
      <c r="Y66" t="s">
        <v>127</v>
      </c>
      <c r="Z66" t="s">
        <v>128</v>
      </c>
      <c r="AA66" t="s">
        <v>127</v>
      </c>
      <c r="AD66" t="s">
        <v>36</v>
      </c>
      <c r="AE66" t="s">
        <v>36</v>
      </c>
      <c r="AF66" t="s">
        <v>37</v>
      </c>
      <c r="AG66" t="s">
        <v>32</v>
      </c>
      <c r="AH66" t="s">
        <v>175</v>
      </c>
      <c r="AI66" t="s">
        <v>176</v>
      </c>
      <c r="AK66" t="s">
        <v>375</v>
      </c>
      <c r="AL66" s="19"/>
    </row>
    <row r="67" spans="1:61" x14ac:dyDescent="0.25">
      <c r="A67" t="s">
        <v>961</v>
      </c>
      <c r="C67" t="s">
        <v>32</v>
      </c>
      <c r="D67" s="20" t="s">
        <v>439</v>
      </c>
      <c r="G67" t="s">
        <v>440</v>
      </c>
      <c r="H67" t="s">
        <v>33</v>
      </c>
      <c r="I67" t="b">
        <v>0</v>
      </c>
      <c r="J67" s="1">
        <v>42453</v>
      </c>
      <c r="K67" s="2">
        <v>42453</v>
      </c>
      <c r="L67" t="s">
        <v>41</v>
      </c>
      <c r="M67" s="3">
        <v>0.5625</v>
      </c>
      <c r="N67" t="s">
        <v>441</v>
      </c>
      <c r="O67" t="s">
        <v>442</v>
      </c>
      <c r="P67" t="s">
        <v>126</v>
      </c>
      <c r="Q67" t="b">
        <v>0</v>
      </c>
      <c r="R67" s="1">
        <v>42453</v>
      </c>
      <c r="S67" s="2">
        <v>42453</v>
      </c>
      <c r="T67" t="s">
        <v>41</v>
      </c>
      <c r="U67" s="3">
        <v>0.64583333333333337</v>
      </c>
      <c r="V67" t="s">
        <v>443</v>
      </c>
      <c r="W67" t="s">
        <v>444</v>
      </c>
      <c r="X67" t="s">
        <v>126</v>
      </c>
      <c r="Y67" t="s">
        <v>127</v>
      </c>
      <c r="Z67" t="s">
        <v>128</v>
      </c>
      <c r="AA67" t="s">
        <v>127</v>
      </c>
      <c r="AD67" t="s">
        <v>36</v>
      </c>
      <c r="AE67" t="s">
        <v>36</v>
      </c>
      <c r="AF67" t="s">
        <v>37</v>
      </c>
      <c r="AG67" t="s">
        <v>32</v>
      </c>
      <c r="AH67" t="s">
        <v>184</v>
      </c>
      <c r="AI67" t="s">
        <v>185</v>
      </c>
      <c r="AK67" t="s">
        <v>186</v>
      </c>
      <c r="AL67" s="19"/>
    </row>
    <row r="68" spans="1:61" x14ac:dyDescent="0.25">
      <c r="A68" t="s">
        <v>983</v>
      </c>
      <c r="C68" t="s">
        <v>32</v>
      </c>
      <c r="D68" s="20" t="s">
        <v>445</v>
      </c>
      <c r="G68" t="s">
        <v>446</v>
      </c>
      <c r="H68" t="s">
        <v>33</v>
      </c>
      <c r="I68" t="b">
        <v>0</v>
      </c>
      <c r="J68" s="1">
        <v>42453</v>
      </c>
      <c r="K68" s="2">
        <v>42453</v>
      </c>
      <c r="L68" t="s">
        <v>41</v>
      </c>
      <c r="M68" s="3">
        <v>0.75</v>
      </c>
      <c r="N68" t="s">
        <v>447</v>
      </c>
      <c r="O68" t="s">
        <v>448</v>
      </c>
      <c r="P68" t="s">
        <v>126</v>
      </c>
      <c r="Q68" t="b">
        <v>0</v>
      </c>
      <c r="R68" s="1">
        <v>42453</v>
      </c>
      <c r="S68" s="2">
        <v>42453</v>
      </c>
      <c r="T68" t="s">
        <v>41</v>
      </c>
      <c r="U68" s="3">
        <v>0.79166666666666663</v>
      </c>
      <c r="V68" t="s">
        <v>449</v>
      </c>
      <c r="W68" t="s">
        <v>450</v>
      </c>
      <c r="X68" t="s">
        <v>126</v>
      </c>
      <c r="Y68" t="s">
        <v>127</v>
      </c>
      <c r="Z68" t="s">
        <v>128</v>
      </c>
      <c r="AA68" t="s">
        <v>127</v>
      </c>
      <c r="AD68" t="s">
        <v>36</v>
      </c>
      <c r="AE68" t="s">
        <v>36</v>
      </c>
      <c r="AF68" t="s">
        <v>37</v>
      </c>
      <c r="AG68" t="s">
        <v>32</v>
      </c>
      <c r="AH68" t="s">
        <v>451</v>
      </c>
      <c r="AI68" t="s">
        <v>452</v>
      </c>
      <c r="AK68" t="s">
        <v>453</v>
      </c>
      <c r="AL68" s="19"/>
    </row>
    <row r="69" spans="1:61" x14ac:dyDescent="0.25">
      <c r="A69" t="s">
        <v>964</v>
      </c>
      <c r="C69" t="s">
        <v>32</v>
      </c>
      <c r="D69" s="20" t="s">
        <v>454</v>
      </c>
      <c r="G69" t="s">
        <v>455</v>
      </c>
      <c r="H69" t="s">
        <v>33</v>
      </c>
      <c r="I69" t="b">
        <v>0</v>
      </c>
      <c r="J69" s="1">
        <v>42455</v>
      </c>
      <c r="K69" s="2">
        <v>42455</v>
      </c>
      <c r="L69" t="s">
        <v>34</v>
      </c>
      <c r="M69" s="3">
        <v>0.42708333333333331</v>
      </c>
      <c r="N69" t="s">
        <v>456</v>
      </c>
      <c r="O69" t="s">
        <v>457</v>
      </c>
      <c r="P69" t="s">
        <v>126</v>
      </c>
      <c r="Q69" t="b">
        <v>0</v>
      </c>
      <c r="R69" s="1">
        <v>42455</v>
      </c>
      <c r="S69" s="2">
        <v>42455</v>
      </c>
      <c r="T69" t="s">
        <v>34</v>
      </c>
      <c r="U69" s="3">
        <v>0.42708333333333331</v>
      </c>
      <c r="V69" t="s">
        <v>456</v>
      </c>
      <c r="W69" t="s">
        <v>457</v>
      </c>
      <c r="X69" t="s">
        <v>126</v>
      </c>
      <c r="Y69" t="s">
        <v>127</v>
      </c>
      <c r="Z69" t="s">
        <v>128</v>
      </c>
      <c r="AA69" t="s">
        <v>127</v>
      </c>
      <c r="AD69" t="s">
        <v>36</v>
      </c>
      <c r="AE69" t="s">
        <v>36</v>
      </c>
      <c r="AF69" t="s">
        <v>37</v>
      </c>
      <c r="AG69" t="s">
        <v>32</v>
      </c>
      <c r="AH69" t="s">
        <v>151</v>
      </c>
      <c r="AI69" t="s">
        <v>198</v>
      </c>
      <c r="AK69" t="s">
        <v>153</v>
      </c>
      <c r="AL69" s="19"/>
    </row>
    <row r="70" spans="1:61" x14ac:dyDescent="0.25">
      <c r="A70" t="s">
        <v>984</v>
      </c>
      <c r="C70" t="s">
        <v>32</v>
      </c>
      <c r="D70" s="20" t="s">
        <v>458</v>
      </c>
      <c r="G70" t="s">
        <v>459</v>
      </c>
      <c r="H70" t="s">
        <v>33</v>
      </c>
      <c r="I70" t="b">
        <v>0</v>
      </c>
      <c r="J70" s="1">
        <v>42455</v>
      </c>
      <c r="K70" s="2">
        <v>42455</v>
      </c>
      <c r="L70" t="s">
        <v>34</v>
      </c>
      <c r="M70" s="3">
        <v>0.47916666666666669</v>
      </c>
      <c r="N70" t="s">
        <v>460</v>
      </c>
      <c r="O70" t="s">
        <v>461</v>
      </c>
      <c r="P70" t="s">
        <v>126</v>
      </c>
      <c r="Q70" t="b">
        <v>0</v>
      </c>
      <c r="R70" s="1">
        <v>42455</v>
      </c>
      <c r="S70" s="2">
        <v>42455</v>
      </c>
      <c r="T70" t="s">
        <v>34</v>
      </c>
      <c r="U70" s="3">
        <v>0.5625</v>
      </c>
      <c r="V70" t="s">
        <v>462</v>
      </c>
      <c r="W70" t="s">
        <v>463</v>
      </c>
      <c r="X70" t="s">
        <v>126</v>
      </c>
      <c r="Y70" t="s">
        <v>127</v>
      </c>
      <c r="Z70" t="s">
        <v>128</v>
      </c>
      <c r="AA70" t="s">
        <v>127</v>
      </c>
      <c r="AD70" t="s">
        <v>36</v>
      </c>
      <c r="AE70" t="s">
        <v>36</v>
      </c>
      <c r="AF70" t="s">
        <v>37</v>
      </c>
      <c r="AG70" t="s">
        <v>32</v>
      </c>
      <c r="AH70" t="s">
        <v>464</v>
      </c>
      <c r="AI70" t="s">
        <v>465</v>
      </c>
      <c r="AK70" t="s">
        <v>466</v>
      </c>
      <c r="AL70" s="19"/>
    </row>
    <row r="71" spans="1:61" x14ac:dyDescent="0.25">
      <c r="A71" t="s">
        <v>985</v>
      </c>
      <c r="C71" t="s">
        <v>32</v>
      </c>
      <c r="D71" s="20" t="s">
        <v>467</v>
      </c>
      <c r="G71" t="s">
        <v>468</v>
      </c>
      <c r="H71" t="s">
        <v>33</v>
      </c>
      <c r="I71" t="b">
        <v>0</v>
      </c>
      <c r="J71" s="1">
        <v>42456</v>
      </c>
      <c r="K71" s="2">
        <v>42456</v>
      </c>
      <c r="L71" t="s">
        <v>35</v>
      </c>
      <c r="M71" s="3">
        <v>0</v>
      </c>
      <c r="N71" t="s">
        <v>469</v>
      </c>
      <c r="O71" t="s">
        <v>470</v>
      </c>
      <c r="P71" t="s">
        <v>126</v>
      </c>
      <c r="Q71" t="b">
        <v>0</v>
      </c>
      <c r="R71" s="1">
        <v>42456</v>
      </c>
      <c r="S71" s="2">
        <v>42456</v>
      </c>
      <c r="T71" t="s">
        <v>35</v>
      </c>
      <c r="U71" s="3">
        <v>0</v>
      </c>
      <c r="V71" t="s">
        <v>469</v>
      </c>
      <c r="W71" t="s">
        <v>470</v>
      </c>
      <c r="X71" t="s">
        <v>126</v>
      </c>
      <c r="Y71" t="s">
        <v>250</v>
      </c>
      <c r="AA71" t="s">
        <v>132</v>
      </c>
      <c r="AD71" t="s">
        <v>36</v>
      </c>
      <c r="AE71" t="s">
        <v>36</v>
      </c>
      <c r="AF71" t="s">
        <v>37</v>
      </c>
      <c r="AG71" t="s">
        <v>32</v>
      </c>
      <c r="AH71" t="s">
        <v>251</v>
      </c>
      <c r="AI71" t="s">
        <v>471</v>
      </c>
      <c r="AK71" t="s">
        <v>472</v>
      </c>
      <c r="AL71" s="19"/>
      <c r="BB71" t="s">
        <v>1215</v>
      </c>
      <c r="BC71" t="s">
        <v>939</v>
      </c>
      <c r="BD71" t="s">
        <v>931</v>
      </c>
      <c r="BE71" t="s">
        <v>944</v>
      </c>
      <c r="BF71" t="s">
        <v>949</v>
      </c>
      <c r="BG71" t="s">
        <v>1213</v>
      </c>
      <c r="BH71" t="s">
        <v>1216</v>
      </c>
      <c r="BI71" t="s">
        <v>1214</v>
      </c>
    </row>
    <row r="72" spans="1:61" x14ac:dyDescent="0.25">
      <c r="A72" t="s">
        <v>966</v>
      </c>
      <c r="C72" t="s">
        <v>32</v>
      </c>
      <c r="D72" s="20" t="s">
        <v>473</v>
      </c>
      <c r="G72" t="s">
        <v>474</v>
      </c>
      <c r="H72" t="s">
        <v>33</v>
      </c>
      <c r="I72" t="b">
        <v>0</v>
      </c>
      <c r="J72" s="1">
        <v>42457</v>
      </c>
      <c r="K72" s="2">
        <v>42457</v>
      </c>
      <c r="L72" t="s">
        <v>38</v>
      </c>
      <c r="M72" s="3">
        <v>0.42708333333333331</v>
      </c>
      <c r="N72" t="s">
        <v>475</v>
      </c>
      <c r="O72" t="s">
        <v>476</v>
      </c>
      <c r="P72" t="s">
        <v>126</v>
      </c>
      <c r="Q72" t="b">
        <v>0</v>
      </c>
      <c r="R72" s="1">
        <v>42457</v>
      </c>
      <c r="S72" s="2">
        <v>42457</v>
      </c>
      <c r="T72" t="s">
        <v>38</v>
      </c>
      <c r="U72" s="3">
        <v>0.42708333333333331</v>
      </c>
      <c r="V72" t="s">
        <v>475</v>
      </c>
      <c r="W72" t="s">
        <v>476</v>
      </c>
      <c r="X72" t="s">
        <v>126</v>
      </c>
      <c r="Y72" t="s">
        <v>127</v>
      </c>
      <c r="Z72" t="s">
        <v>128</v>
      </c>
      <c r="AA72" t="s">
        <v>127</v>
      </c>
      <c r="AD72" t="s">
        <v>36</v>
      </c>
      <c r="AE72" t="s">
        <v>36</v>
      </c>
      <c r="AF72" t="s">
        <v>37</v>
      </c>
      <c r="AG72" t="s">
        <v>32</v>
      </c>
      <c r="AH72" t="s">
        <v>151</v>
      </c>
      <c r="AI72" t="s">
        <v>212</v>
      </c>
      <c r="AK72" t="s">
        <v>153</v>
      </c>
      <c r="AL72" s="19"/>
    </row>
    <row r="73" spans="1:61" x14ac:dyDescent="0.25">
      <c r="A73" t="s">
        <v>968</v>
      </c>
      <c r="C73" t="s">
        <v>32</v>
      </c>
      <c r="D73" s="20" t="s">
        <v>477</v>
      </c>
      <c r="G73" t="s">
        <v>478</v>
      </c>
      <c r="H73" t="s">
        <v>33</v>
      </c>
      <c r="I73" t="b">
        <v>0</v>
      </c>
      <c r="J73" s="1">
        <v>42457</v>
      </c>
      <c r="K73" s="2">
        <v>42457</v>
      </c>
      <c r="L73" t="s">
        <v>38</v>
      </c>
      <c r="M73" s="3">
        <v>0.77083333333333337</v>
      </c>
      <c r="N73" t="s">
        <v>479</v>
      </c>
      <c r="O73" t="s">
        <v>480</v>
      </c>
      <c r="P73" t="s">
        <v>126</v>
      </c>
      <c r="Q73" t="b">
        <v>0</v>
      </c>
      <c r="R73" s="1">
        <v>42457</v>
      </c>
      <c r="S73" s="2">
        <v>42457</v>
      </c>
      <c r="T73" t="s">
        <v>38</v>
      </c>
      <c r="U73" s="3">
        <v>0.77083333333333337</v>
      </c>
      <c r="V73" t="s">
        <v>479</v>
      </c>
      <c r="W73" t="s">
        <v>480</v>
      </c>
      <c r="X73" t="s">
        <v>126</v>
      </c>
      <c r="Y73" t="s">
        <v>127</v>
      </c>
      <c r="Z73" t="s">
        <v>128</v>
      </c>
      <c r="AA73" t="s">
        <v>127</v>
      </c>
      <c r="AD73" t="s">
        <v>36</v>
      </c>
      <c r="AE73" t="s">
        <v>36</v>
      </c>
      <c r="AF73" t="s">
        <v>37</v>
      </c>
      <c r="AG73" t="s">
        <v>32</v>
      </c>
      <c r="AH73" t="s">
        <v>151</v>
      </c>
      <c r="AI73" t="s">
        <v>223</v>
      </c>
      <c r="AK73" t="s">
        <v>153</v>
      </c>
      <c r="AL73" s="19"/>
    </row>
    <row r="74" spans="1:61" x14ac:dyDescent="0.25">
      <c r="A74" t="s">
        <v>952</v>
      </c>
      <c r="C74" t="s">
        <v>32</v>
      </c>
      <c r="D74" s="20" t="s">
        <v>481</v>
      </c>
      <c r="G74" t="s">
        <v>482</v>
      </c>
      <c r="H74" t="s">
        <v>33</v>
      </c>
      <c r="I74" t="b">
        <v>0</v>
      </c>
      <c r="J74" s="1">
        <v>42458</v>
      </c>
      <c r="K74" s="2">
        <v>42458</v>
      </c>
      <c r="L74" t="s">
        <v>39</v>
      </c>
      <c r="M74" s="3">
        <v>0.66666666666666663</v>
      </c>
      <c r="N74" t="s">
        <v>483</v>
      </c>
      <c r="O74" t="s">
        <v>484</v>
      </c>
      <c r="P74" t="s">
        <v>126</v>
      </c>
      <c r="Q74" t="b">
        <v>0</v>
      </c>
      <c r="R74" s="1">
        <v>42458</v>
      </c>
      <c r="S74" s="2">
        <v>42458</v>
      </c>
      <c r="T74" t="s">
        <v>39</v>
      </c>
      <c r="U74" s="3">
        <v>0.66666666666666663</v>
      </c>
      <c r="V74" t="s">
        <v>483</v>
      </c>
      <c r="W74" t="s">
        <v>484</v>
      </c>
      <c r="X74" t="s">
        <v>126</v>
      </c>
      <c r="Y74" t="s">
        <v>127</v>
      </c>
      <c r="Z74" t="s">
        <v>128</v>
      </c>
      <c r="AA74" t="s">
        <v>127</v>
      </c>
      <c r="AD74" t="s">
        <v>36</v>
      </c>
      <c r="AE74" t="s">
        <v>36</v>
      </c>
      <c r="AF74" t="s">
        <v>37</v>
      </c>
      <c r="AG74" t="s">
        <v>32</v>
      </c>
      <c r="AH74" t="s">
        <v>137</v>
      </c>
      <c r="AI74" t="s">
        <v>138</v>
      </c>
      <c r="AK74" t="s">
        <v>139</v>
      </c>
      <c r="AL74" s="19"/>
    </row>
    <row r="75" spans="1:61" x14ac:dyDescent="0.25">
      <c r="J75" s="1"/>
      <c r="K75" s="2"/>
      <c r="M75" s="3"/>
      <c r="R75" s="1"/>
      <c r="S75" s="2"/>
      <c r="U75" s="3"/>
      <c r="AL75" s="19"/>
    </row>
    <row r="76" spans="1:61" x14ac:dyDescent="0.25">
      <c r="A76" t="s">
        <v>956</v>
      </c>
      <c r="C76" t="s">
        <v>32</v>
      </c>
      <c r="D76" s="20" t="s">
        <v>485</v>
      </c>
      <c r="G76" t="s">
        <v>486</v>
      </c>
      <c r="H76" t="s">
        <v>33</v>
      </c>
      <c r="I76" t="b">
        <v>0</v>
      </c>
      <c r="J76" s="1">
        <v>42459</v>
      </c>
      <c r="K76" s="2">
        <v>42459</v>
      </c>
      <c r="L76" t="s">
        <v>40</v>
      </c>
      <c r="M76" s="3">
        <v>0.42708333333333331</v>
      </c>
      <c r="N76" t="s">
        <v>487</v>
      </c>
      <c r="O76" t="s">
        <v>488</v>
      </c>
      <c r="P76" t="s">
        <v>126</v>
      </c>
      <c r="Q76" t="b">
        <v>0</v>
      </c>
      <c r="R76" s="1">
        <v>42459</v>
      </c>
      <c r="S76" s="2">
        <v>42459</v>
      </c>
      <c r="T76" t="s">
        <v>40</v>
      </c>
      <c r="U76" s="3">
        <v>0.42708333333333331</v>
      </c>
      <c r="V76" t="s">
        <v>487</v>
      </c>
      <c r="W76" t="s">
        <v>488</v>
      </c>
      <c r="X76" t="s">
        <v>126</v>
      </c>
      <c r="Y76" t="s">
        <v>127</v>
      </c>
      <c r="Z76" t="s">
        <v>128</v>
      </c>
      <c r="AA76" t="s">
        <v>127</v>
      </c>
      <c r="AD76" t="s">
        <v>36</v>
      </c>
      <c r="AE76" t="s">
        <v>36</v>
      </c>
      <c r="AF76" t="s">
        <v>37</v>
      </c>
      <c r="AG76" t="s">
        <v>32</v>
      </c>
      <c r="AH76" t="s">
        <v>151</v>
      </c>
      <c r="AI76" t="s">
        <v>152</v>
      </c>
      <c r="AK76" t="s">
        <v>153</v>
      </c>
      <c r="AL76" s="19"/>
    </row>
    <row r="77" spans="1:61" x14ac:dyDescent="0.25">
      <c r="A77" t="s">
        <v>956</v>
      </c>
      <c r="C77" t="s">
        <v>32</v>
      </c>
      <c r="D77" s="20" t="s">
        <v>489</v>
      </c>
      <c r="G77" t="s">
        <v>490</v>
      </c>
      <c r="H77" t="s">
        <v>33</v>
      </c>
      <c r="I77" t="b">
        <v>0</v>
      </c>
      <c r="J77" s="1">
        <v>42459</v>
      </c>
      <c r="K77" s="2">
        <v>42459</v>
      </c>
      <c r="L77" t="s">
        <v>40</v>
      </c>
      <c r="M77" s="3">
        <v>0.46875</v>
      </c>
      <c r="N77" t="s">
        <v>491</v>
      </c>
      <c r="O77" t="s">
        <v>492</v>
      </c>
      <c r="P77" t="s">
        <v>126</v>
      </c>
      <c r="Q77" t="b">
        <v>0</v>
      </c>
      <c r="R77" s="1">
        <v>42459</v>
      </c>
      <c r="S77" s="2">
        <v>42459</v>
      </c>
      <c r="T77" t="s">
        <v>40</v>
      </c>
      <c r="U77" s="3">
        <v>0.46875</v>
      </c>
      <c r="V77" t="s">
        <v>491</v>
      </c>
      <c r="W77" t="s">
        <v>492</v>
      </c>
      <c r="X77" t="s">
        <v>126</v>
      </c>
      <c r="Y77" t="s">
        <v>127</v>
      </c>
      <c r="Z77" t="s">
        <v>128</v>
      </c>
      <c r="AA77" t="s">
        <v>127</v>
      </c>
      <c r="AD77" t="s">
        <v>36</v>
      </c>
      <c r="AE77" t="s">
        <v>36</v>
      </c>
      <c r="AF77" t="s">
        <v>37</v>
      </c>
      <c r="AG77" t="s">
        <v>32</v>
      </c>
      <c r="AH77" t="s">
        <v>151</v>
      </c>
      <c r="AI77" t="s">
        <v>152</v>
      </c>
      <c r="AK77" t="s">
        <v>153</v>
      </c>
      <c r="AL77" s="19"/>
    </row>
    <row r="78" spans="1:61" x14ac:dyDescent="0.25">
      <c r="J78" s="1"/>
      <c r="K78" s="2"/>
      <c r="M78" s="3"/>
      <c r="R78" s="1"/>
      <c r="S78" s="2"/>
      <c r="U78" s="3"/>
      <c r="AL78" s="19"/>
    </row>
    <row r="79" spans="1:61" x14ac:dyDescent="0.25">
      <c r="A79" t="s">
        <v>958</v>
      </c>
      <c r="C79" t="s">
        <v>32</v>
      </c>
      <c r="D79" s="20" t="s">
        <v>493</v>
      </c>
      <c r="G79" t="s">
        <v>494</v>
      </c>
      <c r="H79" t="s">
        <v>33</v>
      </c>
      <c r="I79" t="b">
        <v>0</v>
      </c>
      <c r="J79" s="1">
        <v>42459</v>
      </c>
      <c r="K79" s="2">
        <v>42459</v>
      </c>
      <c r="L79" t="s">
        <v>40</v>
      </c>
      <c r="M79" s="3">
        <v>0.6875</v>
      </c>
      <c r="N79" t="s">
        <v>495</v>
      </c>
      <c r="O79" t="s">
        <v>496</v>
      </c>
      <c r="P79" t="s">
        <v>126</v>
      </c>
      <c r="Q79" t="b">
        <v>0</v>
      </c>
      <c r="R79" s="1">
        <v>42459</v>
      </c>
      <c r="S79" s="2">
        <v>42459</v>
      </c>
      <c r="T79" t="s">
        <v>40</v>
      </c>
      <c r="U79" s="3">
        <v>0.6875</v>
      </c>
      <c r="V79" t="s">
        <v>495</v>
      </c>
      <c r="W79" t="s">
        <v>496</v>
      </c>
      <c r="X79" t="s">
        <v>126</v>
      </c>
      <c r="Y79" t="s">
        <v>127</v>
      </c>
      <c r="Z79" t="s">
        <v>128</v>
      </c>
      <c r="AA79" t="s">
        <v>127</v>
      </c>
      <c r="AD79" t="s">
        <v>36</v>
      </c>
      <c r="AE79" t="s">
        <v>36</v>
      </c>
      <c r="AF79" t="s">
        <v>37</v>
      </c>
      <c r="AG79" t="s">
        <v>32</v>
      </c>
      <c r="AH79" t="s">
        <v>165</v>
      </c>
      <c r="AI79" t="s">
        <v>166</v>
      </c>
      <c r="AK79" t="s">
        <v>167</v>
      </c>
      <c r="AL79" s="19"/>
    </row>
    <row r="80" spans="1:61" x14ac:dyDescent="0.25">
      <c r="A80" t="s">
        <v>960</v>
      </c>
      <c r="C80" t="s">
        <v>32</v>
      </c>
      <c r="D80" s="20" t="s">
        <v>497</v>
      </c>
      <c r="G80" t="s">
        <v>498</v>
      </c>
      <c r="H80" t="s">
        <v>33</v>
      </c>
      <c r="I80" t="b">
        <v>0</v>
      </c>
      <c r="J80" s="1">
        <v>42460</v>
      </c>
      <c r="K80" s="2">
        <v>42460</v>
      </c>
      <c r="L80" t="s">
        <v>41</v>
      </c>
      <c r="M80" s="3">
        <v>0.42708333333333331</v>
      </c>
      <c r="N80" t="s">
        <v>499</v>
      </c>
      <c r="O80" t="s">
        <v>500</v>
      </c>
      <c r="P80" t="s">
        <v>126</v>
      </c>
      <c r="Q80" t="b">
        <v>0</v>
      </c>
      <c r="R80" s="1">
        <v>42460</v>
      </c>
      <c r="S80" s="2">
        <v>42460</v>
      </c>
      <c r="T80" t="s">
        <v>41</v>
      </c>
      <c r="U80" s="3">
        <v>0.42708333333333331</v>
      </c>
      <c r="V80" t="s">
        <v>499</v>
      </c>
      <c r="W80" t="s">
        <v>500</v>
      </c>
      <c r="X80" t="s">
        <v>126</v>
      </c>
      <c r="Y80" t="s">
        <v>127</v>
      </c>
      <c r="Z80" t="s">
        <v>128</v>
      </c>
      <c r="AA80" t="s">
        <v>127</v>
      </c>
      <c r="AD80" t="s">
        <v>36</v>
      </c>
      <c r="AE80" t="s">
        <v>36</v>
      </c>
      <c r="AF80" t="s">
        <v>37</v>
      </c>
      <c r="AG80" t="s">
        <v>32</v>
      </c>
      <c r="AH80" t="s">
        <v>175</v>
      </c>
      <c r="AI80" t="s">
        <v>176</v>
      </c>
      <c r="AK80" t="s">
        <v>375</v>
      </c>
      <c r="AL80" s="19"/>
    </row>
    <row r="81" spans="1:38" x14ac:dyDescent="0.25">
      <c r="A81" t="s">
        <v>961</v>
      </c>
      <c r="C81" t="s">
        <v>32</v>
      </c>
      <c r="D81" s="20" t="s">
        <v>501</v>
      </c>
      <c r="G81" t="s">
        <v>502</v>
      </c>
      <c r="H81" t="s">
        <v>33</v>
      </c>
      <c r="I81" t="b">
        <v>0</v>
      </c>
      <c r="J81" s="1">
        <v>42460</v>
      </c>
      <c r="K81" s="2">
        <v>42460</v>
      </c>
      <c r="L81" t="s">
        <v>41</v>
      </c>
      <c r="M81" s="3">
        <v>0.5625</v>
      </c>
      <c r="N81" t="s">
        <v>503</v>
      </c>
      <c r="O81" t="s">
        <v>504</v>
      </c>
      <c r="P81" t="s">
        <v>126</v>
      </c>
      <c r="Q81" t="b">
        <v>0</v>
      </c>
      <c r="R81" s="1">
        <v>42460</v>
      </c>
      <c r="S81" s="2">
        <v>42460</v>
      </c>
      <c r="T81" t="s">
        <v>41</v>
      </c>
      <c r="U81" s="3">
        <v>0.64583333333333337</v>
      </c>
      <c r="V81" t="s">
        <v>505</v>
      </c>
      <c r="W81" t="s">
        <v>506</v>
      </c>
      <c r="X81" t="s">
        <v>126</v>
      </c>
      <c r="Y81" t="s">
        <v>127</v>
      </c>
      <c r="Z81" t="s">
        <v>128</v>
      </c>
      <c r="AA81" t="s">
        <v>127</v>
      </c>
      <c r="AD81" t="s">
        <v>36</v>
      </c>
      <c r="AE81" t="s">
        <v>36</v>
      </c>
      <c r="AF81" t="s">
        <v>37</v>
      </c>
      <c r="AG81" t="s">
        <v>32</v>
      </c>
      <c r="AH81" t="s">
        <v>184</v>
      </c>
      <c r="AI81" t="s">
        <v>185</v>
      </c>
      <c r="AK81" t="s">
        <v>186</v>
      </c>
      <c r="AL81" s="19"/>
    </row>
    <row r="82" spans="1:38" x14ac:dyDescent="0.25">
      <c r="J82" s="1"/>
      <c r="K82" s="2"/>
      <c r="M82" s="3"/>
      <c r="R82" s="1"/>
      <c r="S82" s="2"/>
      <c r="U82" s="3"/>
      <c r="AL82" s="19"/>
    </row>
    <row r="83" spans="1:38" x14ac:dyDescent="0.25">
      <c r="J83" s="1"/>
      <c r="K83" s="2"/>
      <c r="M83" s="3"/>
      <c r="R83" s="1"/>
      <c r="S83" s="2"/>
      <c r="U83" s="3"/>
      <c r="AL83" s="19"/>
    </row>
    <row r="84" spans="1:38" x14ac:dyDescent="0.25">
      <c r="A84" t="s">
        <v>984</v>
      </c>
      <c r="C84" t="s">
        <v>32</v>
      </c>
      <c r="D84" s="20" t="s">
        <v>509</v>
      </c>
      <c r="G84" t="s">
        <v>510</v>
      </c>
      <c r="H84" t="s">
        <v>33</v>
      </c>
      <c r="I84" t="b">
        <v>0</v>
      </c>
      <c r="J84" s="1">
        <v>42460</v>
      </c>
      <c r="K84" s="2">
        <v>42460</v>
      </c>
      <c r="L84" t="s">
        <v>41</v>
      </c>
      <c r="M84" s="3">
        <v>0.75</v>
      </c>
      <c r="N84" t="s">
        <v>507</v>
      </c>
      <c r="O84" t="s">
        <v>508</v>
      </c>
      <c r="P84" t="s">
        <v>126</v>
      </c>
      <c r="Q84" t="b">
        <v>0</v>
      </c>
      <c r="R84" s="1">
        <v>42460</v>
      </c>
      <c r="S84" s="2">
        <v>42460</v>
      </c>
      <c r="T84" t="s">
        <v>41</v>
      </c>
      <c r="U84" s="3">
        <v>0.83333333333333337</v>
      </c>
      <c r="V84" t="s">
        <v>511</v>
      </c>
      <c r="W84" t="s">
        <v>512</v>
      </c>
      <c r="X84" t="s">
        <v>126</v>
      </c>
      <c r="Y84" t="s">
        <v>127</v>
      </c>
      <c r="Z84" t="s">
        <v>128</v>
      </c>
      <c r="AA84" t="s">
        <v>127</v>
      </c>
      <c r="AD84" t="s">
        <v>36</v>
      </c>
      <c r="AE84" t="s">
        <v>36</v>
      </c>
      <c r="AF84" t="s">
        <v>37</v>
      </c>
      <c r="AG84" t="s">
        <v>32</v>
      </c>
      <c r="AH84" t="s">
        <v>464</v>
      </c>
      <c r="AI84" t="s">
        <v>465</v>
      </c>
      <c r="AK84" t="s">
        <v>466</v>
      </c>
      <c r="AL84" s="19"/>
    </row>
    <row r="85" spans="1:38" x14ac:dyDescent="0.25">
      <c r="J85" s="1"/>
      <c r="K85" s="2"/>
      <c r="M85" s="3"/>
      <c r="R85" s="1"/>
      <c r="S85" s="2"/>
      <c r="U85" s="3"/>
      <c r="AL85" s="19"/>
    </row>
    <row r="86" spans="1:38" x14ac:dyDescent="0.25">
      <c r="A86" t="s">
        <v>974</v>
      </c>
      <c r="C86" t="s">
        <v>32</v>
      </c>
      <c r="D86" s="20" t="s">
        <v>513</v>
      </c>
      <c r="G86" t="s">
        <v>514</v>
      </c>
      <c r="H86" t="s">
        <v>33</v>
      </c>
      <c r="I86" t="b">
        <v>0</v>
      </c>
      <c r="J86" s="1">
        <v>42462</v>
      </c>
      <c r="K86" s="2">
        <v>42462</v>
      </c>
      <c r="L86" t="s">
        <v>34</v>
      </c>
      <c r="M86" s="3">
        <v>0.42708333333333331</v>
      </c>
      <c r="N86" t="s">
        <v>515</v>
      </c>
      <c r="O86" t="s">
        <v>516</v>
      </c>
      <c r="P86" t="s">
        <v>126</v>
      </c>
      <c r="Q86" t="b">
        <v>0</v>
      </c>
      <c r="R86" s="1">
        <v>42462</v>
      </c>
      <c r="S86" s="2">
        <v>42462</v>
      </c>
      <c r="T86" t="s">
        <v>34</v>
      </c>
      <c r="U86" s="3">
        <v>0.42708333333333331</v>
      </c>
      <c r="V86" t="s">
        <v>515</v>
      </c>
      <c r="W86" t="s">
        <v>516</v>
      </c>
      <c r="X86" t="s">
        <v>126</v>
      </c>
      <c r="Y86" t="s">
        <v>127</v>
      </c>
      <c r="Z86" t="s">
        <v>128</v>
      </c>
      <c r="AA86" t="s">
        <v>127</v>
      </c>
      <c r="AD86" t="s">
        <v>36</v>
      </c>
      <c r="AE86" t="s">
        <v>36</v>
      </c>
      <c r="AF86" t="s">
        <v>37</v>
      </c>
      <c r="AG86" t="s">
        <v>32</v>
      </c>
      <c r="AH86" t="s">
        <v>306</v>
      </c>
      <c r="AI86" t="s">
        <v>307</v>
      </c>
      <c r="AK86" t="s">
        <v>308</v>
      </c>
      <c r="AL86" s="19"/>
    </row>
    <row r="87" spans="1:38" x14ac:dyDescent="0.25">
      <c r="A87" t="s">
        <v>964</v>
      </c>
      <c r="C87" t="s">
        <v>32</v>
      </c>
      <c r="D87" s="20" t="s">
        <v>517</v>
      </c>
      <c r="G87" t="s">
        <v>518</v>
      </c>
      <c r="H87" t="s">
        <v>33</v>
      </c>
      <c r="I87" t="b">
        <v>0</v>
      </c>
      <c r="J87" s="1">
        <v>42462</v>
      </c>
      <c r="K87" s="2">
        <v>42462</v>
      </c>
      <c r="L87" t="s">
        <v>34</v>
      </c>
      <c r="M87" s="3">
        <v>0.42708333333333331</v>
      </c>
      <c r="N87" t="s">
        <v>515</v>
      </c>
      <c r="O87" t="s">
        <v>516</v>
      </c>
      <c r="P87" t="s">
        <v>126</v>
      </c>
      <c r="Q87" t="b">
        <v>0</v>
      </c>
      <c r="R87" s="1">
        <v>42462</v>
      </c>
      <c r="S87" s="2">
        <v>42462</v>
      </c>
      <c r="T87" t="s">
        <v>34</v>
      </c>
      <c r="U87" s="3">
        <v>0.42708333333333331</v>
      </c>
      <c r="V87" t="s">
        <v>515</v>
      </c>
      <c r="W87" t="s">
        <v>516</v>
      </c>
      <c r="X87" t="s">
        <v>126</v>
      </c>
      <c r="Y87" t="s">
        <v>127</v>
      </c>
      <c r="Z87" t="s">
        <v>128</v>
      </c>
      <c r="AA87" t="s">
        <v>127</v>
      </c>
      <c r="AD87" t="s">
        <v>36</v>
      </c>
      <c r="AE87" t="s">
        <v>36</v>
      </c>
      <c r="AF87" t="s">
        <v>37</v>
      </c>
      <c r="AG87" t="s">
        <v>32</v>
      </c>
      <c r="AH87" t="s">
        <v>151</v>
      </c>
      <c r="AI87" t="s">
        <v>198</v>
      </c>
      <c r="AK87" t="s">
        <v>153</v>
      </c>
      <c r="AL87" s="19"/>
    </row>
    <row r="88" spans="1:38" x14ac:dyDescent="0.25">
      <c r="A88" t="s">
        <v>965</v>
      </c>
      <c r="C88" t="s">
        <v>32</v>
      </c>
      <c r="D88" s="20" t="s">
        <v>519</v>
      </c>
      <c r="G88" t="s">
        <v>520</v>
      </c>
      <c r="H88" t="s">
        <v>33</v>
      </c>
      <c r="I88" t="b">
        <v>0</v>
      </c>
      <c r="J88" s="1">
        <v>42462</v>
      </c>
      <c r="K88" s="2">
        <v>42462</v>
      </c>
      <c r="L88" t="s">
        <v>34</v>
      </c>
      <c r="M88" s="3">
        <v>0.5625</v>
      </c>
      <c r="N88" t="s">
        <v>521</v>
      </c>
      <c r="O88" t="s">
        <v>522</v>
      </c>
      <c r="P88" t="s">
        <v>126</v>
      </c>
      <c r="Q88" t="b">
        <v>0</v>
      </c>
      <c r="R88" s="1">
        <v>42462</v>
      </c>
      <c r="S88" s="2">
        <v>42462</v>
      </c>
      <c r="T88" t="s">
        <v>34</v>
      </c>
      <c r="U88" s="3">
        <v>0.625</v>
      </c>
      <c r="V88" t="s">
        <v>523</v>
      </c>
      <c r="W88" t="s">
        <v>524</v>
      </c>
      <c r="X88" t="s">
        <v>126</v>
      </c>
      <c r="Y88" t="s">
        <v>127</v>
      </c>
      <c r="Z88" t="s">
        <v>128</v>
      </c>
      <c r="AA88" t="s">
        <v>127</v>
      </c>
      <c r="AD88" t="s">
        <v>36</v>
      </c>
      <c r="AE88" t="s">
        <v>36</v>
      </c>
      <c r="AF88" t="s">
        <v>37</v>
      </c>
      <c r="AG88" t="s">
        <v>32</v>
      </c>
      <c r="AH88" t="s">
        <v>203</v>
      </c>
      <c r="AI88" t="s">
        <v>204</v>
      </c>
      <c r="AK88" t="s">
        <v>205</v>
      </c>
      <c r="AL88" s="19"/>
    </row>
    <row r="89" spans="1:38" x14ac:dyDescent="0.25">
      <c r="A89" t="s">
        <v>986</v>
      </c>
      <c r="C89" t="s">
        <v>32</v>
      </c>
      <c r="D89" s="20" t="s">
        <v>525</v>
      </c>
      <c r="G89" t="s">
        <v>526</v>
      </c>
      <c r="H89" t="s">
        <v>33</v>
      </c>
      <c r="I89" t="b">
        <v>0</v>
      </c>
      <c r="J89" s="1">
        <v>42462</v>
      </c>
      <c r="K89" s="2">
        <v>42462</v>
      </c>
      <c r="L89" t="s">
        <v>34</v>
      </c>
      <c r="M89" s="3">
        <v>0.58333333333333337</v>
      </c>
      <c r="N89" t="s">
        <v>527</v>
      </c>
      <c r="O89" t="s">
        <v>528</v>
      </c>
      <c r="P89" t="s">
        <v>126</v>
      </c>
      <c r="Q89" t="b">
        <v>0</v>
      </c>
      <c r="R89" s="1">
        <v>42462</v>
      </c>
      <c r="S89" s="2">
        <v>42462</v>
      </c>
      <c r="T89" t="s">
        <v>34</v>
      </c>
      <c r="U89" s="3">
        <v>0.58333333333333337</v>
      </c>
      <c r="V89" t="s">
        <v>527</v>
      </c>
      <c r="W89" t="s">
        <v>528</v>
      </c>
      <c r="X89" t="s">
        <v>126</v>
      </c>
      <c r="Y89" t="s">
        <v>127</v>
      </c>
      <c r="Z89" t="s">
        <v>128</v>
      </c>
      <c r="AA89" t="s">
        <v>127</v>
      </c>
      <c r="AD89" t="s">
        <v>36</v>
      </c>
      <c r="AE89" t="s">
        <v>36</v>
      </c>
      <c r="AF89" t="s">
        <v>37</v>
      </c>
      <c r="AG89" t="s">
        <v>32</v>
      </c>
      <c r="AH89" t="s">
        <v>137</v>
      </c>
      <c r="AI89" t="s">
        <v>529</v>
      </c>
      <c r="AK89" t="s">
        <v>139</v>
      </c>
      <c r="AL89" s="19"/>
    </row>
    <row r="90" spans="1:38" x14ac:dyDescent="0.25">
      <c r="A90" t="s">
        <v>966</v>
      </c>
      <c r="C90" t="s">
        <v>32</v>
      </c>
      <c r="D90" s="20" t="s">
        <v>530</v>
      </c>
      <c r="G90" t="s">
        <v>531</v>
      </c>
      <c r="H90" t="s">
        <v>33</v>
      </c>
      <c r="I90" t="b">
        <v>0</v>
      </c>
      <c r="J90" s="1">
        <v>42464</v>
      </c>
      <c r="K90" s="2">
        <v>42464</v>
      </c>
      <c r="L90" t="s">
        <v>38</v>
      </c>
      <c r="M90" s="3">
        <v>0.42708333333333331</v>
      </c>
      <c r="N90" t="s">
        <v>532</v>
      </c>
      <c r="O90" t="s">
        <v>533</v>
      </c>
      <c r="P90" t="s">
        <v>126</v>
      </c>
      <c r="Q90" t="b">
        <v>0</v>
      </c>
      <c r="R90" s="1">
        <v>42464</v>
      </c>
      <c r="S90" s="2">
        <v>42464</v>
      </c>
      <c r="T90" t="s">
        <v>38</v>
      </c>
      <c r="U90" s="3">
        <v>0.42708333333333331</v>
      </c>
      <c r="V90" t="s">
        <v>532</v>
      </c>
      <c r="W90" t="s">
        <v>533</v>
      </c>
      <c r="X90" t="s">
        <v>126</v>
      </c>
      <c r="Y90" t="s">
        <v>127</v>
      </c>
      <c r="Z90" t="s">
        <v>128</v>
      </c>
      <c r="AA90" t="s">
        <v>127</v>
      </c>
      <c r="AD90" t="s">
        <v>36</v>
      </c>
      <c r="AE90" t="s">
        <v>36</v>
      </c>
      <c r="AF90" t="s">
        <v>37</v>
      </c>
      <c r="AG90" t="s">
        <v>32</v>
      </c>
      <c r="AH90" t="s">
        <v>151</v>
      </c>
      <c r="AI90" t="s">
        <v>212</v>
      </c>
      <c r="AK90" t="s">
        <v>153</v>
      </c>
      <c r="AL90" s="19"/>
    </row>
    <row r="91" spans="1:38" x14ac:dyDescent="0.25">
      <c r="A91" t="s">
        <v>987</v>
      </c>
      <c r="C91" t="s">
        <v>32</v>
      </c>
      <c r="D91" s="20" t="s">
        <v>534</v>
      </c>
      <c r="G91" t="s">
        <v>535</v>
      </c>
      <c r="H91" t="s">
        <v>33</v>
      </c>
      <c r="I91" t="b">
        <v>0</v>
      </c>
      <c r="J91" s="1">
        <v>42464</v>
      </c>
      <c r="K91" s="2">
        <v>42464</v>
      </c>
      <c r="L91" t="s">
        <v>38</v>
      </c>
      <c r="M91" s="3">
        <v>0.45833333333333331</v>
      </c>
      <c r="N91" t="s">
        <v>536</v>
      </c>
      <c r="O91" t="s">
        <v>537</v>
      </c>
      <c r="P91" t="s">
        <v>126</v>
      </c>
      <c r="Q91" t="b">
        <v>0</v>
      </c>
      <c r="R91" s="1">
        <v>42464</v>
      </c>
      <c r="S91" s="2">
        <v>42464</v>
      </c>
      <c r="T91" t="s">
        <v>38</v>
      </c>
      <c r="U91" s="3">
        <v>0.45833333333333331</v>
      </c>
      <c r="V91" t="s">
        <v>536</v>
      </c>
      <c r="W91" t="s">
        <v>537</v>
      </c>
      <c r="X91" t="s">
        <v>126</v>
      </c>
      <c r="Y91" t="s">
        <v>127</v>
      </c>
      <c r="Z91" t="s">
        <v>128</v>
      </c>
      <c r="AA91" t="s">
        <v>127</v>
      </c>
      <c r="AD91" t="s">
        <v>36</v>
      </c>
      <c r="AE91" t="s">
        <v>36</v>
      </c>
      <c r="AF91" t="s">
        <v>37</v>
      </c>
      <c r="AG91" t="s">
        <v>32</v>
      </c>
      <c r="AH91" t="s">
        <v>538</v>
      </c>
      <c r="AI91" t="s">
        <v>539</v>
      </c>
      <c r="AK91" t="s">
        <v>540</v>
      </c>
      <c r="AL91" s="19"/>
    </row>
    <row r="92" spans="1:38" x14ac:dyDescent="0.25">
      <c r="J92" s="1"/>
      <c r="K92" s="2"/>
      <c r="M92" s="3"/>
      <c r="R92" s="1"/>
      <c r="S92" s="2"/>
      <c r="U92" s="3"/>
      <c r="AL92" s="19"/>
    </row>
    <row r="93" spans="1:38" x14ac:dyDescent="0.25">
      <c r="A93" t="s">
        <v>988</v>
      </c>
      <c r="C93" t="s">
        <v>32</v>
      </c>
      <c r="D93" s="20" t="s">
        <v>543</v>
      </c>
      <c r="G93" t="s">
        <v>544</v>
      </c>
      <c r="H93" t="s">
        <v>33</v>
      </c>
      <c r="I93" t="b">
        <v>0</v>
      </c>
      <c r="J93" s="1">
        <v>42464</v>
      </c>
      <c r="K93" s="2">
        <v>42464</v>
      </c>
      <c r="L93" t="s">
        <v>38</v>
      </c>
      <c r="M93" s="3">
        <v>0.67708333333333337</v>
      </c>
      <c r="N93" t="s">
        <v>541</v>
      </c>
      <c r="O93" t="s">
        <v>542</v>
      </c>
      <c r="P93" t="s">
        <v>126</v>
      </c>
      <c r="Q93" t="b">
        <v>0</v>
      </c>
      <c r="R93" s="1">
        <v>42464</v>
      </c>
      <c r="S93" s="2">
        <v>42464</v>
      </c>
      <c r="T93" t="s">
        <v>38</v>
      </c>
      <c r="U93" s="3">
        <v>0.67708333333333337</v>
      </c>
      <c r="V93" t="s">
        <v>541</v>
      </c>
      <c r="W93" t="s">
        <v>542</v>
      </c>
      <c r="X93" t="s">
        <v>126</v>
      </c>
      <c r="Y93" t="s">
        <v>127</v>
      </c>
      <c r="Z93" t="s">
        <v>128</v>
      </c>
      <c r="AA93" t="s">
        <v>127</v>
      </c>
      <c r="AD93" t="s">
        <v>36</v>
      </c>
      <c r="AE93" t="s">
        <v>36</v>
      </c>
      <c r="AF93" t="s">
        <v>37</v>
      </c>
      <c r="AG93" t="s">
        <v>32</v>
      </c>
      <c r="AH93" t="s">
        <v>545</v>
      </c>
      <c r="AI93" t="s">
        <v>546</v>
      </c>
      <c r="AK93" t="s">
        <v>547</v>
      </c>
      <c r="AL93" s="19"/>
    </row>
    <row r="94" spans="1:38" x14ac:dyDescent="0.25">
      <c r="A94" t="s">
        <v>968</v>
      </c>
      <c r="C94" t="s">
        <v>32</v>
      </c>
      <c r="D94" s="20" t="s">
        <v>548</v>
      </c>
      <c r="G94" t="s">
        <v>549</v>
      </c>
      <c r="H94" t="s">
        <v>33</v>
      </c>
      <c r="I94" t="b">
        <v>0</v>
      </c>
      <c r="J94" s="1">
        <v>42464</v>
      </c>
      <c r="K94" s="2">
        <v>42464</v>
      </c>
      <c r="L94" t="s">
        <v>38</v>
      </c>
      <c r="M94" s="3">
        <v>0.77083333333333337</v>
      </c>
      <c r="N94" t="s">
        <v>550</v>
      </c>
      <c r="O94" t="s">
        <v>551</v>
      </c>
      <c r="P94" t="s">
        <v>126</v>
      </c>
      <c r="Q94" t="b">
        <v>0</v>
      </c>
      <c r="R94" s="1">
        <v>42464</v>
      </c>
      <c r="S94" s="2">
        <v>42464</v>
      </c>
      <c r="T94" t="s">
        <v>38</v>
      </c>
      <c r="U94" s="3">
        <v>0.77083333333333337</v>
      </c>
      <c r="V94" t="s">
        <v>550</v>
      </c>
      <c r="W94" t="s">
        <v>551</v>
      </c>
      <c r="X94" t="s">
        <v>126</v>
      </c>
      <c r="Y94" t="s">
        <v>127</v>
      </c>
      <c r="Z94" t="s">
        <v>128</v>
      </c>
      <c r="AA94" t="s">
        <v>127</v>
      </c>
      <c r="AD94" t="s">
        <v>36</v>
      </c>
      <c r="AE94" t="s">
        <v>36</v>
      </c>
      <c r="AF94" t="s">
        <v>37</v>
      </c>
      <c r="AG94" t="s">
        <v>32</v>
      </c>
      <c r="AH94" t="s">
        <v>151</v>
      </c>
      <c r="AI94" t="s">
        <v>223</v>
      </c>
      <c r="AK94" t="s">
        <v>153</v>
      </c>
      <c r="AL94" s="19"/>
    </row>
    <row r="95" spans="1:38" x14ac:dyDescent="0.25">
      <c r="A95" t="s">
        <v>989</v>
      </c>
      <c r="C95" t="s">
        <v>32</v>
      </c>
      <c r="D95" s="20" t="s">
        <v>552</v>
      </c>
      <c r="G95" t="s">
        <v>553</v>
      </c>
      <c r="H95" t="s">
        <v>33</v>
      </c>
      <c r="I95" t="b">
        <v>0</v>
      </c>
      <c r="J95" s="1">
        <v>42465</v>
      </c>
      <c r="K95" s="2">
        <v>42465</v>
      </c>
      <c r="L95" t="s">
        <v>39</v>
      </c>
      <c r="M95" s="3">
        <v>0.66666666666666663</v>
      </c>
      <c r="N95" t="s">
        <v>554</v>
      </c>
      <c r="O95" t="s">
        <v>555</v>
      </c>
      <c r="P95" t="s">
        <v>126</v>
      </c>
      <c r="Q95" t="b">
        <v>0</v>
      </c>
      <c r="R95" s="1">
        <v>42465</v>
      </c>
      <c r="S95" s="2">
        <v>42465</v>
      </c>
      <c r="T95" t="s">
        <v>39</v>
      </c>
      <c r="U95" s="3">
        <v>0.66666666666666663</v>
      </c>
      <c r="V95" t="s">
        <v>554</v>
      </c>
      <c r="W95" t="s">
        <v>555</v>
      </c>
      <c r="X95" t="s">
        <v>126</v>
      </c>
      <c r="Y95" t="s">
        <v>127</v>
      </c>
      <c r="Z95" t="s">
        <v>128</v>
      </c>
      <c r="AA95" t="s">
        <v>127</v>
      </c>
      <c r="AD95" t="s">
        <v>36</v>
      </c>
      <c r="AE95" t="s">
        <v>36</v>
      </c>
      <c r="AF95" t="s">
        <v>37</v>
      </c>
      <c r="AG95" t="s">
        <v>32</v>
      </c>
      <c r="AH95" t="s">
        <v>556</v>
      </c>
      <c r="AI95" t="s">
        <v>557</v>
      </c>
      <c r="AK95" t="s">
        <v>558</v>
      </c>
      <c r="AL95" s="19"/>
    </row>
    <row r="96" spans="1:38" x14ac:dyDescent="0.25">
      <c r="J96" s="1"/>
      <c r="K96" s="2"/>
      <c r="M96" s="3"/>
      <c r="R96" s="1"/>
      <c r="S96" s="2"/>
      <c r="U96" s="3"/>
      <c r="AL96" s="19"/>
    </row>
    <row r="97" spans="1:38" x14ac:dyDescent="0.25">
      <c r="A97" t="s">
        <v>954</v>
      </c>
      <c r="C97" t="s">
        <v>32</v>
      </c>
      <c r="D97" s="20" t="s">
        <v>559</v>
      </c>
      <c r="G97" t="s">
        <v>560</v>
      </c>
      <c r="H97" t="s">
        <v>33</v>
      </c>
      <c r="I97" t="b">
        <v>0</v>
      </c>
      <c r="J97" s="1">
        <v>42465</v>
      </c>
      <c r="K97" s="2">
        <v>42465</v>
      </c>
      <c r="L97" t="s">
        <v>39</v>
      </c>
      <c r="M97" s="3">
        <v>0.75</v>
      </c>
      <c r="N97" t="s">
        <v>561</v>
      </c>
      <c r="O97" t="s">
        <v>562</v>
      </c>
      <c r="P97" t="s">
        <v>126</v>
      </c>
      <c r="Q97" t="b">
        <v>0</v>
      </c>
      <c r="R97" s="1">
        <v>42465</v>
      </c>
      <c r="S97" s="2">
        <v>42465</v>
      </c>
      <c r="T97" t="s">
        <v>39</v>
      </c>
      <c r="U97" s="3">
        <v>0.75</v>
      </c>
      <c r="V97" t="s">
        <v>561</v>
      </c>
      <c r="W97" t="s">
        <v>562</v>
      </c>
      <c r="X97" t="s">
        <v>126</v>
      </c>
      <c r="Y97" t="s">
        <v>127</v>
      </c>
      <c r="Z97" t="s">
        <v>128</v>
      </c>
      <c r="AA97" t="s">
        <v>127</v>
      </c>
      <c r="AD97" t="s">
        <v>36</v>
      </c>
      <c r="AE97" t="s">
        <v>36</v>
      </c>
      <c r="AF97" t="s">
        <v>37</v>
      </c>
      <c r="AG97" t="s">
        <v>32</v>
      </c>
      <c r="AH97" t="s">
        <v>144</v>
      </c>
      <c r="AI97" t="s">
        <v>145</v>
      </c>
      <c r="AK97" t="s">
        <v>146</v>
      </c>
      <c r="AL97" s="19"/>
    </row>
    <row r="98" spans="1:38" x14ac:dyDescent="0.25">
      <c r="A98" t="s">
        <v>990</v>
      </c>
      <c r="C98" t="s">
        <v>32</v>
      </c>
      <c r="D98" s="20" t="s">
        <v>563</v>
      </c>
      <c r="G98" t="s">
        <v>564</v>
      </c>
      <c r="H98" t="s">
        <v>33</v>
      </c>
      <c r="I98" t="b">
        <v>0</v>
      </c>
      <c r="J98" s="1">
        <v>42466</v>
      </c>
      <c r="K98" s="2">
        <v>42466</v>
      </c>
      <c r="L98" t="s">
        <v>40</v>
      </c>
      <c r="M98" s="3">
        <v>0.41666666666666669</v>
      </c>
      <c r="N98" t="s">
        <v>565</v>
      </c>
      <c r="O98" t="s">
        <v>566</v>
      </c>
      <c r="P98" t="s">
        <v>126</v>
      </c>
      <c r="Q98" t="b">
        <v>0</v>
      </c>
      <c r="R98" s="1">
        <v>42466</v>
      </c>
      <c r="S98" s="2">
        <v>42466</v>
      </c>
      <c r="T98" t="s">
        <v>40</v>
      </c>
      <c r="U98" s="3">
        <v>0.5</v>
      </c>
      <c r="V98" t="s">
        <v>567</v>
      </c>
      <c r="W98" t="s">
        <v>568</v>
      </c>
      <c r="X98" t="s">
        <v>126</v>
      </c>
      <c r="Y98" t="s">
        <v>127</v>
      </c>
      <c r="Z98" t="s">
        <v>128</v>
      </c>
      <c r="AA98" t="s">
        <v>127</v>
      </c>
      <c r="AD98" t="s">
        <v>36</v>
      </c>
      <c r="AE98" t="s">
        <v>36</v>
      </c>
      <c r="AF98" t="s">
        <v>37</v>
      </c>
      <c r="AG98" t="s">
        <v>32</v>
      </c>
      <c r="AH98" t="s">
        <v>569</v>
      </c>
      <c r="AI98" t="s">
        <v>207</v>
      </c>
      <c r="AK98" t="s">
        <v>570</v>
      </c>
      <c r="AL98" s="19"/>
    </row>
    <row r="99" spans="1:38" x14ac:dyDescent="0.25">
      <c r="A99" t="s">
        <v>956</v>
      </c>
      <c r="C99" t="s">
        <v>32</v>
      </c>
      <c r="D99" s="20" t="s">
        <v>571</v>
      </c>
      <c r="G99" t="s">
        <v>572</v>
      </c>
      <c r="H99" t="s">
        <v>33</v>
      </c>
      <c r="I99" t="b">
        <v>0</v>
      </c>
      <c r="J99" s="1">
        <v>42466</v>
      </c>
      <c r="K99" s="2">
        <v>42466</v>
      </c>
      <c r="L99" t="s">
        <v>40</v>
      </c>
      <c r="M99" s="3">
        <v>0.42708333333333331</v>
      </c>
      <c r="N99" t="s">
        <v>573</v>
      </c>
      <c r="O99" t="s">
        <v>574</v>
      </c>
      <c r="P99" t="s">
        <v>126</v>
      </c>
      <c r="Q99" t="b">
        <v>0</v>
      </c>
      <c r="R99" s="1">
        <v>42466</v>
      </c>
      <c r="S99" s="2">
        <v>42466</v>
      </c>
      <c r="T99" t="s">
        <v>40</v>
      </c>
      <c r="U99" s="3">
        <v>0.42708333333333331</v>
      </c>
      <c r="V99" t="s">
        <v>573</v>
      </c>
      <c r="W99" t="s">
        <v>574</v>
      </c>
      <c r="X99" t="s">
        <v>126</v>
      </c>
      <c r="Y99" t="s">
        <v>127</v>
      </c>
      <c r="Z99" t="s">
        <v>128</v>
      </c>
      <c r="AA99" t="s">
        <v>127</v>
      </c>
      <c r="AD99" t="s">
        <v>36</v>
      </c>
      <c r="AE99" t="s">
        <v>36</v>
      </c>
      <c r="AF99" t="s">
        <v>37</v>
      </c>
      <c r="AG99" t="s">
        <v>32</v>
      </c>
      <c r="AH99" t="s">
        <v>151</v>
      </c>
      <c r="AI99" t="s">
        <v>152</v>
      </c>
      <c r="AK99" t="s">
        <v>153</v>
      </c>
      <c r="AL99" s="19"/>
    </row>
    <row r="100" spans="1:38" x14ac:dyDescent="0.25">
      <c r="A100" t="s">
        <v>956</v>
      </c>
      <c r="C100" t="s">
        <v>32</v>
      </c>
      <c r="D100" s="20" t="s">
        <v>575</v>
      </c>
      <c r="G100" t="s">
        <v>576</v>
      </c>
      <c r="H100" t="s">
        <v>33</v>
      </c>
      <c r="I100" t="b">
        <v>0</v>
      </c>
      <c r="J100" s="1">
        <v>42466</v>
      </c>
      <c r="K100" s="2">
        <v>42466</v>
      </c>
      <c r="L100" t="s">
        <v>40</v>
      </c>
      <c r="M100" s="3">
        <v>0.46875</v>
      </c>
      <c r="N100" t="s">
        <v>577</v>
      </c>
      <c r="O100" t="s">
        <v>578</v>
      </c>
      <c r="P100" t="s">
        <v>126</v>
      </c>
      <c r="Q100" t="b">
        <v>0</v>
      </c>
      <c r="R100" s="1">
        <v>42466</v>
      </c>
      <c r="S100" s="2">
        <v>42466</v>
      </c>
      <c r="T100" t="s">
        <v>40</v>
      </c>
      <c r="U100" s="3">
        <v>0.46875</v>
      </c>
      <c r="V100" t="s">
        <v>577</v>
      </c>
      <c r="W100" t="s">
        <v>578</v>
      </c>
      <c r="X100" t="s">
        <v>126</v>
      </c>
      <c r="Y100" t="s">
        <v>127</v>
      </c>
      <c r="Z100" t="s">
        <v>128</v>
      </c>
      <c r="AA100" t="s">
        <v>127</v>
      </c>
      <c r="AD100" t="s">
        <v>36</v>
      </c>
      <c r="AE100" t="s">
        <v>36</v>
      </c>
      <c r="AF100" t="s">
        <v>37</v>
      </c>
      <c r="AG100" t="s">
        <v>32</v>
      </c>
      <c r="AH100" t="s">
        <v>151</v>
      </c>
      <c r="AI100" t="s">
        <v>152</v>
      </c>
      <c r="AK100" t="s">
        <v>153</v>
      </c>
      <c r="AL100" s="19"/>
    </row>
    <row r="101" spans="1:38" x14ac:dyDescent="0.25">
      <c r="A101" t="s">
        <v>991</v>
      </c>
      <c r="C101" t="s">
        <v>32</v>
      </c>
      <c r="D101" s="20" t="s">
        <v>579</v>
      </c>
      <c r="G101" t="s">
        <v>580</v>
      </c>
      <c r="H101" t="s">
        <v>33</v>
      </c>
      <c r="I101" t="b">
        <v>0</v>
      </c>
      <c r="J101" s="1">
        <v>42466</v>
      </c>
      <c r="K101" s="2">
        <v>42466</v>
      </c>
      <c r="L101" t="s">
        <v>40</v>
      </c>
      <c r="M101" s="3">
        <v>0.58333333333333337</v>
      </c>
      <c r="N101" t="s">
        <v>581</v>
      </c>
      <c r="O101" t="s">
        <v>582</v>
      </c>
      <c r="P101" t="s">
        <v>126</v>
      </c>
      <c r="Q101" t="b">
        <v>0</v>
      </c>
      <c r="R101" s="1">
        <v>42466</v>
      </c>
      <c r="S101" s="2">
        <v>42466</v>
      </c>
      <c r="T101" t="s">
        <v>40</v>
      </c>
      <c r="U101" s="3">
        <v>0.66666666666666663</v>
      </c>
      <c r="V101" t="s">
        <v>583</v>
      </c>
      <c r="W101" t="s">
        <v>584</v>
      </c>
      <c r="X101" t="s">
        <v>126</v>
      </c>
      <c r="Y101" t="s">
        <v>127</v>
      </c>
      <c r="Z101" t="s">
        <v>128</v>
      </c>
      <c r="AA101" t="s">
        <v>127</v>
      </c>
      <c r="AD101" t="s">
        <v>36</v>
      </c>
      <c r="AE101" t="s">
        <v>36</v>
      </c>
      <c r="AF101" t="s">
        <v>37</v>
      </c>
      <c r="AG101" t="s">
        <v>32</v>
      </c>
      <c r="AH101" t="s">
        <v>569</v>
      </c>
      <c r="AI101" t="s">
        <v>213</v>
      </c>
      <c r="AK101" t="s">
        <v>570</v>
      </c>
      <c r="AL101" s="19"/>
    </row>
    <row r="102" spans="1:38" x14ac:dyDescent="0.25">
      <c r="J102" s="1"/>
      <c r="K102" s="2"/>
      <c r="M102" s="3"/>
      <c r="R102" s="1"/>
      <c r="S102" s="2"/>
      <c r="U102" s="3"/>
      <c r="AL102" s="19"/>
    </row>
    <row r="103" spans="1:38" x14ac:dyDescent="0.25">
      <c r="A103" t="s">
        <v>958</v>
      </c>
      <c r="C103" t="s">
        <v>32</v>
      </c>
      <c r="D103" s="20" t="s">
        <v>585</v>
      </c>
      <c r="G103" t="s">
        <v>586</v>
      </c>
      <c r="H103" t="s">
        <v>33</v>
      </c>
      <c r="I103" t="b">
        <v>0</v>
      </c>
      <c r="J103" s="1">
        <v>42466</v>
      </c>
      <c r="K103" s="2">
        <v>42466</v>
      </c>
      <c r="L103" t="s">
        <v>40</v>
      </c>
      <c r="M103" s="3">
        <v>0.6875</v>
      </c>
      <c r="N103" t="s">
        <v>587</v>
      </c>
      <c r="O103" t="s">
        <v>588</v>
      </c>
      <c r="P103" t="s">
        <v>126</v>
      </c>
      <c r="Q103" t="b">
        <v>0</v>
      </c>
      <c r="R103" s="1">
        <v>42466</v>
      </c>
      <c r="S103" s="2">
        <v>42466</v>
      </c>
      <c r="T103" t="s">
        <v>40</v>
      </c>
      <c r="U103" s="3">
        <v>0.6875</v>
      </c>
      <c r="V103" t="s">
        <v>587</v>
      </c>
      <c r="W103" t="s">
        <v>588</v>
      </c>
      <c r="X103" t="s">
        <v>126</v>
      </c>
      <c r="Y103" t="s">
        <v>127</v>
      </c>
      <c r="Z103" t="s">
        <v>128</v>
      </c>
      <c r="AA103" t="s">
        <v>127</v>
      </c>
      <c r="AD103" t="s">
        <v>36</v>
      </c>
      <c r="AE103" t="s">
        <v>36</v>
      </c>
      <c r="AF103" t="s">
        <v>37</v>
      </c>
      <c r="AG103" t="s">
        <v>32</v>
      </c>
      <c r="AH103" t="s">
        <v>165</v>
      </c>
      <c r="AI103" t="s">
        <v>166</v>
      </c>
      <c r="AK103" t="s">
        <v>167</v>
      </c>
      <c r="AL103" s="19"/>
    </row>
    <row r="104" spans="1:38" x14ac:dyDescent="0.25">
      <c r="A104" t="s">
        <v>959</v>
      </c>
      <c r="C104" t="s">
        <v>32</v>
      </c>
      <c r="D104" s="20" t="s">
        <v>589</v>
      </c>
      <c r="G104" t="s">
        <v>590</v>
      </c>
      <c r="H104" t="s">
        <v>33</v>
      </c>
      <c r="I104" t="b">
        <v>0</v>
      </c>
      <c r="J104" s="1">
        <v>42466</v>
      </c>
      <c r="K104" s="2">
        <v>42466</v>
      </c>
      <c r="L104" t="s">
        <v>40</v>
      </c>
      <c r="M104" s="3">
        <v>0.77083333333333337</v>
      </c>
      <c r="N104" t="s">
        <v>591</v>
      </c>
      <c r="O104" t="s">
        <v>592</v>
      </c>
      <c r="P104" t="s">
        <v>126</v>
      </c>
      <c r="Q104" t="b">
        <v>0</v>
      </c>
      <c r="R104" s="1">
        <v>42466</v>
      </c>
      <c r="S104" s="2">
        <v>42466</v>
      </c>
      <c r="T104" t="s">
        <v>40</v>
      </c>
      <c r="U104" s="3">
        <v>0.77083333333333337</v>
      </c>
      <c r="V104" t="s">
        <v>591</v>
      </c>
      <c r="W104" t="s">
        <v>592</v>
      </c>
      <c r="X104" t="s">
        <v>126</v>
      </c>
      <c r="Y104" t="s">
        <v>127</v>
      </c>
      <c r="Z104" t="s">
        <v>128</v>
      </c>
      <c r="AA104" t="s">
        <v>127</v>
      </c>
      <c r="AD104" t="s">
        <v>36</v>
      </c>
      <c r="AE104" t="s">
        <v>36</v>
      </c>
      <c r="AF104" t="s">
        <v>37</v>
      </c>
      <c r="AG104" t="s">
        <v>32</v>
      </c>
      <c r="AH104" t="s">
        <v>165</v>
      </c>
      <c r="AI104" t="s">
        <v>172</v>
      </c>
      <c r="AK104" t="s">
        <v>167</v>
      </c>
      <c r="AL104" s="19"/>
    </row>
    <row r="105" spans="1:38" x14ac:dyDescent="0.25">
      <c r="A105" t="s">
        <v>960</v>
      </c>
      <c r="C105" t="s">
        <v>32</v>
      </c>
      <c r="D105" s="20" t="s">
        <v>593</v>
      </c>
      <c r="G105" t="s">
        <v>594</v>
      </c>
      <c r="H105" t="s">
        <v>33</v>
      </c>
      <c r="I105" t="b">
        <v>0</v>
      </c>
      <c r="J105" s="1">
        <v>42467</v>
      </c>
      <c r="K105" s="2">
        <v>42467</v>
      </c>
      <c r="L105" t="s">
        <v>41</v>
      </c>
      <c r="M105" s="3">
        <v>0.42708333333333331</v>
      </c>
      <c r="N105" t="s">
        <v>595</v>
      </c>
      <c r="O105" t="s">
        <v>596</v>
      </c>
      <c r="P105" t="s">
        <v>126</v>
      </c>
      <c r="Q105" t="b">
        <v>0</v>
      </c>
      <c r="R105" s="1">
        <v>42467</v>
      </c>
      <c r="S105" s="2">
        <v>42467</v>
      </c>
      <c r="T105" t="s">
        <v>41</v>
      </c>
      <c r="U105" s="3">
        <v>0.42708333333333331</v>
      </c>
      <c r="V105" t="s">
        <v>595</v>
      </c>
      <c r="W105" t="s">
        <v>596</v>
      </c>
      <c r="X105" t="s">
        <v>126</v>
      </c>
      <c r="Y105" t="s">
        <v>127</v>
      </c>
      <c r="Z105" t="s">
        <v>128</v>
      </c>
      <c r="AA105" t="s">
        <v>127</v>
      </c>
      <c r="AD105" t="s">
        <v>36</v>
      </c>
      <c r="AE105" t="s">
        <v>36</v>
      </c>
      <c r="AF105" t="s">
        <v>37</v>
      </c>
      <c r="AG105" t="s">
        <v>32</v>
      </c>
      <c r="AH105" t="s">
        <v>175</v>
      </c>
      <c r="AI105" t="s">
        <v>176</v>
      </c>
      <c r="AK105" t="s">
        <v>375</v>
      </c>
      <c r="AL105" s="19"/>
    </row>
    <row r="106" spans="1:38" x14ac:dyDescent="0.25">
      <c r="A106" t="s">
        <v>961</v>
      </c>
      <c r="C106" t="s">
        <v>32</v>
      </c>
      <c r="D106" s="20" t="s">
        <v>597</v>
      </c>
      <c r="G106" t="s">
        <v>598</v>
      </c>
      <c r="H106" t="s">
        <v>33</v>
      </c>
      <c r="I106" t="b">
        <v>0</v>
      </c>
      <c r="J106" s="1">
        <v>42467</v>
      </c>
      <c r="K106" s="2">
        <v>42467</v>
      </c>
      <c r="L106" t="s">
        <v>41</v>
      </c>
      <c r="M106" s="3">
        <v>0.5625</v>
      </c>
      <c r="N106" t="s">
        <v>599</v>
      </c>
      <c r="O106" t="s">
        <v>600</v>
      </c>
      <c r="P106" t="s">
        <v>126</v>
      </c>
      <c r="Q106" t="b">
        <v>0</v>
      </c>
      <c r="R106" s="1">
        <v>42467</v>
      </c>
      <c r="S106" s="2">
        <v>42467</v>
      </c>
      <c r="T106" t="s">
        <v>41</v>
      </c>
      <c r="U106" s="3">
        <v>0.64583333333333337</v>
      </c>
      <c r="V106" t="s">
        <v>601</v>
      </c>
      <c r="W106" t="s">
        <v>602</v>
      </c>
      <c r="X106" t="s">
        <v>126</v>
      </c>
      <c r="Y106" t="s">
        <v>127</v>
      </c>
      <c r="Z106" t="s">
        <v>128</v>
      </c>
      <c r="AA106" t="s">
        <v>127</v>
      </c>
      <c r="AD106" t="s">
        <v>36</v>
      </c>
      <c r="AE106" t="s">
        <v>36</v>
      </c>
      <c r="AF106" t="s">
        <v>37</v>
      </c>
      <c r="AG106" t="s">
        <v>32</v>
      </c>
      <c r="AH106" t="s">
        <v>184</v>
      </c>
      <c r="AI106" t="s">
        <v>185</v>
      </c>
      <c r="AK106" t="s">
        <v>186</v>
      </c>
      <c r="AL106" s="19"/>
    </row>
    <row r="107" spans="1:38" x14ac:dyDescent="0.25">
      <c r="A107" t="s">
        <v>992</v>
      </c>
      <c r="C107" t="s">
        <v>32</v>
      </c>
      <c r="D107" s="20" t="s">
        <v>603</v>
      </c>
      <c r="E107" t="s">
        <v>604</v>
      </c>
      <c r="G107" t="s">
        <v>605</v>
      </c>
      <c r="H107" t="s">
        <v>33</v>
      </c>
      <c r="I107" t="b">
        <v>0</v>
      </c>
      <c r="J107" s="1">
        <v>42467</v>
      </c>
      <c r="K107" s="2">
        <v>42467</v>
      </c>
      <c r="L107" t="s">
        <v>41</v>
      </c>
      <c r="M107" s="3">
        <v>0.66666666666666663</v>
      </c>
      <c r="N107" t="s">
        <v>604</v>
      </c>
      <c r="O107" t="s">
        <v>606</v>
      </c>
      <c r="P107" t="s">
        <v>126</v>
      </c>
      <c r="Q107" t="b">
        <v>0</v>
      </c>
      <c r="R107" s="1">
        <v>42467</v>
      </c>
      <c r="S107" s="2">
        <v>42467</v>
      </c>
      <c r="T107" t="s">
        <v>41</v>
      </c>
      <c r="U107" s="3">
        <v>0.83333333333333337</v>
      </c>
      <c r="V107" t="s">
        <v>607</v>
      </c>
      <c r="W107" t="s">
        <v>608</v>
      </c>
      <c r="X107" t="s">
        <v>126</v>
      </c>
      <c r="Y107" t="s">
        <v>127</v>
      </c>
      <c r="Z107" t="s">
        <v>128</v>
      </c>
      <c r="AA107" t="s">
        <v>127</v>
      </c>
      <c r="AD107" t="s">
        <v>36</v>
      </c>
      <c r="AE107" t="s">
        <v>36</v>
      </c>
      <c r="AF107" t="s">
        <v>37</v>
      </c>
      <c r="AG107" t="s">
        <v>32</v>
      </c>
      <c r="AH107" t="s">
        <v>609</v>
      </c>
      <c r="AI107" t="s">
        <v>1245</v>
      </c>
      <c r="AK107" t="s">
        <v>611</v>
      </c>
      <c r="AL107" s="19"/>
    </row>
    <row r="108" spans="1:38" x14ac:dyDescent="0.25">
      <c r="J108" s="1"/>
      <c r="K108" s="2"/>
      <c r="M108" s="3"/>
      <c r="R108" s="1"/>
      <c r="S108" s="2"/>
      <c r="U108" s="3"/>
      <c r="AL108" s="19"/>
    </row>
    <row r="109" spans="1:38" x14ac:dyDescent="0.25">
      <c r="J109" s="1"/>
      <c r="K109" s="2"/>
      <c r="M109" s="3"/>
      <c r="R109" s="1"/>
      <c r="S109" s="2"/>
      <c r="U109" s="3"/>
      <c r="AL109" s="19"/>
    </row>
    <row r="110" spans="1:38" x14ac:dyDescent="0.25">
      <c r="J110" s="1"/>
      <c r="K110" s="2"/>
      <c r="M110" s="3"/>
      <c r="R110" s="1"/>
      <c r="S110" s="2"/>
      <c r="U110" s="3"/>
      <c r="AL110" s="19"/>
    </row>
    <row r="111" spans="1:38" x14ac:dyDescent="0.25">
      <c r="J111" s="1"/>
      <c r="K111" s="2"/>
      <c r="M111" s="3"/>
      <c r="R111" s="1"/>
      <c r="S111" s="2"/>
      <c r="U111" s="3"/>
      <c r="AL111" s="19"/>
    </row>
    <row r="112" spans="1:38" x14ac:dyDescent="0.25">
      <c r="J112" s="1"/>
      <c r="K112" s="2"/>
      <c r="M112" s="3"/>
      <c r="R112" s="1"/>
      <c r="S112" s="2"/>
      <c r="U112" s="3"/>
      <c r="AL112" s="19"/>
    </row>
    <row r="113" spans="1:38" x14ac:dyDescent="0.25">
      <c r="A113" t="s">
        <v>964</v>
      </c>
      <c r="C113" t="s">
        <v>32</v>
      </c>
      <c r="D113" s="20" t="s">
        <v>612</v>
      </c>
      <c r="G113" t="s">
        <v>613</v>
      </c>
      <c r="H113" t="s">
        <v>33</v>
      </c>
      <c r="I113" t="b">
        <v>0</v>
      </c>
      <c r="J113" s="1">
        <v>42469</v>
      </c>
      <c r="K113" s="2">
        <v>42469</v>
      </c>
      <c r="L113" t="s">
        <v>34</v>
      </c>
      <c r="M113" s="3">
        <v>0.42708333333333331</v>
      </c>
      <c r="N113" t="s">
        <v>614</v>
      </c>
      <c r="O113" t="s">
        <v>615</v>
      </c>
      <c r="P113" t="s">
        <v>126</v>
      </c>
      <c r="Q113" t="b">
        <v>0</v>
      </c>
      <c r="R113" s="1">
        <v>42469</v>
      </c>
      <c r="S113" s="2">
        <v>42469</v>
      </c>
      <c r="T113" t="s">
        <v>34</v>
      </c>
      <c r="U113" s="3">
        <v>0.42708333333333331</v>
      </c>
      <c r="V113" t="s">
        <v>614</v>
      </c>
      <c r="W113" t="s">
        <v>615</v>
      </c>
      <c r="X113" t="s">
        <v>126</v>
      </c>
      <c r="Y113" t="s">
        <v>127</v>
      </c>
      <c r="Z113" t="s">
        <v>128</v>
      </c>
      <c r="AA113" t="s">
        <v>127</v>
      </c>
      <c r="AD113" t="s">
        <v>36</v>
      </c>
      <c r="AE113" t="s">
        <v>36</v>
      </c>
      <c r="AF113" t="s">
        <v>37</v>
      </c>
      <c r="AG113" t="s">
        <v>32</v>
      </c>
      <c r="AH113" t="s">
        <v>151</v>
      </c>
      <c r="AI113" t="s">
        <v>198</v>
      </c>
      <c r="AK113" t="s">
        <v>153</v>
      </c>
      <c r="AL113" s="19"/>
    </row>
    <row r="114" spans="1:38" x14ac:dyDescent="0.25">
      <c r="A114" t="s">
        <v>993</v>
      </c>
      <c r="C114" t="s">
        <v>32</v>
      </c>
      <c r="D114" s="20" t="s">
        <v>616</v>
      </c>
      <c r="G114" t="s">
        <v>617</v>
      </c>
      <c r="H114" t="s">
        <v>33</v>
      </c>
      <c r="I114" t="b">
        <v>0</v>
      </c>
      <c r="J114" s="1">
        <v>42469</v>
      </c>
      <c r="K114" s="2">
        <v>42469</v>
      </c>
      <c r="L114" t="s">
        <v>34</v>
      </c>
      <c r="M114" s="3">
        <v>0.58333333333333337</v>
      </c>
      <c r="N114" t="s">
        <v>618</v>
      </c>
      <c r="O114" t="s">
        <v>619</v>
      </c>
      <c r="P114" t="s">
        <v>126</v>
      </c>
      <c r="Q114" t="b">
        <v>0</v>
      </c>
      <c r="R114" s="1">
        <v>42469</v>
      </c>
      <c r="S114" s="2">
        <v>42469</v>
      </c>
      <c r="T114" t="s">
        <v>34</v>
      </c>
      <c r="U114" s="3">
        <v>0.58333333333333337</v>
      </c>
      <c r="V114" t="s">
        <v>618</v>
      </c>
      <c r="W114" t="s">
        <v>619</v>
      </c>
      <c r="X114" t="s">
        <v>126</v>
      </c>
      <c r="Y114" t="s">
        <v>127</v>
      </c>
      <c r="Z114" t="s">
        <v>128</v>
      </c>
      <c r="AA114" t="s">
        <v>127</v>
      </c>
      <c r="AD114" t="s">
        <v>36</v>
      </c>
      <c r="AE114" t="s">
        <v>36</v>
      </c>
      <c r="AF114" t="s">
        <v>37</v>
      </c>
      <c r="AG114" t="s">
        <v>32</v>
      </c>
      <c r="AH114" t="s">
        <v>620</v>
      </c>
      <c r="AI114" t="s">
        <v>621</v>
      </c>
      <c r="AK114" t="s">
        <v>622</v>
      </c>
      <c r="AL114" s="19"/>
    </row>
    <row r="115" spans="1:38" x14ac:dyDescent="0.25">
      <c r="J115" s="1"/>
      <c r="K115" s="2"/>
      <c r="M115" s="3"/>
      <c r="R115" s="1"/>
      <c r="S115" s="2"/>
      <c r="U115" s="3"/>
      <c r="AL115" s="19"/>
    </row>
    <row r="116" spans="1:38" x14ac:dyDescent="0.25">
      <c r="A116" t="s">
        <v>966</v>
      </c>
      <c r="C116" t="s">
        <v>32</v>
      </c>
      <c r="D116" s="20" t="s">
        <v>623</v>
      </c>
      <c r="G116" t="s">
        <v>624</v>
      </c>
      <c r="H116" t="s">
        <v>33</v>
      </c>
      <c r="I116" t="b">
        <v>0</v>
      </c>
      <c r="J116" s="1">
        <v>42471</v>
      </c>
      <c r="K116" s="2">
        <v>42471</v>
      </c>
      <c r="L116" t="s">
        <v>38</v>
      </c>
      <c r="M116" s="3">
        <v>0.42708333333333331</v>
      </c>
      <c r="N116" t="s">
        <v>625</v>
      </c>
      <c r="O116" t="s">
        <v>626</v>
      </c>
      <c r="P116" t="s">
        <v>126</v>
      </c>
      <c r="Q116" t="b">
        <v>0</v>
      </c>
      <c r="R116" s="1">
        <v>42471</v>
      </c>
      <c r="S116" s="2">
        <v>42471</v>
      </c>
      <c r="T116" t="s">
        <v>38</v>
      </c>
      <c r="U116" s="3">
        <v>0.42708333333333331</v>
      </c>
      <c r="V116" t="s">
        <v>625</v>
      </c>
      <c r="W116" t="s">
        <v>626</v>
      </c>
      <c r="X116" t="s">
        <v>126</v>
      </c>
      <c r="Y116" t="s">
        <v>127</v>
      </c>
      <c r="Z116" t="s">
        <v>128</v>
      </c>
      <c r="AA116" t="s">
        <v>127</v>
      </c>
      <c r="AD116" t="s">
        <v>36</v>
      </c>
      <c r="AE116" t="s">
        <v>36</v>
      </c>
      <c r="AF116" t="s">
        <v>37</v>
      </c>
      <c r="AG116" t="s">
        <v>32</v>
      </c>
      <c r="AH116" t="s">
        <v>151</v>
      </c>
      <c r="AI116" t="s">
        <v>212</v>
      </c>
      <c r="AK116" t="s">
        <v>153</v>
      </c>
      <c r="AL116" s="19"/>
    </row>
    <row r="117" spans="1:38" x14ac:dyDescent="0.25">
      <c r="J117" s="1"/>
      <c r="K117" s="2"/>
      <c r="M117" s="3"/>
      <c r="R117" s="1"/>
      <c r="S117" s="2"/>
      <c r="U117" s="3"/>
      <c r="AL117" s="19"/>
    </row>
    <row r="118" spans="1:38" x14ac:dyDescent="0.25">
      <c r="J118" s="1"/>
      <c r="K118" s="2"/>
      <c r="M118" s="3"/>
      <c r="R118" s="1"/>
      <c r="S118" s="2"/>
      <c r="U118" s="3"/>
      <c r="AL118" s="19"/>
    </row>
    <row r="119" spans="1:38" x14ac:dyDescent="0.25">
      <c r="A119" t="s">
        <v>968</v>
      </c>
      <c r="C119" t="s">
        <v>32</v>
      </c>
      <c r="D119" s="20" t="s">
        <v>628</v>
      </c>
      <c r="G119" t="s">
        <v>629</v>
      </c>
      <c r="H119" t="s">
        <v>33</v>
      </c>
      <c r="I119" t="b">
        <v>0</v>
      </c>
      <c r="J119" s="1">
        <v>42471</v>
      </c>
      <c r="K119" s="2">
        <v>42471</v>
      </c>
      <c r="L119" t="s">
        <v>38</v>
      </c>
      <c r="M119" s="3">
        <v>0.77083333333333337</v>
      </c>
      <c r="N119" t="s">
        <v>630</v>
      </c>
      <c r="O119" t="s">
        <v>631</v>
      </c>
      <c r="P119" t="s">
        <v>126</v>
      </c>
      <c r="Q119" t="b">
        <v>0</v>
      </c>
      <c r="R119" s="1">
        <v>42471</v>
      </c>
      <c r="S119" s="2">
        <v>42471</v>
      </c>
      <c r="T119" t="s">
        <v>38</v>
      </c>
      <c r="U119" s="3">
        <v>0.77083333333333337</v>
      </c>
      <c r="V119" t="s">
        <v>630</v>
      </c>
      <c r="W119" t="s">
        <v>631</v>
      </c>
      <c r="X119" t="s">
        <v>126</v>
      </c>
      <c r="Y119" t="s">
        <v>127</v>
      </c>
      <c r="Z119" t="s">
        <v>128</v>
      </c>
      <c r="AA119" t="s">
        <v>127</v>
      </c>
      <c r="AD119" t="s">
        <v>36</v>
      </c>
      <c r="AE119" t="s">
        <v>36</v>
      </c>
      <c r="AF119" t="s">
        <v>37</v>
      </c>
      <c r="AG119" t="s">
        <v>32</v>
      </c>
      <c r="AH119" t="s">
        <v>151</v>
      </c>
      <c r="AI119" t="s">
        <v>223</v>
      </c>
      <c r="AK119" t="s">
        <v>153</v>
      </c>
      <c r="AL119" s="19"/>
    </row>
    <row r="120" spans="1:38" x14ac:dyDescent="0.25">
      <c r="A120" t="s">
        <v>994</v>
      </c>
      <c r="C120" t="s">
        <v>32</v>
      </c>
      <c r="D120" s="20" t="s">
        <v>632</v>
      </c>
      <c r="G120" t="s">
        <v>633</v>
      </c>
      <c r="H120" t="s">
        <v>33</v>
      </c>
      <c r="I120" t="b">
        <v>0</v>
      </c>
      <c r="J120" s="1">
        <v>42472</v>
      </c>
      <c r="K120" s="2">
        <v>42472</v>
      </c>
      <c r="L120" t="s">
        <v>39</v>
      </c>
      <c r="M120" s="3">
        <v>0.66666666666666663</v>
      </c>
      <c r="N120" t="s">
        <v>634</v>
      </c>
      <c r="O120" t="s">
        <v>635</v>
      </c>
      <c r="P120" t="s">
        <v>126</v>
      </c>
      <c r="Q120" t="b">
        <v>0</v>
      </c>
      <c r="R120" s="1">
        <v>42472</v>
      </c>
      <c r="S120" s="2">
        <v>42472</v>
      </c>
      <c r="T120" t="s">
        <v>39</v>
      </c>
      <c r="U120" s="3">
        <v>0.66666666666666663</v>
      </c>
      <c r="V120" t="s">
        <v>634</v>
      </c>
      <c r="W120" t="s">
        <v>635</v>
      </c>
      <c r="X120" t="s">
        <v>126</v>
      </c>
      <c r="Y120" t="s">
        <v>127</v>
      </c>
      <c r="Z120" t="s">
        <v>128</v>
      </c>
      <c r="AA120" t="s">
        <v>127</v>
      </c>
      <c r="AD120" t="s">
        <v>36</v>
      </c>
      <c r="AE120" t="s">
        <v>36</v>
      </c>
      <c r="AF120" t="s">
        <v>37</v>
      </c>
      <c r="AG120" t="s">
        <v>32</v>
      </c>
      <c r="AH120" t="s">
        <v>636</v>
      </c>
      <c r="AI120" t="s">
        <v>637</v>
      </c>
      <c r="AK120" t="s">
        <v>638</v>
      </c>
      <c r="AL120" s="19"/>
    </row>
    <row r="121" spans="1:38" x14ac:dyDescent="0.25">
      <c r="A121" t="s">
        <v>995</v>
      </c>
      <c r="C121" t="s">
        <v>32</v>
      </c>
      <c r="D121" s="20" t="s">
        <v>639</v>
      </c>
      <c r="G121" t="s">
        <v>640</v>
      </c>
      <c r="H121" t="s">
        <v>33</v>
      </c>
      <c r="I121" t="b">
        <v>0</v>
      </c>
      <c r="J121" s="1">
        <v>42472</v>
      </c>
      <c r="K121" s="2">
        <v>42472</v>
      </c>
      <c r="L121" t="s">
        <v>39</v>
      </c>
      <c r="M121" s="3">
        <v>0.67708333333333337</v>
      </c>
      <c r="N121" t="s">
        <v>641</v>
      </c>
      <c r="O121" t="s">
        <v>642</v>
      </c>
      <c r="P121" t="s">
        <v>126</v>
      </c>
      <c r="Q121" t="b">
        <v>0</v>
      </c>
      <c r="R121" s="1">
        <v>42472</v>
      </c>
      <c r="S121" s="2">
        <v>42472</v>
      </c>
      <c r="T121" t="s">
        <v>39</v>
      </c>
      <c r="U121" s="3">
        <v>0.67708333333333337</v>
      </c>
      <c r="V121" t="s">
        <v>641</v>
      </c>
      <c r="W121" t="s">
        <v>642</v>
      </c>
      <c r="X121" t="s">
        <v>126</v>
      </c>
      <c r="Y121" t="s">
        <v>127</v>
      </c>
      <c r="Z121" t="s">
        <v>128</v>
      </c>
      <c r="AA121" t="s">
        <v>127</v>
      </c>
      <c r="AD121" t="s">
        <v>36</v>
      </c>
      <c r="AE121" t="s">
        <v>36</v>
      </c>
      <c r="AF121" t="s">
        <v>37</v>
      </c>
      <c r="AG121" t="s">
        <v>32</v>
      </c>
      <c r="AH121" t="s">
        <v>257</v>
      </c>
      <c r="AI121" t="s">
        <v>643</v>
      </c>
      <c r="AK121" t="s">
        <v>644</v>
      </c>
      <c r="AL121" s="19"/>
    </row>
    <row r="122" spans="1:38" x14ac:dyDescent="0.25">
      <c r="A122" t="s">
        <v>996</v>
      </c>
      <c r="C122" t="s">
        <v>32</v>
      </c>
      <c r="D122" s="20" t="s">
        <v>645</v>
      </c>
      <c r="G122" t="s">
        <v>646</v>
      </c>
      <c r="H122" t="s">
        <v>33</v>
      </c>
      <c r="I122" t="b">
        <v>0</v>
      </c>
      <c r="J122" s="1">
        <v>42473</v>
      </c>
      <c r="K122" s="2">
        <v>42473</v>
      </c>
      <c r="L122" t="s">
        <v>40</v>
      </c>
      <c r="M122" s="3">
        <v>0.42708333333333331</v>
      </c>
      <c r="N122" t="s">
        <v>647</v>
      </c>
      <c r="O122" t="s">
        <v>648</v>
      </c>
      <c r="P122" t="s">
        <v>126</v>
      </c>
      <c r="Q122" t="b">
        <v>0</v>
      </c>
      <c r="R122" s="1">
        <v>42473</v>
      </c>
      <c r="S122" s="2">
        <v>42473</v>
      </c>
      <c r="T122" t="s">
        <v>40</v>
      </c>
      <c r="U122" s="3">
        <v>0.42708333333333331</v>
      </c>
      <c r="V122" t="s">
        <v>647</v>
      </c>
      <c r="W122" t="s">
        <v>648</v>
      </c>
      <c r="X122" t="s">
        <v>126</v>
      </c>
      <c r="Y122" t="s">
        <v>127</v>
      </c>
      <c r="Z122" t="s">
        <v>128</v>
      </c>
      <c r="AA122" t="s">
        <v>127</v>
      </c>
      <c r="AD122" t="s">
        <v>36</v>
      </c>
      <c r="AE122" t="s">
        <v>36</v>
      </c>
      <c r="AF122" t="s">
        <v>37</v>
      </c>
      <c r="AG122" t="s">
        <v>32</v>
      </c>
      <c r="AH122" t="s">
        <v>151</v>
      </c>
      <c r="AI122" t="s">
        <v>649</v>
      </c>
      <c r="AK122" t="s">
        <v>153</v>
      </c>
      <c r="AL122" s="19"/>
    </row>
    <row r="123" spans="1:38" x14ac:dyDescent="0.25">
      <c r="A123" t="s">
        <v>997</v>
      </c>
      <c r="C123" t="s">
        <v>32</v>
      </c>
      <c r="D123" s="20" t="s">
        <v>650</v>
      </c>
      <c r="G123" t="s">
        <v>651</v>
      </c>
      <c r="H123" t="s">
        <v>33</v>
      </c>
      <c r="I123" t="b">
        <v>0</v>
      </c>
      <c r="J123" s="1">
        <v>42473</v>
      </c>
      <c r="K123" s="2">
        <v>42473</v>
      </c>
      <c r="L123" t="s">
        <v>40</v>
      </c>
      <c r="M123" s="3">
        <v>0.46875</v>
      </c>
      <c r="N123" t="s">
        <v>652</v>
      </c>
      <c r="O123" t="s">
        <v>653</v>
      </c>
      <c r="P123" t="s">
        <v>126</v>
      </c>
      <c r="Q123" t="b">
        <v>0</v>
      </c>
      <c r="R123" s="1">
        <v>42473</v>
      </c>
      <c r="S123" s="2">
        <v>42473</v>
      </c>
      <c r="T123" t="s">
        <v>40</v>
      </c>
      <c r="U123" s="3">
        <v>0.46875</v>
      </c>
      <c r="V123" t="s">
        <v>652</v>
      </c>
      <c r="W123" t="s">
        <v>653</v>
      </c>
      <c r="X123" t="s">
        <v>126</v>
      </c>
      <c r="Y123" t="s">
        <v>127</v>
      </c>
      <c r="Z123" t="s">
        <v>128</v>
      </c>
      <c r="AA123" t="s">
        <v>127</v>
      </c>
      <c r="AD123" t="s">
        <v>36</v>
      </c>
      <c r="AE123" t="s">
        <v>36</v>
      </c>
      <c r="AF123" t="s">
        <v>37</v>
      </c>
      <c r="AG123" t="s">
        <v>32</v>
      </c>
      <c r="AH123" t="s">
        <v>151</v>
      </c>
      <c r="AI123" t="s">
        <v>649</v>
      </c>
      <c r="AK123" t="s">
        <v>153</v>
      </c>
      <c r="AL123" s="19"/>
    </row>
    <row r="124" spans="1:38" x14ac:dyDescent="0.25">
      <c r="A124" t="s">
        <v>998</v>
      </c>
      <c r="C124" t="s">
        <v>32</v>
      </c>
      <c r="D124" s="20" t="s">
        <v>654</v>
      </c>
      <c r="G124" t="s">
        <v>655</v>
      </c>
      <c r="H124" t="s">
        <v>33</v>
      </c>
      <c r="I124" t="b">
        <v>0</v>
      </c>
      <c r="J124" s="1">
        <v>42473</v>
      </c>
      <c r="K124" s="2">
        <v>42473</v>
      </c>
      <c r="L124" t="s">
        <v>40</v>
      </c>
      <c r="M124" s="3">
        <v>0.58333333333333337</v>
      </c>
      <c r="N124" t="s">
        <v>656</v>
      </c>
      <c r="O124" t="s">
        <v>657</v>
      </c>
      <c r="P124" t="s">
        <v>126</v>
      </c>
      <c r="Q124" t="b">
        <v>0</v>
      </c>
      <c r="R124" s="1">
        <v>42473</v>
      </c>
      <c r="S124" s="2">
        <v>42473</v>
      </c>
      <c r="T124" t="s">
        <v>40</v>
      </c>
      <c r="U124" s="3">
        <v>0.58333333333333337</v>
      </c>
      <c r="V124" t="s">
        <v>656</v>
      </c>
      <c r="W124" t="s">
        <v>657</v>
      </c>
      <c r="X124" t="s">
        <v>126</v>
      </c>
      <c r="Y124" t="s">
        <v>127</v>
      </c>
      <c r="Z124" t="s">
        <v>128</v>
      </c>
      <c r="AA124" t="s">
        <v>127</v>
      </c>
      <c r="AD124" t="s">
        <v>36</v>
      </c>
      <c r="AE124" t="s">
        <v>36</v>
      </c>
      <c r="AF124" t="s">
        <v>37</v>
      </c>
      <c r="AG124" t="s">
        <v>32</v>
      </c>
      <c r="AH124" t="s">
        <v>658</v>
      </c>
      <c r="AI124" t="s">
        <v>242</v>
      </c>
      <c r="AK124" t="s">
        <v>659</v>
      </c>
      <c r="AL124" s="19"/>
    </row>
    <row r="125" spans="1:38" x14ac:dyDescent="0.25">
      <c r="A125" t="s">
        <v>999</v>
      </c>
      <c r="C125" t="s">
        <v>32</v>
      </c>
      <c r="D125" s="20" t="s">
        <v>660</v>
      </c>
      <c r="G125" t="s">
        <v>661</v>
      </c>
      <c r="H125" t="s">
        <v>33</v>
      </c>
      <c r="I125" t="b">
        <v>0</v>
      </c>
      <c r="J125" s="1">
        <v>42473</v>
      </c>
      <c r="K125" s="2">
        <v>42473</v>
      </c>
      <c r="L125" t="s">
        <v>40</v>
      </c>
      <c r="M125" s="3">
        <v>0.58333333333333337</v>
      </c>
      <c r="N125" t="s">
        <v>656</v>
      </c>
      <c r="O125" t="s">
        <v>657</v>
      </c>
      <c r="P125" t="s">
        <v>126</v>
      </c>
      <c r="Q125" t="b">
        <v>0</v>
      </c>
      <c r="R125" s="1">
        <v>42473</v>
      </c>
      <c r="S125" s="2">
        <v>42473</v>
      </c>
      <c r="T125" t="s">
        <v>40</v>
      </c>
      <c r="U125" s="3">
        <v>0.66666666666666663</v>
      </c>
      <c r="V125" t="s">
        <v>662</v>
      </c>
      <c r="W125" t="s">
        <v>663</v>
      </c>
      <c r="X125" t="s">
        <v>126</v>
      </c>
      <c r="Y125" t="s">
        <v>127</v>
      </c>
      <c r="Z125" t="s">
        <v>128</v>
      </c>
      <c r="AA125" t="s">
        <v>127</v>
      </c>
      <c r="AD125" t="s">
        <v>36</v>
      </c>
      <c r="AE125" t="s">
        <v>36</v>
      </c>
      <c r="AF125" t="s">
        <v>37</v>
      </c>
      <c r="AG125" t="s">
        <v>32</v>
      </c>
      <c r="AH125" t="s">
        <v>569</v>
      </c>
      <c r="AI125" t="s">
        <v>664</v>
      </c>
      <c r="AK125" t="s">
        <v>570</v>
      </c>
      <c r="AL125" s="19"/>
    </row>
    <row r="126" spans="1:38" x14ac:dyDescent="0.25">
      <c r="J126" s="1"/>
      <c r="K126" s="2"/>
      <c r="M126" s="3"/>
      <c r="R126" s="1"/>
      <c r="S126" s="2"/>
      <c r="U126" s="3"/>
      <c r="AL126" s="19"/>
    </row>
    <row r="127" spans="1:38" x14ac:dyDescent="0.25">
      <c r="A127" t="s">
        <v>958</v>
      </c>
      <c r="C127" t="s">
        <v>32</v>
      </c>
      <c r="D127" s="20" t="s">
        <v>665</v>
      </c>
      <c r="G127" t="s">
        <v>666</v>
      </c>
      <c r="H127" t="s">
        <v>33</v>
      </c>
      <c r="I127" t="b">
        <v>0</v>
      </c>
      <c r="J127" s="1">
        <v>42473</v>
      </c>
      <c r="K127" s="2">
        <v>42473</v>
      </c>
      <c r="L127" t="s">
        <v>40</v>
      </c>
      <c r="M127" s="3">
        <v>0.6875</v>
      </c>
      <c r="N127" t="s">
        <v>667</v>
      </c>
      <c r="O127" t="s">
        <v>668</v>
      </c>
      <c r="P127" t="s">
        <v>126</v>
      </c>
      <c r="Q127" t="b">
        <v>0</v>
      </c>
      <c r="R127" s="1">
        <v>42473</v>
      </c>
      <c r="S127" s="2">
        <v>42473</v>
      </c>
      <c r="T127" t="s">
        <v>40</v>
      </c>
      <c r="U127" s="3">
        <v>0.6875</v>
      </c>
      <c r="V127" t="s">
        <v>667</v>
      </c>
      <c r="W127" t="s">
        <v>668</v>
      </c>
      <c r="X127" t="s">
        <v>126</v>
      </c>
      <c r="Y127" t="s">
        <v>127</v>
      </c>
      <c r="Z127" t="s">
        <v>128</v>
      </c>
      <c r="AA127" t="s">
        <v>127</v>
      </c>
      <c r="AD127" t="s">
        <v>36</v>
      </c>
      <c r="AE127" t="s">
        <v>36</v>
      </c>
      <c r="AF127" t="s">
        <v>37</v>
      </c>
      <c r="AG127" t="s">
        <v>32</v>
      </c>
      <c r="AH127" t="s">
        <v>165</v>
      </c>
      <c r="AI127" t="s">
        <v>166</v>
      </c>
      <c r="AK127" t="s">
        <v>167</v>
      </c>
      <c r="AL127" s="19"/>
    </row>
    <row r="128" spans="1:38" x14ac:dyDescent="0.25">
      <c r="A128" t="s">
        <v>960</v>
      </c>
      <c r="C128" t="s">
        <v>32</v>
      </c>
      <c r="D128" s="20" t="s">
        <v>669</v>
      </c>
      <c r="G128" t="s">
        <v>670</v>
      </c>
      <c r="H128" t="s">
        <v>33</v>
      </c>
      <c r="I128" t="b">
        <v>0</v>
      </c>
      <c r="J128" s="1">
        <v>42474</v>
      </c>
      <c r="K128" s="2">
        <v>42474</v>
      </c>
      <c r="L128" t="s">
        <v>41</v>
      </c>
      <c r="M128" s="3">
        <v>0.42708333333333331</v>
      </c>
      <c r="N128" t="s">
        <v>671</v>
      </c>
      <c r="O128" t="s">
        <v>672</v>
      </c>
      <c r="P128" t="s">
        <v>126</v>
      </c>
      <c r="Q128" t="b">
        <v>0</v>
      </c>
      <c r="R128" s="1">
        <v>42474</v>
      </c>
      <c r="S128" s="2">
        <v>42474</v>
      </c>
      <c r="T128" t="s">
        <v>41</v>
      </c>
      <c r="U128" s="3">
        <v>0.42708333333333331</v>
      </c>
      <c r="V128" t="s">
        <v>671</v>
      </c>
      <c r="W128" t="s">
        <v>672</v>
      </c>
      <c r="X128" t="s">
        <v>126</v>
      </c>
      <c r="Y128" t="s">
        <v>127</v>
      </c>
      <c r="Z128" t="s">
        <v>128</v>
      </c>
      <c r="AA128" t="s">
        <v>127</v>
      </c>
      <c r="AD128" t="s">
        <v>36</v>
      </c>
      <c r="AE128" t="s">
        <v>36</v>
      </c>
      <c r="AF128" t="s">
        <v>37</v>
      </c>
      <c r="AG128" t="s">
        <v>32</v>
      </c>
      <c r="AH128" t="s">
        <v>175</v>
      </c>
      <c r="AI128" t="s">
        <v>176</v>
      </c>
      <c r="AK128" t="s">
        <v>375</v>
      </c>
      <c r="AL128" s="19"/>
    </row>
    <row r="129" spans="1:38" x14ac:dyDescent="0.25">
      <c r="A129" t="s">
        <v>961</v>
      </c>
      <c r="C129" t="s">
        <v>32</v>
      </c>
      <c r="D129" s="20" t="s">
        <v>673</v>
      </c>
      <c r="G129" t="s">
        <v>674</v>
      </c>
      <c r="H129" t="s">
        <v>33</v>
      </c>
      <c r="I129" t="b">
        <v>0</v>
      </c>
      <c r="J129" s="1">
        <v>42474</v>
      </c>
      <c r="K129" s="2">
        <v>42474</v>
      </c>
      <c r="L129" t="s">
        <v>41</v>
      </c>
      <c r="M129" s="3">
        <v>0.5625</v>
      </c>
      <c r="N129" t="s">
        <v>675</v>
      </c>
      <c r="O129" t="s">
        <v>676</v>
      </c>
      <c r="P129" t="s">
        <v>126</v>
      </c>
      <c r="Q129" t="b">
        <v>0</v>
      </c>
      <c r="R129" s="1">
        <v>42474</v>
      </c>
      <c r="S129" s="2">
        <v>42474</v>
      </c>
      <c r="T129" t="s">
        <v>41</v>
      </c>
      <c r="U129" s="3">
        <v>0.64583333333333337</v>
      </c>
      <c r="V129" t="s">
        <v>677</v>
      </c>
      <c r="W129" t="s">
        <v>678</v>
      </c>
      <c r="X129" t="s">
        <v>126</v>
      </c>
      <c r="Y129" t="s">
        <v>127</v>
      </c>
      <c r="Z129" t="s">
        <v>128</v>
      </c>
      <c r="AA129" t="s">
        <v>127</v>
      </c>
      <c r="AD129" t="s">
        <v>36</v>
      </c>
      <c r="AE129" t="s">
        <v>36</v>
      </c>
      <c r="AF129" t="s">
        <v>37</v>
      </c>
      <c r="AG129" t="s">
        <v>32</v>
      </c>
      <c r="AH129" t="s">
        <v>184</v>
      </c>
      <c r="AI129" t="s">
        <v>185</v>
      </c>
      <c r="AK129" t="s">
        <v>186</v>
      </c>
      <c r="AL129" s="19"/>
    </row>
    <row r="130" spans="1:38" x14ac:dyDescent="0.25">
      <c r="J130" s="1"/>
      <c r="K130" s="2"/>
      <c r="M130" s="3"/>
      <c r="R130" s="1"/>
      <c r="S130" s="2"/>
      <c r="U130" s="3"/>
      <c r="AL130" s="19"/>
    </row>
    <row r="131" spans="1:38" x14ac:dyDescent="0.25">
      <c r="J131" s="1"/>
      <c r="K131" s="2"/>
      <c r="M131" s="3"/>
      <c r="R131" s="1"/>
      <c r="S131" s="2"/>
      <c r="U131" s="3"/>
      <c r="AL131" s="19"/>
    </row>
    <row r="132" spans="1:38" x14ac:dyDescent="0.25">
      <c r="A132" t="s">
        <v>1000</v>
      </c>
      <c r="C132" t="s">
        <v>32</v>
      </c>
      <c r="D132" s="20" t="s">
        <v>681</v>
      </c>
      <c r="G132" t="s">
        <v>682</v>
      </c>
      <c r="H132" t="s">
        <v>33</v>
      </c>
      <c r="I132" t="b">
        <v>0</v>
      </c>
      <c r="J132" s="1">
        <v>42474</v>
      </c>
      <c r="K132" s="2">
        <v>42474</v>
      </c>
      <c r="L132" t="s">
        <v>41</v>
      </c>
      <c r="M132" s="3">
        <v>0.75</v>
      </c>
      <c r="N132" t="s">
        <v>679</v>
      </c>
      <c r="O132" t="s">
        <v>680</v>
      </c>
      <c r="P132" t="s">
        <v>126</v>
      </c>
      <c r="Q132" t="b">
        <v>0</v>
      </c>
      <c r="R132" s="1">
        <v>42474</v>
      </c>
      <c r="S132" s="2">
        <v>42474</v>
      </c>
      <c r="T132" t="s">
        <v>41</v>
      </c>
      <c r="U132" s="3">
        <v>0.75</v>
      </c>
      <c r="V132" t="s">
        <v>679</v>
      </c>
      <c r="W132" t="s">
        <v>680</v>
      </c>
      <c r="X132" t="s">
        <v>126</v>
      </c>
      <c r="Y132" t="s">
        <v>127</v>
      </c>
      <c r="Z132" t="s">
        <v>128</v>
      </c>
      <c r="AA132" t="s">
        <v>127</v>
      </c>
      <c r="AD132" t="s">
        <v>36</v>
      </c>
      <c r="AE132" t="s">
        <v>36</v>
      </c>
      <c r="AF132" t="s">
        <v>37</v>
      </c>
      <c r="AG132" t="s">
        <v>32</v>
      </c>
      <c r="AH132" t="s">
        <v>683</v>
      </c>
      <c r="AI132" t="s">
        <v>684</v>
      </c>
      <c r="AK132" t="s">
        <v>685</v>
      </c>
      <c r="AL132" s="19"/>
    </row>
    <row r="133" spans="1:38" x14ac:dyDescent="0.25">
      <c r="J133" s="1"/>
      <c r="K133" s="2"/>
      <c r="M133" s="3"/>
      <c r="R133" s="1"/>
      <c r="S133" s="2"/>
      <c r="U133" s="3"/>
      <c r="AL133" s="19"/>
    </row>
    <row r="134" spans="1:38" x14ac:dyDescent="0.25">
      <c r="A134" t="s">
        <v>964</v>
      </c>
      <c r="C134" t="s">
        <v>32</v>
      </c>
      <c r="D134" s="20" t="s">
        <v>686</v>
      </c>
      <c r="G134" t="s">
        <v>687</v>
      </c>
      <c r="H134" t="s">
        <v>33</v>
      </c>
      <c r="I134" t="b">
        <v>0</v>
      </c>
      <c r="J134" s="1">
        <v>42476</v>
      </c>
      <c r="K134" s="2">
        <v>42476</v>
      </c>
      <c r="L134" t="s">
        <v>34</v>
      </c>
      <c r="M134" s="3">
        <v>0.42708333333333331</v>
      </c>
      <c r="N134" t="s">
        <v>688</v>
      </c>
      <c r="O134" t="s">
        <v>689</v>
      </c>
      <c r="P134" t="s">
        <v>126</v>
      </c>
      <c r="Q134" t="b">
        <v>0</v>
      </c>
      <c r="R134" s="1">
        <v>42476</v>
      </c>
      <c r="S134" s="2">
        <v>42476</v>
      </c>
      <c r="T134" t="s">
        <v>34</v>
      </c>
      <c r="U134" s="3">
        <v>0.42708333333333331</v>
      </c>
      <c r="V134" t="s">
        <v>688</v>
      </c>
      <c r="W134" t="s">
        <v>689</v>
      </c>
      <c r="X134" t="s">
        <v>126</v>
      </c>
      <c r="Y134" t="s">
        <v>127</v>
      </c>
      <c r="Z134" t="s">
        <v>128</v>
      </c>
      <c r="AA134" t="s">
        <v>127</v>
      </c>
      <c r="AD134" t="s">
        <v>36</v>
      </c>
      <c r="AE134" t="s">
        <v>36</v>
      </c>
      <c r="AF134" t="s">
        <v>37</v>
      </c>
      <c r="AG134" t="s">
        <v>32</v>
      </c>
      <c r="AH134" t="s">
        <v>151</v>
      </c>
      <c r="AI134" t="s">
        <v>690</v>
      </c>
      <c r="AK134" t="s">
        <v>153</v>
      </c>
      <c r="AL134" s="19"/>
    </row>
    <row r="135" spans="1:38" x14ac:dyDescent="0.25">
      <c r="A135" t="s">
        <v>1001</v>
      </c>
      <c r="C135" t="s">
        <v>32</v>
      </c>
      <c r="D135" s="20" t="s">
        <v>691</v>
      </c>
      <c r="G135" t="s">
        <v>692</v>
      </c>
      <c r="H135" t="s">
        <v>33</v>
      </c>
      <c r="I135" t="b">
        <v>0</v>
      </c>
      <c r="J135" s="1">
        <v>42476</v>
      </c>
      <c r="K135" s="2">
        <v>42476</v>
      </c>
      <c r="L135" t="s">
        <v>34</v>
      </c>
      <c r="M135" s="3">
        <v>0.5</v>
      </c>
      <c r="N135" t="s">
        <v>693</v>
      </c>
      <c r="O135" t="s">
        <v>694</v>
      </c>
      <c r="P135" t="s">
        <v>126</v>
      </c>
      <c r="Q135" t="b">
        <v>0</v>
      </c>
      <c r="R135" s="1">
        <v>42476</v>
      </c>
      <c r="S135" s="2">
        <v>42476</v>
      </c>
      <c r="T135" t="s">
        <v>34</v>
      </c>
      <c r="U135" s="3">
        <v>0.5</v>
      </c>
      <c r="V135" t="s">
        <v>693</v>
      </c>
      <c r="W135" t="s">
        <v>694</v>
      </c>
      <c r="X135" t="s">
        <v>126</v>
      </c>
      <c r="Y135" t="s">
        <v>127</v>
      </c>
      <c r="Z135" t="s">
        <v>128</v>
      </c>
      <c r="AA135" t="s">
        <v>127</v>
      </c>
      <c r="AD135" t="s">
        <v>36</v>
      </c>
      <c r="AE135" t="s">
        <v>36</v>
      </c>
      <c r="AF135" t="s">
        <v>37</v>
      </c>
      <c r="AG135" t="s">
        <v>32</v>
      </c>
      <c r="AH135" t="s">
        <v>695</v>
      </c>
      <c r="AI135" t="s">
        <v>696</v>
      </c>
      <c r="AK135" t="s">
        <v>697</v>
      </c>
      <c r="AL135" s="19"/>
    </row>
    <row r="136" spans="1:38" x14ac:dyDescent="0.25">
      <c r="A136" t="s">
        <v>979</v>
      </c>
      <c r="C136" t="s">
        <v>32</v>
      </c>
      <c r="D136" s="20" t="s">
        <v>698</v>
      </c>
      <c r="G136" t="s">
        <v>699</v>
      </c>
      <c r="H136" t="s">
        <v>33</v>
      </c>
      <c r="I136" t="b">
        <v>0</v>
      </c>
      <c r="J136" s="1">
        <v>42477</v>
      </c>
      <c r="K136" s="2">
        <v>42477</v>
      </c>
      <c r="L136" t="s">
        <v>35</v>
      </c>
      <c r="M136" s="3">
        <v>0.625</v>
      </c>
      <c r="N136" t="s">
        <v>700</v>
      </c>
      <c r="O136" t="s">
        <v>701</v>
      </c>
      <c r="P136" t="s">
        <v>126</v>
      </c>
      <c r="Q136" t="b">
        <v>0</v>
      </c>
      <c r="R136" s="1">
        <v>42477</v>
      </c>
      <c r="S136" s="2">
        <v>42477</v>
      </c>
      <c r="T136" t="s">
        <v>35</v>
      </c>
      <c r="U136" s="3">
        <v>0.66666666666666663</v>
      </c>
      <c r="V136" t="s">
        <v>702</v>
      </c>
      <c r="W136" t="s">
        <v>703</v>
      </c>
      <c r="X136" t="s">
        <v>126</v>
      </c>
      <c r="Y136" t="s">
        <v>127</v>
      </c>
      <c r="Z136" t="s">
        <v>128</v>
      </c>
      <c r="AA136" t="s">
        <v>127</v>
      </c>
      <c r="AD136" t="s">
        <v>36</v>
      </c>
      <c r="AE136" t="s">
        <v>36</v>
      </c>
      <c r="AF136" t="s">
        <v>37</v>
      </c>
      <c r="AG136" t="s">
        <v>32</v>
      </c>
      <c r="AH136" t="s">
        <v>175</v>
      </c>
      <c r="AI136" t="s">
        <v>704</v>
      </c>
      <c r="AK136" t="s">
        <v>705</v>
      </c>
      <c r="AL136" s="19"/>
    </row>
    <row r="137" spans="1:38" x14ac:dyDescent="0.25">
      <c r="A137" t="s">
        <v>966</v>
      </c>
      <c r="C137" t="s">
        <v>32</v>
      </c>
      <c r="D137" s="20" t="s">
        <v>706</v>
      </c>
      <c r="G137" t="s">
        <v>707</v>
      </c>
      <c r="H137" t="s">
        <v>33</v>
      </c>
      <c r="I137" t="b">
        <v>0</v>
      </c>
      <c r="J137" s="1">
        <v>42478</v>
      </c>
      <c r="K137" s="2">
        <v>42478</v>
      </c>
      <c r="L137" t="s">
        <v>38</v>
      </c>
      <c r="M137" s="3">
        <v>0.42708333333333331</v>
      </c>
      <c r="N137" t="s">
        <v>708</v>
      </c>
      <c r="O137" t="s">
        <v>709</v>
      </c>
      <c r="P137" t="s">
        <v>126</v>
      </c>
      <c r="Q137" t="b">
        <v>0</v>
      </c>
      <c r="R137" s="1">
        <v>42478</v>
      </c>
      <c r="S137" s="2">
        <v>42478</v>
      </c>
      <c r="T137" t="s">
        <v>38</v>
      </c>
      <c r="U137" s="3">
        <v>0.42708333333333331</v>
      </c>
      <c r="V137" t="s">
        <v>708</v>
      </c>
      <c r="W137" t="s">
        <v>709</v>
      </c>
      <c r="X137" t="s">
        <v>126</v>
      </c>
      <c r="Y137" t="s">
        <v>127</v>
      </c>
      <c r="Z137" t="s">
        <v>128</v>
      </c>
      <c r="AA137" t="s">
        <v>127</v>
      </c>
      <c r="AD137" t="s">
        <v>36</v>
      </c>
      <c r="AE137" t="s">
        <v>36</v>
      </c>
      <c r="AF137" t="s">
        <v>37</v>
      </c>
      <c r="AG137" t="s">
        <v>32</v>
      </c>
      <c r="AH137" t="s">
        <v>151</v>
      </c>
      <c r="AI137" t="s">
        <v>212</v>
      </c>
      <c r="AK137" t="s">
        <v>153</v>
      </c>
      <c r="AL137" s="19"/>
    </row>
    <row r="138" spans="1:38" x14ac:dyDescent="0.25">
      <c r="J138" s="1"/>
      <c r="K138" s="2"/>
      <c r="M138" s="3"/>
      <c r="R138" s="1"/>
      <c r="S138" s="2"/>
      <c r="U138" s="3"/>
      <c r="AL138" s="19"/>
    </row>
    <row r="139" spans="1:38" x14ac:dyDescent="0.25">
      <c r="A139" t="s">
        <v>968</v>
      </c>
      <c r="C139" t="s">
        <v>32</v>
      </c>
      <c r="D139" s="20" t="s">
        <v>710</v>
      </c>
      <c r="G139" t="s">
        <v>711</v>
      </c>
      <c r="H139" t="s">
        <v>33</v>
      </c>
      <c r="I139" t="b">
        <v>0</v>
      </c>
      <c r="J139" s="1">
        <v>42478</v>
      </c>
      <c r="K139" s="2">
        <v>42478</v>
      </c>
      <c r="L139" t="s">
        <v>38</v>
      </c>
      <c r="M139" s="3">
        <v>0.77083333333333337</v>
      </c>
      <c r="N139" t="s">
        <v>712</v>
      </c>
      <c r="O139" t="s">
        <v>713</v>
      </c>
      <c r="P139" t="s">
        <v>126</v>
      </c>
      <c r="Q139" t="b">
        <v>0</v>
      </c>
      <c r="R139" s="1">
        <v>42478</v>
      </c>
      <c r="S139" s="2">
        <v>42478</v>
      </c>
      <c r="T139" t="s">
        <v>38</v>
      </c>
      <c r="U139" s="3">
        <v>0.77083333333333337</v>
      </c>
      <c r="V139" t="s">
        <v>712</v>
      </c>
      <c r="W139" t="s">
        <v>713</v>
      </c>
      <c r="X139" t="s">
        <v>126</v>
      </c>
      <c r="Y139" t="s">
        <v>127</v>
      </c>
      <c r="Z139" t="s">
        <v>128</v>
      </c>
      <c r="AA139" t="s">
        <v>127</v>
      </c>
      <c r="AD139" t="s">
        <v>36</v>
      </c>
      <c r="AE139" t="s">
        <v>36</v>
      </c>
      <c r="AF139" t="s">
        <v>37</v>
      </c>
      <c r="AG139" t="s">
        <v>32</v>
      </c>
      <c r="AH139" t="s">
        <v>151</v>
      </c>
      <c r="AI139" t="s">
        <v>223</v>
      </c>
      <c r="AK139" t="s">
        <v>153</v>
      </c>
      <c r="AL139" s="19"/>
    </row>
    <row r="140" spans="1:38" x14ac:dyDescent="0.25">
      <c r="A140" t="s">
        <v>1002</v>
      </c>
      <c r="C140" t="s">
        <v>32</v>
      </c>
      <c r="D140" s="20" t="s">
        <v>714</v>
      </c>
      <c r="G140" t="s">
        <v>715</v>
      </c>
      <c r="H140" t="s">
        <v>33</v>
      </c>
      <c r="I140" t="b">
        <v>0</v>
      </c>
      <c r="J140" s="1">
        <v>42479</v>
      </c>
      <c r="K140" s="2">
        <v>42479</v>
      </c>
      <c r="L140" t="s">
        <v>39</v>
      </c>
      <c r="M140" s="3">
        <v>0.4375</v>
      </c>
      <c r="N140" t="s">
        <v>716</v>
      </c>
      <c r="O140" t="s">
        <v>717</v>
      </c>
      <c r="P140" t="s">
        <v>126</v>
      </c>
      <c r="Q140" t="b">
        <v>0</v>
      </c>
      <c r="R140" s="1">
        <v>42479</v>
      </c>
      <c r="S140" s="2">
        <v>42479</v>
      </c>
      <c r="T140" t="s">
        <v>39</v>
      </c>
      <c r="U140" s="3">
        <v>0.4375</v>
      </c>
      <c r="V140" t="s">
        <v>716</v>
      </c>
      <c r="W140" t="s">
        <v>717</v>
      </c>
      <c r="X140" t="s">
        <v>126</v>
      </c>
      <c r="Y140" t="s">
        <v>127</v>
      </c>
      <c r="Z140" t="s">
        <v>128</v>
      </c>
      <c r="AA140" t="s">
        <v>127</v>
      </c>
      <c r="AD140" t="s">
        <v>36</v>
      </c>
      <c r="AE140" t="s">
        <v>36</v>
      </c>
      <c r="AF140" t="s">
        <v>37</v>
      </c>
      <c r="AG140" t="s">
        <v>32</v>
      </c>
      <c r="AH140" t="s">
        <v>718</v>
      </c>
      <c r="AI140" t="s">
        <v>719</v>
      </c>
      <c r="AK140" t="s">
        <v>720</v>
      </c>
      <c r="AL140" s="19"/>
    </row>
    <row r="141" spans="1:38" x14ac:dyDescent="0.25">
      <c r="A141" t="s">
        <v>952</v>
      </c>
      <c r="C141" t="s">
        <v>32</v>
      </c>
      <c r="D141" s="20" t="s">
        <v>721</v>
      </c>
      <c r="G141" t="s">
        <v>722</v>
      </c>
      <c r="H141" t="s">
        <v>33</v>
      </c>
      <c r="I141" t="b">
        <v>0</v>
      </c>
      <c r="J141" s="1">
        <v>42479</v>
      </c>
      <c r="K141" s="2">
        <v>42479</v>
      </c>
      <c r="L141" t="s">
        <v>39</v>
      </c>
      <c r="M141" s="3">
        <v>0.66666666666666663</v>
      </c>
      <c r="N141" t="s">
        <v>723</v>
      </c>
      <c r="O141" t="s">
        <v>724</v>
      </c>
      <c r="P141" t="s">
        <v>126</v>
      </c>
      <c r="Q141" t="b">
        <v>0</v>
      </c>
      <c r="R141" s="1">
        <v>42479</v>
      </c>
      <c r="S141" s="2">
        <v>42479</v>
      </c>
      <c r="T141" t="s">
        <v>39</v>
      </c>
      <c r="U141" s="3">
        <v>0.66666666666666663</v>
      </c>
      <c r="V141" t="s">
        <v>723</v>
      </c>
      <c r="W141" t="s">
        <v>724</v>
      </c>
      <c r="X141" t="s">
        <v>126</v>
      </c>
      <c r="Y141" t="s">
        <v>127</v>
      </c>
      <c r="Z141" t="s">
        <v>128</v>
      </c>
      <c r="AA141" t="s">
        <v>127</v>
      </c>
      <c r="AD141" t="s">
        <v>36</v>
      </c>
      <c r="AE141" t="s">
        <v>36</v>
      </c>
      <c r="AF141" t="s">
        <v>37</v>
      </c>
      <c r="AG141" t="s">
        <v>32</v>
      </c>
      <c r="AH141" t="s">
        <v>137</v>
      </c>
      <c r="AI141" t="s">
        <v>138</v>
      </c>
      <c r="AK141" t="s">
        <v>139</v>
      </c>
      <c r="AL141" s="19"/>
    </row>
    <row r="142" spans="1:38" x14ac:dyDescent="0.25">
      <c r="J142" s="1"/>
      <c r="K142" s="2"/>
      <c r="M142" s="3"/>
      <c r="R142" s="1"/>
      <c r="S142" s="2"/>
      <c r="U142" s="3"/>
      <c r="AL142" s="19"/>
    </row>
    <row r="143" spans="1:38" x14ac:dyDescent="0.25">
      <c r="A143" t="s">
        <v>954</v>
      </c>
      <c r="C143" t="s">
        <v>32</v>
      </c>
      <c r="D143" s="20" t="s">
        <v>725</v>
      </c>
      <c r="G143" t="s">
        <v>726</v>
      </c>
      <c r="H143" t="s">
        <v>33</v>
      </c>
      <c r="I143" t="b">
        <v>0</v>
      </c>
      <c r="J143" s="1">
        <v>42479</v>
      </c>
      <c r="K143" s="2">
        <v>42479</v>
      </c>
      <c r="L143" t="s">
        <v>39</v>
      </c>
      <c r="M143" s="3">
        <v>0.75</v>
      </c>
      <c r="N143" t="s">
        <v>727</v>
      </c>
      <c r="O143" t="s">
        <v>728</v>
      </c>
      <c r="P143" t="s">
        <v>126</v>
      </c>
      <c r="Q143" t="b">
        <v>0</v>
      </c>
      <c r="R143" s="1">
        <v>42479</v>
      </c>
      <c r="S143" s="2">
        <v>42479</v>
      </c>
      <c r="T143" t="s">
        <v>39</v>
      </c>
      <c r="U143" s="3">
        <v>0.75</v>
      </c>
      <c r="V143" t="s">
        <v>727</v>
      </c>
      <c r="W143" t="s">
        <v>728</v>
      </c>
      <c r="X143" t="s">
        <v>126</v>
      </c>
      <c r="Y143" t="s">
        <v>127</v>
      </c>
      <c r="Z143" t="s">
        <v>128</v>
      </c>
      <c r="AA143" t="s">
        <v>127</v>
      </c>
      <c r="AD143" t="s">
        <v>36</v>
      </c>
      <c r="AE143" t="s">
        <v>36</v>
      </c>
      <c r="AF143" t="s">
        <v>37</v>
      </c>
      <c r="AG143" t="s">
        <v>32</v>
      </c>
      <c r="AH143" t="s">
        <v>144</v>
      </c>
      <c r="AI143" t="s">
        <v>145</v>
      </c>
      <c r="AK143" t="s">
        <v>146</v>
      </c>
      <c r="AL143" s="19"/>
    </row>
    <row r="144" spans="1:38" x14ac:dyDescent="0.25">
      <c r="A144" t="s">
        <v>956</v>
      </c>
      <c r="C144" t="s">
        <v>32</v>
      </c>
      <c r="D144" s="20" t="s">
        <v>729</v>
      </c>
      <c r="G144" t="s">
        <v>730</v>
      </c>
      <c r="H144" t="s">
        <v>33</v>
      </c>
      <c r="I144" t="b">
        <v>0</v>
      </c>
      <c r="J144" s="1">
        <v>42480</v>
      </c>
      <c r="K144" s="2">
        <v>42480</v>
      </c>
      <c r="L144" t="s">
        <v>40</v>
      </c>
      <c r="M144" s="3">
        <v>0.42708333333333331</v>
      </c>
      <c r="N144" t="s">
        <v>731</v>
      </c>
      <c r="O144" t="s">
        <v>732</v>
      </c>
      <c r="P144" t="s">
        <v>126</v>
      </c>
      <c r="Q144" t="b">
        <v>0</v>
      </c>
      <c r="R144" s="1">
        <v>42480</v>
      </c>
      <c r="S144" s="2">
        <v>42480</v>
      </c>
      <c r="T144" t="s">
        <v>40</v>
      </c>
      <c r="U144" s="3">
        <v>0.42708333333333331</v>
      </c>
      <c r="V144" t="s">
        <v>731</v>
      </c>
      <c r="W144" t="s">
        <v>732</v>
      </c>
      <c r="X144" t="s">
        <v>126</v>
      </c>
      <c r="Y144" t="s">
        <v>127</v>
      </c>
      <c r="Z144" t="s">
        <v>128</v>
      </c>
      <c r="AA144" t="s">
        <v>127</v>
      </c>
      <c r="AD144" t="s">
        <v>36</v>
      </c>
      <c r="AE144" t="s">
        <v>36</v>
      </c>
      <c r="AF144" t="s">
        <v>37</v>
      </c>
      <c r="AG144" t="s">
        <v>32</v>
      </c>
      <c r="AH144" t="s">
        <v>151</v>
      </c>
      <c r="AI144" t="s">
        <v>152</v>
      </c>
      <c r="AK144" t="s">
        <v>153</v>
      </c>
      <c r="AL144" s="19"/>
    </row>
    <row r="145" spans="1:38" x14ac:dyDescent="0.25">
      <c r="A145" t="s">
        <v>956</v>
      </c>
      <c r="C145" t="s">
        <v>32</v>
      </c>
      <c r="D145" s="20" t="s">
        <v>733</v>
      </c>
      <c r="G145" t="s">
        <v>734</v>
      </c>
      <c r="H145" t="s">
        <v>33</v>
      </c>
      <c r="I145" t="b">
        <v>0</v>
      </c>
      <c r="J145" s="1">
        <v>42480</v>
      </c>
      <c r="K145" s="2">
        <v>42480</v>
      </c>
      <c r="L145" t="s">
        <v>40</v>
      </c>
      <c r="M145" s="3">
        <v>0.46875</v>
      </c>
      <c r="N145" t="s">
        <v>735</v>
      </c>
      <c r="O145" t="s">
        <v>736</v>
      </c>
      <c r="P145" t="s">
        <v>126</v>
      </c>
      <c r="Q145" t="b">
        <v>0</v>
      </c>
      <c r="R145" s="1">
        <v>42480</v>
      </c>
      <c r="S145" s="2">
        <v>42480</v>
      </c>
      <c r="T145" t="s">
        <v>40</v>
      </c>
      <c r="U145" s="3">
        <v>0.46875</v>
      </c>
      <c r="V145" t="s">
        <v>735</v>
      </c>
      <c r="W145" t="s">
        <v>736</v>
      </c>
      <c r="X145" t="s">
        <v>126</v>
      </c>
      <c r="Y145" t="s">
        <v>127</v>
      </c>
      <c r="Z145" t="s">
        <v>128</v>
      </c>
      <c r="AA145" t="s">
        <v>127</v>
      </c>
      <c r="AD145" t="s">
        <v>36</v>
      </c>
      <c r="AE145" t="s">
        <v>36</v>
      </c>
      <c r="AF145" t="s">
        <v>37</v>
      </c>
      <c r="AG145" t="s">
        <v>32</v>
      </c>
      <c r="AH145" t="s">
        <v>151</v>
      </c>
      <c r="AI145" t="s">
        <v>152</v>
      </c>
      <c r="AK145" t="s">
        <v>153</v>
      </c>
      <c r="AL145" s="19"/>
    </row>
    <row r="146" spans="1:38" x14ac:dyDescent="0.25">
      <c r="A146" t="s">
        <v>1003</v>
      </c>
      <c r="C146" t="s">
        <v>32</v>
      </c>
      <c r="D146" s="20" t="s">
        <v>737</v>
      </c>
      <c r="G146" t="s">
        <v>738</v>
      </c>
      <c r="H146" t="s">
        <v>33</v>
      </c>
      <c r="I146" t="b">
        <v>0</v>
      </c>
      <c r="J146" s="1">
        <v>42480</v>
      </c>
      <c r="K146" s="2">
        <v>42480</v>
      </c>
      <c r="L146" t="s">
        <v>40</v>
      </c>
      <c r="M146" s="3">
        <v>0.58333333333333337</v>
      </c>
      <c r="N146" t="s">
        <v>739</v>
      </c>
      <c r="O146" t="s">
        <v>740</v>
      </c>
      <c r="P146" t="s">
        <v>126</v>
      </c>
      <c r="Q146" t="b">
        <v>0</v>
      </c>
      <c r="R146" s="1">
        <v>42480</v>
      </c>
      <c r="S146" s="2">
        <v>42480</v>
      </c>
      <c r="T146" t="s">
        <v>40</v>
      </c>
      <c r="U146" s="3">
        <v>0.66666666666666663</v>
      </c>
      <c r="V146" t="s">
        <v>741</v>
      </c>
      <c r="W146" t="s">
        <v>742</v>
      </c>
      <c r="X146" t="s">
        <v>126</v>
      </c>
      <c r="Y146" t="s">
        <v>127</v>
      </c>
      <c r="Z146" t="s">
        <v>128</v>
      </c>
      <c r="AA146" t="s">
        <v>127</v>
      </c>
      <c r="AD146" t="s">
        <v>36</v>
      </c>
      <c r="AE146" t="s">
        <v>36</v>
      </c>
      <c r="AF146" t="s">
        <v>37</v>
      </c>
      <c r="AG146" t="s">
        <v>32</v>
      </c>
      <c r="AH146" t="s">
        <v>569</v>
      </c>
      <c r="AI146" t="s">
        <v>743</v>
      </c>
      <c r="AK146" t="s">
        <v>570</v>
      </c>
      <c r="AL146" s="19"/>
    </row>
    <row r="147" spans="1:38" x14ac:dyDescent="0.25">
      <c r="J147" s="1"/>
      <c r="K147" s="2"/>
      <c r="M147" s="3"/>
      <c r="R147" s="1"/>
      <c r="S147" s="2"/>
      <c r="U147" s="3"/>
      <c r="AL147" s="19"/>
    </row>
    <row r="148" spans="1:38" x14ac:dyDescent="0.25">
      <c r="A148" t="s">
        <v>958</v>
      </c>
      <c r="C148" t="s">
        <v>32</v>
      </c>
      <c r="D148" s="20" t="s">
        <v>744</v>
      </c>
      <c r="G148" t="s">
        <v>745</v>
      </c>
      <c r="H148" t="s">
        <v>33</v>
      </c>
      <c r="I148" t="b">
        <v>0</v>
      </c>
      <c r="J148" s="1">
        <v>42480</v>
      </c>
      <c r="K148" s="2">
        <v>42480</v>
      </c>
      <c r="L148" t="s">
        <v>40</v>
      </c>
      <c r="M148" s="3">
        <v>0.6875</v>
      </c>
      <c r="N148" t="s">
        <v>746</v>
      </c>
      <c r="O148" t="s">
        <v>747</v>
      </c>
      <c r="P148" t="s">
        <v>126</v>
      </c>
      <c r="Q148" t="b">
        <v>0</v>
      </c>
      <c r="R148" s="1">
        <v>42480</v>
      </c>
      <c r="S148" s="2">
        <v>42480</v>
      </c>
      <c r="T148" t="s">
        <v>40</v>
      </c>
      <c r="U148" s="3">
        <v>0.6875</v>
      </c>
      <c r="V148" t="s">
        <v>746</v>
      </c>
      <c r="W148" t="s">
        <v>747</v>
      </c>
      <c r="X148" t="s">
        <v>126</v>
      </c>
      <c r="Y148" t="s">
        <v>127</v>
      </c>
      <c r="Z148" t="s">
        <v>128</v>
      </c>
      <c r="AA148" t="s">
        <v>127</v>
      </c>
      <c r="AD148" t="s">
        <v>36</v>
      </c>
      <c r="AE148" t="s">
        <v>36</v>
      </c>
      <c r="AF148" t="s">
        <v>37</v>
      </c>
      <c r="AG148" t="s">
        <v>32</v>
      </c>
      <c r="AH148" t="s">
        <v>165</v>
      </c>
      <c r="AI148" t="s">
        <v>166</v>
      </c>
      <c r="AK148" t="s">
        <v>167</v>
      </c>
      <c r="AL148" s="19"/>
    </row>
    <row r="149" spans="1:38" x14ac:dyDescent="0.25">
      <c r="A149" t="s">
        <v>960</v>
      </c>
      <c r="C149" t="s">
        <v>32</v>
      </c>
      <c r="D149" s="20" t="s">
        <v>748</v>
      </c>
      <c r="G149" t="s">
        <v>749</v>
      </c>
      <c r="H149" t="s">
        <v>33</v>
      </c>
      <c r="I149" t="b">
        <v>0</v>
      </c>
      <c r="J149" s="1">
        <v>42481</v>
      </c>
      <c r="K149" s="2">
        <v>42481</v>
      </c>
      <c r="L149" t="s">
        <v>41</v>
      </c>
      <c r="M149" s="3">
        <v>0.42708333333333331</v>
      </c>
      <c r="N149" t="s">
        <v>750</v>
      </c>
      <c r="O149" t="s">
        <v>751</v>
      </c>
      <c r="P149" t="s">
        <v>126</v>
      </c>
      <c r="Q149" t="b">
        <v>0</v>
      </c>
      <c r="R149" s="1">
        <v>42481</v>
      </c>
      <c r="S149" s="2">
        <v>42481</v>
      </c>
      <c r="T149" t="s">
        <v>41</v>
      </c>
      <c r="U149" s="3">
        <v>0.42708333333333331</v>
      </c>
      <c r="V149" t="s">
        <v>750</v>
      </c>
      <c r="W149" t="s">
        <v>751</v>
      </c>
      <c r="X149" t="s">
        <v>126</v>
      </c>
      <c r="Y149" t="s">
        <v>127</v>
      </c>
      <c r="Z149" t="s">
        <v>128</v>
      </c>
      <c r="AA149" t="s">
        <v>127</v>
      </c>
      <c r="AD149" t="s">
        <v>36</v>
      </c>
      <c r="AE149" t="s">
        <v>36</v>
      </c>
      <c r="AF149" t="s">
        <v>37</v>
      </c>
      <c r="AG149" t="s">
        <v>32</v>
      </c>
      <c r="AH149" t="s">
        <v>175</v>
      </c>
      <c r="AI149" t="s">
        <v>176</v>
      </c>
      <c r="AK149" t="s">
        <v>752</v>
      </c>
      <c r="AL149" s="19"/>
    </row>
    <row r="150" spans="1:38" x14ac:dyDescent="0.25">
      <c r="A150" t="s">
        <v>961</v>
      </c>
      <c r="C150" t="s">
        <v>32</v>
      </c>
      <c r="D150" s="20" t="s">
        <v>753</v>
      </c>
      <c r="G150" t="s">
        <v>754</v>
      </c>
      <c r="H150" t="s">
        <v>33</v>
      </c>
      <c r="I150" t="b">
        <v>0</v>
      </c>
      <c r="J150" s="1">
        <v>42481</v>
      </c>
      <c r="K150" s="2">
        <v>42481</v>
      </c>
      <c r="L150" t="s">
        <v>41</v>
      </c>
      <c r="M150" s="3">
        <v>0.5625</v>
      </c>
      <c r="N150" t="s">
        <v>755</v>
      </c>
      <c r="O150" t="s">
        <v>756</v>
      </c>
      <c r="P150" t="s">
        <v>126</v>
      </c>
      <c r="Q150" t="b">
        <v>0</v>
      </c>
      <c r="R150" s="1">
        <v>42481</v>
      </c>
      <c r="S150" s="2">
        <v>42481</v>
      </c>
      <c r="T150" t="s">
        <v>41</v>
      </c>
      <c r="U150" s="3">
        <v>0.64583333333333337</v>
      </c>
      <c r="V150" t="s">
        <v>757</v>
      </c>
      <c r="W150" t="s">
        <v>758</v>
      </c>
      <c r="X150" t="s">
        <v>126</v>
      </c>
      <c r="Y150" t="s">
        <v>127</v>
      </c>
      <c r="Z150" t="s">
        <v>128</v>
      </c>
      <c r="AA150" t="s">
        <v>127</v>
      </c>
      <c r="AD150" t="s">
        <v>36</v>
      </c>
      <c r="AE150" t="s">
        <v>36</v>
      </c>
      <c r="AF150" t="s">
        <v>37</v>
      </c>
      <c r="AG150" t="s">
        <v>32</v>
      </c>
      <c r="AH150" t="s">
        <v>184</v>
      </c>
      <c r="AI150" t="s">
        <v>185</v>
      </c>
      <c r="AK150" t="s">
        <v>186</v>
      </c>
      <c r="AL150" s="19"/>
    </row>
    <row r="151" spans="1:38" x14ac:dyDescent="0.25">
      <c r="J151" s="1"/>
      <c r="K151" s="2"/>
      <c r="M151" s="3"/>
      <c r="R151" s="1"/>
      <c r="S151" s="2"/>
      <c r="U151" s="3"/>
      <c r="AL151" s="19"/>
    </row>
    <row r="152" spans="1:38" x14ac:dyDescent="0.25">
      <c r="J152" s="1"/>
      <c r="K152" s="2"/>
      <c r="M152" s="3"/>
      <c r="R152" s="1"/>
      <c r="S152" s="2"/>
      <c r="U152" s="3"/>
      <c r="AL152" s="19"/>
    </row>
    <row r="153" spans="1:38" x14ac:dyDescent="0.25">
      <c r="J153" s="1"/>
      <c r="K153" s="2"/>
      <c r="M153" s="3"/>
      <c r="R153" s="1"/>
      <c r="S153" s="2"/>
      <c r="U153" s="3"/>
      <c r="AL153" s="19"/>
    </row>
    <row r="154" spans="1:38" x14ac:dyDescent="0.25">
      <c r="A154" t="s">
        <v>964</v>
      </c>
      <c r="C154" t="s">
        <v>32</v>
      </c>
      <c r="D154" s="20" t="s">
        <v>759</v>
      </c>
      <c r="G154" t="s">
        <v>760</v>
      </c>
      <c r="H154" t="s">
        <v>33</v>
      </c>
      <c r="I154" t="b">
        <v>0</v>
      </c>
      <c r="J154" s="1">
        <v>42483</v>
      </c>
      <c r="K154" s="2">
        <v>42483</v>
      </c>
      <c r="L154" t="s">
        <v>34</v>
      </c>
      <c r="M154" s="3">
        <v>0.42708333333333331</v>
      </c>
      <c r="N154" t="s">
        <v>761</v>
      </c>
      <c r="O154" t="s">
        <v>762</v>
      </c>
      <c r="P154" t="s">
        <v>126</v>
      </c>
      <c r="Q154" t="b">
        <v>0</v>
      </c>
      <c r="R154" s="1">
        <v>42483</v>
      </c>
      <c r="S154" s="2">
        <v>42483</v>
      </c>
      <c r="T154" t="s">
        <v>34</v>
      </c>
      <c r="U154" s="3">
        <v>0.42708333333333331</v>
      </c>
      <c r="V154" t="s">
        <v>761</v>
      </c>
      <c r="W154" t="s">
        <v>762</v>
      </c>
      <c r="X154" t="s">
        <v>126</v>
      </c>
      <c r="Y154" t="s">
        <v>127</v>
      </c>
      <c r="Z154" t="s">
        <v>128</v>
      </c>
      <c r="AA154" t="s">
        <v>127</v>
      </c>
      <c r="AD154" t="s">
        <v>36</v>
      </c>
      <c r="AE154" t="s">
        <v>36</v>
      </c>
      <c r="AF154" t="s">
        <v>37</v>
      </c>
      <c r="AG154" t="s">
        <v>32</v>
      </c>
      <c r="AH154" t="s">
        <v>151</v>
      </c>
      <c r="AI154" t="s">
        <v>198</v>
      </c>
      <c r="AK154" t="s">
        <v>153</v>
      </c>
      <c r="AL154" s="19"/>
    </row>
    <row r="155" spans="1:38" x14ac:dyDescent="0.25">
      <c r="A155" t="s">
        <v>1004</v>
      </c>
      <c r="C155" t="s">
        <v>32</v>
      </c>
      <c r="D155" s="20" t="s">
        <v>763</v>
      </c>
      <c r="G155" t="s">
        <v>764</v>
      </c>
      <c r="H155" t="s">
        <v>33</v>
      </c>
      <c r="I155" t="b">
        <v>0</v>
      </c>
      <c r="J155" s="1">
        <v>42483</v>
      </c>
      <c r="K155" s="2">
        <v>42483</v>
      </c>
      <c r="L155" t="s">
        <v>34</v>
      </c>
      <c r="M155" s="3">
        <v>0.54166666666666663</v>
      </c>
      <c r="N155" t="s">
        <v>765</v>
      </c>
      <c r="O155" t="s">
        <v>766</v>
      </c>
      <c r="P155" t="s">
        <v>126</v>
      </c>
      <c r="Q155" t="b">
        <v>0</v>
      </c>
      <c r="R155" s="1">
        <v>42483</v>
      </c>
      <c r="S155" s="2">
        <v>42483</v>
      </c>
      <c r="T155" t="s">
        <v>34</v>
      </c>
      <c r="U155" s="3">
        <v>0.54166666666666663</v>
      </c>
      <c r="V155" t="s">
        <v>765</v>
      </c>
      <c r="W155" t="s">
        <v>766</v>
      </c>
      <c r="X155" t="s">
        <v>126</v>
      </c>
      <c r="Y155" t="s">
        <v>127</v>
      </c>
      <c r="Z155" t="s">
        <v>128</v>
      </c>
      <c r="AA155" t="s">
        <v>127</v>
      </c>
      <c r="AD155" t="s">
        <v>36</v>
      </c>
      <c r="AE155" t="s">
        <v>36</v>
      </c>
      <c r="AF155" t="s">
        <v>37</v>
      </c>
      <c r="AG155" t="s">
        <v>32</v>
      </c>
      <c r="AH155" t="s">
        <v>695</v>
      </c>
      <c r="AI155" t="s">
        <v>767</v>
      </c>
      <c r="AK155" t="s">
        <v>697</v>
      </c>
      <c r="AL155" s="19"/>
    </row>
    <row r="156" spans="1:38" x14ac:dyDescent="0.25">
      <c r="A156" t="s">
        <v>966</v>
      </c>
      <c r="C156" t="s">
        <v>32</v>
      </c>
      <c r="D156" s="20" t="s">
        <v>768</v>
      </c>
      <c r="G156" t="s">
        <v>769</v>
      </c>
      <c r="H156" t="s">
        <v>33</v>
      </c>
      <c r="I156" t="b">
        <v>0</v>
      </c>
      <c r="J156" s="1">
        <v>42485</v>
      </c>
      <c r="K156" s="2">
        <v>42485</v>
      </c>
      <c r="L156" t="s">
        <v>38</v>
      </c>
      <c r="M156" s="3">
        <v>0.42708333333333331</v>
      </c>
      <c r="N156" t="s">
        <v>770</v>
      </c>
      <c r="O156" t="s">
        <v>771</v>
      </c>
      <c r="P156" t="s">
        <v>126</v>
      </c>
      <c r="Q156" t="b">
        <v>0</v>
      </c>
      <c r="R156" s="1">
        <v>42485</v>
      </c>
      <c r="S156" s="2">
        <v>42485</v>
      </c>
      <c r="T156" t="s">
        <v>38</v>
      </c>
      <c r="U156" s="3">
        <v>0.42708333333333331</v>
      </c>
      <c r="V156" t="s">
        <v>770</v>
      </c>
      <c r="W156" t="s">
        <v>771</v>
      </c>
      <c r="X156" t="s">
        <v>126</v>
      </c>
      <c r="Y156" t="s">
        <v>127</v>
      </c>
      <c r="Z156" t="s">
        <v>128</v>
      </c>
      <c r="AA156" t="s">
        <v>127</v>
      </c>
      <c r="AD156" t="s">
        <v>36</v>
      </c>
      <c r="AE156" t="s">
        <v>36</v>
      </c>
      <c r="AF156" t="s">
        <v>37</v>
      </c>
      <c r="AG156" t="s">
        <v>32</v>
      </c>
      <c r="AH156" t="s">
        <v>151</v>
      </c>
      <c r="AI156" t="s">
        <v>212</v>
      </c>
      <c r="AK156" t="s">
        <v>153</v>
      </c>
      <c r="AL156" s="19"/>
    </row>
    <row r="157" spans="1:38" x14ac:dyDescent="0.25">
      <c r="J157" s="1"/>
      <c r="K157" s="2"/>
      <c r="M157" s="3"/>
      <c r="R157" s="1"/>
      <c r="S157" s="2"/>
      <c r="U157" s="3"/>
      <c r="AL157" s="19"/>
    </row>
    <row r="158" spans="1:38" x14ac:dyDescent="0.25">
      <c r="A158" t="s">
        <v>968</v>
      </c>
      <c r="C158" t="s">
        <v>32</v>
      </c>
      <c r="D158" s="20" t="s">
        <v>772</v>
      </c>
      <c r="G158" t="s">
        <v>773</v>
      </c>
      <c r="H158" t="s">
        <v>33</v>
      </c>
      <c r="I158" t="b">
        <v>0</v>
      </c>
      <c r="J158" s="1">
        <v>42485</v>
      </c>
      <c r="K158" s="2">
        <v>42485</v>
      </c>
      <c r="L158" t="s">
        <v>38</v>
      </c>
      <c r="M158" s="3">
        <v>0.77083333333333337</v>
      </c>
      <c r="N158" t="s">
        <v>774</v>
      </c>
      <c r="O158" t="s">
        <v>775</v>
      </c>
      <c r="P158" t="s">
        <v>126</v>
      </c>
      <c r="Q158" t="b">
        <v>0</v>
      </c>
      <c r="R158" s="1">
        <v>42485</v>
      </c>
      <c r="S158" s="2">
        <v>42485</v>
      </c>
      <c r="T158" t="s">
        <v>38</v>
      </c>
      <c r="U158" s="3">
        <v>0.77083333333333337</v>
      </c>
      <c r="V158" t="s">
        <v>774</v>
      </c>
      <c r="W158" t="s">
        <v>775</v>
      </c>
      <c r="X158" t="s">
        <v>126</v>
      </c>
      <c r="Y158" t="s">
        <v>127</v>
      </c>
      <c r="Z158" t="s">
        <v>128</v>
      </c>
      <c r="AA158" t="s">
        <v>127</v>
      </c>
      <c r="AD158" t="s">
        <v>36</v>
      </c>
      <c r="AE158" t="s">
        <v>36</v>
      </c>
      <c r="AF158" t="s">
        <v>37</v>
      </c>
      <c r="AG158" t="s">
        <v>32</v>
      </c>
      <c r="AH158" t="s">
        <v>151</v>
      </c>
      <c r="AI158" t="s">
        <v>223</v>
      </c>
      <c r="AK158" t="s">
        <v>153</v>
      </c>
      <c r="AL158" s="19"/>
    </row>
    <row r="159" spans="1:38" x14ac:dyDescent="0.25">
      <c r="A159" t="s">
        <v>952</v>
      </c>
      <c r="C159" t="s">
        <v>32</v>
      </c>
      <c r="D159" s="20" t="s">
        <v>776</v>
      </c>
      <c r="G159" t="s">
        <v>777</v>
      </c>
      <c r="H159" t="s">
        <v>33</v>
      </c>
      <c r="I159" t="b">
        <v>0</v>
      </c>
      <c r="J159" s="1">
        <v>42486</v>
      </c>
      <c r="K159" s="2">
        <v>42486</v>
      </c>
      <c r="L159" t="s">
        <v>39</v>
      </c>
      <c r="M159" s="3">
        <v>0.66666666666666663</v>
      </c>
      <c r="N159" t="s">
        <v>778</v>
      </c>
      <c r="O159" t="s">
        <v>779</v>
      </c>
      <c r="P159" t="s">
        <v>126</v>
      </c>
      <c r="Q159" t="b">
        <v>0</v>
      </c>
      <c r="R159" s="1">
        <v>42486</v>
      </c>
      <c r="S159" s="2">
        <v>42486</v>
      </c>
      <c r="T159" t="s">
        <v>39</v>
      </c>
      <c r="U159" s="3">
        <v>0.66666666666666663</v>
      </c>
      <c r="V159" t="s">
        <v>778</v>
      </c>
      <c r="W159" t="s">
        <v>779</v>
      </c>
      <c r="X159" t="s">
        <v>126</v>
      </c>
      <c r="Y159" t="s">
        <v>127</v>
      </c>
      <c r="Z159" t="s">
        <v>128</v>
      </c>
      <c r="AA159" t="s">
        <v>127</v>
      </c>
      <c r="AD159" t="s">
        <v>36</v>
      </c>
      <c r="AE159" t="s">
        <v>36</v>
      </c>
      <c r="AF159" t="s">
        <v>37</v>
      </c>
      <c r="AG159" t="s">
        <v>32</v>
      </c>
      <c r="AH159" t="s">
        <v>137</v>
      </c>
      <c r="AI159" t="s">
        <v>138</v>
      </c>
      <c r="AK159" t="s">
        <v>139</v>
      </c>
      <c r="AL159" s="19"/>
    </row>
    <row r="160" spans="1:38" x14ac:dyDescent="0.25">
      <c r="J160" s="1"/>
      <c r="K160" s="2"/>
      <c r="M160" s="3"/>
      <c r="R160" s="1"/>
      <c r="S160" s="2"/>
      <c r="U160" s="3"/>
      <c r="AL160" s="19"/>
    </row>
    <row r="161" spans="1:38" x14ac:dyDescent="0.25">
      <c r="A161" t="s">
        <v>1005</v>
      </c>
      <c r="C161" t="s">
        <v>32</v>
      </c>
      <c r="D161" s="20" t="s">
        <v>780</v>
      </c>
      <c r="G161" t="s">
        <v>781</v>
      </c>
      <c r="H161" t="s">
        <v>33</v>
      </c>
      <c r="I161" t="b">
        <v>0</v>
      </c>
      <c r="J161" s="1">
        <v>42487</v>
      </c>
      <c r="K161" s="2">
        <v>42487</v>
      </c>
      <c r="L161" t="s">
        <v>40</v>
      </c>
      <c r="M161" s="3">
        <v>0.41666666666666669</v>
      </c>
      <c r="N161" t="s">
        <v>782</v>
      </c>
      <c r="O161" t="s">
        <v>783</v>
      </c>
      <c r="P161" t="s">
        <v>126</v>
      </c>
      <c r="Q161" t="b">
        <v>0</v>
      </c>
      <c r="R161" s="1">
        <v>42487</v>
      </c>
      <c r="S161" s="2">
        <v>42487</v>
      </c>
      <c r="T161" t="s">
        <v>40</v>
      </c>
      <c r="U161" s="3">
        <v>0.5</v>
      </c>
      <c r="V161" t="s">
        <v>784</v>
      </c>
      <c r="W161" t="s">
        <v>785</v>
      </c>
      <c r="X161" t="s">
        <v>126</v>
      </c>
      <c r="Y161" t="s">
        <v>127</v>
      </c>
      <c r="Z161" t="s">
        <v>128</v>
      </c>
      <c r="AA161" t="s">
        <v>127</v>
      </c>
      <c r="AD161" t="s">
        <v>36</v>
      </c>
      <c r="AE161" t="s">
        <v>36</v>
      </c>
      <c r="AF161" t="s">
        <v>37</v>
      </c>
      <c r="AG161" t="s">
        <v>32</v>
      </c>
      <c r="AH161" t="s">
        <v>569</v>
      </c>
      <c r="AI161" t="s">
        <v>786</v>
      </c>
      <c r="AK161" t="s">
        <v>570</v>
      </c>
      <c r="AL161" s="19"/>
    </row>
    <row r="162" spans="1:38" x14ac:dyDescent="0.25">
      <c r="A162" t="s">
        <v>956</v>
      </c>
      <c r="C162" t="s">
        <v>32</v>
      </c>
      <c r="D162" s="20" t="s">
        <v>787</v>
      </c>
      <c r="G162" t="s">
        <v>788</v>
      </c>
      <c r="H162" t="s">
        <v>33</v>
      </c>
      <c r="I162" t="b">
        <v>0</v>
      </c>
      <c r="J162" s="1">
        <v>42487</v>
      </c>
      <c r="K162" s="2">
        <v>42487</v>
      </c>
      <c r="L162" t="s">
        <v>40</v>
      </c>
      <c r="M162" s="3">
        <v>0.42708333333333331</v>
      </c>
      <c r="N162" t="s">
        <v>789</v>
      </c>
      <c r="O162" t="s">
        <v>790</v>
      </c>
      <c r="P162" t="s">
        <v>126</v>
      </c>
      <c r="Q162" t="b">
        <v>0</v>
      </c>
      <c r="R162" s="1">
        <v>42487</v>
      </c>
      <c r="S162" s="2">
        <v>42487</v>
      </c>
      <c r="T162" t="s">
        <v>40</v>
      </c>
      <c r="U162" s="3">
        <v>0.42708333333333331</v>
      </c>
      <c r="V162" t="s">
        <v>789</v>
      </c>
      <c r="W162" t="s">
        <v>790</v>
      </c>
      <c r="X162" t="s">
        <v>126</v>
      </c>
      <c r="Y162" t="s">
        <v>127</v>
      </c>
      <c r="Z162" t="s">
        <v>128</v>
      </c>
      <c r="AA162" t="s">
        <v>127</v>
      </c>
      <c r="AD162" t="s">
        <v>36</v>
      </c>
      <c r="AE162" t="s">
        <v>36</v>
      </c>
      <c r="AF162" t="s">
        <v>37</v>
      </c>
      <c r="AG162" t="s">
        <v>32</v>
      </c>
      <c r="AH162" t="s">
        <v>151</v>
      </c>
      <c r="AI162" t="s">
        <v>152</v>
      </c>
      <c r="AK162" t="s">
        <v>153</v>
      </c>
      <c r="AL162" s="19"/>
    </row>
    <row r="163" spans="1:38" x14ac:dyDescent="0.25">
      <c r="A163" t="s">
        <v>1006</v>
      </c>
      <c r="C163" t="s">
        <v>32</v>
      </c>
      <c r="D163" s="20" t="s">
        <v>791</v>
      </c>
      <c r="G163" t="s">
        <v>792</v>
      </c>
      <c r="H163" t="s">
        <v>33</v>
      </c>
      <c r="I163" t="b">
        <v>0</v>
      </c>
      <c r="J163" s="1">
        <v>42487</v>
      </c>
      <c r="K163" s="2">
        <v>42487</v>
      </c>
      <c r="L163" t="s">
        <v>40</v>
      </c>
      <c r="M163" s="3">
        <v>0.46875</v>
      </c>
      <c r="N163" t="s">
        <v>793</v>
      </c>
      <c r="O163" t="s">
        <v>794</v>
      </c>
      <c r="P163" t="s">
        <v>126</v>
      </c>
      <c r="Q163" t="b">
        <v>0</v>
      </c>
      <c r="R163" s="1">
        <v>42487</v>
      </c>
      <c r="S163" s="2">
        <v>42487</v>
      </c>
      <c r="T163" t="s">
        <v>40</v>
      </c>
      <c r="U163" s="3">
        <v>0.46875</v>
      </c>
      <c r="V163" t="s">
        <v>793</v>
      </c>
      <c r="W163" t="s">
        <v>794</v>
      </c>
      <c r="X163" t="s">
        <v>126</v>
      </c>
      <c r="Y163" t="s">
        <v>127</v>
      </c>
      <c r="Z163" t="s">
        <v>128</v>
      </c>
      <c r="AA163" t="s">
        <v>127</v>
      </c>
      <c r="AD163" t="s">
        <v>36</v>
      </c>
      <c r="AE163" t="s">
        <v>36</v>
      </c>
      <c r="AF163" t="s">
        <v>37</v>
      </c>
      <c r="AG163" t="s">
        <v>32</v>
      </c>
      <c r="AH163" t="s">
        <v>795</v>
      </c>
      <c r="AI163" t="s">
        <v>796</v>
      </c>
      <c r="AK163" t="s">
        <v>797</v>
      </c>
      <c r="AL163" s="19"/>
    </row>
    <row r="164" spans="1:38" x14ac:dyDescent="0.25">
      <c r="A164" t="s">
        <v>1007</v>
      </c>
      <c r="C164" t="s">
        <v>32</v>
      </c>
      <c r="D164" s="20" t="s">
        <v>798</v>
      </c>
      <c r="G164" t="s">
        <v>799</v>
      </c>
      <c r="H164" t="s">
        <v>33</v>
      </c>
      <c r="I164" t="b">
        <v>0</v>
      </c>
      <c r="J164" s="1">
        <v>42487</v>
      </c>
      <c r="K164" s="2">
        <v>42487</v>
      </c>
      <c r="L164" t="s">
        <v>40</v>
      </c>
      <c r="M164" s="3">
        <v>0.58333333333333337</v>
      </c>
      <c r="N164" t="s">
        <v>800</v>
      </c>
      <c r="O164" t="s">
        <v>801</v>
      </c>
      <c r="P164" t="s">
        <v>126</v>
      </c>
      <c r="Q164" t="b">
        <v>0</v>
      </c>
      <c r="R164" s="1">
        <v>42487</v>
      </c>
      <c r="S164" s="2">
        <v>42487</v>
      </c>
      <c r="T164" t="s">
        <v>40</v>
      </c>
      <c r="U164" s="3">
        <v>0.58333333333333337</v>
      </c>
      <c r="V164" t="s">
        <v>800</v>
      </c>
      <c r="W164" t="s">
        <v>801</v>
      </c>
      <c r="X164" t="s">
        <v>126</v>
      </c>
      <c r="Y164" t="s">
        <v>127</v>
      </c>
      <c r="Z164" t="s">
        <v>128</v>
      </c>
      <c r="AA164" t="s">
        <v>127</v>
      </c>
      <c r="AD164" t="s">
        <v>36</v>
      </c>
      <c r="AE164" t="s">
        <v>36</v>
      </c>
      <c r="AF164" t="s">
        <v>37</v>
      </c>
      <c r="AG164" t="s">
        <v>32</v>
      </c>
      <c r="AH164" t="s">
        <v>175</v>
      </c>
      <c r="AI164" t="s">
        <v>242</v>
      </c>
      <c r="AK164" t="s">
        <v>177</v>
      </c>
      <c r="AL164" s="19"/>
    </row>
    <row r="165" spans="1:38" x14ac:dyDescent="0.25">
      <c r="J165" s="1"/>
      <c r="K165" s="2"/>
      <c r="M165" s="3"/>
      <c r="R165" s="1"/>
      <c r="S165" s="2"/>
      <c r="U165" s="3"/>
      <c r="AL165" s="19"/>
    </row>
    <row r="166" spans="1:38" x14ac:dyDescent="0.25">
      <c r="A166" t="s">
        <v>958</v>
      </c>
      <c r="C166" t="s">
        <v>32</v>
      </c>
      <c r="D166" s="20" t="s">
        <v>802</v>
      </c>
      <c r="G166" t="s">
        <v>803</v>
      </c>
      <c r="H166" t="s">
        <v>33</v>
      </c>
      <c r="I166" t="b">
        <v>0</v>
      </c>
      <c r="J166" s="1">
        <v>42487</v>
      </c>
      <c r="K166" s="2">
        <v>42487</v>
      </c>
      <c r="L166" t="s">
        <v>40</v>
      </c>
      <c r="M166" s="3">
        <v>0.6875</v>
      </c>
      <c r="N166" t="s">
        <v>804</v>
      </c>
      <c r="O166" t="s">
        <v>805</v>
      </c>
      <c r="P166" t="s">
        <v>126</v>
      </c>
      <c r="Q166" t="b">
        <v>0</v>
      </c>
      <c r="R166" s="1">
        <v>42487</v>
      </c>
      <c r="S166" s="2">
        <v>42487</v>
      </c>
      <c r="T166" t="s">
        <v>40</v>
      </c>
      <c r="U166" s="3">
        <v>0.6875</v>
      </c>
      <c r="V166" t="s">
        <v>804</v>
      </c>
      <c r="W166" t="s">
        <v>805</v>
      </c>
      <c r="X166" t="s">
        <v>126</v>
      </c>
      <c r="Y166" t="s">
        <v>127</v>
      </c>
      <c r="Z166" t="s">
        <v>128</v>
      </c>
      <c r="AA166" t="s">
        <v>127</v>
      </c>
      <c r="AD166" t="s">
        <v>36</v>
      </c>
      <c r="AE166" t="s">
        <v>36</v>
      </c>
      <c r="AF166" t="s">
        <v>37</v>
      </c>
      <c r="AG166" t="s">
        <v>32</v>
      </c>
      <c r="AH166" t="s">
        <v>165</v>
      </c>
      <c r="AI166" t="s">
        <v>166</v>
      </c>
      <c r="AK166" t="s">
        <v>167</v>
      </c>
      <c r="AL166" s="19"/>
    </row>
    <row r="167" spans="1:38" x14ac:dyDescent="0.25">
      <c r="A167" t="s">
        <v>960</v>
      </c>
      <c r="C167" t="s">
        <v>32</v>
      </c>
      <c r="D167" s="20" t="s">
        <v>806</v>
      </c>
      <c r="G167" t="s">
        <v>807</v>
      </c>
      <c r="H167" t="s">
        <v>33</v>
      </c>
      <c r="I167" t="b">
        <v>0</v>
      </c>
      <c r="J167" s="1">
        <v>42488</v>
      </c>
      <c r="K167" s="2">
        <v>42488</v>
      </c>
      <c r="L167" t="s">
        <v>41</v>
      </c>
      <c r="M167" s="3">
        <v>0.42708333333333331</v>
      </c>
      <c r="N167" t="s">
        <v>808</v>
      </c>
      <c r="O167" t="s">
        <v>809</v>
      </c>
      <c r="P167" t="s">
        <v>126</v>
      </c>
      <c r="Q167" t="b">
        <v>0</v>
      </c>
      <c r="R167" s="1">
        <v>42488</v>
      </c>
      <c r="S167" s="2">
        <v>42488</v>
      </c>
      <c r="T167" t="s">
        <v>41</v>
      </c>
      <c r="U167" s="3">
        <v>0.42708333333333331</v>
      </c>
      <c r="V167" t="s">
        <v>808</v>
      </c>
      <c r="W167" t="s">
        <v>809</v>
      </c>
      <c r="X167" t="s">
        <v>126</v>
      </c>
      <c r="Y167" t="s">
        <v>127</v>
      </c>
      <c r="Z167" t="s">
        <v>128</v>
      </c>
      <c r="AA167" t="s">
        <v>127</v>
      </c>
      <c r="AD167" t="s">
        <v>36</v>
      </c>
      <c r="AE167" t="s">
        <v>36</v>
      </c>
      <c r="AF167" t="s">
        <v>37</v>
      </c>
      <c r="AG167" t="s">
        <v>32</v>
      </c>
      <c r="AH167" t="s">
        <v>175</v>
      </c>
      <c r="AI167" t="s">
        <v>176</v>
      </c>
      <c r="AK167" t="s">
        <v>177</v>
      </c>
      <c r="AL167" s="19"/>
    </row>
    <row r="168" spans="1:38" x14ac:dyDescent="0.25">
      <c r="A168" t="s">
        <v>961</v>
      </c>
      <c r="C168" t="s">
        <v>32</v>
      </c>
      <c r="D168" s="20" t="s">
        <v>810</v>
      </c>
      <c r="G168" t="s">
        <v>811</v>
      </c>
      <c r="H168" t="s">
        <v>33</v>
      </c>
      <c r="I168" t="b">
        <v>0</v>
      </c>
      <c r="J168" s="1">
        <v>42488</v>
      </c>
      <c r="K168" s="2">
        <v>42488</v>
      </c>
      <c r="L168" t="s">
        <v>41</v>
      </c>
      <c r="M168" s="3">
        <v>0.5625</v>
      </c>
      <c r="N168" t="s">
        <v>812</v>
      </c>
      <c r="O168" t="s">
        <v>813</v>
      </c>
      <c r="P168" t="s">
        <v>126</v>
      </c>
      <c r="Q168" t="b">
        <v>0</v>
      </c>
      <c r="R168" s="1">
        <v>42488</v>
      </c>
      <c r="S168" s="2">
        <v>42488</v>
      </c>
      <c r="T168" t="s">
        <v>41</v>
      </c>
      <c r="U168" s="3">
        <v>0.64583333333333337</v>
      </c>
      <c r="V168" t="s">
        <v>814</v>
      </c>
      <c r="W168" t="s">
        <v>815</v>
      </c>
      <c r="X168" t="s">
        <v>126</v>
      </c>
      <c r="Y168" t="s">
        <v>127</v>
      </c>
      <c r="Z168" t="s">
        <v>128</v>
      </c>
      <c r="AA168" t="s">
        <v>127</v>
      </c>
      <c r="AD168" t="s">
        <v>36</v>
      </c>
      <c r="AE168" t="s">
        <v>36</v>
      </c>
      <c r="AF168" t="s">
        <v>37</v>
      </c>
      <c r="AG168" t="s">
        <v>32</v>
      </c>
      <c r="AH168" t="s">
        <v>184</v>
      </c>
      <c r="AI168" t="s">
        <v>185</v>
      </c>
      <c r="AK168" t="s">
        <v>186</v>
      </c>
      <c r="AL168" s="19"/>
    </row>
    <row r="169" spans="1:38" x14ac:dyDescent="0.25">
      <c r="J169" s="1"/>
      <c r="K169" s="2"/>
      <c r="M169" s="3"/>
      <c r="R169" s="1"/>
      <c r="S169" s="2"/>
      <c r="U169" s="3"/>
      <c r="AL169" s="19"/>
    </row>
    <row r="170" spans="1:38" x14ac:dyDescent="0.25">
      <c r="J170" s="1"/>
      <c r="K170" s="2"/>
      <c r="M170" s="3"/>
      <c r="R170" s="1"/>
      <c r="S170" s="2"/>
      <c r="U170" s="3"/>
      <c r="AL170" s="19"/>
    </row>
    <row r="171" spans="1:38" x14ac:dyDescent="0.25">
      <c r="J171" s="1"/>
      <c r="K171" s="2"/>
      <c r="M171" s="3"/>
      <c r="R171" s="1"/>
      <c r="S171" s="2"/>
      <c r="U171" s="3"/>
      <c r="AL171" s="19"/>
    </row>
    <row r="172" spans="1:38" x14ac:dyDescent="0.25">
      <c r="A172" t="s">
        <v>964</v>
      </c>
      <c r="C172" t="s">
        <v>32</v>
      </c>
      <c r="D172" s="20" t="s">
        <v>816</v>
      </c>
      <c r="G172" t="s">
        <v>817</v>
      </c>
      <c r="H172" t="s">
        <v>33</v>
      </c>
      <c r="I172" t="b">
        <v>0</v>
      </c>
      <c r="J172" s="1">
        <v>42490</v>
      </c>
      <c r="K172" s="2">
        <v>42490</v>
      </c>
      <c r="L172" t="s">
        <v>34</v>
      </c>
      <c r="M172" s="3">
        <v>0.42708333333333331</v>
      </c>
      <c r="N172" t="s">
        <v>818</v>
      </c>
      <c r="O172" t="s">
        <v>819</v>
      </c>
      <c r="P172" t="s">
        <v>126</v>
      </c>
      <c r="Q172" t="b">
        <v>0</v>
      </c>
      <c r="R172" s="1">
        <v>42490</v>
      </c>
      <c r="S172" s="2">
        <v>42490</v>
      </c>
      <c r="T172" t="s">
        <v>34</v>
      </c>
      <c r="U172" s="3">
        <v>0.42708333333333331</v>
      </c>
      <c r="V172" t="s">
        <v>818</v>
      </c>
      <c r="W172" t="s">
        <v>819</v>
      </c>
      <c r="X172" t="s">
        <v>126</v>
      </c>
      <c r="Y172" t="s">
        <v>127</v>
      </c>
      <c r="Z172" t="s">
        <v>128</v>
      </c>
      <c r="AA172" t="s">
        <v>127</v>
      </c>
      <c r="AD172" t="s">
        <v>36</v>
      </c>
      <c r="AE172" t="s">
        <v>36</v>
      </c>
      <c r="AF172" t="s">
        <v>37</v>
      </c>
      <c r="AG172" t="s">
        <v>32</v>
      </c>
      <c r="AH172" t="s">
        <v>151</v>
      </c>
      <c r="AI172" t="s">
        <v>198</v>
      </c>
      <c r="AK172" t="s">
        <v>153</v>
      </c>
      <c r="AL172" s="19"/>
    </row>
    <row r="173" spans="1:38" x14ac:dyDescent="0.25">
      <c r="A173" t="s">
        <v>966</v>
      </c>
      <c r="C173" t="s">
        <v>32</v>
      </c>
      <c r="D173" s="20" t="s">
        <v>820</v>
      </c>
      <c r="G173" t="s">
        <v>821</v>
      </c>
      <c r="H173" t="s">
        <v>33</v>
      </c>
      <c r="I173" t="b">
        <v>0</v>
      </c>
      <c r="J173" s="1">
        <v>42492</v>
      </c>
      <c r="K173" s="2">
        <v>42492</v>
      </c>
      <c r="L173" t="s">
        <v>38</v>
      </c>
      <c r="M173" s="3">
        <v>0.42708333333333331</v>
      </c>
      <c r="N173" t="s">
        <v>822</v>
      </c>
      <c r="O173" t="s">
        <v>823</v>
      </c>
      <c r="P173" t="s">
        <v>126</v>
      </c>
      <c r="Q173" t="b">
        <v>0</v>
      </c>
      <c r="R173" s="1">
        <v>42492</v>
      </c>
      <c r="S173" s="2">
        <v>42492</v>
      </c>
      <c r="T173" t="s">
        <v>38</v>
      </c>
      <c r="U173" s="3">
        <v>0.42708333333333331</v>
      </c>
      <c r="V173" t="s">
        <v>822</v>
      </c>
      <c r="W173" t="s">
        <v>823</v>
      </c>
      <c r="X173" t="s">
        <v>126</v>
      </c>
      <c r="Y173" t="s">
        <v>127</v>
      </c>
      <c r="Z173" t="s">
        <v>128</v>
      </c>
      <c r="AA173" t="s">
        <v>127</v>
      </c>
      <c r="AD173" t="s">
        <v>36</v>
      </c>
      <c r="AE173" t="s">
        <v>36</v>
      </c>
      <c r="AF173" t="s">
        <v>37</v>
      </c>
      <c r="AG173" t="s">
        <v>32</v>
      </c>
      <c r="AH173" t="s">
        <v>151</v>
      </c>
      <c r="AI173" t="s">
        <v>212</v>
      </c>
      <c r="AK173" t="s">
        <v>153</v>
      </c>
      <c r="AL173" s="19"/>
    </row>
    <row r="174" spans="1:38" x14ac:dyDescent="0.25">
      <c r="A174" t="s">
        <v>1008</v>
      </c>
      <c r="C174" t="s">
        <v>32</v>
      </c>
      <c r="D174" s="20" t="s">
        <v>824</v>
      </c>
      <c r="G174" t="s">
        <v>825</v>
      </c>
      <c r="H174" t="s">
        <v>33</v>
      </c>
      <c r="I174" t="b">
        <v>0</v>
      </c>
      <c r="J174" s="1">
        <v>42492</v>
      </c>
      <c r="K174" s="2">
        <v>42492</v>
      </c>
      <c r="L174" t="s">
        <v>38</v>
      </c>
      <c r="M174" s="3">
        <v>0.67708333333333337</v>
      </c>
      <c r="N174" t="s">
        <v>826</v>
      </c>
      <c r="O174" t="s">
        <v>827</v>
      </c>
      <c r="P174" t="s">
        <v>126</v>
      </c>
      <c r="Q174" t="b">
        <v>0</v>
      </c>
      <c r="R174" s="1">
        <v>42492</v>
      </c>
      <c r="S174" s="2">
        <v>42492</v>
      </c>
      <c r="T174" t="s">
        <v>38</v>
      </c>
      <c r="U174" s="3">
        <v>0.67708333333333337</v>
      </c>
      <c r="V174" t="s">
        <v>826</v>
      </c>
      <c r="W174" t="s">
        <v>827</v>
      </c>
      <c r="X174" t="s">
        <v>126</v>
      </c>
      <c r="Y174" t="s">
        <v>127</v>
      </c>
      <c r="Z174" t="s">
        <v>128</v>
      </c>
      <c r="AA174" t="s">
        <v>127</v>
      </c>
      <c r="AD174" t="s">
        <v>36</v>
      </c>
      <c r="AE174" t="s">
        <v>36</v>
      </c>
      <c r="AF174" t="s">
        <v>37</v>
      </c>
      <c r="AG174" t="s">
        <v>32</v>
      </c>
      <c r="AH174" t="s">
        <v>828</v>
      </c>
      <c r="AI174" t="s">
        <v>829</v>
      </c>
      <c r="AK174" t="s">
        <v>830</v>
      </c>
      <c r="AL174" s="19"/>
    </row>
    <row r="175" spans="1:38" x14ac:dyDescent="0.25">
      <c r="A175" t="s">
        <v>968</v>
      </c>
      <c r="C175" t="s">
        <v>32</v>
      </c>
      <c r="D175" s="20" t="s">
        <v>831</v>
      </c>
      <c r="G175" t="s">
        <v>832</v>
      </c>
      <c r="H175" t="s">
        <v>33</v>
      </c>
      <c r="I175" t="b">
        <v>0</v>
      </c>
      <c r="J175" s="1">
        <v>42492</v>
      </c>
      <c r="K175" s="2">
        <v>42492</v>
      </c>
      <c r="L175" t="s">
        <v>38</v>
      </c>
      <c r="M175" s="3">
        <v>0.77083333333333337</v>
      </c>
      <c r="N175" t="s">
        <v>833</v>
      </c>
      <c r="O175" t="s">
        <v>834</v>
      </c>
      <c r="P175" t="s">
        <v>126</v>
      </c>
      <c r="Q175" t="b">
        <v>0</v>
      </c>
      <c r="R175" s="1">
        <v>42492</v>
      </c>
      <c r="S175" s="2">
        <v>42492</v>
      </c>
      <c r="T175" t="s">
        <v>38</v>
      </c>
      <c r="U175" s="3">
        <v>0.77083333333333337</v>
      </c>
      <c r="V175" t="s">
        <v>833</v>
      </c>
      <c r="W175" t="s">
        <v>834</v>
      </c>
      <c r="X175" t="s">
        <v>126</v>
      </c>
      <c r="Y175" t="s">
        <v>127</v>
      </c>
      <c r="Z175" t="s">
        <v>128</v>
      </c>
      <c r="AA175" t="s">
        <v>127</v>
      </c>
      <c r="AD175" t="s">
        <v>36</v>
      </c>
      <c r="AE175" t="s">
        <v>36</v>
      </c>
      <c r="AF175" t="s">
        <v>37</v>
      </c>
      <c r="AG175" t="s">
        <v>32</v>
      </c>
      <c r="AH175" t="s">
        <v>151</v>
      </c>
      <c r="AI175" t="s">
        <v>223</v>
      </c>
      <c r="AK175" t="s">
        <v>153</v>
      </c>
      <c r="AL175" s="19"/>
    </row>
    <row r="176" spans="1:38" x14ac:dyDescent="0.25">
      <c r="A176" t="s">
        <v>952</v>
      </c>
      <c r="C176" t="s">
        <v>32</v>
      </c>
      <c r="D176" s="20" t="s">
        <v>835</v>
      </c>
      <c r="G176" t="s">
        <v>836</v>
      </c>
      <c r="H176" t="s">
        <v>33</v>
      </c>
      <c r="I176" t="b">
        <v>0</v>
      </c>
      <c r="J176" s="1">
        <v>42493</v>
      </c>
      <c r="K176" s="2">
        <v>42493</v>
      </c>
      <c r="L176" t="s">
        <v>39</v>
      </c>
      <c r="M176" s="3">
        <v>0.66666666666666663</v>
      </c>
      <c r="N176" t="s">
        <v>837</v>
      </c>
      <c r="O176" t="s">
        <v>838</v>
      </c>
      <c r="P176" t="s">
        <v>126</v>
      </c>
      <c r="Q176" t="b">
        <v>0</v>
      </c>
      <c r="R176" s="1">
        <v>42493</v>
      </c>
      <c r="S176" s="2">
        <v>42493</v>
      </c>
      <c r="T176" t="s">
        <v>39</v>
      </c>
      <c r="U176" s="3">
        <v>0.66666666666666663</v>
      </c>
      <c r="V176" t="s">
        <v>837</v>
      </c>
      <c r="W176" t="s">
        <v>838</v>
      </c>
      <c r="X176" t="s">
        <v>126</v>
      </c>
      <c r="Y176" t="s">
        <v>127</v>
      </c>
      <c r="Z176" t="s">
        <v>128</v>
      </c>
      <c r="AA176" t="s">
        <v>127</v>
      </c>
      <c r="AD176" t="s">
        <v>36</v>
      </c>
      <c r="AE176" t="s">
        <v>36</v>
      </c>
      <c r="AF176" t="s">
        <v>37</v>
      </c>
      <c r="AG176" t="s">
        <v>32</v>
      </c>
      <c r="AH176" t="s">
        <v>137</v>
      </c>
      <c r="AI176" t="s">
        <v>138</v>
      </c>
      <c r="AK176" t="s">
        <v>139</v>
      </c>
      <c r="AL176" s="19"/>
    </row>
    <row r="177" spans="1:38" x14ac:dyDescent="0.25">
      <c r="J177" s="1"/>
      <c r="K177" s="2"/>
      <c r="M177" s="3"/>
      <c r="R177" s="1"/>
      <c r="S177" s="2"/>
      <c r="U177" s="3"/>
      <c r="AL177" s="19"/>
    </row>
    <row r="178" spans="1:38" x14ac:dyDescent="0.25">
      <c r="A178" t="s">
        <v>954</v>
      </c>
      <c r="C178" t="s">
        <v>32</v>
      </c>
      <c r="D178" s="20" t="s">
        <v>839</v>
      </c>
      <c r="G178" t="s">
        <v>840</v>
      </c>
      <c r="H178" t="s">
        <v>33</v>
      </c>
      <c r="I178" t="b">
        <v>0</v>
      </c>
      <c r="J178" s="1">
        <v>42493</v>
      </c>
      <c r="K178" s="2">
        <v>42493</v>
      </c>
      <c r="L178" t="s">
        <v>39</v>
      </c>
      <c r="M178" s="3">
        <v>0.75</v>
      </c>
      <c r="N178" t="s">
        <v>841</v>
      </c>
      <c r="O178" t="s">
        <v>842</v>
      </c>
      <c r="P178" t="s">
        <v>126</v>
      </c>
      <c r="Q178" t="b">
        <v>0</v>
      </c>
      <c r="R178" s="1">
        <v>42493</v>
      </c>
      <c r="S178" s="2">
        <v>42493</v>
      </c>
      <c r="T178" t="s">
        <v>39</v>
      </c>
      <c r="U178" s="3">
        <v>0.75</v>
      </c>
      <c r="V178" t="s">
        <v>841</v>
      </c>
      <c r="W178" t="s">
        <v>842</v>
      </c>
      <c r="X178" t="s">
        <v>126</v>
      </c>
      <c r="Y178" t="s">
        <v>127</v>
      </c>
      <c r="Z178" t="s">
        <v>128</v>
      </c>
      <c r="AA178" t="s">
        <v>127</v>
      </c>
      <c r="AD178" t="s">
        <v>36</v>
      </c>
      <c r="AE178" t="s">
        <v>36</v>
      </c>
      <c r="AF178" t="s">
        <v>37</v>
      </c>
      <c r="AG178" t="s">
        <v>32</v>
      </c>
      <c r="AH178" t="s">
        <v>144</v>
      </c>
      <c r="AI178" t="s">
        <v>145</v>
      </c>
      <c r="AK178" t="s">
        <v>146</v>
      </c>
      <c r="AL178" s="19"/>
    </row>
    <row r="179" spans="1:38" x14ac:dyDescent="0.25">
      <c r="A179" t="s">
        <v>956</v>
      </c>
      <c r="C179" t="s">
        <v>32</v>
      </c>
      <c r="D179" s="20" t="s">
        <v>843</v>
      </c>
      <c r="G179" t="s">
        <v>844</v>
      </c>
      <c r="H179" t="s">
        <v>33</v>
      </c>
      <c r="I179" t="b">
        <v>0</v>
      </c>
      <c r="J179" s="1">
        <v>42494</v>
      </c>
      <c r="K179" s="2">
        <v>42494</v>
      </c>
      <c r="L179" t="s">
        <v>40</v>
      </c>
      <c r="M179" s="3">
        <v>0.42708333333333331</v>
      </c>
      <c r="N179" t="s">
        <v>845</v>
      </c>
      <c r="O179" t="s">
        <v>846</v>
      </c>
      <c r="P179" t="s">
        <v>126</v>
      </c>
      <c r="Q179" t="b">
        <v>0</v>
      </c>
      <c r="R179" s="1">
        <v>42494</v>
      </c>
      <c r="S179" s="2">
        <v>42494</v>
      </c>
      <c r="T179" t="s">
        <v>40</v>
      </c>
      <c r="U179" s="3">
        <v>0.42708333333333331</v>
      </c>
      <c r="V179" t="s">
        <v>845</v>
      </c>
      <c r="W179" t="s">
        <v>846</v>
      </c>
      <c r="X179" t="s">
        <v>126</v>
      </c>
      <c r="Y179" t="s">
        <v>127</v>
      </c>
      <c r="Z179" t="s">
        <v>128</v>
      </c>
      <c r="AA179" t="s">
        <v>127</v>
      </c>
      <c r="AD179" t="s">
        <v>36</v>
      </c>
      <c r="AE179" t="s">
        <v>36</v>
      </c>
      <c r="AF179" t="s">
        <v>37</v>
      </c>
      <c r="AG179" t="s">
        <v>32</v>
      </c>
      <c r="AH179" t="s">
        <v>151</v>
      </c>
      <c r="AI179" t="s">
        <v>152</v>
      </c>
      <c r="AK179" t="s">
        <v>153</v>
      </c>
      <c r="AL179" s="19"/>
    </row>
    <row r="180" spans="1:38" x14ac:dyDescent="0.25">
      <c r="A180" t="s">
        <v>956</v>
      </c>
      <c r="C180" t="s">
        <v>32</v>
      </c>
      <c r="D180" s="20" t="s">
        <v>847</v>
      </c>
      <c r="G180" t="s">
        <v>848</v>
      </c>
      <c r="H180" t="s">
        <v>33</v>
      </c>
      <c r="I180" t="b">
        <v>0</v>
      </c>
      <c r="J180" s="1">
        <v>42494</v>
      </c>
      <c r="K180" s="2">
        <v>42494</v>
      </c>
      <c r="L180" t="s">
        <v>40</v>
      </c>
      <c r="M180" s="3">
        <v>0.46875</v>
      </c>
      <c r="N180" t="s">
        <v>849</v>
      </c>
      <c r="O180" t="s">
        <v>850</v>
      </c>
      <c r="P180" t="s">
        <v>126</v>
      </c>
      <c r="Q180" t="b">
        <v>0</v>
      </c>
      <c r="R180" s="1">
        <v>42494</v>
      </c>
      <c r="S180" s="2">
        <v>42494</v>
      </c>
      <c r="T180" t="s">
        <v>40</v>
      </c>
      <c r="U180" s="3">
        <v>0.46875</v>
      </c>
      <c r="V180" t="s">
        <v>849</v>
      </c>
      <c r="W180" t="s">
        <v>850</v>
      </c>
      <c r="X180" t="s">
        <v>126</v>
      </c>
      <c r="Y180" t="s">
        <v>127</v>
      </c>
      <c r="Z180" t="s">
        <v>128</v>
      </c>
      <c r="AA180" t="s">
        <v>127</v>
      </c>
      <c r="AD180" t="s">
        <v>36</v>
      </c>
      <c r="AE180" t="s">
        <v>36</v>
      </c>
      <c r="AF180" t="s">
        <v>37</v>
      </c>
      <c r="AG180" t="s">
        <v>32</v>
      </c>
      <c r="AH180" t="s">
        <v>151</v>
      </c>
      <c r="AI180" t="s">
        <v>152</v>
      </c>
      <c r="AK180" t="s">
        <v>153</v>
      </c>
      <c r="AL180" s="19"/>
    </row>
    <row r="181" spans="1:38" x14ac:dyDescent="0.25">
      <c r="A181" t="s">
        <v>1009</v>
      </c>
      <c r="C181" t="s">
        <v>32</v>
      </c>
      <c r="D181" s="20" t="s">
        <v>851</v>
      </c>
      <c r="G181" t="s">
        <v>852</v>
      </c>
      <c r="H181" t="s">
        <v>33</v>
      </c>
      <c r="I181" t="b">
        <v>0</v>
      </c>
      <c r="J181" s="1">
        <v>42494</v>
      </c>
      <c r="K181" s="2">
        <v>42494</v>
      </c>
      <c r="L181" t="s">
        <v>40</v>
      </c>
      <c r="M181" s="3">
        <v>0.67708333333333337</v>
      </c>
      <c r="N181" t="s">
        <v>853</v>
      </c>
      <c r="O181" t="s">
        <v>854</v>
      </c>
      <c r="P181" t="s">
        <v>126</v>
      </c>
      <c r="Q181" t="b">
        <v>0</v>
      </c>
      <c r="R181" s="1">
        <v>42494</v>
      </c>
      <c r="S181" s="2">
        <v>42494</v>
      </c>
      <c r="T181" t="s">
        <v>40</v>
      </c>
      <c r="U181" s="3">
        <v>0.67708333333333337</v>
      </c>
      <c r="V181" t="s">
        <v>853</v>
      </c>
      <c r="W181" t="s">
        <v>854</v>
      </c>
      <c r="X181" t="s">
        <v>126</v>
      </c>
      <c r="Y181" t="s">
        <v>127</v>
      </c>
      <c r="Z181" t="s">
        <v>128</v>
      </c>
      <c r="AA181" t="s">
        <v>127</v>
      </c>
      <c r="AD181" t="s">
        <v>36</v>
      </c>
      <c r="AE181" t="s">
        <v>36</v>
      </c>
      <c r="AF181" t="s">
        <v>37</v>
      </c>
      <c r="AG181" t="s">
        <v>32</v>
      </c>
      <c r="AH181" t="s">
        <v>257</v>
      </c>
      <c r="AI181" t="s">
        <v>855</v>
      </c>
      <c r="AK181" t="s">
        <v>856</v>
      </c>
      <c r="AL181" s="19"/>
    </row>
    <row r="182" spans="1:38" x14ac:dyDescent="0.25">
      <c r="A182" t="s">
        <v>958</v>
      </c>
      <c r="C182" t="s">
        <v>32</v>
      </c>
      <c r="D182" s="20" t="s">
        <v>857</v>
      </c>
      <c r="G182" t="s">
        <v>858</v>
      </c>
      <c r="H182" t="s">
        <v>33</v>
      </c>
      <c r="I182" t="b">
        <v>0</v>
      </c>
      <c r="J182" s="1">
        <v>42494</v>
      </c>
      <c r="K182" s="2">
        <v>42494</v>
      </c>
      <c r="L182" t="s">
        <v>40</v>
      </c>
      <c r="M182" s="3">
        <v>0.6875</v>
      </c>
      <c r="N182" t="s">
        <v>859</v>
      </c>
      <c r="O182" t="s">
        <v>860</v>
      </c>
      <c r="P182" t="s">
        <v>126</v>
      </c>
      <c r="Q182" t="b">
        <v>0</v>
      </c>
      <c r="R182" s="1">
        <v>42494</v>
      </c>
      <c r="S182" s="2">
        <v>42494</v>
      </c>
      <c r="T182" t="s">
        <v>40</v>
      </c>
      <c r="U182" s="3">
        <v>0.6875</v>
      </c>
      <c r="V182" t="s">
        <v>859</v>
      </c>
      <c r="W182" t="s">
        <v>860</v>
      </c>
      <c r="X182" t="s">
        <v>126</v>
      </c>
      <c r="Y182" t="s">
        <v>127</v>
      </c>
      <c r="Z182" t="s">
        <v>128</v>
      </c>
      <c r="AA182" t="s">
        <v>127</v>
      </c>
      <c r="AD182" t="s">
        <v>36</v>
      </c>
      <c r="AE182" t="s">
        <v>36</v>
      </c>
      <c r="AF182" t="s">
        <v>37</v>
      </c>
      <c r="AG182" t="s">
        <v>32</v>
      </c>
      <c r="AH182" t="s">
        <v>165</v>
      </c>
      <c r="AI182" t="s">
        <v>166</v>
      </c>
      <c r="AK182" t="s">
        <v>167</v>
      </c>
      <c r="AL182" s="19"/>
    </row>
    <row r="183" spans="1:38" x14ac:dyDescent="0.25">
      <c r="A183" t="s">
        <v>1010</v>
      </c>
      <c r="C183" t="s">
        <v>32</v>
      </c>
      <c r="D183" s="20" t="s">
        <v>861</v>
      </c>
      <c r="G183" t="s">
        <v>862</v>
      </c>
      <c r="H183" t="s">
        <v>33</v>
      </c>
      <c r="I183" t="b">
        <v>0</v>
      </c>
      <c r="J183" s="1">
        <v>42494</v>
      </c>
      <c r="K183" s="2">
        <v>42494</v>
      </c>
      <c r="L183" t="s">
        <v>40</v>
      </c>
      <c r="M183" s="3">
        <v>0.72916666666666663</v>
      </c>
      <c r="N183" t="s">
        <v>863</v>
      </c>
      <c r="O183" t="s">
        <v>864</v>
      </c>
      <c r="P183" t="s">
        <v>126</v>
      </c>
      <c r="Q183" t="b">
        <v>0</v>
      </c>
      <c r="R183" s="1">
        <v>42494</v>
      </c>
      <c r="S183" s="2">
        <v>42494</v>
      </c>
      <c r="T183" t="s">
        <v>40</v>
      </c>
      <c r="U183" s="3">
        <v>0.72916666666666663</v>
      </c>
      <c r="V183" t="s">
        <v>863</v>
      </c>
      <c r="W183" t="s">
        <v>864</v>
      </c>
      <c r="X183" t="s">
        <v>126</v>
      </c>
      <c r="Y183" t="s">
        <v>127</v>
      </c>
      <c r="Z183" t="s">
        <v>128</v>
      </c>
      <c r="AA183" t="s">
        <v>127</v>
      </c>
      <c r="AD183" t="s">
        <v>36</v>
      </c>
      <c r="AE183" t="s">
        <v>36</v>
      </c>
      <c r="AF183" t="s">
        <v>37</v>
      </c>
      <c r="AG183" t="s">
        <v>32</v>
      </c>
      <c r="AH183" t="s">
        <v>865</v>
      </c>
      <c r="AI183" t="s">
        <v>206</v>
      </c>
      <c r="AK183" t="s">
        <v>866</v>
      </c>
      <c r="AL183" s="19"/>
    </row>
    <row r="184" spans="1:38" x14ac:dyDescent="0.25">
      <c r="A184" t="s">
        <v>959</v>
      </c>
      <c r="C184" t="s">
        <v>32</v>
      </c>
      <c r="D184" s="20" t="s">
        <v>867</v>
      </c>
      <c r="G184" t="s">
        <v>868</v>
      </c>
      <c r="H184" t="s">
        <v>33</v>
      </c>
      <c r="I184" t="b">
        <v>0</v>
      </c>
      <c r="J184" s="1">
        <v>42494</v>
      </c>
      <c r="K184" s="2">
        <v>42494</v>
      </c>
      <c r="L184" t="s">
        <v>40</v>
      </c>
      <c r="M184" s="3">
        <v>0.77083333333333337</v>
      </c>
      <c r="N184" t="s">
        <v>869</v>
      </c>
      <c r="O184" t="s">
        <v>870</v>
      </c>
      <c r="P184" t="s">
        <v>126</v>
      </c>
      <c r="Q184" t="b">
        <v>0</v>
      </c>
      <c r="R184" s="1">
        <v>42494</v>
      </c>
      <c r="S184" s="2">
        <v>42494</v>
      </c>
      <c r="T184" t="s">
        <v>40</v>
      </c>
      <c r="U184" s="3">
        <v>0.77083333333333337</v>
      </c>
      <c r="V184" t="s">
        <v>869</v>
      </c>
      <c r="W184" t="s">
        <v>870</v>
      </c>
      <c r="X184" t="s">
        <v>126</v>
      </c>
      <c r="Y184" t="s">
        <v>127</v>
      </c>
      <c r="Z184" t="s">
        <v>128</v>
      </c>
      <c r="AA184" t="s">
        <v>127</v>
      </c>
      <c r="AD184" t="s">
        <v>36</v>
      </c>
      <c r="AE184" t="s">
        <v>36</v>
      </c>
      <c r="AF184" t="s">
        <v>37</v>
      </c>
      <c r="AG184" t="s">
        <v>32</v>
      </c>
      <c r="AH184" t="s">
        <v>165</v>
      </c>
      <c r="AI184" t="s">
        <v>172</v>
      </c>
      <c r="AK184" t="s">
        <v>167</v>
      </c>
      <c r="AL184" s="19"/>
    </row>
    <row r="185" spans="1:38" x14ac:dyDescent="0.25">
      <c r="A185" t="s">
        <v>960</v>
      </c>
      <c r="C185" t="s">
        <v>32</v>
      </c>
      <c r="D185" s="20" t="s">
        <v>871</v>
      </c>
      <c r="G185" t="s">
        <v>872</v>
      </c>
      <c r="H185" t="s">
        <v>33</v>
      </c>
      <c r="I185" t="b">
        <v>0</v>
      </c>
      <c r="J185" s="1">
        <v>42495</v>
      </c>
      <c r="K185" s="2">
        <v>42495</v>
      </c>
      <c r="L185" t="s">
        <v>41</v>
      </c>
      <c r="M185" s="3">
        <v>0.42708333333333331</v>
      </c>
      <c r="N185" t="s">
        <v>873</v>
      </c>
      <c r="O185" t="s">
        <v>874</v>
      </c>
      <c r="P185" t="s">
        <v>126</v>
      </c>
      <c r="Q185" t="b">
        <v>0</v>
      </c>
      <c r="R185" s="1">
        <v>42495</v>
      </c>
      <c r="S185" s="2">
        <v>42495</v>
      </c>
      <c r="T185" t="s">
        <v>41</v>
      </c>
      <c r="U185" s="3">
        <v>0.42708333333333331</v>
      </c>
      <c r="V185" t="s">
        <v>873</v>
      </c>
      <c r="W185" t="s">
        <v>874</v>
      </c>
      <c r="X185" t="s">
        <v>126</v>
      </c>
      <c r="Y185" t="s">
        <v>127</v>
      </c>
      <c r="Z185" t="s">
        <v>128</v>
      </c>
      <c r="AA185" t="s">
        <v>127</v>
      </c>
      <c r="AD185" t="s">
        <v>36</v>
      </c>
      <c r="AE185" t="s">
        <v>36</v>
      </c>
      <c r="AF185" t="s">
        <v>37</v>
      </c>
      <c r="AG185" t="s">
        <v>32</v>
      </c>
      <c r="AH185" t="s">
        <v>175</v>
      </c>
      <c r="AI185" t="s">
        <v>176</v>
      </c>
      <c r="AK185" t="s">
        <v>177</v>
      </c>
      <c r="AL185" s="19"/>
    </row>
    <row r="186" spans="1:38" x14ac:dyDescent="0.25">
      <c r="A186" t="s">
        <v>961</v>
      </c>
      <c r="C186" t="s">
        <v>32</v>
      </c>
      <c r="D186" s="20" t="s">
        <v>875</v>
      </c>
      <c r="G186" t="s">
        <v>876</v>
      </c>
      <c r="H186" t="s">
        <v>33</v>
      </c>
      <c r="I186" t="b">
        <v>0</v>
      </c>
      <c r="J186" s="1">
        <v>42495</v>
      </c>
      <c r="K186" s="2">
        <v>42495</v>
      </c>
      <c r="L186" t="s">
        <v>41</v>
      </c>
      <c r="M186" s="3">
        <v>0.5625</v>
      </c>
      <c r="N186" t="s">
        <v>877</v>
      </c>
      <c r="O186" t="s">
        <v>878</v>
      </c>
      <c r="P186" t="s">
        <v>126</v>
      </c>
      <c r="Q186" t="b">
        <v>0</v>
      </c>
      <c r="R186" s="1">
        <v>42495</v>
      </c>
      <c r="S186" s="2">
        <v>42495</v>
      </c>
      <c r="T186" t="s">
        <v>41</v>
      </c>
      <c r="U186" s="3">
        <v>0.64583333333333337</v>
      </c>
      <c r="V186" t="s">
        <v>879</v>
      </c>
      <c r="W186" t="s">
        <v>880</v>
      </c>
      <c r="X186" t="s">
        <v>126</v>
      </c>
      <c r="Y186" t="s">
        <v>127</v>
      </c>
      <c r="Z186" t="s">
        <v>128</v>
      </c>
      <c r="AA186" t="s">
        <v>127</v>
      </c>
      <c r="AD186" t="s">
        <v>36</v>
      </c>
      <c r="AE186" t="s">
        <v>36</v>
      </c>
      <c r="AF186" t="s">
        <v>37</v>
      </c>
      <c r="AG186" t="s">
        <v>32</v>
      </c>
      <c r="AH186" t="s">
        <v>184</v>
      </c>
      <c r="AI186" t="s">
        <v>185</v>
      </c>
      <c r="AK186" t="s">
        <v>186</v>
      </c>
      <c r="AL186" s="19"/>
    </row>
    <row r="187" spans="1:38" x14ac:dyDescent="0.25">
      <c r="J187" s="1"/>
      <c r="K187" s="2"/>
      <c r="M187" s="3"/>
      <c r="R187" s="1"/>
      <c r="S187" s="2"/>
      <c r="U187" s="3"/>
      <c r="AL187" s="19"/>
    </row>
    <row r="188" spans="1:38" x14ac:dyDescent="0.25">
      <c r="J188" s="1"/>
      <c r="K188" s="2"/>
      <c r="M188" s="3"/>
      <c r="R188" s="1"/>
      <c r="S188" s="2"/>
      <c r="U188" s="3"/>
      <c r="AL188" s="19"/>
    </row>
    <row r="189" spans="1:38" x14ac:dyDescent="0.25">
      <c r="J189" s="1"/>
      <c r="K189" s="2"/>
      <c r="M189" s="3"/>
      <c r="R189" s="1"/>
      <c r="S189" s="2"/>
      <c r="U189" s="3"/>
      <c r="AL189" s="19"/>
    </row>
    <row r="190" spans="1:38" x14ac:dyDescent="0.25">
      <c r="A190" t="s">
        <v>964</v>
      </c>
      <c r="C190" t="s">
        <v>32</v>
      </c>
      <c r="D190" s="20" t="s">
        <v>881</v>
      </c>
      <c r="G190" t="s">
        <v>882</v>
      </c>
      <c r="H190" t="s">
        <v>33</v>
      </c>
      <c r="I190" t="b">
        <v>0</v>
      </c>
      <c r="J190" s="1">
        <v>42497</v>
      </c>
      <c r="K190" s="2">
        <v>42497</v>
      </c>
      <c r="L190" t="s">
        <v>34</v>
      </c>
      <c r="M190" s="3">
        <v>0.42708333333333331</v>
      </c>
      <c r="N190" t="s">
        <v>883</v>
      </c>
      <c r="O190" t="s">
        <v>884</v>
      </c>
      <c r="P190" t="s">
        <v>126</v>
      </c>
      <c r="Q190" t="b">
        <v>0</v>
      </c>
      <c r="R190" s="1">
        <v>42497</v>
      </c>
      <c r="S190" s="2">
        <v>42497</v>
      </c>
      <c r="T190" t="s">
        <v>34</v>
      </c>
      <c r="U190" s="3">
        <v>0.42708333333333331</v>
      </c>
      <c r="V190" t="s">
        <v>883</v>
      </c>
      <c r="W190" t="s">
        <v>884</v>
      </c>
      <c r="X190" t="s">
        <v>126</v>
      </c>
      <c r="Y190" t="s">
        <v>127</v>
      </c>
      <c r="Z190" t="s">
        <v>128</v>
      </c>
      <c r="AA190" t="s">
        <v>127</v>
      </c>
      <c r="AD190" t="s">
        <v>36</v>
      </c>
      <c r="AE190" t="s">
        <v>36</v>
      </c>
      <c r="AF190" t="s">
        <v>37</v>
      </c>
      <c r="AG190" t="s">
        <v>32</v>
      </c>
      <c r="AH190" t="s">
        <v>151</v>
      </c>
      <c r="AI190" t="s">
        <v>198</v>
      </c>
      <c r="AK190" t="s">
        <v>153</v>
      </c>
      <c r="AL190" s="19"/>
    </row>
    <row r="191" spans="1:38" x14ac:dyDescent="0.25">
      <c r="A191" t="s">
        <v>965</v>
      </c>
      <c r="C191" t="s">
        <v>32</v>
      </c>
      <c r="D191" s="20" t="s">
        <v>885</v>
      </c>
      <c r="G191" t="s">
        <v>886</v>
      </c>
      <c r="H191" t="s">
        <v>33</v>
      </c>
      <c r="I191" t="b">
        <v>0</v>
      </c>
      <c r="J191" s="1">
        <v>42497</v>
      </c>
      <c r="K191" s="2">
        <v>42497</v>
      </c>
      <c r="L191" t="s">
        <v>34</v>
      </c>
      <c r="M191" s="3">
        <v>0.5625</v>
      </c>
      <c r="N191" t="s">
        <v>887</v>
      </c>
      <c r="O191" t="s">
        <v>888</v>
      </c>
      <c r="P191" t="s">
        <v>126</v>
      </c>
      <c r="Q191" t="b">
        <v>0</v>
      </c>
      <c r="R191" s="1">
        <v>42497</v>
      </c>
      <c r="S191" s="2">
        <v>42497</v>
      </c>
      <c r="T191" t="s">
        <v>34</v>
      </c>
      <c r="U191" s="3">
        <v>0.625</v>
      </c>
      <c r="V191" t="s">
        <v>889</v>
      </c>
      <c r="W191" t="s">
        <v>890</v>
      </c>
      <c r="X191" t="s">
        <v>126</v>
      </c>
      <c r="Y191" t="s">
        <v>127</v>
      </c>
      <c r="Z191" t="s">
        <v>128</v>
      </c>
      <c r="AA191" t="s">
        <v>127</v>
      </c>
      <c r="AD191" t="s">
        <v>36</v>
      </c>
      <c r="AE191" t="s">
        <v>36</v>
      </c>
      <c r="AF191" t="s">
        <v>37</v>
      </c>
      <c r="AG191" t="s">
        <v>32</v>
      </c>
      <c r="AH191" t="s">
        <v>203</v>
      </c>
      <c r="AI191" t="s">
        <v>204</v>
      </c>
      <c r="AK191" t="s">
        <v>205</v>
      </c>
      <c r="AL191" s="19"/>
    </row>
    <row r="192" spans="1:38" x14ac:dyDescent="0.25">
      <c r="A192" t="s">
        <v>966</v>
      </c>
      <c r="C192" t="s">
        <v>32</v>
      </c>
      <c r="D192" s="20" t="s">
        <v>891</v>
      </c>
      <c r="G192" t="s">
        <v>892</v>
      </c>
      <c r="H192" t="s">
        <v>33</v>
      </c>
      <c r="I192" t="b">
        <v>0</v>
      </c>
      <c r="J192" s="1">
        <v>42499</v>
      </c>
      <c r="K192" s="2">
        <v>42499</v>
      </c>
      <c r="L192" t="s">
        <v>38</v>
      </c>
      <c r="M192" s="3">
        <v>0.42708333333333331</v>
      </c>
      <c r="N192" t="s">
        <v>893</v>
      </c>
      <c r="O192" t="s">
        <v>894</v>
      </c>
      <c r="P192" t="s">
        <v>126</v>
      </c>
      <c r="Q192" t="b">
        <v>0</v>
      </c>
      <c r="R192" s="1">
        <v>42499</v>
      </c>
      <c r="S192" s="2">
        <v>42499</v>
      </c>
      <c r="T192" t="s">
        <v>38</v>
      </c>
      <c r="U192" s="3">
        <v>0.42708333333333331</v>
      </c>
      <c r="V192" t="s">
        <v>893</v>
      </c>
      <c r="W192" t="s">
        <v>894</v>
      </c>
      <c r="X192" t="s">
        <v>126</v>
      </c>
      <c r="Y192" t="s">
        <v>127</v>
      </c>
      <c r="Z192" t="s">
        <v>128</v>
      </c>
      <c r="AA192" t="s">
        <v>127</v>
      </c>
      <c r="AD192" t="s">
        <v>36</v>
      </c>
      <c r="AE192" t="s">
        <v>36</v>
      </c>
      <c r="AF192" t="s">
        <v>37</v>
      </c>
      <c r="AG192" t="s">
        <v>32</v>
      </c>
      <c r="AH192" t="s">
        <v>151</v>
      </c>
      <c r="AI192" t="s">
        <v>212</v>
      </c>
      <c r="AK192" t="s">
        <v>153</v>
      </c>
      <c r="AL192" s="19"/>
    </row>
    <row r="193" spans="1:38" x14ac:dyDescent="0.25">
      <c r="J193" s="1"/>
      <c r="K193" s="2"/>
      <c r="M193" s="3"/>
      <c r="R193" s="1"/>
      <c r="S193" s="2"/>
      <c r="U193" s="3"/>
      <c r="AL193" s="19"/>
    </row>
    <row r="194" spans="1:38" x14ac:dyDescent="0.25">
      <c r="J194" s="1"/>
      <c r="K194" s="2"/>
      <c r="M194" s="3"/>
      <c r="R194" s="1"/>
      <c r="S194" s="2"/>
      <c r="U194" s="3"/>
      <c r="AL194" s="19"/>
    </row>
    <row r="195" spans="1:38" x14ac:dyDescent="0.25">
      <c r="A195" t="s">
        <v>968</v>
      </c>
      <c r="C195" t="s">
        <v>32</v>
      </c>
      <c r="D195" s="20" t="s">
        <v>895</v>
      </c>
      <c r="G195" t="s">
        <v>896</v>
      </c>
      <c r="H195" t="s">
        <v>33</v>
      </c>
      <c r="I195" t="b">
        <v>0</v>
      </c>
      <c r="J195" s="1">
        <v>42499</v>
      </c>
      <c r="K195" s="2">
        <v>42499</v>
      </c>
      <c r="L195" t="s">
        <v>38</v>
      </c>
      <c r="M195" s="3">
        <v>0.77083333333333337</v>
      </c>
      <c r="N195" t="s">
        <v>897</v>
      </c>
      <c r="O195" t="s">
        <v>898</v>
      </c>
      <c r="P195" t="s">
        <v>126</v>
      </c>
      <c r="Q195" t="b">
        <v>0</v>
      </c>
      <c r="R195" s="1">
        <v>42499</v>
      </c>
      <c r="S195" s="2">
        <v>42499</v>
      </c>
      <c r="T195" t="s">
        <v>38</v>
      </c>
      <c r="U195" s="3">
        <v>0.77083333333333337</v>
      </c>
      <c r="V195" t="s">
        <v>897</v>
      </c>
      <c r="W195" t="s">
        <v>898</v>
      </c>
      <c r="X195" t="s">
        <v>126</v>
      </c>
      <c r="Y195" t="s">
        <v>127</v>
      </c>
      <c r="Z195" t="s">
        <v>128</v>
      </c>
      <c r="AA195" t="s">
        <v>127</v>
      </c>
      <c r="AD195" t="s">
        <v>36</v>
      </c>
      <c r="AE195" t="s">
        <v>36</v>
      </c>
      <c r="AF195" t="s">
        <v>37</v>
      </c>
      <c r="AG195" t="s">
        <v>32</v>
      </c>
      <c r="AH195" t="s">
        <v>151</v>
      </c>
      <c r="AI195" t="s">
        <v>223</v>
      </c>
      <c r="AK195" t="s">
        <v>153</v>
      </c>
      <c r="AL195" s="19"/>
    </row>
    <row r="196" spans="1:38" x14ac:dyDescent="0.25">
      <c r="A196" t="s">
        <v>968</v>
      </c>
      <c r="C196" t="s">
        <v>32</v>
      </c>
      <c r="D196" s="20" t="s">
        <v>899</v>
      </c>
      <c r="G196" t="s">
        <v>900</v>
      </c>
      <c r="H196" t="s">
        <v>33</v>
      </c>
      <c r="I196" t="b">
        <v>0</v>
      </c>
      <c r="J196" s="1">
        <v>42499</v>
      </c>
      <c r="K196" s="2">
        <v>42499</v>
      </c>
      <c r="L196" t="s">
        <v>38</v>
      </c>
      <c r="M196" s="3">
        <v>0.77083333333333337</v>
      </c>
      <c r="N196" t="s">
        <v>897</v>
      </c>
      <c r="O196" t="s">
        <v>898</v>
      </c>
      <c r="P196" t="s">
        <v>126</v>
      </c>
      <c r="Q196" t="b">
        <v>0</v>
      </c>
      <c r="R196" s="1">
        <v>42499</v>
      </c>
      <c r="S196" s="2">
        <v>42499</v>
      </c>
      <c r="T196" t="s">
        <v>38</v>
      </c>
      <c r="U196" s="3">
        <v>0.77083333333333337</v>
      </c>
      <c r="V196" t="s">
        <v>897</v>
      </c>
      <c r="W196" t="s">
        <v>898</v>
      </c>
      <c r="X196" t="s">
        <v>126</v>
      </c>
      <c r="Y196" t="s">
        <v>127</v>
      </c>
      <c r="Z196" t="s">
        <v>128</v>
      </c>
      <c r="AA196" t="s">
        <v>127</v>
      </c>
      <c r="AD196" t="s">
        <v>36</v>
      </c>
      <c r="AE196" t="s">
        <v>36</v>
      </c>
      <c r="AF196" t="s">
        <v>37</v>
      </c>
      <c r="AG196" t="s">
        <v>32</v>
      </c>
      <c r="AH196" t="s">
        <v>151</v>
      </c>
      <c r="AI196" t="s">
        <v>223</v>
      </c>
      <c r="AK196" t="s">
        <v>153</v>
      </c>
      <c r="AL196" s="19"/>
    </row>
    <row r="197" spans="1:38" x14ac:dyDescent="0.25">
      <c r="A197" t="s">
        <v>952</v>
      </c>
      <c r="C197" t="s">
        <v>32</v>
      </c>
      <c r="D197" s="20" t="s">
        <v>901</v>
      </c>
      <c r="G197" t="s">
        <v>902</v>
      </c>
      <c r="H197" t="s">
        <v>33</v>
      </c>
      <c r="I197" t="b">
        <v>0</v>
      </c>
      <c r="J197" s="1">
        <v>42500</v>
      </c>
      <c r="K197" s="2">
        <v>42500</v>
      </c>
      <c r="L197" t="s">
        <v>39</v>
      </c>
      <c r="M197" s="3">
        <v>0.66666666666666663</v>
      </c>
      <c r="N197" t="s">
        <v>903</v>
      </c>
      <c r="O197" t="s">
        <v>904</v>
      </c>
      <c r="P197" t="s">
        <v>126</v>
      </c>
      <c r="Q197" t="b">
        <v>0</v>
      </c>
      <c r="R197" s="1">
        <v>42500</v>
      </c>
      <c r="S197" s="2">
        <v>42500</v>
      </c>
      <c r="T197" t="s">
        <v>39</v>
      </c>
      <c r="U197" s="3">
        <v>0.66666666666666663</v>
      </c>
      <c r="V197" t="s">
        <v>903</v>
      </c>
      <c r="W197" t="s">
        <v>904</v>
      </c>
      <c r="X197" t="s">
        <v>126</v>
      </c>
      <c r="Y197" t="s">
        <v>127</v>
      </c>
      <c r="Z197" t="s">
        <v>128</v>
      </c>
      <c r="AA197" t="s">
        <v>127</v>
      </c>
      <c r="AD197" t="s">
        <v>36</v>
      </c>
      <c r="AE197" t="s">
        <v>36</v>
      </c>
      <c r="AF197" t="s">
        <v>37</v>
      </c>
      <c r="AG197" t="s">
        <v>32</v>
      </c>
      <c r="AH197" t="s">
        <v>905</v>
      </c>
      <c r="AI197" t="s">
        <v>189</v>
      </c>
      <c r="AK197" t="s">
        <v>906</v>
      </c>
      <c r="AL197" s="19"/>
    </row>
    <row r="198" spans="1:38" x14ac:dyDescent="0.25">
      <c r="J198" s="1"/>
      <c r="K198" s="2"/>
      <c r="M198" s="3"/>
      <c r="R198" s="1"/>
      <c r="S198" s="2"/>
      <c r="U198" s="3"/>
      <c r="AL198" s="19"/>
    </row>
    <row r="199" spans="1:38" x14ac:dyDescent="0.25">
      <c r="A199" t="s">
        <v>1011</v>
      </c>
      <c r="C199" t="s">
        <v>32</v>
      </c>
      <c r="D199" s="20" t="s">
        <v>907</v>
      </c>
      <c r="G199" t="s">
        <v>908</v>
      </c>
      <c r="H199" t="s">
        <v>33</v>
      </c>
      <c r="I199" t="b">
        <v>0</v>
      </c>
      <c r="J199" s="1">
        <v>42500</v>
      </c>
      <c r="K199" s="2">
        <v>42500</v>
      </c>
      <c r="L199" t="s">
        <v>39</v>
      </c>
      <c r="M199" s="3">
        <v>0.75</v>
      </c>
      <c r="N199" t="s">
        <v>909</v>
      </c>
      <c r="O199" t="s">
        <v>910</v>
      </c>
      <c r="P199" t="s">
        <v>126</v>
      </c>
      <c r="Q199" t="b">
        <v>0</v>
      </c>
      <c r="R199" s="1">
        <v>42500</v>
      </c>
      <c r="S199" s="2">
        <v>42500</v>
      </c>
      <c r="T199" t="s">
        <v>39</v>
      </c>
      <c r="U199" s="3">
        <v>0.79166666666666663</v>
      </c>
      <c r="V199" t="s">
        <v>911</v>
      </c>
      <c r="W199" t="s">
        <v>912</v>
      </c>
      <c r="X199" t="s">
        <v>126</v>
      </c>
      <c r="Y199" t="s">
        <v>127</v>
      </c>
      <c r="Z199" t="s">
        <v>128</v>
      </c>
      <c r="AA199" t="s">
        <v>127</v>
      </c>
      <c r="AD199" t="s">
        <v>36</v>
      </c>
      <c r="AE199" t="s">
        <v>36</v>
      </c>
      <c r="AF199" t="s">
        <v>37</v>
      </c>
      <c r="AG199" t="s">
        <v>32</v>
      </c>
      <c r="AH199" t="s">
        <v>1243</v>
      </c>
      <c r="AI199" t="s">
        <v>913</v>
      </c>
      <c r="AK199" t="s">
        <v>914</v>
      </c>
      <c r="AL199" s="19"/>
    </row>
    <row r="200" spans="1:38" x14ac:dyDescent="0.25">
      <c r="A200" t="s">
        <v>956</v>
      </c>
      <c r="C200" t="s">
        <v>32</v>
      </c>
      <c r="D200" s="20" t="s">
        <v>915</v>
      </c>
      <c r="G200" t="s">
        <v>916</v>
      </c>
      <c r="H200" t="s">
        <v>33</v>
      </c>
      <c r="I200" t="b">
        <v>0</v>
      </c>
      <c r="J200" s="1">
        <v>42501</v>
      </c>
      <c r="K200" s="2">
        <v>42501</v>
      </c>
      <c r="L200" t="s">
        <v>40</v>
      </c>
      <c r="M200" s="3">
        <v>0.42708333333333331</v>
      </c>
      <c r="N200" t="s">
        <v>917</v>
      </c>
      <c r="O200" t="s">
        <v>918</v>
      </c>
      <c r="P200" t="s">
        <v>126</v>
      </c>
      <c r="Q200" t="b">
        <v>0</v>
      </c>
      <c r="R200" s="1">
        <v>42501</v>
      </c>
      <c r="S200" s="2">
        <v>42501</v>
      </c>
      <c r="T200" t="s">
        <v>40</v>
      </c>
      <c r="U200" s="3">
        <v>0.42708333333333331</v>
      </c>
      <c r="V200" t="s">
        <v>917</v>
      </c>
      <c r="W200" t="s">
        <v>918</v>
      </c>
      <c r="X200" t="s">
        <v>126</v>
      </c>
      <c r="Y200" t="s">
        <v>127</v>
      </c>
      <c r="Z200" t="s">
        <v>128</v>
      </c>
      <c r="AA200" t="s">
        <v>127</v>
      </c>
      <c r="AD200" t="s">
        <v>36</v>
      </c>
      <c r="AE200" t="s">
        <v>36</v>
      </c>
      <c r="AF200" t="s">
        <v>37</v>
      </c>
      <c r="AG200" t="s">
        <v>32</v>
      </c>
      <c r="AH200" t="s">
        <v>151</v>
      </c>
      <c r="AI200" t="s">
        <v>152</v>
      </c>
      <c r="AK200" t="s">
        <v>153</v>
      </c>
      <c r="AL200" s="19"/>
    </row>
    <row r="201" spans="1:38" x14ac:dyDescent="0.25">
      <c r="A201" t="s">
        <v>956</v>
      </c>
      <c r="C201" t="s">
        <v>32</v>
      </c>
      <c r="D201" s="20" t="s">
        <v>919</v>
      </c>
      <c r="G201" t="s">
        <v>920</v>
      </c>
      <c r="H201" t="s">
        <v>33</v>
      </c>
      <c r="I201" t="b">
        <v>0</v>
      </c>
      <c r="J201" s="1">
        <v>42501</v>
      </c>
      <c r="K201" s="2">
        <v>42501</v>
      </c>
      <c r="L201" t="s">
        <v>40</v>
      </c>
      <c r="M201" s="3">
        <v>0.46875</v>
      </c>
      <c r="N201" t="s">
        <v>921</v>
      </c>
      <c r="O201" t="s">
        <v>922</v>
      </c>
      <c r="P201" t="s">
        <v>126</v>
      </c>
      <c r="Q201" t="b">
        <v>0</v>
      </c>
      <c r="R201" s="1">
        <v>42501</v>
      </c>
      <c r="S201" s="2">
        <v>42501</v>
      </c>
      <c r="T201" t="s">
        <v>40</v>
      </c>
      <c r="U201" s="3">
        <v>0.46875</v>
      </c>
      <c r="V201" t="s">
        <v>921</v>
      </c>
      <c r="W201" t="s">
        <v>922</v>
      </c>
      <c r="X201" t="s">
        <v>126</v>
      </c>
      <c r="Y201" t="s">
        <v>127</v>
      </c>
      <c r="Z201" t="s">
        <v>128</v>
      </c>
      <c r="AA201" t="s">
        <v>127</v>
      </c>
      <c r="AD201" t="s">
        <v>36</v>
      </c>
      <c r="AE201" t="s">
        <v>36</v>
      </c>
      <c r="AF201" t="s">
        <v>37</v>
      </c>
      <c r="AG201" t="s">
        <v>32</v>
      </c>
      <c r="AH201" t="s">
        <v>151</v>
      </c>
      <c r="AI201" t="s">
        <v>152</v>
      </c>
      <c r="AK201" t="s">
        <v>153</v>
      </c>
      <c r="AL201" s="19"/>
    </row>
  </sheetData>
  <sortState ref="A2:AI146">
    <sortCondition ref="A1"/>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workbookViewId="0">
      <selection activeCell="A6" sqref="A6"/>
    </sheetView>
  </sheetViews>
  <sheetFormatPr defaultRowHeight="15" x14ac:dyDescent="0.25"/>
  <cols>
    <col min="1" max="1" width="92.7109375" bestFit="1" customWidth="1"/>
  </cols>
  <sheetData>
    <row r="1" spans="1:1" x14ac:dyDescent="0.25">
      <c r="A1" s="15" t="s">
        <v>1012</v>
      </c>
    </row>
    <row r="2" spans="1:1" x14ac:dyDescent="0.25">
      <c r="A2" s="16" t="s">
        <v>250</v>
      </c>
    </row>
    <row r="3" spans="1:1" x14ac:dyDescent="0.25">
      <c r="A3" s="18" t="s">
        <v>1211</v>
      </c>
    </row>
    <row r="4" spans="1:1" x14ac:dyDescent="0.25">
      <c r="A4" s="17" t="s">
        <v>1015</v>
      </c>
    </row>
    <row r="5" spans="1:1" x14ac:dyDescent="0.25">
      <c r="A5" s="16" t="s">
        <v>127</v>
      </c>
    </row>
    <row r="6" spans="1:1" x14ac:dyDescent="0.25">
      <c r="A6" s="18" t="s">
        <v>925</v>
      </c>
    </row>
    <row r="7" spans="1:1" x14ac:dyDescent="0.25">
      <c r="A7" s="17" t="s">
        <v>1017</v>
      </c>
    </row>
    <row r="8" spans="1:1" x14ac:dyDescent="0.25">
      <c r="A8" s="17" t="s">
        <v>1018</v>
      </c>
    </row>
    <row r="9" spans="1:1" x14ac:dyDescent="0.25">
      <c r="A9" s="17" t="s">
        <v>1019</v>
      </c>
    </row>
    <row r="10" spans="1:1" x14ac:dyDescent="0.25">
      <c r="A10" s="17" t="s">
        <v>1020</v>
      </c>
    </row>
    <row r="11" spans="1:1" x14ac:dyDescent="0.25">
      <c r="A11" s="17" t="s">
        <v>1021</v>
      </c>
    </row>
    <row r="12" spans="1:1" x14ac:dyDescent="0.25">
      <c r="A12" s="17" t="s">
        <v>1022</v>
      </c>
    </row>
    <row r="13" spans="1:1" x14ac:dyDescent="0.25">
      <c r="A13" s="17" t="s">
        <v>1023</v>
      </c>
    </row>
    <row r="14" spans="1:1" x14ac:dyDescent="0.25">
      <c r="A14" s="17" t="s">
        <v>1024</v>
      </c>
    </row>
    <row r="15" spans="1:1" x14ac:dyDescent="0.25">
      <c r="A15" s="17" t="s">
        <v>1025</v>
      </c>
    </row>
    <row r="16" spans="1:1" x14ac:dyDescent="0.25">
      <c r="A16" s="17" t="s">
        <v>1026</v>
      </c>
    </row>
    <row r="17" spans="1:1" x14ac:dyDescent="0.25">
      <c r="A17" s="17" t="s">
        <v>1027</v>
      </c>
    </row>
    <row r="18" spans="1:1" x14ac:dyDescent="0.25">
      <c r="A18" s="17" t="s">
        <v>1039</v>
      </c>
    </row>
    <row r="19" spans="1:1" x14ac:dyDescent="0.25">
      <c r="A19" s="17" t="s">
        <v>1055</v>
      </c>
    </row>
    <row r="20" spans="1:1" x14ac:dyDescent="0.25">
      <c r="A20" s="17" t="s">
        <v>1056</v>
      </c>
    </row>
    <row r="21" spans="1:1" x14ac:dyDescent="0.25">
      <c r="A21" s="17" t="s">
        <v>1057</v>
      </c>
    </row>
    <row r="22" spans="1:1" x14ac:dyDescent="0.25">
      <c r="A22" s="17" t="s">
        <v>1058</v>
      </c>
    </row>
    <row r="23" spans="1:1" x14ac:dyDescent="0.25">
      <c r="A23" s="17" t="s">
        <v>1059</v>
      </c>
    </row>
    <row r="24" spans="1:1" x14ac:dyDescent="0.25">
      <c r="A24" s="17" t="s">
        <v>1060</v>
      </c>
    </row>
    <row r="25" spans="1:1" x14ac:dyDescent="0.25">
      <c r="A25" s="17" t="s">
        <v>1061</v>
      </c>
    </row>
    <row r="26" spans="1:1" x14ac:dyDescent="0.25">
      <c r="A26" s="17" t="s">
        <v>1062</v>
      </c>
    </row>
    <row r="27" spans="1:1" x14ac:dyDescent="0.25">
      <c r="A27" s="17" t="s">
        <v>1063</v>
      </c>
    </row>
    <row r="28" spans="1:1" x14ac:dyDescent="0.25">
      <c r="A28" s="17" t="s">
        <v>1064</v>
      </c>
    </row>
    <row r="29" spans="1:1" x14ac:dyDescent="0.25">
      <c r="A29" s="17" t="s">
        <v>1084</v>
      </c>
    </row>
    <row r="30" spans="1:1" x14ac:dyDescent="0.25">
      <c r="A30" s="17" t="s">
        <v>1085</v>
      </c>
    </row>
    <row r="31" spans="1:1" x14ac:dyDescent="0.25">
      <c r="A31" s="17" t="s">
        <v>1089</v>
      </c>
    </row>
    <row r="32" spans="1:1" x14ac:dyDescent="0.25">
      <c r="A32" s="17" t="s">
        <v>1092</v>
      </c>
    </row>
    <row r="33" spans="1:1" x14ac:dyDescent="0.25">
      <c r="A33" s="17" t="s">
        <v>1093</v>
      </c>
    </row>
    <row r="34" spans="1:1" x14ac:dyDescent="0.25">
      <c r="A34" s="17" t="s">
        <v>1095</v>
      </c>
    </row>
    <row r="35" spans="1:1" x14ac:dyDescent="0.25">
      <c r="A35" s="17" t="s">
        <v>1096</v>
      </c>
    </row>
    <row r="36" spans="1:1" x14ac:dyDescent="0.25">
      <c r="A36" s="17" t="s">
        <v>1100</v>
      </c>
    </row>
    <row r="37" spans="1:1" x14ac:dyDescent="0.25">
      <c r="A37" s="17" t="s">
        <v>1101</v>
      </c>
    </row>
    <row r="38" spans="1:1" x14ac:dyDescent="0.25">
      <c r="A38" s="17" t="s">
        <v>1102</v>
      </c>
    </row>
    <row r="39" spans="1:1" x14ac:dyDescent="0.25">
      <c r="A39" s="17" t="s">
        <v>1103</v>
      </c>
    </row>
    <row r="40" spans="1:1" x14ac:dyDescent="0.25">
      <c r="A40" s="17" t="s">
        <v>1104</v>
      </c>
    </row>
    <row r="41" spans="1:1" x14ac:dyDescent="0.25">
      <c r="A41" s="17" t="s">
        <v>1105</v>
      </c>
    </row>
    <row r="42" spans="1:1" x14ac:dyDescent="0.25">
      <c r="A42" s="17" t="s">
        <v>1106</v>
      </c>
    </row>
    <row r="43" spans="1:1" x14ac:dyDescent="0.25">
      <c r="A43" s="17" t="s">
        <v>1107</v>
      </c>
    </row>
    <row r="44" spans="1:1" x14ac:dyDescent="0.25">
      <c r="A44" s="17" t="s">
        <v>1108</v>
      </c>
    </row>
    <row r="45" spans="1:1" x14ac:dyDescent="0.25">
      <c r="A45" s="17" t="s">
        <v>1109</v>
      </c>
    </row>
    <row r="46" spans="1:1" x14ac:dyDescent="0.25">
      <c r="A46" s="17" t="s">
        <v>1110</v>
      </c>
    </row>
    <row r="47" spans="1:1" x14ac:dyDescent="0.25">
      <c r="A47" s="17" t="s">
        <v>1111</v>
      </c>
    </row>
    <row r="48" spans="1:1" x14ac:dyDescent="0.25">
      <c r="A48" s="17" t="s">
        <v>1112</v>
      </c>
    </row>
    <row r="49" spans="1:1" x14ac:dyDescent="0.25">
      <c r="A49" s="17" t="s">
        <v>1113</v>
      </c>
    </row>
    <row r="50" spans="1:1" x14ac:dyDescent="0.25">
      <c r="A50" s="17" t="s">
        <v>1114</v>
      </c>
    </row>
    <row r="51" spans="1:1" x14ac:dyDescent="0.25">
      <c r="A51" s="17" t="s">
        <v>1115</v>
      </c>
    </row>
    <row r="52" spans="1:1" x14ac:dyDescent="0.25">
      <c r="A52" s="17" t="s">
        <v>1116</v>
      </c>
    </row>
    <row r="53" spans="1:1" x14ac:dyDescent="0.25">
      <c r="A53" s="17" t="s">
        <v>1117</v>
      </c>
    </row>
    <row r="54" spans="1:1" x14ac:dyDescent="0.25">
      <c r="A54" s="17" t="s">
        <v>1118</v>
      </c>
    </row>
    <row r="55" spans="1:1" x14ac:dyDescent="0.25">
      <c r="A55" s="17" t="s">
        <v>1121</v>
      </c>
    </row>
    <row r="56" spans="1:1" x14ac:dyDescent="0.25">
      <c r="A56" s="17" t="s">
        <v>1122</v>
      </c>
    </row>
    <row r="57" spans="1:1" x14ac:dyDescent="0.25">
      <c r="A57" s="17" t="s">
        <v>1123</v>
      </c>
    </row>
    <row r="58" spans="1:1" x14ac:dyDescent="0.25">
      <c r="A58" s="17" t="s">
        <v>1134</v>
      </c>
    </row>
    <row r="59" spans="1:1" x14ac:dyDescent="0.25">
      <c r="A59" s="17" t="s">
        <v>1135</v>
      </c>
    </row>
    <row r="60" spans="1:1" x14ac:dyDescent="0.25">
      <c r="A60" s="17" t="s">
        <v>1136</v>
      </c>
    </row>
    <row r="61" spans="1:1" x14ac:dyDescent="0.25">
      <c r="A61" s="17" t="s">
        <v>1137</v>
      </c>
    </row>
    <row r="62" spans="1:1" x14ac:dyDescent="0.25">
      <c r="A62" s="17" t="s">
        <v>1138</v>
      </c>
    </row>
    <row r="63" spans="1:1" x14ac:dyDescent="0.25">
      <c r="A63" s="17" t="s">
        <v>1139</v>
      </c>
    </row>
    <row r="64" spans="1:1" x14ac:dyDescent="0.25">
      <c r="A64" s="17" t="s">
        <v>1140</v>
      </c>
    </row>
    <row r="65" spans="1:1" x14ac:dyDescent="0.25">
      <c r="A65" s="17" t="s">
        <v>1141</v>
      </c>
    </row>
    <row r="66" spans="1:1" x14ac:dyDescent="0.25">
      <c r="A66" s="17" t="s">
        <v>1142</v>
      </c>
    </row>
    <row r="67" spans="1:1" x14ac:dyDescent="0.25">
      <c r="A67" s="17" t="s">
        <v>1143</v>
      </c>
    </row>
    <row r="68" spans="1:1" x14ac:dyDescent="0.25">
      <c r="A68" s="17" t="s">
        <v>1144</v>
      </c>
    </row>
    <row r="69" spans="1:1" x14ac:dyDescent="0.25">
      <c r="A69" s="17" t="s">
        <v>1145</v>
      </c>
    </row>
    <row r="70" spans="1:1" x14ac:dyDescent="0.25">
      <c r="A70" s="17" t="s">
        <v>1146</v>
      </c>
    </row>
    <row r="71" spans="1:1" x14ac:dyDescent="0.25">
      <c r="A71" s="17" t="s">
        <v>1147</v>
      </c>
    </row>
    <row r="72" spans="1:1" x14ac:dyDescent="0.25">
      <c r="A72" s="17" t="s">
        <v>1148</v>
      </c>
    </row>
    <row r="73" spans="1:1" x14ac:dyDescent="0.25">
      <c r="A73" s="17" t="s">
        <v>1149</v>
      </c>
    </row>
    <row r="74" spans="1:1" x14ac:dyDescent="0.25">
      <c r="A74" s="17" t="s">
        <v>1150</v>
      </c>
    </row>
    <row r="75" spans="1:1" x14ac:dyDescent="0.25">
      <c r="A75" s="17" t="s">
        <v>1151</v>
      </c>
    </row>
    <row r="76" spans="1:1" x14ac:dyDescent="0.25">
      <c r="A76" s="17" t="s">
        <v>1152</v>
      </c>
    </row>
    <row r="77" spans="1:1" x14ac:dyDescent="0.25">
      <c r="A77" s="17" t="s">
        <v>1153</v>
      </c>
    </row>
    <row r="78" spans="1:1" x14ac:dyDescent="0.25">
      <c r="A78" s="17" t="s">
        <v>1154</v>
      </c>
    </row>
    <row r="79" spans="1:1" x14ac:dyDescent="0.25">
      <c r="A79" s="17" t="s">
        <v>1155</v>
      </c>
    </row>
    <row r="80" spans="1:1" x14ac:dyDescent="0.25">
      <c r="A80" s="17" t="s">
        <v>1156</v>
      </c>
    </row>
    <row r="81" spans="1:1" x14ac:dyDescent="0.25">
      <c r="A81" s="17" t="s">
        <v>1157</v>
      </c>
    </row>
    <row r="82" spans="1:1" x14ac:dyDescent="0.25">
      <c r="A82" s="17" t="s">
        <v>1158</v>
      </c>
    </row>
    <row r="83" spans="1:1" x14ac:dyDescent="0.25">
      <c r="A83" s="17" t="s">
        <v>1159</v>
      </c>
    </row>
    <row r="84" spans="1:1" x14ac:dyDescent="0.25">
      <c r="A84" s="17" t="s">
        <v>1160</v>
      </c>
    </row>
    <row r="85" spans="1:1" x14ac:dyDescent="0.25">
      <c r="A85" s="17" t="s">
        <v>1161</v>
      </c>
    </row>
    <row r="86" spans="1:1" x14ac:dyDescent="0.25">
      <c r="A86" s="17" t="s">
        <v>1162</v>
      </c>
    </row>
    <row r="87" spans="1:1" x14ac:dyDescent="0.25">
      <c r="A87" s="17" t="s">
        <v>1163</v>
      </c>
    </row>
    <row r="88" spans="1:1" x14ac:dyDescent="0.25">
      <c r="A88" s="17" t="s">
        <v>1164</v>
      </c>
    </row>
    <row r="89" spans="1:1" x14ac:dyDescent="0.25">
      <c r="A89" s="17" t="s">
        <v>1165</v>
      </c>
    </row>
    <row r="90" spans="1:1" x14ac:dyDescent="0.25">
      <c r="A90" s="17" t="s">
        <v>1169</v>
      </c>
    </row>
    <row r="91" spans="1:1" x14ac:dyDescent="0.25">
      <c r="A91" s="17" t="s">
        <v>1170</v>
      </c>
    </row>
    <row r="92" spans="1:1" x14ac:dyDescent="0.25">
      <c r="A92" s="17" t="s">
        <v>1171</v>
      </c>
    </row>
    <row r="93" spans="1:1" x14ac:dyDescent="0.25">
      <c r="A93" s="17" t="s">
        <v>1172</v>
      </c>
    </row>
    <row r="94" spans="1:1" x14ac:dyDescent="0.25">
      <c r="A94" s="17" t="s">
        <v>1173</v>
      </c>
    </row>
    <row r="95" spans="1:1" x14ac:dyDescent="0.25">
      <c r="A95" s="17" t="s">
        <v>1174</v>
      </c>
    </row>
    <row r="96" spans="1:1" x14ac:dyDescent="0.25">
      <c r="A96" s="17" t="s">
        <v>1175</v>
      </c>
    </row>
    <row r="97" spans="1:1" x14ac:dyDescent="0.25">
      <c r="A97" s="17" t="s">
        <v>1176</v>
      </c>
    </row>
    <row r="98" spans="1:1" x14ac:dyDescent="0.25">
      <c r="A98" s="17" t="s">
        <v>1177</v>
      </c>
    </row>
    <row r="99" spans="1:1" x14ac:dyDescent="0.25">
      <c r="A99" s="17" t="s">
        <v>1178</v>
      </c>
    </row>
    <row r="100" spans="1:1" x14ac:dyDescent="0.25">
      <c r="A100" s="17" t="s">
        <v>1179</v>
      </c>
    </row>
    <row r="101" spans="1:1" x14ac:dyDescent="0.25">
      <c r="A101" s="17" t="s">
        <v>1180</v>
      </c>
    </row>
    <row r="102" spans="1:1" x14ac:dyDescent="0.25">
      <c r="A102" s="17" t="s">
        <v>1181</v>
      </c>
    </row>
    <row r="103" spans="1:1" x14ac:dyDescent="0.25">
      <c r="A103" s="17" t="s">
        <v>1182</v>
      </c>
    </row>
    <row r="104" spans="1:1" x14ac:dyDescent="0.25">
      <c r="A104" s="17" t="s">
        <v>1183</v>
      </c>
    </row>
    <row r="105" spans="1:1" x14ac:dyDescent="0.25">
      <c r="A105" s="17" t="s">
        <v>1184</v>
      </c>
    </row>
    <row r="106" spans="1:1" x14ac:dyDescent="0.25">
      <c r="A106" s="17" t="s">
        <v>1185</v>
      </c>
    </row>
    <row r="107" spans="1:1" x14ac:dyDescent="0.25">
      <c r="A107" s="17" t="s">
        <v>1186</v>
      </c>
    </row>
    <row r="108" spans="1:1" x14ac:dyDescent="0.25">
      <c r="A108" s="17" t="s">
        <v>1187</v>
      </c>
    </row>
    <row r="109" spans="1:1" x14ac:dyDescent="0.25">
      <c r="A109" s="17" t="s">
        <v>1188</v>
      </c>
    </row>
    <row r="110" spans="1:1" x14ac:dyDescent="0.25">
      <c r="A110" s="17" t="s">
        <v>1189</v>
      </c>
    </row>
    <row r="111" spans="1:1" x14ac:dyDescent="0.25">
      <c r="A111" s="17" t="s">
        <v>1190</v>
      </c>
    </row>
    <row r="112" spans="1:1" x14ac:dyDescent="0.25">
      <c r="A112" s="17" t="s">
        <v>1191</v>
      </c>
    </row>
    <row r="113" spans="1:1" x14ac:dyDescent="0.25">
      <c r="A113" s="17" t="s">
        <v>1192</v>
      </c>
    </row>
    <row r="114" spans="1:1" x14ac:dyDescent="0.25">
      <c r="A114" s="17" t="s">
        <v>1193</v>
      </c>
    </row>
    <row r="115" spans="1:1" x14ac:dyDescent="0.25">
      <c r="A115" s="17" t="s">
        <v>1194</v>
      </c>
    </row>
    <row r="116" spans="1:1" x14ac:dyDescent="0.25">
      <c r="A116" s="17" t="s">
        <v>1195</v>
      </c>
    </row>
    <row r="117" spans="1:1" x14ac:dyDescent="0.25">
      <c r="A117" s="17" t="s">
        <v>1197</v>
      </c>
    </row>
    <row r="118" spans="1:1" x14ac:dyDescent="0.25">
      <c r="A118" s="17" t="s">
        <v>1198</v>
      </c>
    </row>
    <row r="119" spans="1:1" x14ac:dyDescent="0.25">
      <c r="A119" s="17" t="s">
        <v>1199</v>
      </c>
    </row>
    <row r="120" spans="1:1" x14ac:dyDescent="0.25">
      <c r="A120" s="17" t="s">
        <v>1201</v>
      </c>
    </row>
    <row r="121" spans="1:1" x14ac:dyDescent="0.25">
      <c r="A121" s="17" t="s">
        <v>1202</v>
      </c>
    </row>
    <row r="122" spans="1:1" x14ac:dyDescent="0.25">
      <c r="A122" s="17" t="s">
        <v>1203</v>
      </c>
    </row>
    <row r="123" spans="1:1" x14ac:dyDescent="0.25">
      <c r="A123" s="17" t="s">
        <v>1204</v>
      </c>
    </row>
    <row r="124" spans="1:1" x14ac:dyDescent="0.25">
      <c r="A124" s="17" t="s">
        <v>1205</v>
      </c>
    </row>
    <row r="125" spans="1:1" x14ac:dyDescent="0.25">
      <c r="A125" s="17" t="s">
        <v>1206</v>
      </c>
    </row>
    <row r="126" spans="1:1" x14ac:dyDescent="0.25">
      <c r="A126" s="17" t="s">
        <v>1208</v>
      </c>
    </row>
    <row r="127" spans="1:1" x14ac:dyDescent="0.25">
      <c r="A127" s="18" t="s">
        <v>926</v>
      </c>
    </row>
    <row r="128" spans="1:1" x14ac:dyDescent="0.25">
      <c r="A128" s="17" t="s">
        <v>1016</v>
      </c>
    </row>
    <row r="129" spans="1:1" x14ac:dyDescent="0.25">
      <c r="A129" s="18" t="s">
        <v>924</v>
      </c>
    </row>
    <row r="130" spans="1:1" x14ac:dyDescent="0.25">
      <c r="A130" s="17" t="s">
        <v>1028</v>
      </c>
    </row>
    <row r="131" spans="1:1" x14ac:dyDescent="0.25">
      <c r="A131" s="17" t="s">
        <v>1029</v>
      </c>
    </row>
    <row r="132" spans="1:1" x14ac:dyDescent="0.25">
      <c r="A132" s="17" t="s">
        <v>1030</v>
      </c>
    </row>
    <row r="133" spans="1:1" x14ac:dyDescent="0.25">
      <c r="A133" s="17" t="s">
        <v>1031</v>
      </c>
    </row>
    <row r="134" spans="1:1" x14ac:dyDescent="0.25">
      <c r="A134" s="17" t="s">
        <v>1032</v>
      </c>
    </row>
    <row r="135" spans="1:1" x14ac:dyDescent="0.25">
      <c r="A135" s="17" t="s">
        <v>1033</v>
      </c>
    </row>
    <row r="136" spans="1:1" x14ac:dyDescent="0.25">
      <c r="A136" s="17" t="s">
        <v>1034</v>
      </c>
    </row>
    <row r="137" spans="1:1" x14ac:dyDescent="0.25">
      <c r="A137" s="17" t="s">
        <v>1035</v>
      </c>
    </row>
    <row r="138" spans="1:1" x14ac:dyDescent="0.25">
      <c r="A138" s="17" t="s">
        <v>1036</v>
      </c>
    </row>
    <row r="139" spans="1:1" x14ac:dyDescent="0.25">
      <c r="A139" s="17" t="s">
        <v>1037</v>
      </c>
    </row>
    <row r="140" spans="1:1" x14ac:dyDescent="0.25">
      <c r="A140" s="17" t="s">
        <v>1038</v>
      </c>
    </row>
    <row r="141" spans="1:1" x14ac:dyDescent="0.25">
      <c r="A141" s="17" t="s">
        <v>1040</v>
      </c>
    </row>
    <row r="142" spans="1:1" x14ac:dyDescent="0.25">
      <c r="A142" s="17" t="s">
        <v>1041</v>
      </c>
    </row>
    <row r="143" spans="1:1" x14ac:dyDescent="0.25">
      <c r="A143" s="17" t="s">
        <v>1042</v>
      </c>
    </row>
    <row r="144" spans="1:1" x14ac:dyDescent="0.25">
      <c r="A144" s="17" t="s">
        <v>1043</v>
      </c>
    </row>
    <row r="145" spans="1:1" x14ac:dyDescent="0.25">
      <c r="A145" s="17" t="s">
        <v>1044</v>
      </c>
    </row>
    <row r="146" spans="1:1" x14ac:dyDescent="0.25">
      <c r="A146" s="17" t="s">
        <v>1045</v>
      </c>
    </row>
    <row r="147" spans="1:1" x14ac:dyDescent="0.25">
      <c r="A147" s="17" t="s">
        <v>1046</v>
      </c>
    </row>
    <row r="148" spans="1:1" x14ac:dyDescent="0.25">
      <c r="A148" s="17" t="s">
        <v>1047</v>
      </c>
    </row>
    <row r="149" spans="1:1" x14ac:dyDescent="0.25">
      <c r="A149" s="17" t="s">
        <v>1048</v>
      </c>
    </row>
    <row r="150" spans="1:1" x14ac:dyDescent="0.25">
      <c r="A150" s="17" t="s">
        <v>1049</v>
      </c>
    </row>
    <row r="151" spans="1:1" x14ac:dyDescent="0.25">
      <c r="A151" s="17" t="s">
        <v>1050</v>
      </c>
    </row>
    <row r="152" spans="1:1" x14ac:dyDescent="0.25">
      <c r="A152" s="17" t="s">
        <v>1051</v>
      </c>
    </row>
    <row r="153" spans="1:1" x14ac:dyDescent="0.25">
      <c r="A153" s="17" t="s">
        <v>1052</v>
      </c>
    </row>
    <row r="154" spans="1:1" x14ac:dyDescent="0.25">
      <c r="A154" s="17" t="s">
        <v>1053</v>
      </c>
    </row>
    <row r="155" spans="1:1" x14ac:dyDescent="0.25">
      <c r="A155" s="17" t="s">
        <v>1054</v>
      </c>
    </row>
    <row r="156" spans="1:1" x14ac:dyDescent="0.25">
      <c r="A156" s="17" t="s">
        <v>1065</v>
      </c>
    </row>
    <row r="157" spans="1:1" x14ac:dyDescent="0.25">
      <c r="A157" s="17" t="s">
        <v>1066</v>
      </c>
    </row>
    <row r="158" spans="1:1" x14ac:dyDescent="0.25">
      <c r="A158" s="17" t="s">
        <v>1067</v>
      </c>
    </row>
    <row r="159" spans="1:1" x14ac:dyDescent="0.25">
      <c r="A159" s="17" t="s">
        <v>1068</v>
      </c>
    </row>
    <row r="160" spans="1:1" x14ac:dyDescent="0.25">
      <c r="A160" s="17" t="s">
        <v>1069</v>
      </c>
    </row>
    <row r="161" spans="1:1" x14ac:dyDescent="0.25">
      <c r="A161" s="17" t="s">
        <v>1070</v>
      </c>
    </row>
    <row r="162" spans="1:1" x14ac:dyDescent="0.25">
      <c r="A162" s="17" t="s">
        <v>1071</v>
      </c>
    </row>
    <row r="163" spans="1:1" x14ac:dyDescent="0.25">
      <c r="A163" s="17" t="s">
        <v>1072</v>
      </c>
    </row>
    <row r="164" spans="1:1" x14ac:dyDescent="0.25">
      <c r="A164" s="17" t="s">
        <v>1073</v>
      </c>
    </row>
    <row r="165" spans="1:1" x14ac:dyDescent="0.25">
      <c r="A165" s="17" t="s">
        <v>1074</v>
      </c>
    </row>
    <row r="166" spans="1:1" x14ac:dyDescent="0.25">
      <c r="A166" s="17" t="s">
        <v>1075</v>
      </c>
    </row>
    <row r="167" spans="1:1" x14ac:dyDescent="0.25">
      <c r="A167" s="17" t="s">
        <v>1076</v>
      </c>
    </row>
    <row r="168" spans="1:1" x14ac:dyDescent="0.25">
      <c r="A168" s="17" t="s">
        <v>1077</v>
      </c>
    </row>
    <row r="169" spans="1:1" x14ac:dyDescent="0.25">
      <c r="A169" s="17" t="s">
        <v>1078</v>
      </c>
    </row>
    <row r="170" spans="1:1" x14ac:dyDescent="0.25">
      <c r="A170" s="17" t="s">
        <v>1079</v>
      </c>
    </row>
    <row r="171" spans="1:1" x14ac:dyDescent="0.25">
      <c r="A171" s="17" t="s">
        <v>1080</v>
      </c>
    </row>
    <row r="172" spans="1:1" x14ac:dyDescent="0.25">
      <c r="A172" s="17" t="s">
        <v>1081</v>
      </c>
    </row>
    <row r="173" spans="1:1" x14ac:dyDescent="0.25">
      <c r="A173" s="17" t="s">
        <v>1082</v>
      </c>
    </row>
    <row r="174" spans="1:1" x14ac:dyDescent="0.25">
      <c r="A174" s="17" t="s">
        <v>1083</v>
      </c>
    </row>
    <row r="175" spans="1:1" x14ac:dyDescent="0.25">
      <c r="A175" s="17" t="s">
        <v>1086</v>
      </c>
    </row>
    <row r="176" spans="1:1" x14ac:dyDescent="0.25">
      <c r="A176" s="17" t="s">
        <v>1087</v>
      </c>
    </row>
    <row r="177" spans="1:1" x14ac:dyDescent="0.25">
      <c r="A177" s="17" t="s">
        <v>1088</v>
      </c>
    </row>
    <row r="178" spans="1:1" x14ac:dyDescent="0.25">
      <c r="A178" s="17" t="s">
        <v>1090</v>
      </c>
    </row>
    <row r="179" spans="1:1" x14ac:dyDescent="0.25">
      <c r="A179" s="17" t="s">
        <v>1091</v>
      </c>
    </row>
    <row r="180" spans="1:1" x14ac:dyDescent="0.25">
      <c r="A180" s="17" t="s">
        <v>1094</v>
      </c>
    </row>
    <row r="181" spans="1:1" x14ac:dyDescent="0.25">
      <c r="A181" s="17" t="s">
        <v>1097</v>
      </c>
    </row>
    <row r="182" spans="1:1" x14ac:dyDescent="0.25">
      <c r="A182" s="17" t="s">
        <v>1098</v>
      </c>
    </row>
    <row r="183" spans="1:1" x14ac:dyDescent="0.25">
      <c r="A183" s="17" t="s">
        <v>1099</v>
      </c>
    </row>
    <row r="184" spans="1:1" x14ac:dyDescent="0.25">
      <c r="A184" s="17" t="s">
        <v>1119</v>
      </c>
    </row>
    <row r="185" spans="1:1" x14ac:dyDescent="0.25">
      <c r="A185" s="17" t="s">
        <v>1120</v>
      </c>
    </row>
    <row r="186" spans="1:1" x14ac:dyDescent="0.25">
      <c r="A186" s="17" t="s">
        <v>1124</v>
      </c>
    </row>
    <row r="187" spans="1:1" x14ac:dyDescent="0.25">
      <c r="A187" s="17" t="s">
        <v>1125</v>
      </c>
    </row>
    <row r="188" spans="1:1" x14ac:dyDescent="0.25">
      <c r="A188" s="17" t="s">
        <v>1126</v>
      </c>
    </row>
    <row r="189" spans="1:1" x14ac:dyDescent="0.25">
      <c r="A189" s="17" t="s">
        <v>1127</v>
      </c>
    </row>
    <row r="190" spans="1:1" x14ac:dyDescent="0.25">
      <c r="A190" s="17" t="s">
        <v>1128</v>
      </c>
    </row>
    <row r="191" spans="1:1" x14ac:dyDescent="0.25">
      <c r="A191" s="17" t="s">
        <v>1129</v>
      </c>
    </row>
    <row r="192" spans="1:1" x14ac:dyDescent="0.25">
      <c r="A192" s="17" t="s">
        <v>1130</v>
      </c>
    </row>
    <row r="193" spans="1:1" x14ac:dyDescent="0.25">
      <c r="A193" s="17" t="s">
        <v>1131</v>
      </c>
    </row>
    <row r="194" spans="1:1" x14ac:dyDescent="0.25">
      <c r="A194" s="17" t="s">
        <v>1132</v>
      </c>
    </row>
    <row r="195" spans="1:1" x14ac:dyDescent="0.25">
      <c r="A195" s="17" t="s">
        <v>1133</v>
      </c>
    </row>
    <row r="196" spans="1:1" x14ac:dyDescent="0.25">
      <c r="A196" s="17" t="s">
        <v>1166</v>
      </c>
    </row>
    <row r="197" spans="1:1" x14ac:dyDescent="0.25">
      <c r="A197" s="17" t="s">
        <v>1167</v>
      </c>
    </row>
    <row r="198" spans="1:1" x14ac:dyDescent="0.25">
      <c r="A198" s="17" t="s">
        <v>1168</v>
      </c>
    </row>
    <row r="199" spans="1:1" x14ac:dyDescent="0.25">
      <c r="A199" s="17" t="s">
        <v>1196</v>
      </c>
    </row>
    <row r="200" spans="1:1" x14ac:dyDescent="0.25">
      <c r="A200" s="17" t="s">
        <v>1200</v>
      </c>
    </row>
    <row r="201" spans="1:1" x14ac:dyDescent="0.25">
      <c r="A201" s="17" t="s">
        <v>1207</v>
      </c>
    </row>
    <row r="202" spans="1:1" x14ac:dyDescent="0.25">
      <c r="A202" s="17" t="s">
        <v>1209</v>
      </c>
    </row>
    <row r="203" spans="1:1" x14ac:dyDescent="0.25">
      <c r="A203" s="16" t="s">
        <v>298</v>
      </c>
    </row>
    <row r="204" spans="1:1" x14ac:dyDescent="0.25">
      <c r="A204" s="18" t="s">
        <v>924</v>
      </c>
    </row>
    <row r="205" spans="1:1" x14ac:dyDescent="0.25">
      <c r="A205" s="17" t="s">
        <v>1210</v>
      </c>
    </row>
    <row r="206" spans="1:1" x14ac:dyDescent="0.25">
      <c r="A206" s="16" t="s">
        <v>1013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1244</v>
      </c>
      <c r="B1" t="s">
        <v>950</v>
      </c>
      <c r="C1" t="s">
        <v>1242</v>
      </c>
      <c r="D1" t="s">
        <v>1212</v>
      </c>
    </row>
    <row r="2" spans="1:4" x14ac:dyDescent="0.25">
      <c r="A2" t="str">
        <f>VLOOKUP(DATA_GOES_HERE!Y2,VENUEID!$A$2:$B$28,1,TRUE)</f>
        <v>BELLEVUE</v>
      </c>
      <c r="B2" t="b">
        <f>IF(DATA_GOES_HERE!AH2="","",
IF(ISNUMBER(SEARCH("*ADULTS*",DATA_GOES_HERE!AH71)),"ADULTS",
IF(ISNUMBER(SEARCH("*CHILDREN*",DATA_GOES_HERE!AH71)),"CHILDREN",
IF(ISNUMBER(SEARCH("*TEENS*",DATA_GOES_HERE!AH71)),"TEENS"))))</f>
        <v>0</v>
      </c>
      <c r="C2" t="str">
        <f>Table1[startdatetime]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VLOOKUP(DATA_GOES_HERE!Y3,VENUEID!$A$2:$B$28,1,TRUE)</f>
        <v>BELLEVUE</v>
      </c>
      <c r="B3" t="str">
        <f>IF(DATA_GOES_HERE!AH3="","",
IF(ISNUMBER(SEARCH("*ADULTS*",DATA_GOES_HERE!AH72)),"ADULTS",
IF(ISNUMBER(SEARCH("*CHILDREN*",DATA_GOES_HERE!AH72)),"CHILDREN",
IF(ISNUMBER(SEARCH("*TEENS*",DATA_GOES_HERE!AH72)),"TEENS"))))</f>
        <v>CHILDREN</v>
      </c>
      <c r="C3" t="str">
        <f>Table1[startdatetime]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VLOOKUP(DATA_GOES_HERE!Y4,VENUEID!$A$2:$B$28,1,TRUE)</f>
        <v>BELLEVUE</v>
      </c>
      <c r="B4" t="str">
        <f>IF(DATA_GOES_HERE!AH4="","",
IF(ISNUMBER(SEARCH("*ADULTS*",DATA_GOES_HERE!AH73)),"ADULTS",
IF(ISNUMBER(SEARCH("*CHILDREN*",DATA_GOES_HERE!AH73)),"CHILDREN",
IF(ISNUMBER(SEARCH("*TEENS*",DATA_GOES_HERE!AH73)),"TEENS"))))</f>
        <v>CHILDREN</v>
      </c>
      <c r="C4" t="str">
        <f>Table1[startdatetime]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VLOOKUP(DATA_GOES_HERE!Y5,VENUEID!$A$2:$B$28,1,TRUE)</f>
        <v>BELLEVUE</v>
      </c>
      <c r="B5" t="str">
        <f>IF(DATA_GOES_HERE!AH5="","",
IF(ISNUMBER(SEARCH("*ADULTS*",DATA_GOES_HERE!AH74)),"ADULTS",
IF(ISNUMBER(SEARCH("*CHILDREN*",DATA_GOES_HERE!AH74)),"CHILDREN",
IF(ISNUMBER(SEARCH("*TEENS*",DATA_GOES_HERE!AH74)),"TEENS"))))</f>
        <v>CHILDREN</v>
      </c>
      <c r="C5" t="str">
        <f>Table1[startdatetime]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VLOOKUP(DATA_GOES_HERE!Y6,VENUEID!$A$2:$B$28,1,TRUE)</f>
        <v>BELLEVUE</v>
      </c>
      <c r="B6" t="b">
        <f>IF(DATA_GOES_HERE!AH6="","",
IF(ISNUMBER(SEARCH("*ADULTS*",DATA_GOES_HERE!AH75)),"ADULTS",
IF(ISNUMBER(SEARCH("*CHILDREN*",DATA_GOES_HERE!AH75)),"CHILDREN",
IF(ISNUMBER(SEARCH("*TEENS*",DATA_GOES_HERE!AH75)),"TEENS"))))</f>
        <v>0</v>
      </c>
      <c r="C6" t="str">
        <f>Table1[startdatetime]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VLOOKUP(DATA_GOES_HERE!Y7,VENUEID!$A$2:$B$28,1,TRUE)</f>
        <v>BELLEVUE</v>
      </c>
      <c r="B7" t="str">
        <f>IF(DATA_GOES_HERE!AH7="","",
IF(ISNUMBER(SEARCH("*ADULTS*",DATA_GOES_HERE!AH76)),"ADULTS",
IF(ISNUMBER(SEARCH("*CHILDREN*",DATA_GOES_HERE!AH76)),"CHILDREN",
IF(ISNUMBER(SEARCH("*TEENS*",DATA_GOES_HERE!AH76)),"TEENS"))))</f>
        <v>CHILDREN</v>
      </c>
      <c r="C7" t="str">
        <f>Table1[startdatetime]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VLOOKUP(DATA_GOES_HERE!Y8,VENUEID!$A$2:$B$28,1,TRUE)</f>
        <v>BELLEVUE</v>
      </c>
      <c r="B8" t="str">
        <f>IF(DATA_GOES_HERE!AH8="","",
IF(ISNUMBER(SEARCH("*ADULTS*",DATA_GOES_HERE!AH77)),"ADULTS",
IF(ISNUMBER(SEARCH("*CHILDREN*",DATA_GOES_HERE!AH77)),"CHILDREN",
IF(ISNUMBER(SEARCH("*TEENS*",DATA_GOES_HERE!AH77)),"TEENS"))))</f>
        <v>CHILDREN</v>
      </c>
      <c r="C8" t="str">
        <f>Table1[startdatetime]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VLOOKUP(DATA_GOES_HERE!Y9,VENUEID!$A$2:$B$28,1,TRUE)</f>
        <v>BELLEVUE</v>
      </c>
      <c r="B9" t="b">
        <f>IF(DATA_GOES_HERE!AH9="","",
IF(ISNUMBER(SEARCH("*ADULTS*",DATA_GOES_HERE!AH78)),"ADULTS",
IF(ISNUMBER(SEARCH("*CHILDREN*",DATA_GOES_HERE!AH78)),"CHILDREN",
IF(ISNUMBER(SEARCH("*TEENS*",DATA_GOES_HERE!AH78)),"TEENS"))))</f>
        <v>0</v>
      </c>
      <c r="C9" t="str">
        <f>Table1[startdatetime]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VLOOKUP(DATA_GOES_HERE!Y10,VENUEID!$A$2:$B$28,1,TRUE)</f>
        <v>BELLEVUE</v>
      </c>
      <c r="B10" t="str">
        <f>IF(DATA_GOES_HERE!AH10="","",
IF(ISNUMBER(SEARCH("*ADULTS*",DATA_GOES_HERE!AH79)),"ADULTS",
IF(ISNUMBER(SEARCH("*CHILDREN*",DATA_GOES_HERE!AH79)),"CHILDREN",
IF(ISNUMBER(SEARCH("*TEENS*",DATA_GOES_HERE!AH79)),"TEENS"))))</f>
        <v>ADULTS</v>
      </c>
      <c r="C10" t="str">
        <f>Table1[startdatetime]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VLOOKUP(DATA_GOES_HERE!Y11,VENUEID!$A$2:$B$28,1,TRUE)</f>
        <v>BELLEVUE</v>
      </c>
      <c r="B11" t="str">
        <f>IF(DATA_GOES_HERE!AH11="","",
IF(ISNUMBER(SEARCH("*ADULTS*",DATA_GOES_HERE!AH80)),"ADULTS",
IF(ISNUMBER(SEARCH("*CHILDREN*",DATA_GOES_HERE!AH80)),"CHILDREN",
IF(ISNUMBER(SEARCH("*TEENS*",DATA_GOES_HERE!AH80)),"TEENS"))))</f>
        <v>CHILDREN</v>
      </c>
      <c r="C11" t="str">
        <f>Table1[startdatetime]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VLOOKUP(DATA_GOES_HERE!Y12,VENUEID!$A$2:$B$28,1,TRUE)</f>
        <v>#N/A</v>
      </c>
      <c r="B12" t="str">
        <f>IF(DATA_GOES_HERE!AH12="","",
IF(ISNUMBER(SEARCH("*ADULTS*",DATA_GOES_HERE!AH81)),"ADULTS",
IF(ISNUMBER(SEARCH("*CHILDREN*",DATA_GOES_HERE!AH81)),"CHILDREN",
IF(ISNUMBER(SEARCH("*TEENS*",DATA_GOES_HERE!AH81)),"TEENS"))))</f>
        <v/>
      </c>
      <c r="C12">
        <f>Table1[startdatetime]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VLOOKUP(DATA_GOES_HERE!Y13,VENUEID!$A$2:$B$28,1,TRUE)</f>
        <v>BELLEVUE</v>
      </c>
      <c r="B13" t="b">
        <f>IF(DATA_GOES_HERE!AH13="","",
IF(ISNUMBER(SEARCH("*ADULTS*",DATA_GOES_HERE!AH82)),"ADULTS",
IF(ISNUMBER(SEARCH("*CHILDREN*",DATA_GOES_HERE!AH82)),"CHILDREN",
IF(ISNUMBER(SEARCH("*TEENS*",DATA_GOES_HERE!AH82)),"TEENS"))))</f>
        <v>0</v>
      </c>
      <c r="C13" t="str">
        <f>Table1[startdatetime]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VLOOKUP(DATA_GOES_HERE!Y14,VENUEID!$A$2:$B$28,1,TRUE)</f>
        <v>BELLEVUE</v>
      </c>
      <c r="B14" t="b">
        <f>IF(DATA_GOES_HERE!AH14="","",
IF(ISNUMBER(SEARCH("*ADULTS*",DATA_GOES_HERE!AH83)),"ADULTS",
IF(ISNUMBER(SEARCH("*CHILDREN*",DATA_GOES_HERE!AH83)),"CHILDREN",
IF(ISNUMBER(SEARCH("*TEENS*",DATA_GOES_HERE!AH83)),"TEENS"))))</f>
        <v>0</v>
      </c>
      <c r="C14" t="str">
        <f>Table1[startdatetime]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VLOOKUP(DATA_GOES_HERE!Y15,VENUEID!$A$2:$B$28,1,TRUE)</f>
        <v>#N/A</v>
      </c>
      <c r="B15" t="str">
        <f>IF(DATA_GOES_HERE!AH15="","",
IF(ISNUMBER(SEARCH("*ADULTS*",DATA_GOES_HERE!AH84)),"ADULTS",
IF(ISNUMBER(SEARCH("*CHILDREN*",DATA_GOES_HERE!AH84)),"CHILDREN",
IF(ISNUMBER(SEARCH("*TEENS*",DATA_GOES_HERE!AH84)),"TEENS"))))</f>
        <v/>
      </c>
      <c r="C15">
        <f>Table1[startdatetime]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VLOOKUP(DATA_GOES_HERE!Y16,VENUEID!$A$2:$B$28,1,TRUE)</f>
        <v>BELLEVUE</v>
      </c>
      <c r="B16" t="b">
        <f>IF(DATA_GOES_HERE!AH16="","",
IF(ISNUMBER(SEARCH("*ADULTS*",DATA_GOES_HERE!AH85)),"ADULTS",
IF(ISNUMBER(SEARCH("*CHILDREN*",DATA_GOES_HERE!AH85)),"CHILDREN",
IF(ISNUMBER(SEARCH("*TEENS*",DATA_GOES_HERE!AH85)),"TEENS"))))</f>
        <v>0</v>
      </c>
      <c r="C16" t="str">
        <f>Table1[startdatetime]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VLOOKUP(DATA_GOES_HERE!Y17,VENUEID!$A$2:$B$28,1,TRUE)</f>
        <v>BELLEVUE</v>
      </c>
      <c r="B17" t="str">
        <f>IF(DATA_GOES_HERE!AH17="","",
IF(ISNUMBER(SEARCH("*ADULTS*",DATA_GOES_HERE!AH86)),"ADULTS",
IF(ISNUMBER(SEARCH("*CHILDREN*",DATA_GOES_HERE!AH86)),"CHILDREN",
IF(ISNUMBER(SEARCH("*TEENS*",DATA_GOES_HERE!AH86)),"TEENS"))))</f>
        <v>ADULTS</v>
      </c>
      <c r="C17" t="str">
        <f>Table1[startdatetime]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VLOOKUP(DATA_GOES_HERE!Y18,VENUEID!$A$2:$B$28,1,TRUE)</f>
        <v>BELLEVUE</v>
      </c>
      <c r="B18" t="str">
        <f>IF(DATA_GOES_HERE!AH18="","",
IF(ISNUMBER(SEARCH("*ADULTS*",DATA_GOES_HERE!AH87)),"ADULTS",
IF(ISNUMBER(SEARCH("*CHILDREN*",DATA_GOES_HERE!AH87)),"CHILDREN",
IF(ISNUMBER(SEARCH("*TEENS*",DATA_GOES_HERE!AH87)),"TEENS"))))</f>
        <v>CHILDREN</v>
      </c>
      <c r="C18" t="str">
        <f>Table1[startdatetime]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VLOOKUP(DATA_GOES_HERE!Y19,VENUEID!$A$2:$B$28,1,TRUE)</f>
        <v>BELLEVUE</v>
      </c>
      <c r="B19" t="str">
        <f>IF(DATA_GOES_HERE!AH19="","",
IF(ISNUMBER(SEARCH("*ADULTS*",DATA_GOES_HERE!AH88)),"ADULTS",
IF(ISNUMBER(SEARCH("*CHILDREN*",DATA_GOES_HERE!AH88)),"CHILDREN",
IF(ISNUMBER(SEARCH("*TEENS*",DATA_GOES_HERE!AH88)),"TEENS"))))</f>
        <v>CHILDREN</v>
      </c>
      <c r="C19" t="str">
        <f>Table1[startdatetime]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VLOOKUP(DATA_GOES_HERE!Y20,VENUEID!$A$2:$B$28,1,TRUE)</f>
        <v>BELLEVUE</v>
      </c>
      <c r="B20" t="str">
        <f>IF(DATA_GOES_HERE!AH20="","",
IF(ISNUMBER(SEARCH("*ADULTS*",DATA_GOES_HERE!AH89)),"ADULTS",
IF(ISNUMBER(SEARCH("*CHILDREN*",DATA_GOES_HERE!AH89)),"CHILDREN",
IF(ISNUMBER(SEARCH("*TEENS*",DATA_GOES_HERE!AH89)),"TEENS"))))</f>
        <v>CHILDREN</v>
      </c>
      <c r="C20" t="str">
        <f>Table1[startdatetime]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VLOOKUP(DATA_GOES_HERE!Y21,VENUEID!$A$2:$B$28,1,TRUE)</f>
        <v>BELLEVUE</v>
      </c>
      <c r="B21" t="str">
        <f>IF(DATA_GOES_HERE!AH21="","",
IF(ISNUMBER(SEARCH("*ADULTS*",DATA_GOES_HERE!AH90)),"ADULTS",
IF(ISNUMBER(SEARCH("*CHILDREN*",DATA_GOES_HERE!AH90)),"CHILDREN",
IF(ISNUMBER(SEARCH("*TEENS*",DATA_GOES_HERE!AH90)),"TEENS"))))</f>
        <v>CHILDREN</v>
      </c>
      <c r="C21" t="str">
        <f>Table1[startdatetime]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VLOOKUP(DATA_GOES_HERE!Y22,VENUEID!$A$2:$B$28,1,TRUE)</f>
        <v>#N/A</v>
      </c>
      <c r="B22" t="str">
        <f>IF(DATA_GOES_HERE!AH22="","",
IF(ISNUMBER(SEARCH("*ADULTS*",DATA_GOES_HERE!AH91)),"ADULTS",
IF(ISNUMBER(SEARCH("*CHILDREN*",DATA_GOES_HERE!AH91)),"CHILDREN",
IF(ISNUMBER(SEARCH("*TEENS*",DATA_GOES_HERE!AH91)),"TEENS"))))</f>
        <v/>
      </c>
      <c r="C22">
        <f>Table1[startdatetime]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VLOOKUP(DATA_GOES_HERE!Y23,VENUEID!$A$2:$B$28,1,TRUE)</f>
        <v>BELLEVUE</v>
      </c>
      <c r="B23" t="b">
        <f>IF(DATA_GOES_HERE!AH23="","",
IF(ISNUMBER(SEARCH("*ADULTS*",DATA_GOES_HERE!AH92)),"ADULTS",
IF(ISNUMBER(SEARCH("*CHILDREN*",DATA_GOES_HERE!AH92)),"CHILDREN",
IF(ISNUMBER(SEARCH("*TEENS*",DATA_GOES_HERE!AH92)),"TEENS"))))</f>
        <v>0</v>
      </c>
      <c r="C23" t="str">
        <f>Table1[startdatetime]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VLOOKUP(DATA_GOES_HERE!Y24,VENUEID!$A$2:$B$28,1,TRUE)</f>
        <v>BELLEVUE</v>
      </c>
      <c r="B24" t="str">
        <f>IF(DATA_GOES_HERE!AH24="","",
IF(ISNUMBER(SEARCH("*ADULTS*",DATA_GOES_HERE!AH93)),"ADULTS",
IF(ISNUMBER(SEARCH("*CHILDREN*",DATA_GOES_HERE!AH93)),"CHILDREN",
IF(ISNUMBER(SEARCH("*TEENS*",DATA_GOES_HERE!AH93)),"TEENS"))))</f>
        <v>TEENS</v>
      </c>
      <c r="C24" t="str">
        <f>Table1[startdatetime]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VLOOKUP(DATA_GOES_HERE!Y25,VENUEID!$A$2:$B$28,1,TRUE)</f>
        <v>BELLEVUE</v>
      </c>
      <c r="B25" t="str">
        <f>IF(DATA_GOES_HERE!AH25="","",
IF(ISNUMBER(SEARCH("*ADULTS*",DATA_GOES_HERE!AH94)),"ADULTS",
IF(ISNUMBER(SEARCH("*CHILDREN*",DATA_GOES_HERE!AH94)),"CHILDREN",
IF(ISNUMBER(SEARCH("*TEENS*",DATA_GOES_HERE!AH94)),"TEENS"))))</f>
        <v>CHILDREN</v>
      </c>
      <c r="C25" t="str">
        <f>Table1[startdatetime]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VLOOKUP(DATA_GOES_HERE!Y26,VENUEID!$A$2:$B$28,1,TRUE)</f>
        <v>BELLEVUE</v>
      </c>
      <c r="B26" t="str">
        <f>IF(DATA_GOES_HERE!AH26="","",
IF(ISNUMBER(SEARCH("*ADULTS*",DATA_GOES_HERE!AH95)),"ADULTS",
IF(ISNUMBER(SEARCH("*CHILDREN*",DATA_GOES_HERE!AH95)),"CHILDREN",
IF(ISNUMBER(SEARCH("*TEENS*",DATA_GOES_HERE!AH95)),"TEENS"))))</f>
        <v>CHILDREN</v>
      </c>
      <c r="C26" t="str">
        <f>Table1[startdatetime]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VLOOKUP(DATA_GOES_HERE!Y27,VENUEID!$A$2:$B$28,1,TRUE)</f>
        <v>BELLEVUE</v>
      </c>
      <c r="B27" t="b">
        <f>IF(DATA_GOES_HERE!AH27="","",
IF(ISNUMBER(SEARCH("*ADULTS*",DATA_GOES_HERE!AH96)),"ADULTS",
IF(ISNUMBER(SEARCH("*CHILDREN*",DATA_GOES_HERE!AH96)),"CHILDREN",
IF(ISNUMBER(SEARCH("*TEENS*",DATA_GOES_HERE!AH96)),"TEENS"))))</f>
        <v>0</v>
      </c>
      <c r="C27" t="str">
        <f>Table1[startdatetime]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VLOOKUP(DATA_GOES_HERE!Y28,VENUEID!$A$2:$B$28,1,TRUE)</f>
        <v>BELLEVUE</v>
      </c>
      <c r="B28" t="str">
        <f>IF(DATA_GOES_HERE!AH28="","",
IF(ISNUMBER(SEARCH("*ADULTS*",DATA_GOES_HERE!AH97)),"ADULTS",
IF(ISNUMBER(SEARCH("*CHILDREN*",DATA_GOES_HERE!AH97)),"CHILDREN",
IF(ISNUMBER(SEARCH("*TEENS*",DATA_GOES_HERE!AH97)),"TEENS"))))</f>
        <v>ADULTS</v>
      </c>
      <c r="C28" t="str">
        <f>Table1[startdatetime]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VLOOKUP(DATA_GOES_HERE!Y29,VENUEID!$A$2:$B$28,1,TRUE)</f>
        <v>BELLEVUE</v>
      </c>
      <c r="B29" t="str">
        <f>IF(DATA_GOES_HERE!AH29="","",
IF(ISNUMBER(SEARCH("*ADULTS*",DATA_GOES_HERE!AH98)),"ADULTS",
IF(ISNUMBER(SEARCH("*CHILDREN*",DATA_GOES_HERE!AH98)),"CHILDREN",
IF(ISNUMBER(SEARCH("*TEENS*",DATA_GOES_HERE!AH98)),"TEENS"))))</f>
        <v>ADULTS</v>
      </c>
      <c r="C29" t="str">
        <f>Table1[startdatetime]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VLOOKUP(DATA_GOES_HERE!Y30,VENUEID!$A$2:$B$28,1,TRUE)</f>
        <v>NORTH</v>
      </c>
      <c r="B30" t="str">
        <f>IF(DATA_GOES_HERE!AH30="","",
IF(ISNUMBER(SEARCH("*ADULTS*",DATA_GOES_HERE!AH99)),"ADULTS",
IF(ISNUMBER(SEARCH("*CHILDREN*",DATA_GOES_HERE!AH99)),"CHILDREN",
IF(ISNUMBER(SEARCH("*TEENS*",DATA_GOES_HERE!AH99)),"TEENS"))))</f>
        <v>CHILDREN</v>
      </c>
      <c r="C30" t="str">
        <f>Table1[startdatetime]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VLOOKUP(DATA_GOES_HERE!Y31,VENUEID!$A$2:$B$28,1,TRUE)</f>
        <v>#N/A</v>
      </c>
      <c r="B31" t="str">
        <f>IF(DATA_GOES_HERE!AH31="","",
IF(ISNUMBER(SEARCH("*ADULTS*",DATA_GOES_HERE!AH100)),"ADULTS",
IF(ISNUMBER(SEARCH("*CHILDREN*",DATA_GOES_HERE!AH100)),"CHILDREN",
IF(ISNUMBER(SEARCH("*TEENS*",DATA_GOES_HERE!AH100)),"TEENS"))))</f>
        <v/>
      </c>
      <c r="C31">
        <f>Table1[startdatetime]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VLOOKUP(DATA_GOES_HERE!Y32,VENUEID!$A$2:$B$28,1,TRUE)</f>
        <v>BELLEVUE</v>
      </c>
      <c r="B32" t="str">
        <f>IF(DATA_GOES_HERE!AH32="","",
IF(ISNUMBER(SEARCH("*ADULTS*",DATA_GOES_HERE!AH101)),"ADULTS",
IF(ISNUMBER(SEARCH("*CHILDREN*",DATA_GOES_HERE!AH101)),"CHILDREN",
IF(ISNUMBER(SEARCH("*TEENS*",DATA_GOES_HERE!AH101)),"TEENS"))))</f>
        <v>ADULTS</v>
      </c>
      <c r="C32" t="str">
        <f>Table1[startdatetime]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VLOOKUP(DATA_GOES_HERE!Y33,VENUEID!$A$2:$B$28,1,TRUE)</f>
        <v>BELLEVUE</v>
      </c>
      <c r="B33" t="b">
        <f>IF(DATA_GOES_HERE!AH33="","",
IF(ISNUMBER(SEARCH("*ADULTS*",DATA_GOES_HERE!AH102)),"ADULTS",
IF(ISNUMBER(SEARCH("*CHILDREN*",DATA_GOES_HERE!AH102)),"CHILDREN",
IF(ISNUMBER(SEARCH("*TEENS*",DATA_GOES_HERE!AH102)),"TEENS"))))</f>
        <v>0</v>
      </c>
      <c r="C33" t="str">
        <f>Table1[startdatetime]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VLOOKUP(DATA_GOES_HERE!Y34,VENUEID!$A$2:$B$28,1,TRUE)</f>
        <v>BELLEVUE</v>
      </c>
      <c r="B34" t="str">
        <f>IF(DATA_GOES_HERE!AH34="","",
IF(ISNUMBER(SEARCH("*ADULTS*",DATA_GOES_HERE!AH103)),"ADULTS",
IF(ISNUMBER(SEARCH("*CHILDREN*",DATA_GOES_HERE!AH103)),"CHILDREN",
IF(ISNUMBER(SEARCH("*TEENS*",DATA_GOES_HERE!AH103)),"TEENS"))))</f>
        <v>ADULTS</v>
      </c>
      <c r="C34" t="str">
        <f>Table1[startdatetime]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VLOOKUP(DATA_GOES_HERE!Y35,VENUEID!$A$2:$B$28,1,TRUE)</f>
        <v>BELLEVUE</v>
      </c>
      <c r="B35" t="str">
        <f>IF(DATA_GOES_HERE!AH35="","",
IF(ISNUMBER(SEARCH("*ADULTS*",DATA_GOES_HERE!AH104)),"ADULTS",
IF(ISNUMBER(SEARCH("*CHILDREN*",DATA_GOES_HERE!AH104)),"CHILDREN",
IF(ISNUMBER(SEARCH("*TEENS*",DATA_GOES_HERE!AH104)),"TEENS"))))</f>
        <v>ADULTS</v>
      </c>
      <c r="C35" t="str">
        <f>Table1[startdatetime]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VLOOKUP(DATA_GOES_HERE!Y36,VENUEID!$A$2:$B$28,1,TRUE)</f>
        <v>BELLEVUE</v>
      </c>
      <c r="B36" t="str">
        <f>IF(DATA_GOES_HERE!AH36="","",
IF(ISNUMBER(SEARCH("*ADULTS*",DATA_GOES_HERE!AH105)),"ADULTS",
IF(ISNUMBER(SEARCH("*CHILDREN*",DATA_GOES_HERE!AH105)),"CHILDREN",
IF(ISNUMBER(SEARCH("*TEENS*",DATA_GOES_HERE!AH105)),"TEENS"))))</f>
        <v>CHILDREN</v>
      </c>
      <c r="C36" t="str">
        <f>Table1[startdatetime]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VLOOKUP(DATA_GOES_HERE!Y37,VENUEID!$A$2:$B$28,1,TRUE)</f>
        <v>BELLEVUE</v>
      </c>
      <c r="B37" t="str">
        <f>IF(DATA_GOES_HERE!AH37="","",
IF(ISNUMBER(SEARCH("*ADULTS*",DATA_GOES_HERE!AH106)),"ADULTS",
IF(ISNUMBER(SEARCH("*CHILDREN*",DATA_GOES_HERE!AH106)),"CHILDREN",
IF(ISNUMBER(SEARCH("*TEENS*",DATA_GOES_HERE!AH106)),"TEENS"))))</f>
        <v>ADULTS</v>
      </c>
      <c r="C37" t="str">
        <f>Table1[startdatetime]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VLOOKUP(DATA_GOES_HERE!Y38,VENUEID!$A$2:$B$28,1,TRUE)</f>
        <v>#N/A</v>
      </c>
      <c r="B38" t="str">
        <f>IF(DATA_GOES_HERE!AH38="","",
IF(ISNUMBER(SEARCH("*ADULTS*",DATA_GOES_HERE!AH107)),"ADULTS",
IF(ISNUMBER(SEARCH("*CHILDREN*",DATA_GOES_HERE!AH107)),"CHILDREN",
IF(ISNUMBER(SEARCH("*TEENS*",DATA_GOES_HERE!AH107)),"TEENS"))))</f>
        <v/>
      </c>
      <c r="C38">
        <f>Table1[startdatetime]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VLOOKUP(DATA_GOES_HERE!Y39,VENUEID!$A$2:$B$28,1,TRUE)</f>
        <v>BELLEVUE</v>
      </c>
      <c r="B39" t="b">
        <f>IF(DATA_GOES_HERE!AH39="","",
IF(ISNUMBER(SEARCH("*ADULTS*",DATA_GOES_HERE!AH108)),"ADULTS",
IF(ISNUMBER(SEARCH("*CHILDREN*",DATA_GOES_HERE!AH108)),"CHILDREN",
IF(ISNUMBER(SEARCH("*TEENS*",DATA_GOES_HERE!AH108)),"TEENS"))))</f>
        <v>0</v>
      </c>
      <c r="C39" t="str">
        <f>Table1[startdatetime]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VLOOKUP(DATA_GOES_HERE!Y40,VENUEID!$A$2:$B$28,1,TRUE)</f>
        <v>BELLEVUE</v>
      </c>
      <c r="B40" t="b">
        <f>IF(DATA_GOES_HERE!AH40="","",
IF(ISNUMBER(SEARCH("*ADULTS*",DATA_GOES_HERE!AH109)),"ADULTS",
IF(ISNUMBER(SEARCH("*CHILDREN*",DATA_GOES_HERE!AH109)),"CHILDREN",
IF(ISNUMBER(SEARCH("*TEENS*",DATA_GOES_HERE!AH109)),"TEENS"))))</f>
        <v>0</v>
      </c>
      <c r="C40" t="str">
        <f>Table1[startdatetime]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VLOOKUP(DATA_GOES_HERE!Y41,VENUEID!$A$2:$B$28,1,TRUE)</f>
        <v>BELLEVUE</v>
      </c>
      <c r="B41" t="b">
        <f>IF(DATA_GOES_HERE!AH41="","",
IF(ISNUMBER(SEARCH("*ADULTS*",DATA_GOES_HERE!AH110)),"ADULTS",
IF(ISNUMBER(SEARCH("*CHILDREN*",DATA_GOES_HERE!AH110)),"CHILDREN",
IF(ISNUMBER(SEARCH("*TEENS*",DATA_GOES_HERE!AH110)),"TEENS"))))</f>
        <v>0</v>
      </c>
      <c r="C41" t="str">
        <f>Table1[startdatetime]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VLOOKUP(DATA_GOES_HERE!Y42,VENUEID!$A$2:$B$28,1,TRUE)</f>
        <v>#N/A</v>
      </c>
      <c r="B42" t="str">
        <f>IF(DATA_GOES_HERE!AH42="","",
IF(ISNUMBER(SEARCH("*ADULTS*",DATA_GOES_HERE!AH111)),"ADULTS",
IF(ISNUMBER(SEARCH("*CHILDREN*",DATA_GOES_HERE!AH111)),"CHILDREN",
IF(ISNUMBER(SEARCH("*TEENS*",DATA_GOES_HERE!AH111)),"TEENS"))))</f>
        <v/>
      </c>
      <c r="C42">
        <f>Table1[startdatetime]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VLOOKUP(DATA_GOES_HERE!Y43,VENUEID!$A$2:$B$28,1,TRUE)</f>
        <v>BELLEVUE</v>
      </c>
      <c r="B43" t="b">
        <f>IF(DATA_GOES_HERE!AH43="","",
IF(ISNUMBER(SEARCH("*ADULTS*",DATA_GOES_HERE!AH112)),"ADULTS",
IF(ISNUMBER(SEARCH("*CHILDREN*",DATA_GOES_HERE!AH112)),"CHILDREN",
IF(ISNUMBER(SEARCH("*TEENS*",DATA_GOES_HERE!AH112)),"TEENS"))))</f>
        <v>0</v>
      </c>
      <c r="C43" t="str">
        <f>Table1[startdatetime]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VLOOKUP(DATA_GOES_HERE!Y44,VENUEID!$A$2:$B$28,1,TRUE)</f>
        <v>BELLEVUE</v>
      </c>
      <c r="B44" t="str">
        <f>IF(DATA_GOES_HERE!AH44="","",
IF(ISNUMBER(SEARCH("*ADULTS*",DATA_GOES_HERE!AH113)),"ADULTS",
IF(ISNUMBER(SEARCH("*CHILDREN*",DATA_GOES_HERE!AH113)),"CHILDREN",
IF(ISNUMBER(SEARCH("*TEENS*",DATA_GOES_HERE!AH113)),"TEENS"))))</f>
        <v>CHILDREN</v>
      </c>
      <c r="C44" t="str">
        <f>Table1[startdatetime]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VLOOKUP(DATA_GOES_HERE!Y45,VENUEID!$A$2:$B$28,1,TRUE)</f>
        <v>BELLEVUE</v>
      </c>
      <c r="B45" t="str">
        <f>IF(DATA_GOES_HERE!AH45="","",
IF(ISNUMBER(SEARCH("*ADULTS*",DATA_GOES_HERE!AH114)),"ADULTS",
IF(ISNUMBER(SEARCH("*CHILDREN*",DATA_GOES_HERE!AH114)),"CHILDREN",
IF(ISNUMBER(SEARCH("*TEENS*",DATA_GOES_HERE!AH114)),"TEENS"))))</f>
        <v>CHILDREN</v>
      </c>
      <c r="C45" t="str">
        <f>Table1[startdatetime]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VLOOKUP(DATA_GOES_HERE!Y46,VENUEID!$A$2:$B$28,1,TRUE)</f>
        <v>BELLEVUE</v>
      </c>
      <c r="B46" t="b">
        <f>IF(DATA_GOES_HERE!AH46="","",
IF(ISNUMBER(SEARCH("*ADULTS*",DATA_GOES_HERE!AH115)),"ADULTS",
IF(ISNUMBER(SEARCH("*CHILDREN*",DATA_GOES_HERE!AH115)),"CHILDREN",
IF(ISNUMBER(SEARCH("*TEENS*",DATA_GOES_HERE!AH115)),"TEENS"))))</f>
        <v>0</v>
      </c>
      <c r="C46" t="str">
        <f>Table1[startdatetime]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VLOOKUP(DATA_GOES_HERE!Y47,VENUEID!$A$2:$B$28,1,TRUE)</f>
        <v>BELLEVUE</v>
      </c>
      <c r="B47" t="str">
        <f>IF(DATA_GOES_HERE!AH47="","",
IF(ISNUMBER(SEARCH("*ADULTS*",DATA_GOES_HERE!AH116)),"ADULTS",
IF(ISNUMBER(SEARCH("*CHILDREN*",DATA_GOES_HERE!AH116)),"CHILDREN",
IF(ISNUMBER(SEARCH("*TEENS*",DATA_GOES_HERE!AH116)),"TEENS"))))</f>
        <v>CHILDREN</v>
      </c>
      <c r="C47" t="str">
        <f>Table1[startdatetime]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VLOOKUP(DATA_GOES_HERE!Y48,VENUEID!$A$2:$B$28,1,TRUE)</f>
        <v>BELLEVUE</v>
      </c>
      <c r="B48" t="b">
        <f>IF(DATA_GOES_HERE!AH48="","",
IF(ISNUMBER(SEARCH("*ADULTS*",DATA_GOES_HERE!AH117)),"ADULTS",
IF(ISNUMBER(SEARCH("*CHILDREN*",DATA_GOES_HERE!AH117)),"CHILDREN",
IF(ISNUMBER(SEARCH("*TEENS*",DATA_GOES_HERE!AH117)),"TEENS"))))</f>
        <v>0</v>
      </c>
      <c r="C48" t="str">
        <f>Table1[startdatetime]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VLOOKUP(DATA_GOES_HERE!Y49,VENUEID!$A$2:$B$28,1,TRUE)</f>
        <v>BELLEVUE</v>
      </c>
      <c r="B49" t="b">
        <f>IF(DATA_GOES_HERE!AH49="","",
IF(ISNUMBER(SEARCH("*ADULTS*",DATA_GOES_HERE!AH118)),"ADULTS",
IF(ISNUMBER(SEARCH("*CHILDREN*",DATA_GOES_HERE!AH118)),"CHILDREN",
IF(ISNUMBER(SEARCH("*TEENS*",DATA_GOES_HERE!AH118)),"TEENS"))))</f>
        <v>0</v>
      </c>
      <c r="C49" t="str">
        <f>Table1[startdatetime]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VLOOKUP(DATA_GOES_HERE!Y50,VENUEID!$A$2:$B$28,1,TRUE)</f>
        <v>#N/A</v>
      </c>
      <c r="B50" t="str">
        <f>IF(DATA_GOES_HERE!AH50="","",
IF(ISNUMBER(SEARCH("*ADULTS*",DATA_GOES_HERE!AH119)),"ADULTS",
IF(ISNUMBER(SEARCH("*CHILDREN*",DATA_GOES_HERE!AH119)),"CHILDREN",
IF(ISNUMBER(SEARCH("*TEENS*",DATA_GOES_HERE!AH119)),"TEENS"))))</f>
        <v/>
      </c>
      <c r="C50">
        <f>Table1[startdatetime]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VLOOKUP(DATA_GOES_HERE!Y51,VENUEID!$A$2:$B$28,1,TRUE)</f>
        <v>#N/A</v>
      </c>
      <c r="B51" t="str">
        <f>IF(DATA_GOES_HERE!AH51="","",
IF(ISNUMBER(SEARCH("*ADULTS*",DATA_GOES_HERE!AH120)),"ADULTS",
IF(ISNUMBER(SEARCH("*CHILDREN*",DATA_GOES_HERE!AH120)),"CHILDREN",
IF(ISNUMBER(SEARCH("*TEENS*",DATA_GOES_HERE!AH120)),"TEENS"))))</f>
        <v/>
      </c>
      <c r="C51">
        <f>Table1[startdatetime]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VLOOKUP(DATA_GOES_HERE!Y52,VENUEID!$A$2:$B$28,1,TRUE)</f>
        <v>#N/A</v>
      </c>
      <c r="B52" t="str">
        <f>IF(DATA_GOES_HERE!AH52="","",
IF(ISNUMBER(SEARCH("*ADULTS*",DATA_GOES_HERE!AH121)),"ADULTS",
IF(ISNUMBER(SEARCH("*CHILDREN*",DATA_GOES_HERE!AH121)),"CHILDREN",
IF(ISNUMBER(SEARCH("*TEENS*",DATA_GOES_HERE!AH121)),"TEENS"))))</f>
        <v/>
      </c>
      <c r="C52">
        <f>Table1[startdatetime]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VLOOKUP(DATA_GOES_HERE!Y53,VENUEID!$A$2:$B$28,1,TRUE)</f>
        <v>BELLEVUE</v>
      </c>
      <c r="B53" t="str">
        <f>IF(DATA_GOES_HERE!AH53="","",
IF(ISNUMBER(SEARCH("*ADULTS*",DATA_GOES_HERE!AH122)),"ADULTS",
IF(ISNUMBER(SEARCH("*CHILDREN*",DATA_GOES_HERE!AH122)),"CHILDREN",
IF(ISNUMBER(SEARCH("*TEENS*",DATA_GOES_HERE!AH122)),"TEENS"))))</f>
        <v>CHILDREN</v>
      </c>
      <c r="C53" t="str">
        <f>Table1[startdatetime]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VLOOKUP(DATA_GOES_HERE!Y54,VENUEID!$A$2:$B$28,1,TRUE)</f>
        <v>BELLEVUE</v>
      </c>
      <c r="B54" t="str">
        <f>IF(DATA_GOES_HERE!AH54="","",
IF(ISNUMBER(SEARCH("*ADULTS*",DATA_GOES_HERE!AH123)),"ADULTS",
IF(ISNUMBER(SEARCH("*CHILDREN*",DATA_GOES_HERE!AH123)),"CHILDREN",
IF(ISNUMBER(SEARCH("*TEENS*",DATA_GOES_HERE!AH123)),"TEENS"))))</f>
        <v>CHILDREN</v>
      </c>
      <c r="C54" t="str">
        <f>Table1[startdatetime]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VLOOKUP(DATA_GOES_HERE!Y55,VENUEID!$A$2:$B$28,1,TRUE)</f>
        <v>BELLEVUE</v>
      </c>
      <c r="B55" t="str">
        <f>IF(DATA_GOES_HERE!AH55="","",
IF(ISNUMBER(SEARCH("*ADULTS*",DATA_GOES_HERE!AH124)),"ADULTS",
IF(ISNUMBER(SEARCH("*CHILDREN*",DATA_GOES_HERE!AH124)),"CHILDREN",
IF(ISNUMBER(SEARCH("*TEENS*",DATA_GOES_HERE!AH124)),"TEENS"))))</f>
        <v>CHILDREN</v>
      </c>
      <c r="C55" t="str">
        <f>Table1[startdatetime]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VLOOKUP(DATA_GOES_HERE!Y56,VENUEID!$A$2:$B$28,1,TRUE)</f>
        <v>#N/A</v>
      </c>
      <c r="B56" t="str">
        <f>IF(DATA_GOES_HERE!AH56="","",
IF(ISNUMBER(SEARCH("*ADULTS*",DATA_GOES_HERE!AH125)),"ADULTS",
IF(ISNUMBER(SEARCH("*CHILDREN*",DATA_GOES_HERE!AH125)),"CHILDREN",
IF(ISNUMBER(SEARCH("*TEENS*",DATA_GOES_HERE!AH125)),"TEENS"))))</f>
        <v/>
      </c>
      <c r="C56">
        <f>Table1[startdatetime]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VLOOKUP(DATA_GOES_HERE!Y57,VENUEID!$A$2:$B$28,1,TRUE)</f>
        <v>BELLEVUE</v>
      </c>
      <c r="B57" t="b">
        <f>IF(DATA_GOES_HERE!AH57="","",
IF(ISNUMBER(SEARCH("*ADULTS*",DATA_GOES_HERE!AH126)),"ADULTS",
IF(ISNUMBER(SEARCH("*CHILDREN*",DATA_GOES_HERE!AH126)),"CHILDREN",
IF(ISNUMBER(SEARCH("*TEENS*",DATA_GOES_HERE!AH126)),"TEENS"))))</f>
        <v>0</v>
      </c>
      <c r="C57" t="str">
        <f>Table1[startdatetime]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VLOOKUP(DATA_GOES_HERE!Y58,VENUEID!$A$2:$B$28,1,TRUE)</f>
        <v>BELLEVUE</v>
      </c>
      <c r="B58" t="str">
        <f>IF(DATA_GOES_HERE!AH58="","",
IF(ISNUMBER(SEARCH("*ADULTS*",DATA_GOES_HERE!AH127)),"ADULTS",
IF(ISNUMBER(SEARCH("*CHILDREN*",DATA_GOES_HERE!AH127)),"CHILDREN",
IF(ISNUMBER(SEARCH("*TEENS*",DATA_GOES_HERE!AH127)),"TEENS"))))</f>
        <v>ADULTS</v>
      </c>
      <c r="C58" t="str">
        <f>Table1[startdatetime]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VLOOKUP(DATA_GOES_HERE!Y59,VENUEID!$A$2:$B$28,1,TRUE)</f>
        <v>BELLEVUE</v>
      </c>
      <c r="B59" t="str">
        <f>IF(DATA_GOES_HERE!AH59="","",
IF(ISNUMBER(SEARCH("*ADULTS*",DATA_GOES_HERE!AH128)),"ADULTS",
IF(ISNUMBER(SEARCH("*CHILDREN*",DATA_GOES_HERE!AH128)),"CHILDREN",
IF(ISNUMBER(SEARCH("*TEENS*",DATA_GOES_HERE!AH128)),"TEENS"))))</f>
        <v>CHILDREN</v>
      </c>
      <c r="C59" t="str">
        <f>Table1[startdatetime]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VLOOKUP(DATA_GOES_HERE!Y60,VENUEID!$A$2:$B$28,1,TRUE)</f>
        <v>BELLEVUE</v>
      </c>
      <c r="B60" t="str">
        <f>IF(DATA_GOES_HERE!AH60="","",
IF(ISNUMBER(SEARCH("*ADULTS*",DATA_GOES_HERE!AH129)),"ADULTS",
IF(ISNUMBER(SEARCH("*CHILDREN*",DATA_GOES_HERE!AH129)),"CHILDREN",
IF(ISNUMBER(SEARCH("*TEENS*",DATA_GOES_HERE!AH129)),"TEENS"))))</f>
        <v>ADULTS</v>
      </c>
      <c r="C60" t="str">
        <f>Table1[startdatetime]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VLOOKUP(DATA_GOES_HERE!Y61,VENUEID!$A$2:$B$28,1,TRUE)</f>
        <v>BELLEVUE</v>
      </c>
      <c r="B61" t="b">
        <f>IF(DATA_GOES_HERE!AH61="","",
IF(ISNUMBER(SEARCH("*ADULTS*",DATA_GOES_HERE!AH130)),"ADULTS",
IF(ISNUMBER(SEARCH("*CHILDREN*",DATA_GOES_HERE!AH130)),"CHILDREN",
IF(ISNUMBER(SEARCH("*TEENS*",DATA_GOES_HERE!AH130)),"TEENS"))))</f>
        <v>0</v>
      </c>
      <c r="C61" t="str">
        <f>Table1[startdatetime]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VLOOKUP(DATA_GOES_HERE!Y62,VENUEID!$A$2:$B$28,1,TRUE)</f>
        <v>BELLEVUE</v>
      </c>
      <c r="B62" t="b">
        <f>IF(DATA_GOES_HERE!AH62="","",
IF(ISNUMBER(SEARCH("*ADULTS*",DATA_GOES_HERE!AH131)),"ADULTS",
IF(ISNUMBER(SEARCH("*CHILDREN*",DATA_GOES_HERE!AH131)),"CHILDREN",
IF(ISNUMBER(SEARCH("*TEENS*",DATA_GOES_HERE!AH131)),"TEENS"))))</f>
        <v>0</v>
      </c>
      <c r="C62" t="str">
        <f>Table1[startdatetime]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VLOOKUP(DATA_GOES_HERE!Y63,VENUEID!$A$2:$B$28,1,TRUE)</f>
        <v>BELLEVUE</v>
      </c>
      <c r="B63" t="str">
        <f>IF(DATA_GOES_HERE!AH63="","",
IF(ISNUMBER(SEARCH("*ADULTS*",DATA_GOES_HERE!AH132)),"ADULTS",
IF(ISNUMBER(SEARCH("*CHILDREN*",DATA_GOES_HERE!AH132)),"CHILDREN",
IF(ISNUMBER(SEARCH("*TEENS*",DATA_GOES_HERE!AH132)),"TEENS"))))</f>
        <v>ADULTS</v>
      </c>
      <c r="C63" t="str">
        <f>Table1[startdatetime]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VLOOKUP(DATA_GOES_HERE!Y64,VENUEID!$A$2:$B$28,1,TRUE)</f>
        <v>BELLEVUE</v>
      </c>
      <c r="B64" t="b">
        <f>IF(DATA_GOES_HERE!AH64="","",
IF(ISNUMBER(SEARCH("*ADULTS*",DATA_GOES_HERE!AH133)),"ADULTS",
IF(ISNUMBER(SEARCH("*CHILDREN*",DATA_GOES_HERE!AH133)),"CHILDREN",
IF(ISNUMBER(SEARCH("*TEENS*",DATA_GOES_HERE!AH133)),"TEENS"))))</f>
        <v>0</v>
      </c>
      <c r="C64" t="str">
        <f>Table1[startdatetime]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VLOOKUP(DATA_GOES_HERE!Y65,VENUEID!$A$2:$B$28,1,TRUE)</f>
        <v>BELLEVUE</v>
      </c>
      <c r="B65" t="str">
        <f>IF(DATA_GOES_HERE!AH65="","",
IF(ISNUMBER(SEARCH("*ADULTS*",DATA_GOES_HERE!AH134)),"ADULTS",
IF(ISNUMBER(SEARCH("*CHILDREN*",DATA_GOES_HERE!AH134)),"CHILDREN",
IF(ISNUMBER(SEARCH("*TEENS*",DATA_GOES_HERE!AH134)),"TEENS"))))</f>
        <v>CHILDREN</v>
      </c>
      <c r="C65" t="str">
        <f>Table1[startdatetime]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VLOOKUP(DATA_GOES_HERE!Y66,VENUEID!$A$2:$B$28,1,TRUE)</f>
        <v>BELLEVUE</v>
      </c>
      <c r="B66" t="str">
        <f>IF(DATA_GOES_HERE!AH66="","",
IF(ISNUMBER(SEARCH("*ADULTS*",DATA_GOES_HERE!AH135)),"ADULTS",
IF(ISNUMBER(SEARCH("*CHILDREN*",DATA_GOES_HERE!AH135)),"CHILDREN",
IF(ISNUMBER(SEARCH("*TEENS*",DATA_GOES_HERE!AH135)),"TEENS"))))</f>
        <v>ADULTS</v>
      </c>
      <c r="C66" t="str">
        <f>Table1[startdatetime]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VLOOKUP(DATA_GOES_HERE!Y67,VENUEID!$A$2:$B$28,1,TRUE)</f>
        <v>BELLEVUE</v>
      </c>
      <c r="B67" t="str">
        <f>IF(DATA_GOES_HERE!AH67="","",
IF(ISNUMBER(SEARCH("*ADULTS*",DATA_GOES_HERE!AH136)),"ADULTS",
IF(ISNUMBER(SEARCH("*CHILDREN*",DATA_GOES_HERE!AH136)),"CHILDREN",
IF(ISNUMBER(SEARCH("*TEENS*",DATA_GOES_HERE!AH136)),"TEENS"))))</f>
        <v>CHILDREN</v>
      </c>
      <c r="C67" t="str">
        <f>Table1[startdatetime]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VLOOKUP(DATA_GOES_HERE!Y68,VENUEID!$A$2:$B$28,1,TRUE)</f>
        <v>BELLEVUE</v>
      </c>
      <c r="B68" t="str">
        <f>IF(DATA_GOES_HERE!AH68="","",
IF(ISNUMBER(SEARCH("*ADULTS*",DATA_GOES_HERE!AH137)),"ADULTS",
IF(ISNUMBER(SEARCH("*CHILDREN*",DATA_GOES_HERE!AH137)),"CHILDREN",
IF(ISNUMBER(SEARCH("*TEENS*",DATA_GOES_HERE!AH137)),"TEENS"))))</f>
        <v>CHILDREN</v>
      </c>
      <c r="C68" t="str">
        <f>Table1[startdatetime]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VLOOKUP(DATA_GOES_HERE!Y69,VENUEID!$A$2:$B$28,1,TRUE)</f>
        <v>BELLEVUE</v>
      </c>
      <c r="B69" t="b">
        <f>IF(DATA_GOES_HERE!AH69="","",
IF(ISNUMBER(SEARCH("*ADULTS*",DATA_GOES_HERE!AH138)),"ADULTS",
IF(ISNUMBER(SEARCH("*CHILDREN*",DATA_GOES_HERE!AH138)),"CHILDREN",
IF(ISNUMBER(SEARCH("*TEENS*",DATA_GOES_HERE!AH138)),"TEENS"))))</f>
        <v>0</v>
      </c>
      <c r="C69" t="str">
        <f>Table1[startdatetime]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VLOOKUP(DATA_GOES_HERE!Y70,VENUEID!$A$2:$B$28,1,TRUE)</f>
        <v>BELLEVUE</v>
      </c>
      <c r="B70" t="str">
        <f>IF(DATA_GOES_HERE!AH70="","",
IF(ISNUMBER(SEARCH("*ADULTS*",DATA_GOES_HERE!AH139)),"ADULTS",
IF(ISNUMBER(SEARCH("*CHILDREN*",DATA_GOES_HERE!AH139)),"CHILDREN",
IF(ISNUMBER(SEARCH("*TEENS*",DATA_GOES_HERE!AH139)),"TEENS"))))</f>
        <v>CHILDREN</v>
      </c>
      <c r="C70" t="str">
        <f>Table1[startdatetime]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VLOOKUP(DATA_GOES_HERE!Y71,VENUEID!$A$2:$B$28,1,TRUE)</f>
        <v>#N/A</v>
      </c>
      <c r="B71" t="str">
        <f>IF(DATA_GOES_HERE!AH71="","",
IF(ISNUMBER(SEARCH("*ADULTS*",DATA_GOES_HERE!AH140)),"ADULTS",
IF(ISNUMBER(SEARCH("*CHILDREN*",DATA_GOES_HERE!AH140)),"CHILDREN",
IF(ISNUMBER(SEARCH("*TEENS*",DATA_GOES_HERE!AH140)),"TEENS"))))</f>
        <v>CHILDREN</v>
      </c>
      <c r="C71" t="str">
        <f>Table1[startdatetime]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VLOOKUP(DATA_GOES_HERE!Y72,VENUEID!$A$2:$B$28,1,TRUE)</f>
        <v>BELLEVUE</v>
      </c>
      <c r="B72" t="str">
        <f>IF(DATA_GOES_HERE!AH72="","",
IF(ISNUMBER(SEARCH("*ADULTS*",DATA_GOES_HERE!AH141)),"ADULTS",
IF(ISNUMBER(SEARCH("*CHILDREN*",DATA_GOES_HERE!AH141)),"CHILDREN",
IF(ISNUMBER(SEARCH("*TEENS*",DATA_GOES_HERE!AH141)),"TEENS"))))</f>
        <v>CHILDREN</v>
      </c>
      <c r="C72" t="str">
        <f>Table1[startdatetime]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VLOOKUP(DATA_GOES_HERE!Y73,VENUEID!$A$2:$B$28,1,TRUE)</f>
        <v>BELLEVUE</v>
      </c>
      <c r="B73" t="b">
        <f>IF(DATA_GOES_HERE!AH73="","",
IF(ISNUMBER(SEARCH("*ADULTS*",DATA_GOES_HERE!AH142)),"ADULTS",
IF(ISNUMBER(SEARCH("*CHILDREN*",DATA_GOES_HERE!AH142)),"CHILDREN",
IF(ISNUMBER(SEARCH("*TEENS*",DATA_GOES_HERE!AH142)),"TEENS"))))</f>
        <v>0</v>
      </c>
      <c r="C73" t="str">
        <f>Table1[startdatetime]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VLOOKUP(DATA_GOES_HERE!Y74,VENUEID!$A$2:$B$28,1,TRUE)</f>
        <v>BELLEVUE</v>
      </c>
      <c r="B74" t="str">
        <f>IF(DATA_GOES_HERE!AH74="","",
IF(ISNUMBER(SEARCH("*ADULTS*",DATA_GOES_HERE!AH143)),"ADULTS",
IF(ISNUMBER(SEARCH("*CHILDREN*",DATA_GOES_HERE!AH143)),"CHILDREN",
IF(ISNUMBER(SEARCH("*TEENS*",DATA_GOES_HERE!AH143)),"TEENS"))))</f>
        <v>ADULTS</v>
      </c>
      <c r="C74" t="str">
        <f>Table1[startdatetime]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VLOOKUP(DATA_GOES_HERE!Y75,VENUEID!$A$2:$B$28,1,TRUE)</f>
        <v>#N/A</v>
      </c>
      <c r="B75" t="str">
        <f>IF(DATA_GOES_HERE!AH75="","",
IF(ISNUMBER(SEARCH("*ADULTS*",DATA_GOES_HERE!AH144)),"ADULTS",
IF(ISNUMBER(SEARCH("*CHILDREN*",DATA_GOES_HERE!AH144)),"CHILDREN",
IF(ISNUMBER(SEARCH("*TEENS*",DATA_GOES_HERE!AH144)),"TEENS"))))</f>
        <v/>
      </c>
      <c r="C75">
        <f>Table1[startdatetime]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VLOOKUP(DATA_GOES_HERE!Y76,VENUEID!$A$2:$B$28,1,TRUE)</f>
        <v>BELLEVUE</v>
      </c>
      <c r="B76" t="str">
        <f>IF(DATA_GOES_HERE!AH76="","",
IF(ISNUMBER(SEARCH("*ADULTS*",DATA_GOES_HERE!AH145)),"ADULTS",
IF(ISNUMBER(SEARCH("*CHILDREN*",DATA_GOES_HERE!AH145)),"CHILDREN",
IF(ISNUMBER(SEARCH("*TEENS*",DATA_GOES_HERE!AH145)),"TEENS"))))</f>
        <v>CHILDREN</v>
      </c>
      <c r="C76" t="str">
        <f>Table1[startdatetime]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VLOOKUP(DATA_GOES_HERE!Y77,VENUEID!$A$2:$B$28,1,TRUE)</f>
        <v>BELLEVUE</v>
      </c>
      <c r="B77" t="str">
        <f>IF(DATA_GOES_HERE!AH77="","",
IF(ISNUMBER(SEARCH("*ADULTS*",DATA_GOES_HERE!AH146)),"ADULTS",
IF(ISNUMBER(SEARCH("*CHILDREN*",DATA_GOES_HERE!AH146)),"CHILDREN",
IF(ISNUMBER(SEARCH("*TEENS*",DATA_GOES_HERE!AH146)),"TEENS"))))</f>
        <v>ADULTS</v>
      </c>
      <c r="C77" t="str">
        <f>Table1[startdatetime]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VLOOKUP(DATA_GOES_HERE!Y78,VENUEID!$A$2:$B$28,1,TRUE)</f>
        <v>#N/A</v>
      </c>
      <c r="B78" t="str">
        <f>IF(DATA_GOES_HERE!AH78="","",
IF(ISNUMBER(SEARCH("*ADULTS*",DATA_GOES_HERE!AH147)),"ADULTS",
IF(ISNUMBER(SEARCH("*CHILDREN*",DATA_GOES_HERE!AH147)),"CHILDREN",
IF(ISNUMBER(SEARCH("*TEENS*",DATA_GOES_HERE!AH147)),"TEENS"))))</f>
        <v/>
      </c>
      <c r="C78">
        <f>Table1[startdatetime]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VLOOKUP(DATA_GOES_HERE!Y79,VENUEID!$A$2:$B$28,1,TRUE)</f>
        <v>BELLEVUE</v>
      </c>
      <c r="B79" t="str">
        <f>IF(DATA_GOES_HERE!AH79="","",
IF(ISNUMBER(SEARCH("*ADULTS*",DATA_GOES_HERE!AH148)),"ADULTS",
IF(ISNUMBER(SEARCH("*CHILDREN*",DATA_GOES_HERE!AH148)),"CHILDREN",
IF(ISNUMBER(SEARCH("*TEENS*",DATA_GOES_HERE!AH148)),"TEENS"))))</f>
        <v>ADULTS</v>
      </c>
      <c r="C79" t="str">
        <f>Table1[startdatetime]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VLOOKUP(DATA_GOES_HERE!Y80,VENUEID!$A$2:$B$28,1,TRUE)</f>
        <v>BELLEVUE</v>
      </c>
      <c r="B80" t="str">
        <f>IF(DATA_GOES_HERE!AH80="","",
IF(ISNUMBER(SEARCH("*ADULTS*",DATA_GOES_HERE!AH149)),"ADULTS",
IF(ISNUMBER(SEARCH("*CHILDREN*",DATA_GOES_HERE!AH149)),"CHILDREN",
IF(ISNUMBER(SEARCH("*TEENS*",DATA_GOES_HERE!AH149)),"TEENS"))))</f>
        <v>CHILDREN</v>
      </c>
      <c r="C80" t="str">
        <f>Table1[startdatetime]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VLOOKUP(DATA_GOES_HERE!Y81,VENUEID!$A$2:$B$28,1,TRUE)</f>
        <v>BELLEVUE</v>
      </c>
      <c r="B81" t="str">
        <f>IF(DATA_GOES_HERE!AH81="","",
IF(ISNUMBER(SEARCH("*ADULTS*",DATA_GOES_HERE!AH150)),"ADULTS",
IF(ISNUMBER(SEARCH("*CHILDREN*",DATA_GOES_HERE!AH150)),"CHILDREN",
IF(ISNUMBER(SEARCH("*TEENS*",DATA_GOES_HERE!AH150)),"TEENS"))))</f>
        <v>ADULTS</v>
      </c>
      <c r="C81" t="str">
        <f>Table1[startdatetime]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VLOOKUP(DATA_GOES_HERE!Y82,VENUEID!$A$2:$B$28,1,TRUE)</f>
        <v>#N/A</v>
      </c>
      <c r="B82" t="str">
        <f>IF(DATA_GOES_HERE!AH82="","",
IF(ISNUMBER(SEARCH("*ADULTS*",DATA_GOES_HERE!AH151)),"ADULTS",
IF(ISNUMBER(SEARCH("*CHILDREN*",DATA_GOES_HERE!AH151)),"CHILDREN",
IF(ISNUMBER(SEARCH("*TEENS*",DATA_GOES_HERE!AH151)),"TEENS"))))</f>
        <v/>
      </c>
      <c r="C82">
        <f>Table1[startdatetime]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VLOOKUP(DATA_GOES_HERE!Y83,VENUEID!$A$2:$B$28,1,TRUE)</f>
        <v>#N/A</v>
      </c>
      <c r="B83" t="str">
        <f>IF(DATA_GOES_HERE!AH83="","",
IF(ISNUMBER(SEARCH("*ADULTS*",DATA_GOES_HERE!AH152)),"ADULTS",
IF(ISNUMBER(SEARCH("*CHILDREN*",DATA_GOES_HERE!AH152)),"CHILDREN",
IF(ISNUMBER(SEARCH("*TEENS*",DATA_GOES_HERE!AH152)),"TEENS"))))</f>
        <v/>
      </c>
      <c r="C83">
        <f>Table1[startdatetime]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VLOOKUP(DATA_GOES_HERE!Y84,VENUEID!$A$2:$B$28,1,TRUE)</f>
        <v>BELLEVUE</v>
      </c>
      <c r="B84" t="b">
        <f>IF(DATA_GOES_HERE!AH84="","",
IF(ISNUMBER(SEARCH("*ADULTS*",DATA_GOES_HERE!AH153)),"ADULTS",
IF(ISNUMBER(SEARCH("*CHILDREN*",DATA_GOES_HERE!AH153)),"CHILDREN",
IF(ISNUMBER(SEARCH("*TEENS*",DATA_GOES_HERE!AH153)),"TEENS"))))</f>
        <v>0</v>
      </c>
      <c r="C84" t="str">
        <f>Table1[startdatetime]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VLOOKUP(DATA_GOES_HERE!Y85,VENUEID!$A$2:$B$28,1,TRUE)</f>
        <v>#N/A</v>
      </c>
      <c r="B85" t="str">
        <f>IF(DATA_GOES_HERE!AH85="","",
IF(ISNUMBER(SEARCH("*ADULTS*",DATA_GOES_HERE!AH154)),"ADULTS",
IF(ISNUMBER(SEARCH("*CHILDREN*",DATA_GOES_HERE!AH154)),"CHILDREN",
IF(ISNUMBER(SEARCH("*TEENS*",DATA_GOES_HERE!AH154)),"TEENS"))))</f>
        <v/>
      </c>
      <c r="C85">
        <f>Table1[startdatetime]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VLOOKUP(DATA_GOES_HERE!Y86,VENUEID!$A$2:$B$28,1,TRUE)</f>
        <v>BELLEVUE</v>
      </c>
      <c r="B86" t="str">
        <f>IF(DATA_GOES_HERE!AH86="","",
IF(ISNUMBER(SEARCH("*ADULTS*",DATA_GOES_HERE!AH155)),"ADULTS",
IF(ISNUMBER(SEARCH("*CHILDREN*",DATA_GOES_HERE!AH155)),"CHILDREN",
IF(ISNUMBER(SEARCH("*TEENS*",DATA_GOES_HERE!AH155)),"TEENS"))))</f>
        <v>ADULTS</v>
      </c>
      <c r="C86" t="str">
        <f>Table1[startdatetime]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VLOOKUP(DATA_GOES_HERE!Y87,VENUEID!$A$2:$B$28,1,TRUE)</f>
        <v>BELLEVUE</v>
      </c>
      <c r="B87" t="str">
        <f>IF(DATA_GOES_HERE!AH87="","",
IF(ISNUMBER(SEARCH("*ADULTS*",DATA_GOES_HERE!AH156)),"ADULTS",
IF(ISNUMBER(SEARCH("*CHILDREN*",DATA_GOES_HERE!AH156)),"CHILDREN",
IF(ISNUMBER(SEARCH("*TEENS*",DATA_GOES_HERE!AH156)),"TEENS"))))</f>
        <v>CHILDREN</v>
      </c>
      <c r="C87" t="str">
        <f>Table1[startdatetime]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VLOOKUP(DATA_GOES_HERE!Y88,VENUEID!$A$2:$B$28,1,TRUE)</f>
        <v>BELLEVUE</v>
      </c>
      <c r="B88" t="b">
        <f>IF(DATA_GOES_HERE!AH88="","",
IF(ISNUMBER(SEARCH("*ADULTS*",DATA_GOES_HERE!AH157)),"ADULTS",
IF(ISNUMBER(SEARCH("*CHILDREN*",DATA_GOES_HERE!AH157)),"CHILDREN",
IF(ISNUMBER(SEARCH("*TEENS*",DATA_GOES_HERE!AH157)),"TEENS"))))</f>
        <v>0</v>
      </c>
      <c r="C88" t="str">
        <f>Table1[startdatetime]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VLOOKUP(DATA_GOES_HERE!Y89,VENUEID!$A$2:$B$28,1,TRUE)</f>
        <v>BELLEVUE</v>
      </c>
      <c r="B89" t="str">
        <f>IF(DATA_GOES_HERE!AH89="","",
IF(ISNUMBER(SEARCH("*ADULTS*",DATA_GOES_HERE!AH158)),"ADULTS",
IF(ISNUMBER(SEARCH("*CHILDREN*",DATA_GOES_HERE!AH158)),"CHILDREN",
IF(ISNUMBER(SEARCH("*TEENS*",DATA_GOES_HERE!AH158)),"TEENS"))))</f>
        <v>CHILDREN</v>
      </c>
      <c r="C89" t="str">
        <f>Table1[startdatetime]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VLOOKUP(DATA_GOES_HERE!Y90,VENUEID!$A$2:$B$28,1,TRUE)</f>
        <v>BELLEVUE</v>
      </c>
      <c r="B90" t="str">
        <f>IF(DATA_GOES_HERE!AH90="","",
IF(ISNUMBER(SEARCH("*ADULTS*",DATA_GOES_HERE!AH159)),"ADULTS",
IF(ISNUMBER(SEARCH("*CHILDREN*",DATA_GOES_HERE!AH159)),"CHILDREN",
IF(ISNUMBER(SEARCH("*TEENS*",DATA_GOES_HERE!AH159)),"TEENS"))))</f>
        <v>CHILDREN</v>
      </c>
      <c r="C90" t="str">
        <f>Table1[startdatetime]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VLOOKUP(DATA_GOES_HERE!Y91,VENUEID!$A$2:$B$28,1,TRUE)</f>
        <v>BELLEVUE</v>
      </c>
      <c r="B91" t="b">
        <f>IF(DATA_GOES_HERE!AH91="","",
IF(ISNUMBER(SEARCH("*ADULTS*",DATA_GOES_HERE!AH160)),"ADULTS",
IF(ISNUMBER(SEARCH("*CHILDREN*",DATA_GOES_HERE!AH160)),"CHILDREN",
IF(ISNUMBER(SEARCH("*TEENS*",DATA_GOES_HERE!AH160)),"TEENS"))))</f>
        <v>0</v>
      </c>
      <c r="C91" t="str">
        <f>Table1[startdatetime]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VLOOKUP(DATA_GOES_HERE!Y92,VENUEID!$A$2:$B$28,1,TRUE)</f>
        <v>#N/A</v>
      </c>
      <c r="B92" t="str">
        <f>IF(DATA_GOES_HERE!AH92="","",
IF(ISNUMBER(SEARCH("*ADULTS*",DATA_GOES_HERE!AH161)),"ADULTS",
IF(ISNUMBER(SEARCH("*CHILDREN*",DATA_GOES_HERE!AH161)),"CHILDREN",
IF(ISNUMBER(SEARCH("*TEENS*",DATA_GOES_HERE!AH161)),"TEENS"))))</f>
        <v/>
      </c>
      <c r="C92">
        <f>Table1[startdatetime]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VLOOKUP(DATA_GOES_HERE!Y93,VENUEID!$A$2:$B$28,1,TRUE)</f>
        <v>BELLEVUE</v>
      </c>
      <c r="B93" t="str">
        <f>IF(DATA_GOES_HERE!AH93="","",
IF(ISNUMBER(SEARCH("*ADULTS*",DATA_GOES_HERE!AH162)),"ADULTS",
IF(ISNUMBER(SEARCH("*CHILDREN*",DATA_GOES_HERE!AH162)),"CHILDREN",
IF(ISNUMBER(SEARCH("*TEENS*",DATA_GOES_HERE!AH162)),"TEENS"))))</f>
        <v>CHILDREN</v>
      </c>
      <c r="C93" t="str">
        <f>Table1[startdatetime]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VLOOKUP(DATA_GOES_HERE!Y94,VENUEID!$A$2:$B$28,1,TRUE)</f>
        <v>BELLEVUE</v>
      </c>
      <c r="B94" t="str">
        <f>IF(DATA_GOES_HERE!AH94="","",
IF(ISNUMBER(SEARCH("*ADULTS*",DATA_GOES_HERE!AH163)),"ADULTS",
IF(ISNUMBER(SEARCH("*CHILDREN*",DATA_GOES_HERE!AH163)),"CHILDREN",
IF(ISNUMBER(SEARCH("*TEENS*",DATA_GOES_HERE!AH163)),"TEENS"))))</f>
        <v>CHILDREN</v>
      </c>
      <c r="C94" t="str">
        <f>Table1[startdatetime]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VLOOKUP(DATA_GOES_HERE!Y95,VENUEID!$A$2:$B$28,1,TRUE)</f>
        <v>BELLEVUE</v>
      </c>
      <c r="B95" t="str">
        <f>IF(DATA_GOES_HERE!AH95="","",
IF(ISNUMBER(SEARCH("*ADULTS*",DATA_GOES_HERE!AH164)),"ADULTS",
IF(ISNUMBER(SEARCH("*CHILDREN*",DATA_GOES_HERE!AH164)),"CHILDREN",
IF(ISNUMBER(SEARCH("*TEENS*",DATA_GOES_HERE!AH164)),"TEENS"))))</f>
        <v>CHILDREN</v>
      </c>
      <c r="C95" t="str">
        <f>Table1[startdatetime]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VLOOKUP(DATA_GOES_HERE!Y96,VENUEID!$A$2:$B$28,1,TRUE)</f>
        <v>#N/A</v>
      </c>
      <c r="B96" t="str">
        <f>IF(DATA_GOES_HERE!AH96="","",
IF(ISNUMBER(SEARCH("*ADULTS*",DATA_GOES_HERE!AH165)),"ADULTS",
IF(ISNUMBER(SEARCH("*CHILDREN*",DATA_GOES_HERE!AH165)),"CHILDREN",
IF(ISNUMBER(SEARCH("*TEENS*",DATA_GOES_HERE!AH165)),"TEENS"))))</f>
        <v/>
      </c>
      <c r="C96">
        <f>Table1[startdatetime]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VLOOKUP(DATA_GOES_HERE!Y97,VENUEID!$A$2:$B$28,1,TRUE)</f>
        <v>BELLEVUE</v>
      </c>
      <c r="B97" t="str">
        <f>IF(DATA_GOES_HERE!AH97="","",
IF(ISNUMBER(SEARCH("*ADULTS*",DATA_GOES_HERE!AH166)),"ADULTS",
IF(ISNUMBER(SEARCH("*CHILDREN*",DATA_GOES_HERE!AH166)),"CHILDREN",
IF(ISNUMBER(SEARCH("*TEENS*",DATA_GOES_HERE!AH166)),"TEENS"))))</f>
        <v>ADULTS</v>
      </c>
      <c r="C97" t="str">
        <f>Table1[startdatetime]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VLOOKUP(DATA_GOES_HERE!Y98,VENUEID!$A$2:$B$28,1,TRUE)</f>
        <v>BELLEVUE</v>
      </c>
      <c r="B98" t="str">
        <f>IF(DATA_GOES_HERE!AH98="","",
IF(ISNUMBER(SEARCH("*ADULTS*",DATA_GOES_HERE!AH167)),"ADULTS",
IF(ISNUMBER(SEARCH("*CHILDREN*",DATA_GOES_HERE!AH167)),"CHILDREN",
IF(ISNUMBER(SEARCH("*TEENS*",DATA_GOES_HERE!AH167)),"TEENS"))))</f>
        <v>CHILDREN</v>
      </c>
      <c r="C98" t="str">
        <f>Table1[startdatetime]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VLOOKUP(DATA_GOES_HERE!Y99,VENUEID!$A$2:$B$28,1,TRUE)</f>
        <v>BELLEVUE</v>
      </c>
      <c r="B99" t="str">
        <f>IF(DATA_GOES_HERE!AH99="","",
IF(ISNUMBER(SEARCH("*ADULTS*",DATA_GOES_HERE!AH168)),"ADULTS",
IF(ISNUMBER(SEARCH("*CHILDREN*",DATA_GOES_HERE!AH168)),"CHILDREN",
IF(ISNUMBER(SEARCH("*TEENS*",DATA_GOES_HERE!AH168)),"TEENS"))))</f>
        <v>ADULTS</v>
      </c>
      <c r="C99" t="str">
        <f>Table1[startdatetime]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VLOOKUP(DATA_GOES_HERE!Y100,VENUEID!$A$2:$B$28,1,TRUE)</f>
        <v>BELLEVUE</v>
      </c>
      <c r="B100" t="b">
        <f>IF(DATA_GOES_HERE!AH100="","",
IF(ISNUMBER(SEARCH("*ADULTS*",DATA_GOES_HERE!AH169)),"ADULTS",
IF(ISNUMBER(SEARCH("*CHILDREN*",DATA_GOES_HERE!AH169)),"CHILDREN",
IF(ISNUMBER(SEARCH("*TEENS*",DATA_GOES_HERE!AH169)),"TEENS"))))</f>
        <v>0</v>
      </c>
      <c r="C100" t="str">
        <f>Table1[startdatetime]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VLOOKUP(DATA_GOES_HERE!Y101,VENUEID!$A$2:$B$28,1,TRUE)</f>
        <v>BELLEVUE</v>
      </c>
      <c r="B101" t="b">
        <f>IF(DATA_GOES_HERE!AH101="","",
IF(ISNUMBER(SEARCH("*ADULTS*",DATA_GOES_HERE!AH170)),"ADULTS",
IF(ISNUMBER(SEARCH("*CHILDREN*",DATA_GOES_HERE!AH170)),"CHILDREN",
IF(ISNUMBER(SEARCH("*TEENS*",DATA_GOES_HERE!AH170)),"TEENS"))))</f>
        <v>0</v>
      </c>
      <c r="C101" t="str">
        <f>Table1[startdatetime]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VLOOKUP(DATA_GOES_HERE!Y102,VENUEID!$A$2:$B$28,1,TRUE)</f>
        <v>#N/A</v>
      </c>
      <c r="B102" t="str">
        <f>IF(DATA_GOES_HERE!AH102="","",
IF(ISNUMBER(SEARCH("*ADULTS*",DATA_GOES_HERE!AH171)),"ADULTS",
IF(ISNUMBER(SEARCH("*CHILDREN*",DATA_GOES_HERE!AH171)),"CHILDREN",
IF(ISNUMBER(SEARCH("*TEENS*",DATA_GOES_HERE!AH171)),"TEENS"))))</f>
        <v/>
      </c>
      <c r="C102">
        <f>Table1[startdatetime]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VLOOKUP(DATA_GOES_HERE!Y103,VENUEID!$A$2:$B$28,1,TRUE)</f>
        <v>BELLEVUE</v>
      </c>
      <c r="B103" t="str">
        <f>IF(DATA_GOES_HERE!AH103="","",
IF(ISNUMBER(SEARCH("*ADULTS*",DATA_GOES_HERE!AH172)),"ADULTS",
IF(ISNUMBER(SEARCH("*CHILDREN*",DATA_GOES_HERE!AH172)),"CHILDREN",
IF(ISNUMBER(SEARCH("*TEENS*",DATA_GOES_HERE!AH172)),"TEENS"))))</f>
        <v>CHILDREN</v>
      </c>
      <c r="C103" t="str">
        <f>Table1[startdatetime]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VLOOKUP(DATA_GOES_HERE!Y104,VENUEID!$A$2:$B$28,1,TRUE)</f>
        <v>BELLEVUE</v>
      </c>
      <c r="B104" t="str">
        <f>IF(DATA_GOES_HERE!AH104="","",
IF(ISNUMBER(SEARCH("*ADULTS*",DATA_GOES_HERE!AH173)),"ADULTS",
IF(ISNUMBER(SEARCH("*CHILDREN*",DATA_GOES_HERE!AH173)),"CHILDREN",
IF(ISNUMBER(SEARCH("*TEENS*",DATA_GOES_HERE!AH173)),"TEENS"))))</f>
        <v>CHILDREN</v>
      </c>
      <c r="C104" t="str">
        <f>Table1[startdatetime]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VLOOKUP(DATA_GOES_HERE!Y105,VENUEID!$A$2:$B$28,1,TRUE)</f>
        <v>BELLEVUE</v>
      </c>
      <c r="B105" t="str">
        <f>IF(DATA_GOES_HERE!AH105="","",
IF(ISNUMBER(SEARCH("*ADULTS*",DATA_GOES_HERE!AH174)),"ADULTS",
IF(ISNUMBER(SEARCH("*CHILDREN*",DATA_GOES_HERE!AH174)),"CHILDREN",
IF(ISNUMBER(SEARCH("*TEENS*",DATA_GOES_HERE!AH174)),"TEENS"))))</f>
        <v>TEENS</v>
      </c>
      <c r="C105" t="str">
        <f>Table1[startdatetime]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VLOOKUP(DATA_GOES_HERE!Y106,VENUEID!$A$2:$B$28,1,TRUE)</f>
        <v>BELLEVUE</v>
      </c>
      <c r="B106" t="str">
        <f>IF(DATA_GOES_HERE!AH106="","",
IF(ISNUMBER(SEARCH("*ADULTS*",DATA_GOES_HERE!AH175)),"ADULTS",
IF(ISNUMBER(SEARCH("*CHILDREN*",DATA_GOES_HERE!AH175)),"CHILDREN",
IF(ISNUMBER(SEARCH("*TEENS*",DATA_GOES_HERE!AH175)),"TEENS"))))</f>
        <v>CHILDREN</v>
      </c>
      <c r="C106" t="str">
        <f>Table1[startdatetime]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VLOOKUP(DATA_GOES_HERE!Y107,VENUEID!$A$2:$B$28,1,TRUE)</f>
        <v>BELLEVUE</v>
      </c>
      <c r="B107" t="str">
        <f>IF(DATA_GOES_HERE!AH107="","",
IF(ISNUMBER(SEARCH("*ADULTS*",DATA_GOES_HERE!AH176)),"ADULTS",
IF(ISNUMBER(SEARCH("*CHILDREN*",DATA_GOES_HERE!AH176)),"CHILDREN",
IF(ISNUMBER(SEARCH("*TEENS*",DATA_GOES_HERE!AH176)),"TEENS"))))</f>
        <v>CHILDREN</v>
      </c>
      <c r="C107" t="str">
        <f>Table1[startdatetime]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VLOOKUP(DATA_GOES_HERE!Y108,VENUEID!$A$2:$B$28,1,TRUE)</f>
        <v>#N/A</v>
      </c>
      <c r="B108" t="str">
        <f>IF(DATA_GOES_HERE!AH108="","",
IF(ISNUMBER(SEARCH("*ADULTS*",DATA_GOES_HERE!AH177)),"ADULTS",
IF(ISNUMBER(SEARCH("*CHILDREN*",DATA_GOES_HERE!AH177)),"CHILDREN",
IF(ISNUMBER(SEARCH("*TEENS*",DATA_GOES_HERE!AH177)),"TEENS"))))</f>
        <v/>
      </c>
      <c r="C108">
        <f>Table1[startdatetime]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VLOOKUP(DATA_GOES_HERE!Y109,VENUEID!$A$2:$B$28,1,TRUE)</f>
        <v>#N/A</v>
      </c>
      <c r="B109" t="str">
        <f>IF(DATA_GOES_HERE!AH109="","",
IF(ISNUMBER(SEARCH("*ADULTS*",DATA_GOES_HERE!AH178)),"ADULTS",
IF(ISNUMBER(SEARCH("*CHILDREN*",DATA_GOES_HERE!AH178)),"CHILDREN",
IF(ISNUMBER(SEARCH("*TEENS*",DATA_GOES_HERE!AH178)),"TEENS"))))</f>
        <v/>
      </c>
      <c r="C109">
        <f>Table1[startdatetime]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VLOOKUP(DATA_GOES_HERE!Y110,VENUEID!$A$2:$B$28,1,TRUE)</f>
        <v>#N/A</v>
      </c>
      <c r="B110" t="str">
        <f>IF(DATA_GOES_HERE!AH110="","",
IF(ISNUMBER(SEARCH("*ADULTS*",DATA_GOES_HERE!AH179)),"ADULTS",
IF(ISNUMBER(SEARCH("*CHILDREN*",DATA_GOES_HERE!AH179)),"CHILDREN",
IF(ISNUMBER(SEARCH("*TEENS*",DATA_GOES_HERE!AH179)),"TEENS"))))</f>
        <v/>
      </c>
      <c r="C110">
        <f>Table1[startdatetime]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VLOOKUP(DATA_GOES_HERE!Y111,VENUEID!$A$2:$B$28,1,TRUE)</f>
        <v>#N/A</v>
      </c>
      <c r="B111" t="str">
        <f>IF(DATA_GOES_HERE!AH111="","",
IF(ISNUMBER(SEARCH("*ADULTS*",DATA_GOES_HERE!AH180)),"ADULTS",
IF(ISNUMBER(SEARCH("*CHILDREN*",DATA_GOES_HERE!AH180)),"CHILDREN",
IF(ISNUMBER(SEARCH("*TEENS*",DATA_GOES_HERE!AH180)),"TEENS"))))</f>
        <v/>
      </c>
      <c r="C111">
        <f>Table1[startdatetime]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VLOOKUP(DATA_GOES_HERE!Y112,VENUEID!$A$2:$B$28,1,TRUE)</f>
        <v>#N/A</v>
      </c>
      <c r="B112" t="str">
        <f>IF(DATA_GOES_HERE!AH112="","",
IF(ISNUMBER(SEARCH("*ADULTS*",DATA_GOES_HERE!AH181)),"ADULTS",
IF(ISNUMBER(SEARCH("*CHILDREN*",DATA_GOES_HERE!AH181)),"CHILDREN",
IF(ISNUMBER(SEARCH("*TEENS*",DATA_GOES_HERE!AH181)),"TEENS"))))</f>
        <v/>
      </c>
      <c r="C112">
        <f>Table1[startdatetime]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VLOOKUP(DATA_GOES_HERE!Y113,VENUEID!$A$2:$B$28,1,TRUE)</f>
        <v>BELLEVUE</v>
      </c>
      <c r="B113" t="str">
        <f>IF(DATA_GOES_HERE!AH113="","",
IF(ISNUMBER(SEARCH("*ADULTS*",DATA_GOES_HERE!AH182)),"ADULTS",
IF(ISNUMBER(SEARCH("*CHILDREN*",DATA_GOES_HERE!AH182)),"CHILDREN",
IF(ISNUMBER(SEARCH("*TEENS*",DATA_GOES_HERE!AH182)),"TEENS"))))</f>
        <v>ADULTS</v>
      </c>
      <c r="C113" t="str">
        <f>Table1[startdatetime]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VLOOKUP(DATA_GOES_HERE!Y114,VENUEID!$A$2:$B$28,1,TRUE)</f>
        <v>BELLEVUE</v>
      </c>
      <c r="B114" t="str">
        <f>IF(DATA_GOES_HERE!AH114="","",
IF(ISNUMBER(SEARCH("*ADULTS*",DATA_GOES_HERE!AH183)),"ADULTS",
IF(ISNUMBER(SEARCH("*CHILDREN*",DATA_GOES_HERE!AH183)),"CHILDREN",
IF(ISNUMBER(SEARCH("*TEENS*",DATA_GOES_HERE!AH183)),"TEENS"))))</f>
        <v>ADULTS</v>
      </c>
      <c r="C114" t="str">
        <f>Table1[startdatetime]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VLOOKUP(DATA_GOES_HERE!Y115,VENUEID!$A$2:$B$28,1,TRUE)</f>
        <v>#N/A</v>
      </c>
      <c r="B115" t="str">
        <f>IF(DATA_GOES_HERE!AH115="","",
IF(ISNUMBER(SEARCH("*ADULTS*",DATA_GOES_HERE!AH184)),"ADULTS",
IF(ISNUMBER(SEARCH("*CHILDREN*",DATA_GOES_HERE!AH184)),"CHILDREN",
IF(ISNUMBER(SEARCH("*TEENS*",DATA_GOES_HERE!AH184)),"TEENS"))))</f>
        <v/>
      </c>
      <c r="C115">
        <f>Table1[startdatetime]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VLOOKUP(DATA_GOES_HERE!Y116,VENUEID!$A$2:$B$28,1,TRUE)</f>
        <v>BELLEVUE</v>
      </c>
      <c r="B116" t="str">
        <f>IF(DATA_GOES_HERE!AH116="","",
IF(ISNUMBER(SEARCH("*ADULTS*",DATA_GOES_HERE!AH185)),"ADULTS",
IF(ISNUMBER(SEARCH("*CHILDREN*",DATA_GOES_HERE!AH185)),"CHILDREN",
IF(ISNUMBER(SEARCH("*TEENS*",DATA_GOES_HERE!AH185)),"TEENS"))))</f>
        <v>CHILDREN</v>
      </c>
      <c r="C116" t="str">
        <f>Table1[startdatetime]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VLOOKUP(DATA_GOES_HERE!Y117,VENUEID!$A$2:$B$28,1,TRUE)</f>
        <v>#N/A</v>
      </c>
      <c r="B117" t="str">
        <f>IF(DATA_GOES_HERE!AH117="","",
IF(ISNUMBER(SEARCH("*ADULTS*",DATA_GOES_HERE!AH186)),"ADULTS",
IF(ISNUMBER(SEARCH("*CHILDREN*",DATA_GOES_HERE!AH186)),"CHILDREN",
IF(ISNUMBER(SEARCH("*TEENS*",DATA_GOES_HERE!AH186)),"TEENS"))))</f>
        <v/>
      </c>
      <c r="C117">
        <f>Table1[startdatetime]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VLOOKUP(DATA_GOES_HERE!Y118,VENUEID!$A$2:$B$28,1,TRUE)</f>
        <v>#N/A</v>
      </c>
      <c r="B118" t="str">
        <f>IF(DATA_GOES_HERE!AH118="","",
IF(ISNUMBER(SEARCH("*ADULTS*",DATA_GOES_HERE!AH187)),"ADULTS",
IF(ISNUMBER(SEARCH("*CHILDREN*",DATA_GOES_HERE!AH187)),"CHILDREN",
IF(ISNUMBER(SEARCH("*TEENS*",DATA_GOES_HERE!AH187)),"TEENS"))))</f>
        <v/>
      </c>
      <c r="C118">
        <f>Table1[startdatetime]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VLOOKUP(DATA_GOES_HERE!Y119,VENUEID!$A$2:$B$28,1,TRUE)</f>
        <v>BELLEVUE</v>
      </c>
      <c r="B119" t="b">
        <f>IF(DATA_GOES_HERE!AH119="","",
IF(ISNUMBER(SEARCH("*ADULTS*",DATA_GOES_HERE!AH188)),"ADULTS",
IF(ISNUMBER(SEARCH("*CHILDREN*",DATA_GOES_HERE!AH188)),"CHILDREN",
IF(ISNUMBER(SEARCH("*TEENS*",DATA_GOES_HERE!AH188)),"TEENS"))))</f>
        <v>0</v>
      </c>
      <c r="C119" t="str">
        <f>Table1[startdatetime]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VLOOKUP(DATA_GOES_HERE!Y120,VENUEID!$A$2:$B$28,1,TRUE)</f>
        <v>BELLEVUE</v>
      </c>
      <c r="B120" t="b">
        <f>IF(DATA_GOES_HERE!AH120="","",
IF(ISNUMBER(SEARCH("*ADULTS*",DATA_GOES_HERE!AH189)),"ADULTS",
IF(ISNUMBER(SEARCH("*CHILDREN*",DATA_GOES_HERE!AH189)),"CHILDREN",
IF(ISNUMBER(SEARCH("*TEENS*",DATA_GOES_HERE!AH189)),"TEENS"))))</f>
        <v>0</v>
      </c>
      <c r="C120" t="str">
        <f>Table1[startdatetime]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VLOOKUP(DATA_GOES_HERE!Y121,VENUEID!$A$2:$B$28,1,TRUE)</f>
        <v>BELLEVUE</v>
      </c>
      <c r="B121" t="str">
        <f>IF(DATA_GOES_HERE!AH121="","",
IF(ISNUMBER(SEARCH("*ADULTS*",DATA_GOES_HERE!AH190)),"ADULTS",
IF(ISNUMBER(SEARCH("*CHILDREN*",DATA_GOES_HERE!AH190)),"CHILDREN",
IF(ISNUMBER(SEARCH("*TEENS*",DATA_GOES_HERE!AH190)),"TEENS"))))</f>
        <v>CHILDREN</v>
      </c>
      <c r="C121" t="str">
        <f>Table1[startdatetime]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VLOOKUP(DATA_GOES_HERE!Y122,VENUEID!$A$2:$B$28,1,TRUE)</f>
        <v>BELLEVUE</v>
      </c>
      <c r="B122" t="str">
        <f>IF(DATA_GOES_HERE!AH122="","",
IF(ISNUMBER(SEARCH("*ADULTS*",DATA_GOES_HERE!AH191)),"ADULTS",
IF(ISNUMBER(SEARCH("*CHILDREN*",DATA_GOES_HERE!AH191)),"CHILDREN",
IF(ISNUMBER(SEARCH("*TEENS*",DATA_GOES_HERE!AH191)),"TEENS"))))</f>
        <v>CHILDREN</v>
      </c>
      <c r="C122" t="str">
        <f>Table1[startdatetime]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VLOOKUP(DATA_GOES_HERE!Y123,VENUEID!$A$2:$B$28,1,TRUE)</f>
        <v>BELLEVUE</v>
      </c>
      <c r="B123" t="str">
        <f>IF(DATA_GOES_HERE!AH123="","",
IF(ISNUMBER(SEARCH("*ADULTS*",DATA_GOES_HERE!AH192)),"ADULTS",
IF(ISNUMBER(SEARCH("*CHILDREN*",DATA_GOES_HERE!AH192)),"CHILDREN",
IF(ISNUMBER(SEARCH("*TEENS*",DATA_GOES_HERE!AH192)),"TEENS"))))</f>
        <v>CHILDREN</v>
      </c>
      <c r="C123" t="str">
        <f>Table1[startdatetime]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VLOOKUP(DATA_GOES_HERE!Y124,VENUEID!$A$2:$B$28,1,TRUE)</f>
        <v>BELLEVUE</v>
      </c>
      <c r="B124" t="b">
        <f>IF(DATA_GOES_HERE!AH124="","",
IF(ISNUMBER(SEARCH("*ADULTS*",DATA_GOES_HERE!AH193)),"ADULTS",
IF(ISNUMBER(SEARCH("*CHILDREN*",DATA_GOES_HERE!AH193)),"CHILDREN",
IF(ISNUMBER(SEARCH("*TEENS*",DATA_GOES_HERE!AH193)),"TEENS"))))</f>
        <v>0</v>
      </c>
      <c r="C124" t="str">
        <f>Table1[startdatetime]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VLOOKUP(DATA_GOES_HERE!Y125,VENUEID!$A$2:$B$28,1,TRUE)</f>
        <v>BELLEVUE</v>
      </c>
      <c r="B125" t="b">
        <f>IF(DATA_GOES_HERE!AH125="","",
IF(ISNUMBER(SEARCH("*ADULTS*",DATA_GOES_HERE!AH194)),"ADULTS",
IF(ISNUMBER(SEARCH("*CHILDREN*",DATA_GOES_HERE!AH194)),"CHILDREN",
IF(ISNUMBER(SEARCH("*TEENS*",DATA_GOES_HERE!AH194)),"TEENS"))))</f>
        <v>0</v>
      </c>
      <c r="C125" t="str">
        <f>Table1[startdatetime]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VLOOKUP(DATA_GOES_HERE!Y126,VENUEID!$A$2:$B$28,1,TRUE)</f>
        <v>#N/A</v>
      </c>
      <c r="B126" t="str">
        <f>IF(DATA_GOES_HERE!AH126="","",
IF(ISNUMBER(SEARCH("*ADULTS*",DATA_GOES_HERE!AH195)),"ADULTS",
IF(ISNUMBER(SEARCH("*CHILDREN*",DATA_GOES_HERE!AH195)),"CHILDREN",
IF(ISNUMBER(SEARCH("*TEENS*",DATA_GOES_HERE!AH195)),"TEENS"))))</f>
        <v/>
      </c>
      <c r="C126">
        <f>Table1[startdatetime]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VLOOKUP(DATA_GOES_HERE!Y127,VENUEID!$A$2:$B$28,1,TRUE)</f>
        <v>BELLEVUE</v>
      </c>
      <c r="B127" t="str">
        <f>IF(DATA_GOES_HERE!AH127="","",
IF(ISNUMBER(SEARCH("*ADULTS*",DATA_GOES_HERE!AH196)),"ADULTS",
IF(ISNUMBER(SEARCH("*CHILDREN*",DATA_GOES_HERE!AH196)),"CHILDREN",
IF(ISNUMBER(SEARCH("*TEENS*",DATA_GOES_HERE!AH196)),"TEENS"))))</f>
        <v>CHILDREN</v>
      </c>
      <c r="C127" t="str">
        <f>Table1[startdatetime]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VLOOKUP(DATA_GOES_HERE!Y128,VENUEID!$A$2:$B$28,1,TRUE)</f>
        <v>BELLEVUE</v>
      </c>
      <c r="B128" t="str">
        <f>IF(DATA_GOES_HERE!AH128="","",
IF(ISNUMBER(SEARCH("*ADULTS*",DATA_GOES_HERE!AH197)),"ADULTS",
IF(ISNUMBER(SEARCH("*CHILDREN*",DATA_GOES_HERE!AH197)),"CHILDREN",
IF(ISNUMBER(SEARCH("*TEENS*",DATA_GOES_HERE!AH197)),"TEENS"))))</f>
        <v>CHILDREN</v>
      </c>
      <c r="C128" t="str">
        <f>Table1[startdatetime]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VLOOKUP(DATA_GOES_HERE!Y129,VENUEID!$A$2:$B$28,1,TRUE)</f>
        <v>BELLEVUE</v>
      </c>
      <c r="B129" t="b">
        <f>IF(DATA_GOES_HERE!AH129="","",
IF(ISNUMBER(SEARCH("*ADULTS*",DATA_GOES_HERE!AH198)),"ADULTS",
IF(ISNUMBER(SEARCH("*CHILDREN*",DATA_GOES_HERE!AH198)),"CHILDREN",
IF(ISNUMBER(SEARCH("*TEENS*",DATA_GOES_HERE!AH198)),"TEENS"))))</f>
        <v>0</v>
      </c>
      <c r="C129" t="str">
        <f>Table1[startdatetime]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VLOOKUP(DATA_GOES_HERE!Y130,VENUEID!$A$2:$B$28,1,TRUE)</f>
        <v>#N/A</v>
      </c>
      <c r="B130" t="str">
        <f>IF(DATA_GOES_HERE!AH130="","",
IF(ISNUMBER(SEARCH("*ADULTS*",DATA_GOES_HERE!AH199)),"ADULTS",
IF(ISNUMBER(SEARCH("*CHILDREN*",DATA_GOES_HERE!AH199)),"CHILDREN",
IF(ISNUMBER(SEARCH("*TEENS*",DATA_GOES_HERE!AH199)),"TEENS"))))</f>
        <v/>
      </c>
      <c r="C130">
        <f>Table1[startdatetime]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VLOOKUP(DATA_GOES_HERE!Y131,VENUEID!$A$2:$B$28,1,TRUE)</f>
        <v>#N/A</v>
      </c>
      <c r="B131" t="str">
        <f>IF(DATA_GOES_HERE!AH131="","",
IF(ISNUMBER(SEARCH("*ADULTS*",DATA_GOES_HERE!AH200)),"ADULTS",
IF(ISNUMBER(SEARCH("*CHILDREN*",DATA_GOES_HERE!AH200)),"CHILDREN",
IF(ISNUMBER(SEARCH("*TEENS*",DATA_GOES_HERE!AH200)),"TEENS"))))</f>
        <v/>
      </c>
      <c r="C131">
        <f>Table1[startdatetime]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VLOOKUP(DATA_GOES_HERE!Y132,VENUEID!$A$2:$B$28,1,TRUE)</f>
        <v>BELLEVUE</v>
      </c>
      <c r="B132" t="str">
        <f>IF(DATA_GOES_HERE!AH132="","",
IF(ISNUMBER(SEARCH("*ADULTS*",DATA_GOES_HERE!AH201)),"ADULTS",
IF(ISNUMBER(SEARCH("*CHILDREN*",DATA_GOES_HERE!AH201)),"CHILDREN",
IF(ISNUMBER(SEARCH("*TEENS*",DATA_GOES_HERE!AH201)),"TEENS"))))</f>
        <v>CHILDREN</v>
      </c>
      <c r="C132" t="str">
        <f>Table1[startdatetime]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VLOOKUP(DATA_GOES_HERE!Y133,VENUEID!$A$2:$B$28,1,TRUE)</f>
        <v>#N/A</v>
      </c>
      <c r="B133" t="str">
        <f>IF(DATA_GOES_HERE!AH133="","",
IF(ISNUMBER(SEARCH("*ADULTS*",DATA_GOES_HERE!AH202)),"ADULTS",
IF(ISNUMBER(SEARCH("*CHILDREN*",DATA_GOES_HERE!AH202)),"CHILDREN",
IF(ISNUMBER(SEARCH("*TEENS*",DATA_GOES_HERE!AH202)),"TEENS"))))</f>
        <v/>
      </c>
      <c r="C133">
        <f>Table1[startdatetime]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VLOOKUP(DATA_GOES_HERE!Y134,VENUEID!$A$2:$B$28,1,TRUE)</f>
        <v>BELLEVUE</v>
      </c>
      <c r="B134" t="b">
        <f>IF(DATA_GOES_HERE!AH134="","",
IF(ISNUMBER(SEARCH("*ADULTS*",DATA_GOES_HERE!AH203)),"ADULTS",
IF(ISNUMBER(SEARCH("*CHILDREN*",DATA_GOES_HERE!AH203)),"CHILDREN",
IF(ISNUMBER(SEARCH("*TEENS*",DATA_GOES_HERE!AH203)),"TEENS"))))</f>
        <v>0</v>
      </c>
      <c r="C134" t="str">
        <f>Table1[startdatetime]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VLOOKUP(DATA_GOES_HERE!Y135,VENUEID!$A$2:$B$28,1,TRUE)</f>
        <v>BELLEVUE</v>
      </c>
      <c r="B135" t="b">
        <f>IF(DATA_GOES_HERE!AH135="","",
IF(ISNUMBER(SEARCH("*ADULTS*",DATA_GOES_HERE!AH204)),"ADULTS",
IF(ISNUMBER(SEARCH("*CHILDREN*",DATA_GOES_HERE!AH204)),"CHILDREN",
IF(ISNUMBER(SEARCH("*TEENS*",DATA_GOES_HERE!AH204)),"TEENS"))))</f>
        <v>0</v>
      </c>
      <c r="C135" t="str">
        <f>Table1[startdatetime]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VLOOKUP(DATA_GOES_HERE!Y136,VENUEID!$A$2:$B$28,1,TRUE)</f>
        <v>BELLEVUE</v>
      </c>
      <c r="B136" t="b">
        <f>IF(DATA_GOES_HERE!AH136="","",
IF(ISNUMBER(SEARCH("*ADULTS*",DATA_GOES_HERE!AH205)),"ADULTS",
IF(ISNUMBER(SEARCH("*CHILDREN*",DATA_GOES_HERE!AH205)),"CHILDREN",
IF(ISNUMBER(SEARCH("*TEENS*",DATA_GOES_HERE!AH205)),"TEENS"))))</f>
        <v>0</v>
      </c>
      <c r="C136" t="str">
        <f>Table1[startdatetime]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VLOOKUP(DATA_GOES_HERE!Y137,VENUEID!$A$2:$B$28,1,TRUE)</f>
        <v>BELLEVUE</v>
      </c>
      <c r="B137" t="b">
        <f>IF(DATA_GOES_HERE!AH137="","",
IF(ISNUMBER(SEARCH("*ADULTS*",DATA_GOES_HERE!AH206)),"ADULTS",
IF(ISNUMBER(SEARCH("*CHILDREN*",DATA_GOES_HERE!AH206)),"CHILDREN",
IF(ISNUMBER(SEARCH("*TEENS*",DATA_GOES_HERE!AH206)),"TEENS"))))</f>
        <v>0</v>
      </c>
      <c r="C137" t="str">
        <f>Table1[startdatetime]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VLOOKUP(DATA_GOES_HERE!Y138,VENUEID!$A$2:$B$28,1,TRUE)</f>
        <v>#N/A</v>
      </c>
      <c r="B138" t="str">
        <f>IF(DATA_GOES_HERE!AH138="","",
IF(ISNUMBER(SEARCH("*ADULTS*",DATA_GOES_HERE!AH207)),"ADULTS",
IF(ISNUMBER(SEARCH("*CHILDREN*",DATA_GOES_HERE!AH207)),"CHILDREN",
IF(ISNUMBER(SEARCH("*TEENS*",DATA_GOES_HERE!AH207)),"TEENS"))))</f>
        <v/>
      </c>
      <c r="C138">
        <f>Table1[startdatetime]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VLOOKUP(DATA_GOES_HERE!Y139,VENUEID!$A$2:$B$28,1,TRUE)</f>
        <v>BELLEVUE</v>
      </c>
      <c r="B139" t="b">
        <f>IF(DATA_GOES_HERE!AH139="","",
IF(ISNUMBER(SEARCH("*ADULTS*",DATA_GOES_HERE!AH208)),"ADULTS",
IF(ISNUMBER(SEARCH("*CHILDREN*",DATA_GOES_HERE!AH208)),"CHILDREN",
IF(ISNUMBER(SEARCH("*TEENS*",DATA_GOES_HERE!AH208)),"TEENS"))))</f>
        <v>0</v>
      </c>
      <c r="C139" t="str">
        <f>Table1[startdatetime]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VLOOKUP(DATA_GOES_HERE!Y140,VENUEID!$A$2:$B$28,1,TRUE)</f>
        <v>BELLEVUE</v>
      </c>
      <c r="B140" t="b">
        <f>IF(DATA_GOES_HERE!AH140="","",
IF(ISNUMBER(SEARCH("*ADULTS*",DATA_GOES_HERE!AH209)),"ADULTS",
IF(ISNUMBER(SEARCH("*CHILDREN*",DATA_GOES_HERE!AH209)),"CHILDREN",
IF(ISNUMBER(SEARCH("*TEENS*",DATA_GOES_HERE!AH209)),"TEENS"))))</f>
        <v>0</v>
      </c>
      <c r="C140" t="str">
        <f>Table1[startdatetime]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VLOOKUP(DATA_GOES_HERE!Y141,VENUEID!$A$2:$B$28,1,TRUE)</f>
        <v>BELLEVUE</v>
      </c>
      <c r="B141" t="b">
        <f>IF(DATA_GOES_HERE!AH141="","",
IF(ISNUMBER(SEARCH("*ADULTS*",DATA_GOES_HERE!AH210)),"ADULTS",
IF(ISNUMBER(SEARCH("*CHILDREN*",DATA_GOES_HERE!AH210)),"CHILDREN",
IF(ISNUMBER(SEARCH("*TEENS*",DATA_GOES_HERE!AH210)),"TEENS"))))</f>
        <v>0</v>
      </c>
      <c r="C141" t="str">
        <f>Table1[startdatetime]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VLOOKUP(DATA_GOES_HERE!Y142,VENUEID!$A$2:$B$28,1,TRUE)</f>
        <v>#N/A</v>
      </c>
      <c r="B142" t="str">
        <f>IF(DATA_GOES_HERE!AH142="","",
IF(ISNUMBER(SEARCH("*ADULTS*",DATA_GOES_HERE!AH211)),"ADULTS",
IF(ISNUMBER(SEARCH("*CHILDREN*",DATA_GOES_HERE!AH211)),"CHILDREN",
IF(ISNUMBER(SEARCH("*TEENS*",DATA_GOES_HERE!AH211)),"TEENS"))))</f>
        <v/>
      </c>
      <c r="C142">
        <f>Table1[startdatetime]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VLOOKUP(DATA_GOES_HERE!Y143,VENUEID!$A$2:$B$28,1,TRUE)</f>
        <v>BELLEVUE</v>
      </c>
      <c r="B143" t="b">
        <f>IF(DATA_GOES_HERE!AH143="","",
IF(ISNUMBER(SEARCH("*ADULTS*",DATA_GOES_HERE!AH212)),"ADULTS",
IF(ISNUMBER(SEARCH("*CHILDREN*",DATA_GOES_HERE!AH212)),"CHILDREN",
IF(ISNUMBER(SEARCH("*TEENS*",DATA_GOES_HERE!AH212)),"TEENS"))))</f>
        <v>0</v>
      </c>
      <c r="C143" t="str">
        <f>Table1[startdatetime]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VLOOKUP(DATA_GOES_HERE!Y144,VENUEID!$A$2:$B$28,1,TRUE)</f>
        <v>BELLEVUE</v>
      </c>
      <c r="B144" t="b">
        <f>IF(DATA_GOES_HERE!AH144="","",
IF(ISNUMBER(SEARCH("*ADULTS*",DATA_GOES_HERE!AH213)),"ADULTS",
IF(ISNUMBER(SEARCH("*CHILDREN*",DATA_GOES_HERE!AH213)),"CHILDREN",
IF(ISNUMBER(SEARCH("*TEENS*",DATA_GOES_HERE!AH213)),"TEENS"))))</f>
        <v>0</v>
      </c>
      <c r="C144" t="str">
        <f>Table1[startdatetime]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VLOOKUP(DATA_GOES_HERE!Y145,VENUEID!$A$2:$B$28,1,TRUE)</f>
        <v>BELLEVUE</v>
      </c>
      <c r="B145" t="b">
        <f>IF(DATA_GOES_HERE!AH145="","",
IF(ISNUMBER(SEARCH("*ADULTS*",DATA_GOES_HERE!AH214)),"ADULTS",
IF(ISNUMBER(SEARCH("*CHILDREN*",DATA_GOES_HERE!AH214)),"CHILDREN",
IF(ISNUMBER(SEARCH("*TEENS*",DATA_GOES_HERE!AH214)),"TEENS"))))</f>
        <v>0</v>
      </c>
      <c r="C145" t="str">
        <f>Table1[startdatetime]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VLOOKUP(DATA_GOES_HERE!Y146,VENUEID!$A$2:$B$28,1,TRUE)</f>
        <v>BELLEVUE</v>
      </c>
      <c r="B146" t="b">
        <f>IF(DATA_GOES_HERE!AH146="","",
IF(ISNUMBER(SEARCH("*ADULTS*",DATA_GOES_HERE!AH215)),"ADULTS",
IF(ISNUMBER(SEARCH("*CHILDREN*",DATA_GOES_HERE!AH215)),"CHILDREN",
IF(ISNUMBER(SEARCH("*TEENS*",DATA_GOES_HERE!AH215)),"TEENS"))))</f>
        <v>0</v>
      </c>
      <c r="C146" t="str">
        <f>Table1[startdatetime]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VLOOKUP(DATA_GOES_HERE!Y147,VENUEID!$A$2:$B$28,1,TRUE)</f>
        <v>#N/A</v>
      </c>
      <c r="B147" t="str">
        <f>IF(DATA_GOES_HERE!AH147="","",
IF(ISNUMBER(SEARCH("*ADULTS*",DATA_GOES_HERE!AH216)),"ADULTS",
IF(ISNUMBER(SEARCH("*CHILDREN*",DATA_GOES_HERE!AH216)),"CHILDREN",
IF(ISNUMBER(SEARCH("*TEENS*",DATA_GOES_HERE!AH216)),"TEENS"))))</f>
        <v/>
      </c>
      <c r="C147">
        <f>Table1[startdatetime]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VLOOKUP(DATA_GOES_HERE!Y148,VENUEID!$A$2:$B$28,1,TRUE)</f>
        <v>BELLEVUE</v>
      </c>
      <c r="B148" t="b">
        <f>IF(DATA_GOES_HERE!AH148="","",
IF(ISNUMBER(SEARCH("*ADULTS*",DATA_GOES_HERE!AH217)),"ADULTS",
IF(ISNUMBER(SEARCH("*CHILDREN*",DATA_GOES_HERE!AH217)),"CHILDREN",
IF(ISNUMBER(SEARCH("*TEENS*",DATA_GOES_HERE!AH217)),"TEENS"))))</f>
        <v>0</v>
      </c>
      <c r="C148" t="str">
        <f>Table1[startdatetime]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VLOOKUP(DATA_GOES_HERE!Y149,VENUEID!$A$2:$B$28,1,TRUE)</f>
        <v>BELLEVUE</v>
      </c>
      <c r="B149" t="b">
        <f>IF(DATA_GOES_HERE!AH149="","",
IF(ISNUMBER(SEARCH("*ADULTS*",DATA_GOES_HERE!AH218)),"ADULTS",
IF(ISNUMBER(SEARCH("*CHILDREN*",DATA_GOES_HERE!AH218)),"CHILDREN",
IF(ISNUMBER(SEARCH("*TEENS*",DATA_GOES_HERE!AH218)),"TEENS"))))</f>
        <v>0</v>
      </c>
      <c r="C149" t="str">
        <f>Table1[startdatetime]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VLOOKUP(DATA_GOES_HERE!Y150,VENUEID!$A$2:$B$28,1,TRUE)</f>
        <v>BELLEVUE</v>
      </c>
      <c r="B150" t="b">
        <f>IF(DATA_GOES_HERE!AH150="","",
IF(ISNUMBER(SEARCH("*ADULTS*",DATA_GOES_HERE!AH219)),"ADULTS",
IF(ISNUMBER(SEARCH("*CHILDREN*",DATA_GOES_HERE!AH219)),"CHILDREN",
IF(ISNUMBER(SEARCH("*TEENS*",DATA_GOES_HERE!AH219)),"TEENS"))))</f>
        <v>0</v>
      </c>
      <c r="C150" t="str">
        <f>Table1[startdatetime]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VLOOKUP(DATA_GOES_HERE!Y151,VENUEID!$A$2:$B$28,1,TRUE)</f>
        <v>#N/A</v>
      </c>
      <c r="B151" t="str">
        <f>IF(DATA_GOES_HERE!AH151="","",
IF(ISNUMBER(SEARCH("*ADULTS*",DATA_GOES_HERE!AH220)),"ADULTS",
IF(ISNUMBER(SEARCH("*CHILDREN*",DATA_GOES_HERE!AH220)),"CHILDREN",
IF(ISNUMBER(SEARCH("*TEENS*",DATA_GOES_HERE!AH220)),"TEENS"))))</f>
        <v/>
      </c>
      <c r="C151">
        <f>Table1[startdatetime]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VLOOKUP(DATA_GOES_HERE!Y152,VENUEID!$A$2:$B$28,1,TRUE)</f>
        <v>#N/A</v>
      </c>
      <c r="B152" t="str">
        <f>IF(DATA_GOES_HERE!AH152="","",
IF(ISNUMBER(SEARCH("*ADULTS*",DATA_GOES_HERE!AH221)),"ADULTS",
IF(ISNUMBER(SEARCH("*CHILDREN*",DATA_GOES_HERE!AH221)),"CHILDREN",
IF(ISNUMBER(SEARCH("*TEENS*",DATA_GOES_HERE!AH221)),"TEENS"))))</f>
        <v/>
      </c>
      <c r="C152">
        <f>Table1[startdatetime]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VLOOKUP(DATA_GOES_HERE!Y153,VENUEID!$A$2:$B$28,1,TRUE)</f>
        <v>#N/A</v>
      </c>
      <c r="B153" t="str">
        <f>IF(DATA_GOES_HERE!AH153="","",
IF(ISNUMBER(SEARCH("*ADULTS*",DATA_GOES_HERE!AH222)),"ADULTS",
IF(ISNUMBER(SEARCH("*CHILDREN*",DATA_GOES_HERE!AH222)),"CHILDREN",
IF(ISNUMBER(SEARCH("*TEENS*",DATA_GOES_HERE!AH222)),"TEENS"))))</f>
        <v/>
      </c>
      <c r="C153">
        <f>Table1[startdatetime]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VLOOKUP(DATA_GOES_HERE!Y154,VENUEID!$A$2:$B$28,1,TRUE)</f>
        <v>BELLEVUE</v>
      </c>
      <c r="B154" t="b">
        <f>IF(DATA_GOES_HERE!AH154="","",
IF(ISNUMBER(SEARCH("*ADULTS*",DATA_GOES_HERE!AH223)),"ADULTS",
IF(ISNUMBER(SEARCH("*CHILDREN*",DATA_GOES_HERE!AH223)),"CHILDREN",
IF(ISNUMBER(SEARCH("*TEENS*",DATA_GOES_HERE!AH223)),"TEENS"))))</f>
        <v>0</v>
      </c>
      <c r="C154" t="str">
        <f>Table1[startdatetime]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VLOOKUP(DATA_GOES_HERE!Y155,VENUEID!$A$2:$B$28,1,TRUE)</f>
        <v>BELLEVUE</v>
      </c>
      <c r="B155" t="b">
        <f>IF(DATA_GOES_HERE!AH155="","",
IF(ISNUMBER(SEARCH("*ADULTS*",DATA_GOES_HERE!AH224)),"ADULTS",
IF(ISNUMBER(SEARCH("*CHILDREN*",DATA_GOES_HERE!AH224)),"CHILDREN",
IF(ISNUMBER(SEARCH("*TEENS*",DATA_GOES_HERE!AH224)),"TEENS"))))</f>
        <v>0</v>
      </c>
      <c r="C155" t="str">
        <f>Table1[startdatetime]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VLOOKUP(DATA_GOES_HERE!Y156,VENUEID!$A$2:$B$28,1,TRUE)</f>
        <v>BELLEVUE</v>
      </c>
      <c r="B156" t="b">
        <f>IF(DATA_GOES_HERE!AH156="","",
IF(ISNUMBER(SEARCH("*ADULTS*",DATA_GOES_HERE!AH225)),"ADULTS",
IF(ISNUMBER(SEARCH("*CHILDREN*",DATA_GOES_HERE!AH225)),"CHILDREN",
IF(ISNUMBER(SEARCH("*TEENS*",DATA_GOES_HERE!AH225)),"TEENS"))))</f>
        <v>0</v>
      </c>
      <c r="C156" t="str">
        <f>Table1[startdatetime]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VLOOKUP(DATA_GOES_HERE!Y157,VENUEID!$A$2:$B$28,1,TRUE)</f>
        <v>#N/A</v>
      </c>
      <c r="B157" t="str">
        <f>IF(DATA_GOES_HERE!AH157="","",
IF(ISNUMBER(SEARCH("*ADULTS*",DATA_GOES_HERE!AH226)),"ADULTS",
IF(ISNUMBER(SEARCH("*CHILDREN*",DATA_GOES_HERE!AH226)),"CHILDREN",
IF(ISNUMBER(SEARCH("*TEENS*",DATA_GOES_HERE!AH226)),"TEENS"))))</f>
        <v/>
      </c>
      <c r="C157">
        <f>Table1[startdatetime]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VLOOKUP(DATA_GOES_HERE!Y158,VENUEID!$A$2:$B$28,1,TRUE)</f>
        <v>BELLEVUE</v>
      </c>
      <c r="B158" t="b">
        <f>IF(DATA_GOES_HERE!AH158="","",
IF(ISNUMBER(SEARCH("*ADULTS*",DATA_GOES_HERE!AH227)),"ADULTS",
IF(ISNUMBER(SEARCH("*CHILDREN*",DATA_GOES_HERE!AH227)),"CHILDREN",
IF(ISNUMBER(SEARCH("*TEENS*",DATA_GOES_HERE!AH227)),"TEENS"))))</f>
        <v>0</v>
      </c>
      <c r="C158" t="str">
        <f>Table1[startdatetime]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VLOOKUP(DATA_GOES_HERE!Y159,VENUEID!$A$2:$B$28,1,TRUE)</f>
        <v>BELLEVUE</v>
      </c>
      <c r="B159" t="b">
        <f>IF(DATA_GOES_HERE!AH159="","",
IF(ISNUMBER(SEARCH("*ADULTS*",DATA_GOES_HERE!AH228)),"ADULTS",
IF(ISNUMBER(SEARCH("*CHILDREN*",DATA_GOES_HERE!AH228)),"CHILDREN",
IF(ISNUMBER(SEARCH("*TEENS*",DATA_GOES_HERE!AH228)),"TEENS"))))</f>
        <v>0</v>
      </c>
      <c r="C159" t="str">
        <f>Table1[startdatetime]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VLOOKUP(DATA_GOES_HERE!Y160,VENUEID!$A$2:$B$28,1,TRUE)</f>
        <v>#N/A</v>
      </c>
      <c r="B160" t="str">
        <f>IF(DATA_GOES_HERE!AH160="","",
IF(ISNUMBER(SEARCH("*ADULTS*",DATA_GOES_HERE!AH229)),"ADULTS",
IF(ISNUMBER(SEARCH("*CHILDREN*",DATA_GOES_HERE!AH229)),"CHILDREN",
IF(ISNUMBER(SEARCH("*TEENS*",DATA_GOES_HERE!AH229)),"TEENS"))))</f>
        <v/>
      </c>
      <c r="C160">
        <f>Table1[startdatetime]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VLOOKUP(DATA_GOES_HERE!Y161,VENUEID!$A$2:$B$28,1,TRUE)</f>
        <v>BELLEVUE</v>
      </c>
      <c r="B161" t="b">
        <f>IF(DATA_GOES_HERE!AH161="","",
IF(ISNUMBER(SEARCH("*ADULTS*",DATA_GOES_HERE!AH230)),"ADULTS",
IF(ISNUMBER(SEARCH("*CHILDREN*",DATA_GOES_HERE!AH230)),"CHILDREN",
IF(ISNUMBER(SEARCH("*TEENS*",DATA_GOES_HERE!AH230)),"TEENS"))))</f>
        <v>0</v>
      </c>
      <c r="C161" t="str">
        <f>Table1[startdatetime]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VLOOKUP(DATA_GOES_HERE!Y162,VENUEID!$A$2:$B$28,1,TRUE)</f>
        <v>BELLEVUE</v>
      </c>
      <c r="B162" t="b">
        <f>IF(DATA_GOES_HERE!AH162="","",
IF(ISNUMBER(SEARCH("*ADULTS*",DATA_GOES_HERE!AH231)),"ADULTS",
IF(ISNUMBER(SEARCH("*CHILDREN*",DATA_GOES_HERE!AH231)),"CHILDREN",
IF(ISNUMBER(SEARCH("*TEENS*",DATA_GOES_HERE!AH231)),"TEENS"))))</f>
        <v>0</v>
      </c>
      <c r="C162" t="str">
        <f>Table1[startdatetime]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VLOOKUP(DATA_GOES_HERE!Y163,VENUEID!$A$2:$B$28,1,TRUE)</f>
        <v>BELLEVUE</v>
      </c>
      <c r="B163" t="b">
        <f>IF(DATA_GOES_HERE!AH163="","",
IF(ISNUMBER(SEARCH("*ADULTS*",DATA_GOES_HERE!AH232)),"ADULTS",
IF(ISNUMBER(SEARCH("*CHILDREN*",DATA_GOES_HERE!AH232)),"CHILDREN",
IF(ISNUMBER(SEARCH("*TEENS*",DATA_GOES_HERE!AH232)),"TEENS"))))</f>
        <v>0</v>
      </c>
      <c r="C163" t="str">
        <f>Table1[startdatetime]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VLOOKUP(DATA_GOES_HERE!Y164,VENUEID!$A$2:$B$28,1,TRUE)</f>
        <v>BELLEVUE</v>
      </c>
      <c r="B164" t="b">
        <f>IF(DATA_GOES_HERE!AH164="","",
IF(ISNUMBER(SEARCH("*ADULTS*",DATA_GOES_HERE!AH233)),"ADULTS",
IF(ISNUMBER(SEARCH("*CHILDREN*",DATA_GOES_HERE!AH233)),"CHILDREN",
IF(ISNUMBER(SEARCH("*TEENS*",DATA_GOES_HERE!AH233)),"TEENS"))))</f>
        <v>0</v>
      </c>
      <c r="C164" t="str">
        <f>Table1[startdatetime]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VLOOKUP(DATA_GOES_HERE!Y165,VENUEID!$A$2:$B$28,1,TRUE)</f>
        <v>#N/A</v>
      </c>
      <c r="B165" t="str">
        <f>IF(DATA_GOES_HERE!AH165="","",
IF(ISNUMBER(SEARCH("*ADULTS*",DATA_GOES_HERE!AH234)),"ADULTS",
IF(ISNUMBER(SEARCH("*CHILDREN*",DATA_GOES_HERE!AH234)),"CHILDREN",
IF(ISNUMBER(SEARCH("*TEENS*",DATA_GOES_HERE!AH234)),"TEENS"))))</f>
        <v/>
      </c>
      <c r="C165">
        <f>Table1[startdatetime]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VLOOKUP(DATA_GOES_HERE!Y166,VENUEID!$A$2:$B$28,1,TRUE)</f>
        <v>BELLEVUE</v>
      </c>
      <c r="B166" t="b">
        <f>IF(DATA_GOES_HERE!AH166="","",
IF(ISNUMBER(SEARCH("*ADULTS*",DATA_GOES_HERE!AH235)),"ADULTS",
IF(ISNUMBER(SEARCH("*CHILDREN*",DATA_GOES_HERE!AH235)),"CHILDREN",
IF(ISNUMBER(SEARCH("*TEENS*",DATA_GOES_HERE!AH235)),"TEENS"))))</f>
        <v>0</v>
      </c>
      <c r="C166" t="str">
        <f>Table1[startdatetime]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VLOOKUP(DATA_GOES_HERE!Y167,VENUEID!$A$2:$B$28,1,TRUE)</f>
        <v>BELLEVUE</v>
      </c>
      <c r="B167" t="b">
        <f>IF(DATA_GOES_HERE!AH167="","",
IF(ISNUMBER(SEARCH("*ADULTS*",DATA_GOES_HERE!AH236)),"ADULTS",
IF(ISNUMBER(SEARCH("*CHILDREN*",DATA_GOES_HERE!AH236)),"CHILDREN",
IF(ISNUMBER(SEARCH("*TEENS*",DATA_GOES_HERE!AH236)),"TEENS"))))</f>
        <v>0</v>
      </c>
      <c r="C167" t="str">
        <f>Table1[startdatetime]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VLOOKUP(DATA_GOES_HERE!Y168,VENUEID!$A$2:$B$28,1,TRUE)</f>
        <v>BELLEVUE</v>
      </c>
      <c r="B168" t="b">
        <f>IF(DATA_GOES_HERE!AH168="","",
IF(ISNUMBER(SEARCH("*ADULTS*",DATA_GOES_HERE!AH237)),"ADULTS",
IF(ISNUMBER(SEARCH("*CHILDREN*",DATA_GOES_HERE!AH237)),"CHILDREN",
IF(ISNUMBER(SEARCH("*TEENS*",DATA_GOES_HERE!AH237)),"TEENS"))))</f>
        <v>0</v>
      </c>
      <c r="C168" t="str">
        <f>Table1[startdatetime]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VLOOKUP(DATA_GOES_HERE!Y169,VENUEID!$A$2:$B$28,1,TRUE)</f>
        <v>#N/A</v>
      </c>
      <c r="B169" t="str">
        <f>IF(DATA_GOES_HERE!AH169="","",
IF(ISNUMBER(SEARCH("*ADULTS*",DATA_GOES_HERE!AH238)),"ADULTS",
IF(ISNUMBER(SEARCH("*CHILDREN*",DATA_GOES_HERE!AH238)),"CHILDREN",
IF(ISNUMBER(SEARCH("*TEENS*",DATA_GOES_HERE!AH238)),"TEENS"))))</f>
        <v/>
      </c>
      <c r="C169">
        <f>Table1[startdatetime]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VLOOKUP(DATA_GOES_HERE!Y170,VENUEID!$A$2:$B$28,1,TRUE)</f>
        <v>#N/A</v>
      </c>
      <c r="B170" t="str">
        <f>IF(DATA_GOES_HERE!AH170="","",
IF(ISNUMBER(SEARCH("*ADULTS*",DATA_GOES_HERE!AH239)),"ADULTS",
IF(ISNUMBER(SEARCH("*CHILDREN*",DATA_GOES_HERE!AH239)),"CHILDREN",
IF(ISNUMBER(SEARCH("*TEENS*",DATA_GOES_HERE!AH239)),"TEENS"))))</f>
        <v/>
      </c>
      <c r="C170">
        <f>Table1[startdatetime]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VLOOKUP(DATA_GOES_HERE!Y171,VENUEID!$A$2:$B$28,1,TRUE)</f>
        <v>#N/A</v>
      </c>
      <c r="B171" t="str">
        <f>IF(DATA_GOES_HERE!AH171="","",
IF(ISNUMBER(SEARCH("*ADULTS*",DATA_GOES_HERE!AH240)),"ADULTS",
IF(ISNUMBER(SEARCH("*CHILDREN*",DATA_GOES_HERE!AH240)),"CHILDREN",
IF(ISNUMBER(SEARCH("*TEENS*",DATA_GOES_HERE!AH240)),"TEENS"))))</f>
        <v/>
      </c>
      <c r="C171">
        <f>Table1[startdatetime]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VLOOKUP(DATA_GOES_HERE!Y172,VENUEID!$A$2:$B$28,1,TRUE)</f>
        <v>BELLEVUE</v>
      </c>
      <c r="B172" t="b">
        <f>IF(DATA_GOES_HERE!AH172="","",
IF(ISNUMBER(SEARCH("*ADULTS*",DATA_GOES_HERE!AH241)),"ADULTS",
IF(ISNUMBER(SEARCH("*CHILDREN*",DATA_GOES_HERE!AH241)),"CHILDREN",
IF(ISNUMBER(SEARCH("*TEENS*",DATA_GOES_HERE!AH241)),"TEENS"))))</f>
        <v>0</v>
      </c>
      <c r="C172" t="str">
        <f>Table1[startdatetime]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VLOOKUP(DATA_GOES_HERE!Y173,VENUEID!$A$2:$B$28,1,TRUE)</f>
        <v>BELLEVUE</v>
      </c>
      <c r="B173" t="b">
        <f>IF(DATA_GOES_HERE!AH173="","",
IF(ISNUMBER(SEARCH("*ADULTS*",DATA_GOES_HERE!AH242)),"ADULTS",
IF(ISNUMBER(SEARCH("*CHILDREN*",DATA_GOES_HERE!AH242)),"CHILDREN",
IF(ISNUMBER(SEARCH("*TEENS*",DATA_GOES_HERE!AH242)),"TEENS"))))</f>
        <v>0</v>
      </c>
      <c r="C173" t="str">
        <f>Table1[startdatetime]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VLOOKUP(DATA_GOES_HERE!Y174,VENUEID!$A$2:$B$28,1,TRUE)</f>
        <v>BELLEVUE</v>
      </c>
      <c r="B174" t="b">
        <f>IF(DATA_GOES_HERE!AH174="","",
IF(ISNUMBER(SEARCH("*ADULTS*",DATA_GOES_HERE!AH243)),"ADULTS",
IF(ISNUMBER(SEARCH("*CHILDREN*",DATA_GOES_HERE!AH243)),"CHILDREN",
IF(ISNUMBER(SEARCH("*TEENS*",DATA_GOES_HERE!AH243)),"TEENS"))))</f>
        <v>0</v>
      </c>
      <c r="C174" t="str">
        <f>Table1[startdatetime]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VLOOKUP(DATA_GOES_HERE!Y175,VENUEID!$A$2:$B$28,1,TRUE)</f>
        <v>BELLEVUE</v>
      </c>
      <c r="B175" t="b">
        <f>IF(DATA_GOES_HERE!AH175="","",
IF(ISNUMBER(SEARCH("*ADULTS*",DATA_GOES_HERE!AH244)),"ADULTS",
IF(ISNUMBER(SEARCH("*CHILDREN*",DATA_GOES_HERE!AH244)),"CHILDREN",
IF(ISNUMBER(SEARCH("*TEENS*",DATA_GOES_HERE!AH244)),"TEENS"))))</f>
        <v>0</v>
      </c>
      <c r="C175" t="str">
        <f>Table1[startdatetime]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VLOOKUP(DATA_GOES_HERE!Y176,VENUEID!$A$2:$B$28,1,TRUE)</f>
        <v>BELLEVUE</v>
      </c>
      <c r="B176" t="b">
        <f>IF(DATA_GOES_HERE!AH176="","",
IF(ISNUMBER(SEARCH("*ADULTS*",DATA_GOES_HERE!AH245)),"ADULTS",
IF(ISNUMBER(SEARCH("*CHILDREN*",DATA_GOES_HERE!AH245)),"CHILDREN",
IF(ISNUMBER(SEARCH("*TEENS*",DATA_GOES_HERE!AH245)),"TEENS"))))</f>
        <v>0</v>
      </c>
      <c r="C176" t="str">
        <f>Table1[startdatetime]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VLOOKUP(DATA_GOES_HERE!Y177,VENUEID!$A$2:$B$28,1,TRUE)</f>
        <v>#N/A</v>
      </c>
      <c r="B177" t="str">
        <f>IF(DATA_GOES_HERE!AH177="","",
IF(ISNUMBER(SEARCH("*ADULTS*",DATA_GOES_HERE!AH246)),"ADULTS",
IF(ISNUMBER(SEARCH("*CHILDREN*",DATA_GOES_HERE!AH246)),"CHILDREN",
IF(ISNUMBER(SEARCH("*TEENS*",DATA_GOES_HERE!AH246)),"TEENS"))))</f>
        <v/>
      </c>
      <c r="C177">
        <f>Table1[startdatetime]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VLOOKUP(DATA_GOES_HERE!Y178,VENUEID!$A$2:$B$28,1,TRUE)</f>
        <v>BELLEVUE</v>
      </c>
      <c r="B178" t="b">
        <f>IF(DATA_GOES_HERE!AH178="","",
IF(ISNUMBER(SEARCH("*ADULTS*",DATA_GOES_HERE!AH247)),"ADULTS",
IF(ISNUMBER(SEARCH("*CHILDREN*",DATA_GOES_HERE!AH247)),"CHILDREN",
IF(ISNUMBER(SEARCH("*TEENS*",DATA_GOES_HERE!AH247)),"TEENS"))))</f>
        <v>0</v>
      </c>
      <c r="C178" t="str">
        <f>Table1[startdatetime]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VLOOKUP(DATA_GOES_HERE!Y179,VENUEID!$A$2:$B$28,1,TRUE)</f>
        <v>BELLEVUE</v>
      </c>
      <c r="B179" t="b">
        <f>IF(DATA_GOES_HERE!AH179="","",
IF(ISNUMBER(SEARCH("*ADULTS*",DATA_GOES_HERE!AH248)),"ADULTS",
IF(ISNUMBER(SEARCH("*CHILDREN*",DATA_GOES_HERE!AH248)),"CHILDREN",
IF(ISNUMBER(SEARCH("*TEENS*",DATA_GOES_HERE!AH248)),"TEENS"))))</f>
        <v>0</v>
      </c>
      <c r="C179" t="str">
        <f>Table1[startdatetime]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VLOOKUP(DATA_GOES_HERE!Y180,VENUEID!$A$2:$B$28,1,TRUE)</f>
        <v>BELLEVUE</v>
      </c>
      <c r="B180" t="b">
        <f>IF(DATA_GOES_HERE!AH180="","",
IF(ISNUMBER(SEARCH("*ADULTS*",DATA_GOES_HERE!AH249)),"ADULTS",
IF(ISNUMBER(SEARCH("*CHILDREN*",DATA_GOES_HERE!AH249)),"CHILDREN",
IF(ISNUMBER(SEARCH("*TEENS*",DATA_GOES_HERE!AH249)),"TEENS"))))</f>
        <v>0</v>
      </c>
      <c r="C180" t="str">
        <f>Table1[startdatetime]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VLOOKUP(DATA_GOES_HERE!Y181,VENUEID!$A$2:$B$28,1,TRUE)</f>
        <v>BELLEVUE</v>
      </c>
      <c r="B181" t="b">
        <f>IF(DATA_GOES_HERE!AH181="","",
IF(ISNUMBER(SEARCH("*ADULTS*",DATA_GOES_HERE!AH250)),"ADULTS",
IF(ISNUMBER(SEARCH("*CHILDREN*",DATA_GOES_HERE!AH250)),"CHILDREN",
IF(ISNUMBER(SEARCH("*TEENS*",DATA_GOES_HERE!AH250)),"TEENS"))))</f>
        <v>0</v>
      </c>
      <c r="C181" t="str">
        <f>Table1[startdatetime]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VLOOKUP(DATA_GOES_HERE!Y182,VENUEID!$A$2:$B$28,1,TRUE)</f>
        <v>BELLEVUE</v>
      </c>
      <c r="B182" t="b">
        <f>IF(DATA_GOES_HERE!AH182="","",
IF(ISNUMBER(SEARCH("*ADULTS*",DATA_GOES_HERE!AH251)),"ADULTS",
IF(ISNUMBER(SEARCH("*CHILDREN*",DATA_GOES_HERE!AH251)),"CHILDREN",
IF(ISNUMBER(SEARCH("*TEENS*",DATA_GOES_HERE!AH251)),"TEENS"))))</f>
        <v>0</v>
      </c>
      <c r="C182" t="str">
        <f>Table1[startdatetime]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VLOOKUP(DATA_GOES_HERE!Y183,VENUEID!$A$2:$B$28,1,TRUE)</f>
        <v>BELLEVUE</v>
      </c>
      <c r="B183" t="b">
        <f>IF(DATA_GOES_HERE!AH183="","",
IF(ISNUMBER(SEARCH("*ADULTS*",DATA_GOES_HERE!AH252)),"ADULTS",
IF(ISNUMBER(SEARCH("*CHILDREN*",DATA_GOES_HERE!AH252)),"CHILDREN",
IF(ISNUMBER(SEARCH("*TEENS*",DATA_GOES_HERE!AH252)),"TEENS"))))</f>
        <v>0</v>
      </c>
      <c r="C183" t="str">
        <f>Table1[startdatetime]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VLOOKUP(DATA_GOES_HERE!Y184,VENUEID!$A$2:$B$28,1,TRUE)</f>
        <v>BELLEVUE</v>
      </c>
      <c r="B184" t="b">
        <f>IF(DATA_GOES_HERE!AH184="","",
IF(ISNUMBER(SEARCH("*ADULTS*",DATA_GOES_HERE!AH253)),"ADULTS",
IF(ISNUMBER(SEARCH("*CHILDREN*",DATA_GOES_HERE!AH253)),"CHILDREN",
IF(ISNUMBER(SEARCH("*TEENS*",DATA_GOES_HERE!AH253)),"TEENS"))))</f>
        <v>0</v>
      </c>
      <c r="C184" t="str">
        <f>Table1[startdatetime]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VLOOKUP(DATA_GOES_HERE!Y185,VENUEID!$A$2:$B$28,1,TRUE)</f>
        <v>BELLEVUE</v>
      </c>
      <c r="B185" t="b">
        <f>IF(DATA_GOES_HERE!AH185="","",
IF(ISNUMBER(SEARCH("*ADULTS*",DATA_GOES_HERE!AH254)),"ADULTS",
IF(ISNUMBER(SEARCH("*CHILDREN*",DATA_GOES_HERE!AH254)),"CHILDREN",
IF(ISNUMBER(SEARCH("*TEENS*",DATA_GOES_HERE!AH254)),"TEENS"))))</f>
        <v>0</v>
      </c>
      <c r="C185" t="str">
        <f>Table1[startdatetime]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VLOOKUP(DATA_GOES_HERE!Y186,VENUEID!$A$2:$B$28,1,TRUE)</f>
        <v>BELLEVUE</v>
      </c>
      <c r="B186" t="b">
        <f>IF(DATA_GOES_HERE!AH186="","",
IF(ISNUMBER(SEARCH("*ADULTS*",DATA_GOES_HERE!AH255)),"ADULTS",
IF(ISNUMBER(SEARCH("*CHILDREN*",DATA_GOES_HERE!AH255)),"CHILDREN",
IF(ISNUMBER(SEARCH("*TEENS*",DATA_GOES_HERE!AH255)),"TEENS"))))</f>
        <v>0</v>
      </c>
      <c r="C186" t="str">
        <f>Table1[startdatetime]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VLOOKUP(DATA_GOES_HERE!Y187,VENUEID!$A$2:$B$28,1,TRUE)</f>
        <v>#N/A</v>
      </c>
      <c r="B187" t="str">
        <f>IF(DATA_GOES_HERE!AH187="","",
IF(ISNUMBER(SEARCH("*ADULTS*",DATA_GOES_HERE!AH256)),"ADULTS",
IF(ISNUMBER(SEARCH("*CHILDREN*",DATA_GOES_HERE!AH256)),"CHILDREN",
IF(ISNUMBER(SEARCH("*TEENS*",DATA_GOES_HERE!AH256)),"TEENS"))))</f>
        <v/>
      </c>
      <c r="C187">
        <f>Table1[startdatetime]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VLOOKUP(DATA_GOES_HERE!Y188,VENUEID!$A$2:$B$28,1,TRUE)</f>
        <v>#N/A</v>
      </c>
      <c r="B188" t="str">
        <f>IF(DATA_GOES_HERE!AH188="","",
IF(ISNUMBER(SEARCH("*ADULTS*",DATA_GOES_HERE!AH257)),"ADULTS",
IF(ISNUMBER(SEARCH("*CHILDREN*",DATA_GOES_HERE!AH257)),"CHILDREN",
IF(ISNUMBER(SEARCH("*TEENS*",DATA_GOES_HERE!AH257)),"TEENS"))))</f>
        <v/>
      </c>
      <c r="C188">
        <f>Table1[startdatetime]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VLOOKUP(DATA_GOES_HERE!Y189,VENUEID!$A$2:$B$28,1,TRUE)</f>
        <v>#N/A</v>
      </c>
      <c r="B189" t="str">
        <f>IF(DATA_GOES_HERE!AH189="","",
IF(ISNUMBER(SEARCH("*ADULTS*",DATA_GOES_HERE!AH258)),"ADULTS",
IF(ISNUMBER(SEARCH("*CHILDREN*",DATA_GOES_HERE!AH258)),"CHILDREN",
IF(ISNUMBER(SEARCH("*TEENS*",DATA_GOES_HERE!AH258)),"TEENS"))))</f>
        <v/>
      </c>
      <c r="C189">
        <f>Table1[startdatetime]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VLOOKUP(DATA_GOES_HERE!Y190,VENUEID!$A$2:$B$28,1,TRUE)</f>
        <v>BELLEVUE</v>
      </c>
      <c r="B190" t="b">
        <f>IF(DATA_GOES_HERE!AH190="","",
IF(ISNUMBER(SEARCH("*ADULTS*",DATA_GOES_HERE!AH259)),"ADULTS",
IF(ISNUMBER(SEARCH("*CHILDREN*",DATA_GOES_HERE!AH259)),"CHILDREN",
IF(ISNUMBER(SEARCH("*TEENS*",DATA_GOES_HERE!AH259)),"TEENS"))))</f>
        <v>0</v>
      </c>
      <c r="C190" t="str">
        <f>Table1[startdatetime]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VLOOKUP(DATA_GOES_HERE!Y191,VENUEID!$A$2:$B$28,1,TRUE)</f>
        <v>BELLEVUE</v>
      </c>
      <c r="B191" t="b">
        <f>IF(DATA_GOES_HERE!AH191="","",
IF(ISNUMBER(SEARCH("*ADULTS*",DATA_GOES_HERE!AH260)),"ADULTS",
IF(ISNUMBER(SEARCH("*CHILDREN*",DATA_GOES_HERE!AH260)),"CHILDREN",
IF(ISNUMBER(SEARCH("*TEENS*",DATA_GOES_HERE!AH260)),"TEENS"))))</f>
        <v>0</v>
      </c>
      <c r="C191" t="str">
        <f>Table1[startdatetime]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VLOOKUP(DATA_GOES_HERE!Y192,VENUEID!$A$2:$B$28,1,TRUE)</f>
        <v>BELLEVUE</v>
      </c>
      <c r="B192" t="b">
        <f>IF(DATA_GOES_HERE!AH192="","",
IF(ISNUMBER(SEARCH("*ADULTS*",DATA_GOES_HERE!AH261)),"ADULTS",
IF(ISNUMBER(SEARCH("*CHILDREN*",DATA_GOES_HERE!AH261)),"CHILDREN",
IF(ISNUMBER(SEARCH("*TEENS*",DATA_GOES_HERE!AH261)),"TEENS"))))</f>
        <v>0</v>
      </c>
      <c r="C192" t="str">
        <f>Table1[startdatetime]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VLOOKUP(DATA_GOES_HERE!Y193,VENUEID!$A$2:$B$28,1,TRUE)</f>
        <v>#N/A</v>
      </c>
      <c r="B193" t="str">
        <f>IF(DATA_GOES_HERE!AH193="","",
IF(ISNUMBER(SEARCH("*ADULTS*",DATA_GOES_HERE!AH262)),"ADULTS",
IF(ISNUMBER(SEARCH("*CHILDREN*",DATA_GOES_HERE!AH262)),"CHILDREN",
IF(ISNUMBER(SEARCH("*TEENS*",DATA_GOES_HERE!AH262)),"TEENS"))))</f>
        <v/>
      </c>
      <c r="C193">
        <f>Table1[startdatetime]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VLOOKUP(DATA_GOES_HERE!Y194,VENUEID!$A$2:$B$28,1,TRUE)</f>
        <v>#N/A</v>
      </c>
      <c r="B194" t="str">
        <f>IF(DATA_GOES_HERE!AH194="","",
IF(ISNUMBER(SEARCH("*ADULTS*",DATA_GOES_HERE!AH263)),"ADULTS",
IF(ISNUMBER(SEARCH("*CHILDREN*",DATA_GOES_HERE!AH263)),"CHILDREN",
IF(ISNUMBER(SEARCH("*TEENS*",DATA_GOES_HERE!AH263)),"TEENS"))))</f>
        <v/>
      </c>
      <c r="C194">
        <f>Table1[startdatetime]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VLOOKUP(DATA_GOES_HERE!Y195,VENUEID!$A$2:$B$28,1,TRUE)</f>
        <v>BELLEVUE</v>
      </c>
      <c r="B195" t="b">
        <f>IF(DATA_GOES_HERE!AH195="","",
IF(ISNUMBER(SEARCH("*ADULTS*",DATA_GOES_HERE!AH264)),"ADULTS",
IF(ISNUMBER(SEARCH("*CHILDREN*",DATA_GOES_HERE!AH264)),"CHILDREN",
IF(ISNUMBER(SEARCH("*TEENS*",DATA_GOES_HERE!AH264)),"TEENS"))))</f>
        <v>0</v>
      </c>
      <c r="C195" t="str">
        <f>Table1[startdatetime]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VLOOKUP(DATA_GOES_HERE!Y196,VENUEID!$A$2:$B$28,1,TRUE)</f>
        <v>BELLEVUE</v>
      </c>
      <c r="B196" t="b">
        <f>IF(DATA_GOES_HERE!AH196="","",
IF(ISNUMBER(SEARCH("*ADULTS*",DATA_GOES_HERE!AH265)),"ADULTS",
IF(ISNUMBER(SEARCH("*CHILDREN*",DATA_GOES_HERE!AH265)),"CHILDREN",
IF(ISNUMBER(SEARCH("*TEENS*",DATA_GOES_HERE!AH265)),"TEENS"))))</f>
        <v>0</v>
      </c>
      <c r="C196" t="str">
        <f>Table1[startdatetime]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VLOOKUP(DATA_GOES_HERE!Y197,VENUEID!$A$2:$B$28,1,TRUE)</f>
        <v>BELLEVUE</v>
      </c>
      <c r="B197" t="b">
        <f>IF(DATA_GOES_HERE!AH197="","",
IF(ISNUMBER(SEARCH("*ADULTS*",DATA_GOES_HERE!AH266)),"ADULTS",
IF(ISNUMBER(SEARCH("*CHILDREN*",DATA_GOES_HERE!AH266)),"CHILDREN",
IF(ISNUMBER(SEARCH("*TEENS*",DATA_GOES_HERE!AH266)),"TEENS"))))</f>
        <v>0</v>
      </c>
      <c r="C197" t="str">
        <f>Table1[startdatetime]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VLOOKUP(DATA_GOES_HERE!Y198,VENUEID!$A$2:$B$28,1,TRUE)</f>
        <v>#N/A</v>
      </c>
      <c r="B198" t="str">
        <f>IF(DATA_GOES_HERE!AH198="","",
IF(ISNUMBER(SEARCH("*ADULTS*",DATA_GOES_HERE!AH267)),"ADULTS",
IF(ISNUMBER(SEARCH("*CHILDREN*",DATA_GOES_HERE!AH267)),"CHILDREN",
IF(ISNUMBER(SEARCH("*TEENS*",DATA_GOES_HERE!AH267)),"TEENS"))))</f>
        <v/>
      </c>
      <c r="C198">
        <f>Table1[startdatetime]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VLOOKUP(DATA_GOES_HERE!Y199,VENUEID!$A$2:$B$28,1,TRUE)</f>
        <v>BELLEVUE</v>
      </c>
      <c r="B199" t="b">
        <f>IF(DATA_GOES_HERE!AH199="","",
IF(ISNUMBER(SEARCH("*ADULTS*",DATA_GOES_HERE!AH268)),"ADULTS",
IF(ISNUMBER(SEARCH("*CHILDREN*",DATA_GOES_HERE!AH268)),"CHILDREN",
IF(ISNUMBER(SEARCH("*TEENS*",DATA_GOES_HERE!AH268)),"TEENS"))))</f>
        <v>0</v>
      </c>
      <c r="C199" t="str">
        <f>Table1[startdatetime]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VLOOKUP(DATA_GOES_HERE!Y200,VENUEID!$A$2:$B$28,1,TRUE)</f>
        <v>BELLEVUE</v>
      </c>
      <c r="B200" t="b">
        <f>IF(DATA_GOES_HERE!AH200="","",
IF(ISNUMBER(SEARCH("*ADULTS*",DATA_GOES_HERE!AH269)),"ADULTS",
IF(ISNUMBER(SEARCH("*CHILDREN*",DATA_GOES_HERE!AH269)),"CHILDREN",
IF(ISNUMBER(SEARCH("*TEENS*",DATA_GOES_HERE!AH269)),"TEENS"))))</f>
        <v>0</v>
      </c>
      <c r="C200" t="str">
        <f>Table1[startdatetime]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VLOOKUP(DATA_GOES_HERE!Y201,VENUEID!$A$2:$B$28,1,TRUE)</f>
        <v>BELLEVUE</v>
      </c>
      <c r="B201" t="b">
        <f>IF(DATA_GOES_HERE!AH201="","",
IF(ISNUMBER(SEARCH("*ADULTS*",DATA_GOES_HERE!AH270)),"ADULTS",
IF(ISNUMBER(SEARCH("*CHILDREN*",DATA_GOES_HERE!AH270)),"CHILDREN",
IF(ISNUMBER(SEARCH("*TEENS*",DATA_GOES_HERE!AH270)),"TEENS"))))</f>
        <v>0</v>
      </c>
      <c r="C201" t="str">
        <f>Table1[startdatetime]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heetViews>
  <sheetFormatPr defaultRowHeight="15" x14ac:dyDescent="0.25"/>
  <cols>
    <col min="1" max="1" width="12.28515625" customWidth="1"/>
    <col min="3" max="3" width="12.85546875" customWidth="1"/>
    <col min="4" max="4" width="12.28515625" customWidth="1"/>
  </cols>
  <sheetData>
    <row r="1" spans="1:4" x14ac:dyDescent="0.25">
      <c r="A1" t="s">
        <v>1244</v>
      </c>
      <c r="B1" t="s">
        <v>950</v>
      </c>
      <c r="C1" t="s">
        <v>1242</v>
      </c>
      <c r="D1" t="s">
        <v>1212</v>
      </c>
    </row>
    <row r="2" spans="1:4" x14ac:dyDescent="0.25">
      <c r="A2" t="str">
        <f>VLOOKUP(Table1[[#This Row],[locationaddress]],VENUEID!$A$2:$B$28,1,TRUE)</f>
        <v>BELLEVUE</v>
      </c>
      <c r="B2" t="str">
        <f>IF(Table1[[#This Row],[categories]]="","",
IF(ISNUMBER(SEARCH("*ADULTS*",Table1[categories])),"ADULTS",
IF(ISNUMBER(SEARCH("*CHILDREN*",Table1[categories])),"CHILDREN",
IF(ISNUMBER(SEARCH("*TEENS*",Table1[categories])),"TEENS"))))</f>
        <v>CHILDREN</v>
      </c>
      <c r="C2" t="str">
        <f>Table1[[#This Row],[startdatetime]]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VLOOKUP(Table1[[#This Row],[locationaddress]],VENUEID!$A$2:$B$28,1,TRUE)</f>
        <v>BELLEVUE</v>
      </c>
      <c r="B3" t="str">
        <f>IF(Table1[[#This Row],[categories]]="","",
IF(ISNUMBER(SEARCH("*ADULTS*",Table1[categories])),"ADULTS",
IF(ISNUMBER(SEARCH("*CHILDREN*",Table1[categories])),"CHILDREN",
IF(ISNUMBER(SEARCH("*TEENS*",Table1[categories])),"TEENS"))))</f>
        <v>TEENS</v>
      </c>
      <c r="C3" t="str">
        <f>Table1[[#This Row],[startdatetime]]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VLOOKUP(Table1[[#This Row],[locationaddress]],VENUEID!$A$2:$B$28,1,TRUE)</f>
        <v>BELLEVUE</v>
      </c>
      <c r="B4" t="str">
        <f>IF(Table1[[#This Row],[categories]]="","",
IF(ISNUMBER(SEARCH("*ADULTS*",Table1[categories])),"ADULTS",
IF(ISNUMBER(SEARCH("*CHILDREN*",Table1[categories])),"CHILDREN",
IF(ISNUMBER(SEARCH("*TEENS*",Table1[categories])),"TEENS"))))</f>
        <v>ADULTS</v>
      </c>
      <c r="C4" t="str">
        <f>Table1[[#This Row],[startdatetime]]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VLOOKUP(Table1[[#This Row],[locationaddress]],VENUEID!$A$2:$B$28,1,TRUE)</f>
        <v>BELLEVUE</v>
      </c>
      <c r="B5" t="str">
        <f>IF(Table1[[#This Row],[categories]]="","",
IF(ISNUMBER(SEARCH("*ADULTS*",Table1[categories])),"ADULTS",
IF(ISNUMBER(SEARCH("*CHILDREN*",Table1[categories])),"CHILDREN",
IF(ISNUMBER(SEARCH("*TEENS*",Table1[categories])),"TEENS"))))</f>
        <v>CHILDREN</v>
      </c>
      <c r="C5" t="str">
        <f>Table1[[#This Row],[startdatetime]]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VLOOKUP(Table1[[#This Row],[locationaddress]],VENUEID!$A$2:$B$28,1,TRUE)</f>
        <v>BELLEVUE</v>
      </c>
      <c r="B6" t="str">
        <f>IF(Table1[[#This Row],[categories]]="","",
IF(ISNUMBER(SEARCH("*ADULTS*",Table1[categories])),"ADULTS",
IF(ISNUMBER(SEARCH("*CHILDREN*",Table1[categories])),"CHILDREN",
IF(ISNUMBER(SEARCH("*TEENS*",Table1[categories])),"TEENS"))))</f>
        <v>CHILDREN</v>
      </c>
      <c r="C6" t="str">
        <f>Table1[[#This Row],[startdatetime]]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VLOOKUP(Table1[[#This Row],[locationaddress]],VENUEID!$A$2:$B$28,1,TRUE)</f>
        <v>BELLEVUE</v>
      </c>
      <c r="B7" t="str">
        <f>IF(Table1[[#This Row],[categories]]="","",
IF(ISNUMBER(SEARCH("*ADULTS*",Table1[categories])),"ADULTS",
IF(ISNUMBER(SEARCH("*CHILDREN*",Table1[categories])),"CHILDREN",
IF(ISNUMBER(SEARCH("*TEENS*",Table1[categories])),"TEENS"))))</f>
        <v>TEENS</v>
      </c>
      <c r="C7" t="str">
        <f>Table1[[#This Row],[startdatetime]]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VLOOKUP(Table1[[#This Row],[locationaddress]],VENUEID!$A$2:$B$28,1,TRUE)</f>
        <v>BELLEVUE</v>
      </c>
      <c r="B8" t="str">
        <f>IF(Table1[[#This Row],[categories]]="","",
IF(ISNUMBER(SEARCH("*ADULTS*",Table1[categories])),"ADULTS",
IF(ISNUMBER(SEARCH("*CHILDREN*",Table1[categories])),"CHILDREN",
IF(ISNUMBER(SEARCH("*TEENS*",Table1[categories])),"TEENS"))))</f>
        <v>ADULTS</v>
      </c>
      <c r="C8" t="str">
        <f>Table1[[#This Row],[startdatetime]]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VLOOKUP(Table1[[#This Row],[locationaddress]],VENUEID!$A$2:$B$28,1,TRUE)</f>
        <v>BELLEVUE</v>
      </c>
      <c r="B9" t="str">
        <f>IF(Table1[[#This Row],[categories]]="","",
IF(ISNUMBER(SEARCH("*ADULTS*",Table1[categories])),"ADULTS",
IF(ISNUMBER(SEARCH("*CHILDREN*",Table1[categories])),"CHILDREN",
IF(ISNUMBER(SEARCH("*TEENS*",Table1[categories])),"TEENS"))))</f>
        <v>ADULTS</v>
      </c>
      <c r="C9" t="str">
        <f>Table1[[#This Row],[startdatetime]]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VLOOKUP(Table1[[#This Row],[locationaddress]],VENUEID!$A$2:$B$28,1,TRUE)</f>
        <v>BELLEVUE</v>
      </c>
      <c r="B10" t="str">
        <f>IF(Table1[[#This Row],[categories]]="","",
IF(ISNUMBER(SEARCH("*ADULTS*",Table1[categories])),"ADULTS",
IF(ISNUMBER(SEARCH("*CHILDREN*",Table1[categories])),"CHILDREN",
IF(ISNUMBER(SEARCH("*TEENS*",Table1[categories])),"TEENS"))))</f>
        <v>CHILDREN</v>
      </c>
      <c r="C10" t="str">
        <f>Table1[[#This Row],[startdatetime]]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VLOOKUP(Table1[[#This Row],[locationaddress]],VENUEID!$A$2:$B$28,1,TRUE)</f>
        <v>BELLEVUE</v>
      </c>
      <c r="B11" t="str">
        <f>IF(Table1[[#This Row],[categories]]="","",
IF(ISNUMBER(SEARCH("*ADULTS*",Table1[categories])),"ADULTS",
IF(ISNUMBER(SEARCH("*CHILDREN*",Table1[categories])),"CHILDREN",
IF(ISNUMBER(SEARCH("*TEENS*",Table1[categories])),"TEENS"))))</f>
        <v>ADULTS</v>
      </c>
      <c r="C11" t="str">
        <f>Table1[[#This Row],[startdatetime]]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VLOOKUP(Table1[[#This Row],[locationaddress]],VENUEID!$A$2:$B$28,1,TRUE)</f>
        <v>#N/A</v>
      </c>
      <c r="B12" t="str">
        <f>IF(Table1[[#This Row],[categories]]="","",
IF(ISNUMBER(SEARCH("*ADULTS*",Table1[categories])),"ADULTS",
IF(ISNUMBER(SEARCH("*CHILDREN*",Table1[categories])),"CHILDREN",
IF(ISNUMBER(SEARCH("*TEENS*",Table1[categories])),"TEENS"))))</f>
        <v/>
      </c>
      <c r="C12">
        <f>Table1[[#This Row],[startdatetime]]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VLOOKUP(Table1[[#This Row],[locationaddress]],VENUEID!$A$2:$B$28,1,TRUE)</f>
        <v>BELLEVUE</v>
      </c>
      <c r="B13" t="str">
        <f>IF(Table1[[#This Row],[categories]]="","",
IF(ISNUMBER(SEARCH("*ADULTS*",Table1[categories])),"ADULTS",
IF(ISNUMBER(SEARCH("*CHILDREN*",Table1[categories])),"CHILDREN",
IF(ISNUMBER(SEARCH("*TEENS*",Table1[categories])),"TEENS"))))</f>
        <v>TEENS</v>
      </c>
      <c r="C13" t="str">
        <f>Table1[[#This Row],[startdatetime]]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VLOOKUP(Table1[[#This Row],[locationaddress]],VENUEID!$A$2:$B$28,1,TRUE)</f>
        <v>BELLEVUE</v>
      </c>
      <c r="B14" t="str">
        <f>IF(Table1[[#This Row],[categories]]="","",
IF(ISNUMBER(SEARCH("*ADULTS*",Table1[categories])),"ADULTS",
IF(ISNUMBER(SEARCH("*CHILDREN*",Table1[categories])),"CHILDREN",
IF(ISNUMBER(SEARCH("*TEENS*",Table1[categories])),"TEENS"))))</f>
        <v>ADULTS</v>
      </c>
      <c r="C14" t="str">
        <f>Table1[[#This Row],[startdatetime]]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VLOOKUP(Table1[[#This Row],[locationaddress]],VENUEID!$A$2:$B$28,1,TRUE)</f>
        <v>#N/A</v>
      </c>
      <c r="B15" t="str">
        <f>IF(Table1[[#This Row],[categories]]="","",
IF(ISNUMBER(SEARCH("*ADULTS*",Table1[categories])),"ADULTS",
IF(ISNUMBER(SEARCH("*CHILDREN*",Table1[categories])),"CHILDREN",
IF(ISNUMBER(SEARCH("*TEENS*",Table1[categories])),"TEENS"))))</f>
        <v/>
      </c>
      <c r="C15">
        <f>Table1[[#This Row],[startdatetime]]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VLOOKUP(Table1[[#This Row],[locationaddress]],VENUEID!$A$2:$B$28,1,TRUE)</f>
        <v>BELLEVUE</v>
      </c>
      <c r="B16" t="str">
        <f>IF(Table1[[#This Row],[categories]]="","",
IF(ISNUMBER(SEARCH("*ADULTS*",Table1[categories])),"ADULTS",
IF(ISNUMBER(SEARCH("*CHILDREN*",Table1[categories])),"CHILDREN",
IF(ISNUMBER(SEARCH("*TEENS*",Table1[categories])),"TEENS"))))</f>
        <v>CHILDREN</v>
      </c>
      <c r="C16" t="str">
        <f>Table1[[#This Row],[startdatetime]]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VLOOKUP(Table1[[#This Row],[locationaddress]],VENUEID!$A$2:$B$28,1,TRUE)</f>
        <v>BELLEVUE</v>
      </c>
      <c r="B17" t="str">
        <f>IF(Table1[[#This Row],[categories]]="","",
IF(ISNUMBER(SEARCH("*ADULTS*",Table1[categories])),"ADULTS",
IF(ISNUMBER(SEARCH("*CHILDREN*",Table1[categories])),"CHILDREN",
IF(ISNUMBER(SEARCH("*TEENS*",Table1[categories])),"TEENS"))))</f>
        <v>CHILDREN</v>
      </c>
      <c r="C17" t="str">
        <f>Table1[[#This Row],[startdatetime]]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VLOOKUP(Table1[[#This Row],[locationaddress]],VENUEID!$A$2:$B$28,1,TRUE)</f>
        <v>BELLEVUE</v>
      </c>
      <c r="B18" t="str">
        <f>IF(Table1[[#This Row],[categories]]="","",
IF(ISNUMBER(SEARCH("*ADULTS*",Table1[categories])),"ADULTS",
IF(ISNUMBER(SEARCH("*CHILDREN*",Table1[categories])),"CHILDREN",
IF(ISNUMBER(SEARCH("*TEENS*",Table1[categories])),"TEENS"))))</f>
        <v>CHILDREN</v>
      </c>
      <c r="C18" t="str">
        <f>Table1[[#This Row],[startdatetime]]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VLOOKUP(Table1[[#This Row],[locationaddress]],VENUEID!$A$2:$B$28,1,TRUE)</f>
        <v>BELLEVUE</v>
      </c>
      <c r="B19" t="str">
        <f>IF(Table1[[#This Row],[categories]]="","",
IF(ISNUMBER(SEARCH("*ADULTS*",Table1[categories])),"ADULTS",
IF(ISNUMBER(SEARCH("*CHILDREN*",Table1[categories])),"CHILDREN",
IF(ISNUMBER(SEARCH("*TEENS*",Table1[categories])),"TEENS"))))</f>
        <v>TEENS</v>
      </c>
      <c r="C19" t="str">
        <f>Table1[[#This Row],[startdatetime]]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VLOOKUP(Table1[[#This Row],[locationaddress]],VENUEID!$A$2:$B$28,1,TRUE)</f>
        <v>BELLEVUE</v>
      </c>
      <c r="B20" t="str">
        <f>IF(Table1[[#This Row],[categories]]="","",
IF(ISNUMBER(SEARCH("*ADULTS*",Table1[categories])),"ADULTS",
IF(ISNUMBER(SEARCH("*CHILDREN*",Table1[categories])),"CHILDREN",
IF(ISNUMBER(SEARCH("*TEENS*",Table1[categories])),"TEENS"))))</f>
        <v>CHILDREN</v>
      </c>
      <c r="C20" t="str">
        <f>Table1[[#This Row],[startdatetime]]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VLOOKUP(Table1[[#This Row],[locationaddress]],VENUEID!$A$2:$B$28,1,TRUE)</f>
        <v>BELLEVUE</v>
      </c>
      <c r="B21" t="str">
        <f>IF(Table1[[#This Row],[categories]]="","",
IF(ISNUMBER(SEARCH("*ADULTS*",Table1[categories])),"ADULTS",
IF(ISNUMBER(SEARCH("*CHILDREN*",Table1[categories])),"CHILDREN",
IF(ISNUMBER(SEARCH("*TEENS*",Table1[categories])),"TEENS"))))</f>
        <v>CHILDREN</v>
      </c>
      <c r="C21" t="str">
        <f>Table1[[#This Row],[startdatetime]]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VLOOKUP(Table1[[#This Row],[locationaddress]],VENUEID!$A$2:$B$28,1,TRUE)</f>
        <v>#N/A</v>
      </c>
      <c r="B22" t="str">
        <f>IF(Table1[[#This Row],[categories]]="","",
IF(ISNUMBER(SEARCH("*ADULTS*",Table1[categories])),"ADULTS",
IF(ISNUMBER(SEARCH("*CHILDREN*",Table1[categories])),"CHILDREN",
IF(ISNUMBER(SEARCH("*TEENS*",Table1[categories])),"TEENS"))))</f>
        <v/>
      </c>
      <c r="C22">
        <f>Table1[[#This Row],[startdatetime]]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VLOOKUP(Table1[[#This Row],[locationaddress]],VENUEID!$A$2:$B$28,1,TRUE)</f>
        <v>BELLEVUE</v>
      </c>
      <c r="B23" t="str">
        <f>IF(Table1[[#This Row],[categories]]="","",
IF(ISNUMBER(SEARCH("*ADULTS*",Table1[categories])),"ADULTS",
IF(ISNUMBER(SEARCH("*CHILDREN*",Table1[categories])),"CHILDREN",
IF(ISNUMBER(SEARCH("*TEENS*",Table1[categories])),"TEENS"))))</f>
        <v>ADULTS</v>
      </c>
      <c r="C23" t="str">
        <f>Table1[[#This Row],[startdatetime]]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VLOOKUP(Table1[[#This Row],[locationaddress]],VENUEID!$A$2:$B$28,1,TRUE)</f>
        <v>BELLEVUE</v>
      </c>
      <c r="B24" t="str">
        <f>IF(Table1[[#This Row],[categories]]="","",
IF(ISNUMBER(SEARCH("*ADULTS*",Table1[categories])),"ADULTS",
IF(ISNUMBER(SEARCH("*CHILDREN*",Table1[categories])),"CHILDREN",
IF(ISNUMBER(SEARCH("*TEENS*",Table1[categories])),"TEENS"))))</f>
        <v>CHILDREN</v>
      </c>
      <c r="C24" t="str">
        <f>Table1[[#This Row],[startdatetime]]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VLOOKUP(Table1[[#This Row],[locationaddress]],VENUEID!$A$2:$B$28,1,TRUE)</f>
        <v>BELLEVUE</v>
      </c>
      <c r="B25" t="str">
        <f>IF(Table1[[#This Row],[categories]]="","",
IF(ISNUMBER(SEARCH("*ADULTS*",Table1[categories])),"ADULTS",
IF(ISNUMBER(SEARCH("*CHILDREN*",Table1[categories])),"CHILDREN",
IF(ISNUMBER(SEARCH("*TEENS*",Table1[categories])),"TEENS"))))</f>
        <v>CHILDREN</v>
      </c>
      <c r="C25" t="str">
        <f>Table1[[#This Row],[startdatetime]]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VLOOKUP(Table1[[#This Row],[locationaddress]],VENUEID!$A$2:$B$28,1,TRUE)</f>
        <v>BELLEVUE</v>
      </c>
      <c r="B26" t="str">
        <f>IF(Table1[[#This Row],[categories]]="","",
IF(ISNUMBER(SEARCH("*ADULTS*",Table1[categories])),"ADULTS",
IF(ISNUMBER(SEARCH("*CHILDREN*",Table1[categories])),"CHILDREN",
IF(ISNUMBER(SEARCH("*TEENS*",Table1[categories])),"TEENS"))))</f>
        <v>CHILDREN</v>
      </c>
      <c r="C26" t="str">
        <f>Table1[[#This Row],[startdatetime]]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VLOOKUP(Table1[[#This Row],[locationaddress]],VENUEID!$A$2:$B$28,1,TRUE)</f>
        <v>BELLEVUE</v>
      </c>
      <c r="B27" t="str">
        <f>IF(Table1[[#This Row],[categories]]="","",
IF(ISNUMBER(SEARCH("*ADULTS*",Table1[categories])),"ADULTS",
IF(ISNUMBER(SEARCH("*CHILDREN*",Table1[categories])),"CHILDREN",
IF(ISNUMBER(SEARCH("*TEENS*",Table1[categories])),"TEENS"))))</f>
        <v>TEENS</v>
      </c>
      <c r="C27" t="str">
        <f>Table1[[#This Row],[startdatetime]]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VLOOKUP(Table1[[#This Row],[locationaddress]],VENUEID!$A$2:$B$28,1,TRUE)</f>
        <v>BELLEVUE</v>
      </c>
      <c r="B28" t="str">
        <f>IF(Table1[[#This Row],[categories]]="","",
IF(ISNUMBER(SEARCH("*ADULTS*",Table1[categories])),"ADULTS",
IF(ISNUMBER(SEARCH("*CHILDREN*",Table1[categories])),"CHILDREN",
IF(ISNUMBER(SEARCH("*TEENS*",Table1[categories])),"TEENS"))))</f>
        <v>ADULTS</v>
      </c>
      <c r="C28" t="str">
        <f>Table1[[#This Row],[startdatetime]]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VLOOKUP(Table1[[#This Row],[locationaddress]],VENUEID!$A$2:$B$28,1,TRUE)</f>
        <v>BELLEVUE</v>
      </c>
      <c r="B29" t="str">
        <f>IF(Table1[[#This Row],[categories]]="","",
IF(ISNUMBER(SEARCH("*ADULTS*",Table1[categories])),"ADULTS",
IF(ISNUMBER(SEARCH("*CHILDREN*",Table1[categories])),"CHILDREN",
IF(ISNUMBER(SEARCH("*TEENS*",Table1[categories])),"TEENS"))))</f>
        <v>ADULTS</v>
      </c>
      <c r="C29" t="str">
        <f>Table1[[#This Row],[startdatetime]]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VLOOKUP(Table1[[#This Row],[locationaddress]],VENUEID!$A$2:$B$28,1,TRUE)</f>
        <v>NORTH</v>
      </c>
      <c r="B30" t="str">
        <f>IF(Table1[[#This Row],[categories]]="","",
IF(ISNUMBER(SEARCH("*ADULTS*",Table1[categories])),"ADULTS",
IF(ISNUMBER(SEARCH("*CHILDREN*",Table1[categories])),"CHILDREN",
IF(ISNUMBER(SEARCH("*TEENS*",Table1[categories])),"TEENS"))))</f>
        <v>ADULTS</v>
      </c>
      <c r="C30" t="str">
        <f>Table1[[#This Row],[startdatetime]]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VLOOKUP(Table1[[#This Row],[locationaddress]],VENUEID!$A$2:$B$28,1,TRUE)</f>
        <v>#N/A</v>
      </c>
      <c r="B31" t="str">
        <f>IF(Table1[[#This Row],[categories]]="","",
IF(ISNUMBER(SEARCH("*ADULTS*",Table1[categories])),"ADULTS",
IF(ISNUMBER(SEARCH("*CHILDREN*",Table1[categories])),"CHILDREN",
IF(ISNUMBER(SEARCH("*TEENS*",Table1[categories])),"TEENS"))))</f>
        <v/>
      </c>
      <c r="C31">
        <f>Table1[[#This Row],[startdatetime]]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VLOOKUP(Table1[[#This Row],[locationaddress]],VENUEID!$A$2:$B$28,1,TRUE)</f>
        <v>BELLEVUE</v>
      </c>
      <c r="B32" t="str">
        <f>IF(Table1[[#This Row],[categories]]="","",
IF(ISNUMBER(SEARCH("*ADULTS*",Table1[categories])),"ADULTS",
IF(ISNUMBER(SEARCH("*CHILDREN*",Table1[categories])),"CHILDREN",
IF(ISNUMBER(SEARCH("*TEENS*",Table1[categories])),"TEENS"))))</f>
        <v>ADULTS</v>
      </c>
      <c r="C32" t="str">
        <f>Table1[[#This Row],[startdatetime]]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VLOOKUP(Table1[[#This Row],[locationaddress]],VENUEID!$A$2:$B$28,1,TRUE)</f>
        <v>BELLEVUE</v>
      </c>
      <c r="B33" t="str">
        <f>IF(Table1[[#This Row],[categories]]="","",
IF(ISNUMBER(SEARCH("*ADULTS*",Table1[categories])),"ADULTS",
IF(ISNUMBER(SEARCH("*CHILDREN*",Table1[categories])),"CHILDREN",
IF(ISNUMBER(SEARCH("*TEENS*",Table1[categories])),"TEENS"))))</f>
        <v>CHILDREN</v>
      </c>
      <c r="C33" t="str">
        <f>Table1[[#This Row],[startdatetime]]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VLOOKUP(Table1[[#This Row],[locationaddress]],VENUEID!$A$2:$B$28,1,TRUE)</f>
        <v>BELLEVUE</v>
      </c>
      <c r="B34" t="str">
        <f>IF(Table1[[#This Row],[categories]]="","",
IF(ISNUMBER(SEARCH("*ADULTS*",Table1[categories])),"ADULTS",
IF(ISNUMBER(SEARCH("*CHILDREN*",Table1[categories])),"CHILDREN",
IF(ISNUMBER(SEARCH("*TEENS*",Table1[categories])),"TEENS"))))</f>
        <v>ADULTS</v>
      </c>
      <c r="C34" t="str">
        <f>Table1[[#This Row],[startdatetime]]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VLOOKUP(Table1[[#This Row],[locationaddress]],VENUEID!$A$2:$B$28,1,TRUE)</f>
        <v>BELLEVUE</v>
      </c>
      <c r="B35" t="str">
        <f>IF(Table1[[#This Row],[categories]]="","",
IF(ISNUMBER(SEARCH("*ADULTS*",Table1[categories])),"ADULTS",
IF(ISNUMBER(SEARCH("*CHILDREN*",Table1[categories])),"CHILDREN",
IF(ISNUMBER(SEARCH("*TEENS*",Table1[categories])),"TEENS"))))</f>
        <v>TEENS</v>
      </c>
      <c r="C35" t="str">
        <f>Table1[[#This Row],[startdatetime]]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VLOOKUP(Table1[[#This Row],[locationaddress]],VENUEID!$A$2:$B$28,1,TRUE)</f>
        <v>BELLEVUE</v>
      </c>
      <c r="B36" t="str">
        <f>IF(Table1[[#This Row],[categories]]="","",
IF(ISNUMBER(SEARCH("*ADULTS*",Table1[categories])),"ADULTS",
IF(ISNUMBER(SEARCH("*CHILDREN*",Table1[categories])),"CHILDREN",
IF(ISNUMBER(SEARCH("*TEENS*",Table1[categories])),"TEENS"))))</f>
        <v>CHILDREN</v>
      </c>
      <c r="C36" t="str">
        <f>Table1[[#This Row],[startdatetime]]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VLOOKUP(Table1[[#This Row],[locationaddress]],VENUEID!$A$2:$B$28,1,TRUE)</f>
        <v>BELLEVUE</v>
      </c>
      <c r="B37" t="str">
        <f>IF(Table1[[#This Row],[categories]]="","",
IF(ISNUMBER(SEARCH("*ADULTS*",Table1[categories])),"ADULTS",
IF(ISNUMBER(SEARCH("*CHILDREN*",Table1[categories])),"CHILDREN",
IF(ISNUMBER(SEARCH("*TEENS*",Table1[categories])),"TEENS"))))</f>
        <v>CHILDREN</v>
      </c>
      <c r="C37" t="str">
        <f>Table1[[#This Row],[startdatetime]]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VLOOKUP(Table1[[#This Row],[locationaddress]],VENUEID!$A$2:$B$28,1,TRUE)</f>
        <v>#N/A</v>
      </c>
      <c r="B38" t="str">
        <f>IF(Table1[[#This Row],[categories]]="","",
IF(ISNUMBER(SEARCH("*ADULTS*",Table1[categories])),"ADULTS",
IF(ISNUMBER(SEARCH("*CHILDREN*",Table1[categories])),"CHILDREN",
IF(ISNUMBER(SEARCH("*TEENS*",Table1[categories])),"TEENS"))))</f>
        <v/>
      </c>
      <c r="C38">
        <f>Table1[[#This Row],[startdatetime]]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VLOOKUP(Table1[[#This Row],[locationaddress]],VENUEID!$A$2:$B$28,1,TRUE)</f>
        <v>BELLEVUE</v>
      </c>
      <c r="B39" t="str">
        <f>IF(Table1[[#This Row],[categories]]="","",
IF(ISNUMBER(SEARCH("*ADULTS*",Table1[categories])),"ADULTS",
IF(ISNUMBER(SEARCH("*CHILDREN*",Table1[categories])),"CHILDREN",
IF(ISNUMBER(SEARCH("*TEENS*",Table1[categories])),"TEENS"))))</f>
        <v>ADULTS</v>
      </c>
      <c r="C39" t="str">
        <f>Table1[[#This Row],[startdatetime]]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VLOOKUP(Table1[[#This Row],[locationaddress]],VENUEID!$A$2:$B$28,1,TRUE)</f>
        <v>BELLEVUE</v>
      </c>
      <c r="B40" t="str">
        <f>IF(Table1[[#This Row],[categories]]="","",
IF(ISNUMBER(SEARCH("*ADULTS*",Table1[categories])),"ADULTS",
IF(ISNUMBER(SEARCH("*CHILDREN*",Table1[categories])),"CHILDREN",
IF(ISNUMBER(SEARCH("*TEENS*",Table1[categories])),"TEENS"))))</f>
        <v>CHILDREN</v>
      </c>
      <c r="C40" t="str">
        <f>Table1[[#This Row],[startdatetime]]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VLOOKUP(Table1[[#This Row],[locationaddress]],VENUEID!$A$2:$B$28,1,TRUE)</f>
        <v>BELLEVUE</v>
      </c>
      <c r="B41" t="str">
        <f>IF(Table1[[#This Row],[categories]]="","",
IF(ISNUMBER(SEARCH("*ADULTS*",Table1[categories])),"ADULTS",
IF(ISNUMBER(SEARCH("*CHILDREN*",Table1[categories])),"CHILDREN",
IF(ISNUMBER(SEARCH("*TEENS*",Table1[categories])),"TEENS"))))</f>
        <v>CHILDREN</v>
      </c>
      <c r="C41" t="str">
        <f>Table1[[#This Row],[startdatetime]]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VLOOKUP(Table1[[#This Row],[locationaddress]],VENUEID!$A$2:$B$28,1,TRUE)</f>
        <v>#N/A</v>
      </c>
      <c r="B42" t="str">
        <f>IF(Table1[[#This Row],[categories]]="","",
IF(ISNUMBER(SEARCH("*ADULTS*",Table1[categories])),"ADULTS",
IF(ISNUMBER(SEARCH("*CHILDREN*",Table1[categories])),"CHILDREN",
IF(ISNUMBER(SEARCH("*TEENS*",Table1[categories])),"TEENS"))))</f>
        <v/>
      </c>
      <c r="C42">
        <f>Table1[[#This Row],[startdatetime]]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VLOOKUP(Table1[[#This Row],[locationaddress]],VENUEID!$A$2:$B$28,1,TRUE)</f>
        <v>BELLEVUE</v>
      </c>
      <c r="B43" t="str">
        <f>IF(Table1[[#This Row],[categories]]="","",
IF(ISNUMBER(SEARCH("*ADULTS*",Table1[categories])),"ADULTS",
IF(ISNUMBER(SEARCH("*CHILDREN*",Table1[categories])),"CHILDREN",
IF(ISNUMBER(SEARCH("*TEENS*",Table1[categories])),"TEENS"))))</f>
        <v>ADULTS</v>
      </c>
      <c r="C43" t="str">
        <f>Table1[[#This Row],[startdatetime]]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VLOOKUP(Table1[[#This Row],[locationaddress]],VENUEID!$A$2:$B$28,1,TRUE)</f>
        <v>BELLEVUE</v>
      </c>
      <c r="B44" t="str">
        <f>IF(Table1[[#This Row],[categories]]="","",
IF(ISNUMBER(SEARCH("*ADULTS*",Table1[categories])),"ADULTS",
IF(ISNUMBER(SEARCH("*CHILDREN*",Table1[categories])),"CHILDREN",
IF(ISNUMBER(SEARCH("*TEENS*",Table1[categories])),"TEENS"))))</f>
        <v>CHILDREN</v>
      </c>
      <c r="C44" t="str">
        <f>Table1[[#This Row],[startdatetime]]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VLOOKUP(Table1[[#This Row],[locationaddress]],VENUEID!$A$2:$B$28,1,TRUE)</f>
        <v>BELLEVUE</v>
      </c>
      <c r="B45" t="str">
        <f>IF(Table1[[#This Row],[categories]]="","",
IF(ISNUMBER(SEARCH("*ADULTS*",Table1[categories])),"ADULTS",
IF(ISNUMBER(SEARCH("*CHILDREN*",Table1[categories])),"CHILDREN",
IF(ISNUMBER(SEARCH("*TEENS*",Table1[categories])),"TEENS"))))</f>
        <v>CHILDREN</v>
      </c>
      <c r="C45" t="str">
        <f>Table1[[#This Row],[startdatetime]]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VLOOKUP(Table1[[#This Row],[locationaddress]],VENUEID!$A$2:$B$28,1,TRUE)</f>
        <v>BELLEVUE</v>
      </c>
      <c r="B46" t="str">
        <f>IF(Table1[[#This Row],[categories]]="","",
IF(ISNUMBER(SEARCH("*ADULTS*",Table1[categories])),"ADULTS",
IF(ISNUMBER(SEARCH("*CHILDREN*",Table1[categories])),"CHILDREN",
IF(ISNUMBER(SEARCH("*TEENS*",Table1[categories])),"TEENS"))))</f>
        <v>CHILDREN</v>
      </c>
      <c r="C46" t="str">
        <f>Table1[[#This Row],[startdatetime]]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VLOOKUP(Table1[[#This Row],[locationaddress]],VENUEID!$A$2:$B$28,1,TRUE)</f>
        <v>BELLEVUE</v>
      </c>
      <c r="B47" t="str">
        <f>IF(Table1[[#This Row],[categories]]="","",
IF(ISNUMBER(SEARCH("*ADULTS*",Table1[categories])),"ADULTS",
IF(ISNUMBER(SEARCH("*CHILDREN*",Table1[categories])),"CHILDREN",
IF(ISNUMBER(SEARCH("*TEENS*",Table1[categories])),"TEENS"))))</f>
        <v>ADULTS</v>
      </c>
      <c r="C47" t="str">
        <f>Table1[[#This Row],[startdatetime]]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VLOOKUP(Table1[[#This Row],[locationaddress]],VENUEID!$A$2:$B$28,1,TRUE)</f>
        <v>BELLEVUE</v>
      </c>
      <c r="B48" t="str">
        <f>IF(Table1[[#This Row],[categories]]="","",
IF(ISNUMBER(SEARCH("*ADULTS*",Table1[categories])),"ADULTS",
IF(ISNUMBER(SEARCH("*CHILDREN*",Table1[categories])),"CHILDREN",
IF(ISNUMBER(SEARCH("*TEENS*",Table1[categories])),"TEENS"))))</f>
        <v>CHILDREN</v>
      </c>
      <c r="C48" t="str">
        <f>Table1[[#This Row],[startdatetime]]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VLOOKUP(Table1[[#This Row],[locationaddress]],VENUEID!$A$2:$B$28,1,TRUE)</f>
        <v>BELLEVUE</v>
      </c>
      <c r="B49" t="str">
        <f>IF(Table1[[#This Row],[categories]]="","",
IF(ISNUMBER(SEARCH("*ADULTS*",Table1[categories])),"ADULTS",
IF(ISNUMBER(SEARCH("*CHILDREN*",Table1[categories])),"CHILDREN",
IF(ISNUMBER(SEARCH("*TEENS*",Table1[categories])),"TEENS"))))</f>
        <v>ADULTS</v>
      </c>
      <c r="C49" t="str">
        <f>Table1[[#This Row],[startdatetime]]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VLOOKUP(Table1[[#This Row],[locationaddress]],VENUEID!$A$2:$B$28,1,TRUE)</f>
        <v>#N/A</v>
      </c>
      <c r="B50" t="str">
        <f>IF(Table1[[#This Row],[categories]]="","",
IF(ISNUMBER(SEARCH("*ADULTS*",Table1[categories])),"ADULTS",
IF(ISNUMBER(SEARCH("*CHILDREN*",Table1[categories])),"CHILDREN",
IF(ISNUMBER(SEARCH("*TEENS*",Table1[categories])),"TEENS"))))</f>
        <v/>
      </c>
      <c r="C50">
        <f>Table1[[#This Row],[startdatetime]]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VLOOKUP(Table1[[#This Row],[locationaddress]],VENUEID!$A$2:$B$28,1,TRUE)</f>
        <v>#N/A</v>
      </c>
      <c r="B51" t="str">
        <f>IF(Table1[[#This Row],[categories]]="","",
IF(ISNUMBER(SEARCH("*ADULTS*",Table1[categories])),"ADULTS",
IF(ISNUMBER(SEARCH("*CHILDREN*",Table1[categories])),"CHILDREN",
IF(ISNUMBER(SEARCH("*TEENS*",Table1[categories])),"TEENS"))))</f>
        <v/>
      </c>
      <c r="C51">
        <f>Table1[[#This Row],[startdatetime]]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VLOOKUP(Table1[[#This Row],[locationaddress]],VENUEID!$A$2:$B$28,1,TRUE)</f>
        <v>#N/A</v>
      </c>
      <c r="B52" t="str">
        <f>IF(Table1[[#This Row],[categories]]="","",
IF(ISNUMBER(SEARCH("*ADULTS*",Table1[categories])),"ADULTS",
IF(ISNUMBER(SEARCH("*CHILDREN*",Table1[categories])),"CHILDREN",
IF(ISNUMBER(SEARCH("*TEENS*",Table1[categories])),"TEENS"))))</f>
        <v/>
      </c>
      <c r="C52">
        <f>Table1[[#This Row],[startdatetime]]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VLOOKUP(Table1[[#This Row],[locationaddress]],VENUEID!$A$2:$B$28,1,TRUE)</f>
        <v>BELLEVUE</v>
      </c>
      <c r="B53" t="str">
        <f>IF(Table1[[#This Row],[categories]]="","",
IF(ISNUMBER(SEARCH("*ADULTS*",Table1[categories])),"ADULTS",
IF(ISNUMBER(SEARCH("*CHILDREN*",Table1[categories])),"CHILDREN",
IF(ISNUMBER(SEARCH("*TEENS*",Table1[categories])),"TEENS"))))</f>
        <v>CHILDREN</v>
      </c>
      <c r="C53" t="str">
        <f>Table1[[#This Row],[startdatetime]]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VLOOKUP(Table1[[#This Row],[locationaddress]],VENUEID!$A$2:$B$28,1,TRUE)</f>
        <v>BELLEVUE</v>
      </c>
      <c r="B54" t="str">
        <f>IF(Table1[[#This Row],[categories]]="","",
IF(ISNUMBER(SEARCH("*ADULTS*",Table1[categories])),"ADULTS",
IF(ISNUMBER(SEARCH("*CHILDREN*",Table1[categories])),"CHILDREN",
IF(ISNUMBER(SEARCH("*TEENS*",Table1[categories])),"TEENS"))))</f>
        <v>CHILDREN</v>
      </c>
      <c r="C54" t="str">
        <f>Table1[[#This Row],[startdatetime]]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VLOOKUP(Table1[[#This Row],[locationaddress]],VENUEID!$A$2:$B$28,1,TRUE)</f>
        <v>BELLEVUE</v>
      </c>
      <c r="B55" t="str">
        <f>IF(Table1[[#This Row],[categories]]="","",
IF(ISNUMBER(SEARCH("*ADULTS*",Table1[categories])),"ADULTS",
IF(ISNUMBER(SEARCH("*CHILDREN*",Table1[categories])),"CHILDREN",
IF(ISNUMBER(SEARCH("*TEENS*",Table1[categories])),"TEENS"))))</f>
        <v>CHILDREN</v>
      </c>
      <c r="C55" t="str">
        <f>Table1[[#This Row],[startdatetime]]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VLOOKUP(Table1[[#This Row],[locationaddress]],VENUEID!$A$2:$B$28,1,TRUE)</f>
        <v>#N/A</v>
      </c>
      <c r="B56" t="str">
        <f>IF(Table1[[#This Row],[categories]]="","",
IF(ISNUMBER(SEARCH("*ADULTS*",Table1[categories])),"ADULTS",
IF(ISNUMBER(SEARCH("*CHILDREN*",Table1[categories])),"CHILDREN",
IF(ISNUMBER(SEARCH("*TEENS*",Table1[categories])),"TEENS"))))</f>
        <v/>
      </c>
      <c r="C56">
        <f>Table1[[#This Row],[startdatetime]]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VLOOKUP(Table1[[#This Row],[locationaddress]],VENUEID!$A$2:$B$28,1,TRUE)</f>
        <v>BELLEVUE</v>
      </c>
      <c r="B57" t="str">
        <f>IF(Table1[[#This Row],[categories]]="","",
IF(ISNUMBER(SEARCH("*ADULTS*",Table1[categories])),"ADULTS",
IF(ISNUMBER(SEARCH("*CHILDREN*",Table1[categories])),"CHILDREN",
IF(ISNUMBER(SEARCH("*TEENS*",Table1[categories])),"TEENS"))))</f>
        <v>ADULTS</v>
      </c>
      <c r="C57" t="str">
        <f>Table1[[#This Row],[startdatetime]]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VLOOKUP(Table1[[#This Row],[locationaddress]],VENUEID!$A$2:$B$28,1,TRUE)</f>
        <v>BELLEVUE</v>
      </c>
      <c r="B58" t="str">
        <f>IF(Table1[[#This Row],[categories]]="","",
IF(ISNUMBER(SEARCH("*ADULTS*",Table1[categories])),"ADULTS",
IF(ISNUMBER(SEARCH("*CHILDREN*",Table1[categories])),"CHILDREN",
IF(ISNUMBER(SEARCH("*TEENS*",Table1[categories])),"TEENS"))))</f>
        <v>CHILDREN</v>
      </c>
      <c r="C58" t="str">
        <f>Table1[[#This Row],[startdatetime]]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VLOOKUP(Table1[[#This Row],[locationaddress]],VENUEID!$A$2:$B$28,1,TRUE)</f>
        <v>BELLEVUE</v>
      </c>
      <c r="B59" t="str">
        <f>IF(Table1[[#This Row],[categories]]="","",
IF(ISNUMBER(SEARCH("*ADULTS*",Table1[categories])),"ADULTS",
IF(ISNUMBER(SEARCH("*CHILDREN*",Table1[categories])),"CHILDREN",
IF(ISNUMBER(SEARCH("*TEENS*",Table1[categories])),"TEENS"))))</f>
        <v>CHILDREN</v>
      </c>
      <c r="C59" t="str">
        <f>Table1[[#This Row],[startdatetime]]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VLOOKUP(Table1[[#This Row],[locationaddress]],VENUEID!$A$2:$B$28,1,TRUE)</f>
        <v>BELLEVUE</v>
      </c>
      <c r="B60" t="str">
        <f>IF(Table1[[#This Row],[categories]]="","",
IF(ISNUMBER(SEARCH("*ADULTS*",Table1[categories])),"ADULTS",
IF(ISNUMBER(SEARCH("*CHILDREN*",Table1[categories])),"CHILDREN",
IF(ISNUMBER(SEARCH("*TEENS*",Table1[categories])),"TEENS"))))</f>
        <v>CHILDREN</v>
      </c>
      <c r="C60" t="str">
        <f>Table1[[#This Row],[startdatetime]]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VLOOKUP(Table1[[#This Row],[locationaddress]],VENUEID!$A$2:$B$28,1,TRUE)</f>
        <v>BELLEVUE</v>
      </c>
      <c r="B61" t="str">
        <f>IF(Table1[[#This Row],[categories]]="","",
IF(ISNUMBER(SEARCH("*ADULTS*",Table1[categories])),"ADULTS",
IF(ISNUMBER(SEARCH("*CHILDREN*",Table1[categories])),"CHILDREN",
IF(ISNUMBER(SEARCH("*TEENS*",Table1[categories])),"TEENS"))))</f>
        <v>CHILDREN</v>
      </c>
      <c r="C61" t="str">
        <f>Table1[[#This Row],[startdatetime]]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VLOOKUP(Table1[[#This Row],[locationaddress]],VENUEID!$A$2:$B$28,1,TRUE)</f>
        <v>BELLEVUE</v>
      </c>
      <c r="B62" t="str">
        <f>IF(Table1[[#This Row],[categories]]="","",
IF(ISNUMBER(SEARCH("*ADULTS*",Table1[categories])),"ADULTS",
IF(ISNUMBER(SEARCH("*CHILDREN*",Table1[categories])),"CHILDREN",
IF(ISNUMBER(SEARCH("*TEENS*",Table1[categories])),"TEENS"))))</f>
        <v>CHILDREN</v>
      </c>
      <c r="C62" t="str">
        <f>Table1[[#This Row],[startdatetime]]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VLOOKUP(Table1[[#This Row],[locationaddress]],VENUEID!$A$2:$B$28,1,TRUE)</f>
        <v>BELLEVUE</v>
      </c>
      <c r="B63" t="str">
        <f>IF(Table1[[#This Row],[categories]]="","",
IF(ISNUMBER(SEARCH("*ADULTS*",Table1[categories])),"ADULTS",
IF(ISNUMBER(SEARCH("*CHILDREN*",Table1[categories])),"CHILDREN",
IF(ISNUMBER(SEARCH("*TEENS*",Table1[categories])),"TEENS"))))</f>
        <v>ADULTS</v>
      </c>
      <c r="C63" t="str">
        <f>Table1[[#This Row],[startdatetime]]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VLOOKUP(Table1[[#This Row],[locationaddress]],VENUEID!$A$2:$B$28,1,TRUE)</f>
        <v>BELLEVUE</v>
      </c>
      <c r="B64" t="str">
        <f>IF(Table1[[#This Row],[categories]]="","",
IF(ISNUMBER(SEARCH("*ADULTS*",Table1[categories])),"ADULTS",
IF(ISNUMBER(SEARCH("*CHILDREN*",Table1[categories])),"CHILDREN",
IF(ISNUMBER(SEARCH("*TEENS*",Table1[categories])),"TEENS"))))</f>
        <v>ADULTS</v>
      </c>
      <c r="C64" t="str">
        <f>Table1[[#This Row],[startdatetime]]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VLOOKUP(Table1[[#This Row],[locationaddress]],VENUEID!$A$2:$B$28,1,TRUE)</f>
        <v>BELLEVUE</v>
      </c>
      <c r="B65" t="str">
        <f>IF(Table1[[#This Row],[categories]]="","",
IF(ISNUMBER(SEARCH("*ADULTS*",Table1[categories])),"ADULTS",
IF(ISNUMBER(SEARCH("*CHILDREN*",Table1[categories])),"CHILDREN",
IF(ISNUMBER(SEARCH("*TEENS*",Table1[categories])),"TEENS"))))</f>
        <v>ADULTS</v>
      </c>
      <c r="C65" t="str">
        <f>Table1[[#This Row],[startdatetime]]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VLOOKUP(Table1[[#This Row],[locationaddress]],VENUEID!$A$2:$B$28,1,TRUE)</f>
        <v>BELLEVUE</v>
      </c>
      <c r="B66" t="str">
        <f>IF(Table1[[#This Row],[categories]]="","",
IF(ISNUMBER(SEARCH("*ADULTS*",Table1[categories])),"ADULTS",
IF(ISNUMBER(SEARCH("*CHILDREN*",Table1[categories])),"CHILDREN",
IF(ISNUMBER(SEARCH("*TEENS*",Table1[categories])),"TEENS"))))</f>
        <v>CHILDREN</v>
      </c>
      <c r="C66" t="str">
        <f>Table1[[#This Row],[startdatetime]]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VLOOKUP(Table1[[#This Row],[locationaddress]],VENUEID!$A$2:$B$28,1,TRUE)</f>
        <v>BELLEVUE</v>
      </c>
      <c r="B67" t="str">
        <f>IF(Table1[[#This Row],[categories]]="","",
IF(ISNUMBER(SEARCH("*ADULTS*",Table1[categories])),"ADULTS",
IF(ISNUMBER(SEARCH("*CHILDREN*",Table1[categories])),"CHILDREN",
IF(ISNUMBER(SEARCH("*TEENS*",Table1[categories])),"TEENS"))))</f>
        <v>ADULTS</v>
      </c>
      <c r="C67" t="str">
        <f>Table1[[#This Row],[startdatetime]]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VLOOKUP(Table1[[#This Row],[locationaddress]],VENUEID!$A$2:$B$28,1,TRUE)</f>
        <v>BELLEVUE</v>
      </c>
      <c r="B68" t="str">
        <f>IF(Table1[[#This Row],[categories]]="","",
IF(ISNUMBER(SEARCH("*ADULTS*",Table1[categories])),"ADULTS",
IF(ISNUMBER(SEARCH("*CHILDREN*",Table1[categories])),"CHILDREN",
IF(ISNUMBER(SEARCH("*TEENS*",Table1[categories])),"TEENS"))))</f>
        <v>ADULTS</v>
      </c>
      <c r="C68" t="str">
        <f>Table1[[#This Row],[startdatetime]]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VLOOKUP(Table1[[#This Row],[locationaddress]],VENUEID!$A$2:$B$28,1,TRUE)</f>
        <v>BELLEVUE</v>
      </c>
      <c r="B69" t="str">
        <f>IF(Table1[[#This Row],[categories]]="","",
IF(ISNUMBER(SEARCH("*ADULTS*",Table1[categories])),"ADULTS",
IF(ISNUMBER(SEARCH("*CHILDREN*",Table1[categories])),"CHILDREN",
IF(ISNUMBER(SEARCH("*TEENS*",Table1[categories])),"TEENS"))))</f>
        <v>CHILDREN</v>
      </c>
      <c r="C69" t="str">
        <f>Table1[[#This Row],[startdatetime]]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VLOOKUP(Table1[[#This Row],[locationaddress]],VENUEID!$A$2:$B$28,1,TRUE)</f>
        <v>BELLEVUE</v>
      </c>
      <c r="B70" t="str">
        <f>IF(Table1[[#This Row],[categories]]="","",
IF(ISNUMBER(SEARCH("*ADULTS*",Table1[categories])),"ADULTS",
IF(ISNUMBER(SEARCH("*CHILDREN*",Table1[categories])),"CHILDREN",
IF(ISNUMBER(SEARCH("*TEENS*",Table1[categories])),"TEENS"))))</f>
        <v>ADULTS</v>
      </c>
      <c r="C70" t="str">
        <f>Table1[[#This Row],[startdatetime]]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VLOOKUP(Table1[[#This Row],[locationaddress]],VENUEID!$A$2:$B$28,1,TRUE)</f>
        <v>#N/A</v>
      </c>
      <c r="B71" t="b">
        <f>IF(Table1[[#This Row],[categories]]="","",
IF(ISNUMBER(SEARCH("*ADULTS*",Table1[categories])),"ADULTS",
IF(ISNUMBER(SEARCH("*CHILDREN*",Table1[categories])),"CHILDREN",
IF(ISNUMBER(SEARCH("*TEENS*",Table1[categories])),"TEENS"))))</f>
        <v>0</v>
      </c>
      <c r="C71" t="str">
        <f>Table1[[#This Row],[startdatetime]]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VLOOKUP(Table1[[#This Row],[locationaddress]],VENUEID!$A$2:$B$28,1,TRUE)</f>
        <v>BELLEVUE</v>
      </c>
      <c r="B72" t="str">
        <f>IF(Table1[[#This Row],[categories]]="","",
IF(ISNUMBER(SEARCH("*ADULTS*",Table1[categories])),"ADULTS",
IF(ISNUMBER(SEARCH("*CHILDREN*",Table1[categories])),"CHILDREN",
IF(ISNUMBER(SEARCH("*TEENS*",Table1[categories])),"TEENS"))))</f>
        <v>CHILDREN</v>
      </c>
      <c r="C72" t="str">
        <f>Table1[[#This Row],[startdatetime]]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VLOOKUP(Table1[[#This Row],[locationaddress]],VENUEID!$A$2:$B$28,1,TRUE)</f>
        <v>BELLEVUE</v>
      </c>
      <c r="B73" t="str">
        <f>IF(Table1[[#This Row],[categories]]="","",
IF(ISNUMBER(SEARCH("*ADULTS*",Table1[categories])),"ADULTS",
IF(ISNUMBER(SEARCH("*CHILDREN*",Table1[categories])),"CHILDREN",
IF(ISNUMBER(SEARCH("*TEENS*",Table1[categories])),"TEENS"))))</f>
        <v>CHILDREN</v>
      </c>
      <c r="C73" t="str">
        <f>Table1[[#This Row],[startdatetime]]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VLOOKUP(Table1[[#This Row],[locationaddress]],VENUEID!$A$2:$B$28,1,TRUE)</f>
        <v>BELLEVUE</v>
      </c>
      <c r="B74" t="str">
        <f>IF(Table1[[#This Row],[categories]]="","",
IF(ISNUMBER(SEARCH("*ADULTS*",Table1[categories])),"ADULTS",
IF(ISNUMBER(SEARCH("*CHILDREN*",Table1[categories])),"CHILDREN",
IF(ISNUMBER(SEARCH("*TEENS*",Table1[categories])),"TEENS"))))</f>
        <v>CHILDREN</v>
      </c>
      <c r="C74" t="str">
        <f>Table1[[#This Row],[startdatetime]]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VLOOKUP(Table1[[#This Row],[locationaddress]],VENUEID!$A$2:$B$28,1,TRUE)</f>
        <v>#N/A</v>
      </c>
      <c r="B75" t="str">
        <f>IF(Table1[[#This Row],[categories]]="","",
IF(ISNUMBER(SEARCH("*ADULTS*",Table1[categories])),"ADULTS",
IF(ISNUMBER(SEARCH("*CHILDREN*",Table1[categories])),"CHILDREN",
IF(ISNUMBER(SEARCH("*TEENS*",Table1[categories])),"TEENS"))))</f>
        <v/>
      </c>
      <c r="C75">
        <f>Table1[[#This Row],[startdatetime]]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VLOOKUP(Table1[[#This Row],[locationaddress]],VENUEID!$A$2:$B$28,1,TRUE)</f>
        <v>BELLEVUE</v>
      </c>
      <c r="B76" t="str">
        <f>IF(Table1[[#This Row],[categories]]="","",
IF(ISNUMBER(SEARCH("*ADULTS*",Table1[categories])),"ADULTS",
IF(ISNUMBER(SEARCH("*CHILDREN*",Table1[categories])),"CHILDREN",
IF(ISNUMBER(SEARCH("*TEENS*",Table1[categories])),"TEENS"))))</f>
        <v>CHILDREN</v>
      </c>
      <c r="C76" t="str">
        <f>Table1[[#This Row],[startdatetime]]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VLOOKUP(Table1[[#This Row],[locationaddress]],VENUEID!$A$2:$B$28,1,TRUE)</f>
        <v>BELLEVUE</v>
      </c>
      <c r="B77" t="str">
        <f>IF(Table1[[#This Row],[categories]]="","",
IF(ISNUMBER(SEARCH("*ADULTS*",Table1[categories])),"ADULTS",
IF(ISNUMBER(SEARCH("*CHILDREN*",Table1[categories])),"CHILDREN",
IF(ISNUMBER(SEARCH("*TEENS*",Table1[categories])),"TEENS"))))</f>
        <v>CHILDREN</v>
      </c>
      <c r="C77" t="str">
        <f>Table1[[#This Row],[startdatetime]]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VLOOKUP(Table1[[#This Row],[locationaddress]],VENUEID!$A$2:$B$28,1,TRUE)</f>
        <v>#N/A</v>
      </c>
      <c r="B78" t="str">
        <f>IF(Table1[[#This Row],[categories]]="","",
IF(ISNUMBER(SEARCH("*ADULTS*",Table1[categories])),"ADULTS",
IF(ISNUMBER(SEARCH("*CHILDREN*",Table1[categories])),"CHILDREN",
IF(ISNUMBER(SEARCH("*TEENS*",Table1[categories])),"TEENS"))))</f>
        <v/>
      </c>
      <c r="C78">
        <f>Table1[[#This Row],[startdatetime]]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VLOOKUP(Table1[[#This Row],[locationaddress]],VENUEID!$A$2:$B$28,1,TRUE)</f>
        <v>BELLEVUE</v>
      </c>
      <c r="B79" t="str">
        <f>IF(Table1[[#This Row],[categories]]="","",
IF(ISNUMBER(SEARCH("*ADULTS*",Table1[categories])),"ADULTS",
IF(ISNUMBER(SEARCH("*CHILDREN*",Table1[categories])),"CHILDREN",
IF(ISNUMBER(SEARCH("*TEENS*",Table1[categories])),"TEENS"))))</f>
        <v>ADULTS</v>
      </c>
      <c r="C79" t="str">
        <f>Table1[[#This Row],[startdatetime]]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VLOOKUP(Table1[[#This Row],[locationaddress]],VENUEID!$A$2:$B$28,1,TRUE)</f>
        <v>BELLEVUE</v>
      </c>
      <c r="B80" t="str">
        <f>IF(Table1[[#This Row],[categories]]="","",
IF(ISNUMBER(SEARCH("*ADULTS*",Table1[categories])),"ADULTS",
IF(ISNUMBER(SEARCH("*CHILDREN*",Table1[categories])),"CHILDREN",
IF(ISNUMBER(SEARCH("*TEENS*",Table1[categories])),"TEENS"))))</f>
        <v>CHILDREN</v>
      </c>
      <c r="C80" t="str">
        <f>Table1[[#This Row],[startdatetime]]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VLOOKUP(Table1[[#This Row],[locationaddress]],VENUEID!$A$2:$B$28,1,TRUE)</f>
        <v>BELLEVUE</v>
      </c>
      <c r="B81" t="str">
        <f>IF(Table1[[#This Row],[categories]]="","",
IF(ISNUMBER(SEARCH("*ADULTS*",Table1[categories])),"ADULTS",
IF(ISNUMBER(SEARCH("*CHILDREN*",Table1[categories])),"CHILDREN",
IF(ISNUMBER(SEARCH("*TEENS*",Table1[categories])),"TEENS"))))</f>
        <v>ADULTS</v>
      </c>
      <c r="C81" t="str">
        <f>Table1[[#This Row],[startdatetime]]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VLOOKUP(Table1[[#This Row],[locationaddress]],VENUEID!$A$2:$B$28,1,TRUE)</f>
        <v>#N/A</v>
      </c>
      <c r="B82" t="str">
        <f>IF(Table1[[#This Row],[categories]]="","",
IF(ISNUMBER(SEARCH("*ADULTS*",Table1[categories])),"ADULTS",
IF(ISNUMBER(SEARCH("*CHILDREN*",Table1[categories])),"CHILDREN",
IF(ISNUMBER(SEARCH("*TEENS*",Table1[categories])),"TEENS"))))</f>
        <v/>
      </c>
      <c r="C82">
        <f>Table1[[#This Row],[startdatetime]]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VLOOKUP(Table1[[#This Row],[locationaddress]],VENUEID!$A$2:$B$28,1,TRUE)</f>
        <v>#N/A</v>
      </c>
      <c r="B83" t="str">
        <f>IF(Table1[[#This Row],[categories]]="","",
IF(ISNUMBER(SEARCH("*ADULTS*",Table1[categories])),"ADULTS",
IF(ISNUMBER(SEARCH("*CHILDREN*",Table1[categories])),"CHILDREN",
IF(ISNUMBER(SEARCH("*TEENS*",Table1[categories])),"TEENS"))))</f>
        <v/>
      </c>
      <c r="C83">
        <f>Table1[[#This Row],[startdatetime]]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VLOOKUP(Table1[[#This Row],[locationaddress]],VENUEID!$A$2:$B$28,1,TRUE)</f>
        <v>BELLEVUE</v>
      </c>
      <c r="B84" t="str">
        <f>IF(Table1[[#This Row],[categories]]="","",
IF(ISNUMBER(SEARCH("*ADULTS*",Table1[categories])),"ADULTS",
IF(ISNUMBER(SEARCH("*CHILDREN*",Table1[categories])),"CHILDREN",
IF(ISNUMBER(SEARCH("*TEENS*",Table1[categories])),"TEENS"))))</f>
        <v>ADULTS</v>
      </c>
      <c r="C84" t="str">
        <f>Table1[[#This Row],[startdatetime]]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VLOOKUP(Table1[[#This Row],[locationaddress]],VENUEID!$A$2:$B$28,1,TRUE)</f>
        <v>#N/A</v>
      </c>
      <c r="B85" t="str">
        <f>IF(Table1[[#This Row],[categories]]="","",
IF(ISNUMBER(SEARCH("*ADULTS*",Table1[categories])),"ADULTS",
IF(ISNUMBER(SEARCH("*CHILDREN*",Table1[categories])),"CHILDREN",
IF(ISNUMBER(SEARCH("*TEENS*",Table1[categories])),"TEENS"))))</f>
        <v/>
      </c>
      <c r="C85">
        <f>Table1[[#This Row],[startdatetime]]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VLOOKUP(Table1[[#This Row],[locationaddress]],VENUEID!$A$2:$B$28,1,TRUE)</f>
        <v>BELLEVUE</v>
      </c>
      <c r="B86" t="str">
        <f>IF(Table1[[#This Row],[categories]]="","",
IF(ISNUMBER(SEARCH("*ADULTS*",Table1[categories])),"ADULTS",
IF(ISNUMBER(SEARCH("*CHILDREN*",Table1[categories])),"CHILDREN",
IF(ISNUMBER(SEARCH("*TEENS*",Table1[categories])),"TEENS"))))</f>
        <v>ADULTS</v>
      </c>
      <c r="C86" t="str">
        <f>Table1[[#This Row],[startdatetime]]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VLOOKUP(Table1[[#This Row],[locationaddress]],VENUEID!$A$2:$B$28,1,TRUE)</f>
        <v>BELLEVUE</v>
      </c>
      <c r="B87" t="str">
        <f>IF(Table1[[#This Row],[categories]]="","",
IF(ISNUMBER(SEARCH("*ADULTS*",Table1[categories])),"ADULTS",
IF(ISNUMBER(SEARCH("*CHILDREN*",Table1[categories])),"CHILDREN",
IF(ISNUMBER(SEARCH("*TEENS*",Table1[categories])),"TEENS"))))</f>
        <v>CHILDREN</v>
      </c>
      <c r="C87" t="str">
        <f>Table1[[#This Row],[startdatetime]]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VLOOKUP(Table1[[#This Row],[locationaddress]],VENUEID!$A$2:$B$28,1,TRUE)</f>
        <v>BELLEVUE</v>
      </c>
      <c r="B88" t="str">
        <f>IF(Table1[[#This Row],[categories]]="","",
IF(ISNUMBER(SEARCH("*ADULTS*",Table1[categories])),"ADULTS",
IF(ISNUMBER(SEARCH("*CHILDREN*",Table1[categories])),"CHILDREN",
IF(ISNUMBER(SEARCH("*TEENS*",Table1[categories])),"TEENS"))))</f>
        <v>CHILDREN</v>
      </c>
      <c r="C88" t="str">
        <f>Table1[[#This Row],[startdatetime]]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VLOOKUP(Table1[[#This Row],[locationaddress]],VENUEID!$A$2:$B$28,1,TRUE)</f>
        <v>BELLEVUE</v>
      </c>
      <c r="B89" t="str">
        <f>IF(Table1[[#This Row],[categories]]="","",
IF(ISNUMBER(SEARCH("*ADULTS*",Table1[categories])),"ADULTS",
IF(ISNUMBER(SEARCH("*CHILDREN*",Table1[categories])),"CHILDREN",
IF(ISNUMBER(SEARCH("*TEENS*",Table1[categories])),"TEENS"))))</f>
        <v>CHILDREN</v>
      </c>
      <c r="C89" t="str">
        <f>Table1[[#This Row],[startdatetime]]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VLOOKUP(Table1[[#This Row],[locationaddress]],VENUEID!$A$2:$B$28,1,TRUE)</f>
        <v>BELLEVUE</v>
      </c>
      <c r="B90" t="str">
        <f>IF(Table1[[#This Row],[categories]]="","",
IF(ISNUMBER(SEARCH("*ADULTS*",Table1[categories])),"ADULTS",
IF(ISNUMBER(SEARCH("*CHILDREN*",Table1[categories])),"CHILDREN",
IF(ISNUMBER(SEARCH("*TEENS*",Table1[categories])),"TEENS"))))</f>
        <v>CHILDREN</v>
      </c>
      <c r="C90" t="str">
        <f>Table1[[#This Row],[startdatetime]]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VLOOKUP(Table1[[#This Row],[locationaddress]],VENUEID!$A$2:$B$28,1,TRUE)</f>
        <v>BELLEVUE</v>
      </c>
      <c r="B91" t="str">
        <f>IF(Table1[[#This Row],[categories]]="","",
IF(ISNUMBER(SEARCH("*ADULTS*",Table1[categories])),"ADULTS",
IF(ISNUMBER(SEARCH("*CHILDREN*",Table1[categories])),"CHILDREN",
IF(ISNUMBER(SEARCH("*TEENS*",Table1[categories])),"TEENS"))))</f>
        <v>ADULTS</v>
      </c>
      <c r="C91" t="str">
        <f>Table1[[#This Row],[startdatetime]]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VLOOKUP(Table1[[#This Row],[locationaddress]],VENUEID!$A$2:$B$28,1,TRUE)</f>
        <v>#N/A</v>
      </c>
      <c r="B92" t="str">
        <f>IF(Table1[[#This Row],[categories]]="","",
IF(ISNUMBER(SEARCH("*ADULTS*",Table1[categories])),"ADULTS",
IF(ISNUMBER(SEARCH("*CHILDREN*",Table1[categories])),"CHILDREN",
IF(ISNUMBER(SEARCH("*TEENS*",Table1[categories])),"TEENS"))))</f>
        <v/>
      </c>
      <c r="C92">
        <f>Table1[[#This Row],[startdatetime]]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VLOOKUP(Table1[[#This Row],[locationaddress]],VENUEID!$A$2:$B$28,1,TRUE)</f>
        <v>BELLEVUE</v>
      </c>
      <c r="B93" t="str">
        <f>IF(Table1[[#This Row],[categories]]="","",
IF(ISNUMBER(SEARCH("*ADULTS*",Table1[categories])),"ADULTS",
IF(ISNUMBER(SEARCH("*CHILDREN*",Table1[categories])),"CHILDREN",
IF(ISNUMBER(SEARCH("*TEENS*",Table1[categories])),"TEENS"))))</f>
        <v>TEENS</v>
      </c>
      <c r="C93" t="str">
        <f>Table1[[#This Row],[startdatetime]]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VLOOKUP(Table1[[#This Row],[locationaddress]],VENUEID!$A$2:$B$28,1,TRUE)</f>
        <v>BELLEVUE</v>
      </c>
      <c r="B94" t="str">
        <f>IF(Table1[[#This Row],[categories]]="","",
IF(ISNUMBER(SEARCH("*ADULTS*",Table1[categories])),"ADULTS",
IF(ISNUMBER(SEARCH("*CHILDREN*",Table1[categories])),"CHILDREN",
IF(ISNUMBER(SEARCH("*TEENS*",Table1[categories])),"TEENS"))))</f>
        <v>CHILDREN</v>
      </c>
      <c r="C94" t="str">
        <f>Table1[[#This Row],[startdatetime]]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VLOOKUP(Table1[[#This Row],[locationaddress]],VENUEID!$A$2:$B$28,1,TRUE)</f>
        <v>BELLEVUE</v>
      </c>
      <c r="B95" t="str">
        <f>IF(Table1[[#This Row],[categories]]="","",
IF(ISNUMBER(SEARCH("*ADULTS*",Table1[categories])),"ADULTS",
IF(ISNUMBER(SEARCH("*CHILDREN*",Table1[categories])),"CHILDREN",
IF(ISNUMBER(SEARCH("*TEENS*",Table1[categories])),"TEENS"))))</f>
        <v>CHILDREN</v>
      </c>
      <c r="C95" t="str">
        <f>Table1[[#This Row],[startdatetime]]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VLOOKUP(Table1[[#This Row],[locationaddress]],VENUEID!$A$2:$B$28,1,TRUE)</f>
        <v>#N/A</v>
      </c>
      <c r="B96" t="str">
        <f>IF(Table1[[#This Row],[categories]]="","",
IF(ISNUMBER(SEARCH("*ADULTS*",Table1[categories])),"ADULTS",
IF(ISNUMBER(SEARCH("*CHILDREN*",Table1[categories])),"CHILDREN",
IF(ISNUMBER(SEARCH("*TEENS*",Table1[categories])),"TEENS"))))</f>
        <v/>
      </c>
      <c r="C96">
        <f>Table1[[#This Row],[startdatetime]]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VLOOKUP(Table1[[#This Row],[locationaddress]],VENUEID!$A$2:$B$28,1,TRUE)</f>
        <v>BELLEVUE</v>
      </c>
      <c r="B97" t="str">
        <f>IF(Table1[[#This Row],[categories]]="","",
IF(ISNUMBER(SEARCH("*ADULTS*",Table1[categories])),"ADULTS",
IF(ISNUMBER(SEARCH("*CHILDREN*",Table1[categories])),"CHILDREN",
IF(ISNUMBER(SEARCH("*TEENS*",Table1[categories])),"TEENS"))))</f>
        <v>ADULTS</v>
      </c>
      <c r="C97" t="str">
        <f>Table1[[#This Row],[startdatetime]]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VLOOKUP(Table1[[#This Row],[locationaddress]],VENUEID!$A$2:$B$28,1,TRUE)</f>
        <v>BELLEVUE</v>
      </c>
      <c r="B98" t="str">
        <f>IF(Table1[[#This Row],[categories]]="","",
IF(ISNUMBER(SEARCH("*ADULTS*",Table1[categories])),"ADULTS",
IF(ISNUMBER(SEARCH("*CHILDREN*",Table1[categories])),"CHILDREN",
IF(ISNUMBER(SEARCH("*TEENS*",Table1[categories])),"TEENS"))))</f>
        <v>ADULTS</v>
      </c>
      <c r="C98" t="str">
        <f>Table1[[#This Row],[startdatetime]]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VLOOKUP(Table1[[#This Row],[locationaddress]],VENUEID!$A$2:$B$28,1,TRUE)</f>
        <v>BELLEVUE</v>
      </c>
      <c r="B99" t="str">
        <f>IF(Table1[[#This Row],[categories]]="","",
IF(ISNUMBER(SEARCH("*ADULTS*",Table1[categories])),"ADULTS",
IF(ISNUMBER(SEARCH("*CHILDREN*",Table1[categories])),"CHILDREN",
IF(ISNUMBER(SEARCH("*TEENS*",Table1[categories])),"TEENS"))))</f>
        <v>CHILDREN</v>
      </c>
      <c r="C99" t="str">
        <f>Table1[[#This Row],[startdatetime]]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VLOOKUP(Table1[[#This Row],[locationaddress]],VENUEID!$A$2:$B$28,1,TRUE)</f>
        <v>BELLEVUE</v>
      </c>
      <c r="B100" t="str">
        <f>IF(Table1[[#This Row],[categories]]="","",
IF(ISNUMBER(SEARCH("*ADULTS*",Table1[categories])),"ADULTS",
IF(ISNUMBER(SEARCH("*CHILDREN*",Table1[categories])),"CHILDREN",
IF(ISNUMBER(SEARCH("*TEENS*",Table1[categories])),"TEENS"))))</f>
        <v>CHILDREN</v>
      </c>
      <c r="C100" t="str">
        <f>Table1[[#This Row],[startdatetime]]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VLOOKUP(Table1[[#This Row],[locationaddress]],VENUEID!$A$2:$B$28,1,TRUE)</f>
        <v>BELLEVUE</v>
      </c>
      <c r="B101" t="str">
        <f>IF(Table1[[#This Row],[categories]]="","",
IF(ISNUMBER(SEARCH("*ADULTS*",Table1[categories])),"ADULTS",
IF(ISNUMBER(SEARCH("*CHILDREN*",Table1[categories])),"CHILDREN",
IF(ISNUMBER(SEARCH("*TEENS*",Table1[categories])),"TEENS"))))</f>
        <v>ADULTS</v>
      </c>
      <c r="C101" t="str">
        <f>Table1[[#This Row],[startdatetime]]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VLOOKUP(Table1[[#This Row],[locationaddress]],VENUEID!$A$2:$B$28,1,TRUE)</f>
        <v>#N/A</v>
      </c>
      <c r="B102" t="str">
        <f>IF(Table1[[#This Row],[categories]]="","",
IF(ISNUMBER(SEARCH("*ADULTS*",Table1[categories])),"ADULTS",
IF(ISNUMBER(SEARCH("*CHILDREN*",Table1[categories])),"CHILDREN",
IF(ISNUMBER(SEARCH("*TEENS*",Table1[categories])),"TEENS"))))</f>
        <v/>
      </c>
      <c r="C102">
        <f>Table1[[#This Row],[startdatetime]]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VLOOKUP(Table1[[#This Row],[locationaddress]],VENUEID!$A$2:$B$28,1,TRUE)</f>
        <v>BELLEVUE</v>
      </c>
      <c r="B103" t="str">
        <f>IF(Table1[[#This Row],[categories]]="","",
IF(ISNUMBER(SEARCH("*ADULTS*",Table1[categories])),"ADULTS",
IF(ISNUMBER(SEARCH("*CHILDREN*",Table1[categories])),"CHILDREN",
IF(ISNUMBER(SEARCH("*TEENS*",Table1[categories])),"TEENS"))))</f>
        <v>ADULTS</v>
      </c>
      <c r="C103" t="str">
        <f>Table1[[#This Row],[startdatetime]]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VLOOKUP(Table1[[#This Row],[locationaddress]],VENUEID!$A$2:$B$28,1,TRUE)</f>
        <v>BELLEVUE</v>
      </c>
      <c r="B104" t="str">
        <f>IF(Table1[[#This Row],[categories]]="","",
IF(ISNUMBER(SEARCH("*ADULTS*",Table1[categories])),"ADULTS",
IF(ISNUMBER(SEARCH("*CHILDREN*",Table1[categories])),"CHILDREN",
IF(ISNUMBER(SEARCH("*TEENS*",Table1[categories])),"TEENS"))))</f>
        <v>ADULTS</v>
      </c>
      <c r="C104" t="str">
        <f>Table1[[#This Row],[startdatetime]]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VLOOKUP(Table1[[#This Row],[locationaddress]],VENUEID!$A$2:$B$28,1,TRUE)</f>
        <v>BELLEVUE</v>
      </c>
      <c r="B105" t="str">
        <f>IF(Table1[[#This Row],[categories]]="","",
IF(ISNUMBER(SEARCH("*ADULTS*",Table1[categories])),"ADULTS",
IF(ISNUMBER(SEARCH("*CHILDREN*",Table1[categories])),"CHILDREN",
IF(ISNUMBER(SEARCH("*TEENS*",Table1[categories])),"TEENS"))))</f>
        <v>CHILDREN</v>
      </c>
      <c r="C105" t="str">
        <f>Table1[[#This Row],[startdatetime]]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VLOOKUP(Table1[[#This Row],[locationaddress]],VENUEID!$A$2:$B$28,1,TRUE)</f>
        <v>BELLEVUE</v>
      </c>
      <c r="B106" t="str">
        <f>IF(Table1[[#This Row],[categories]]="","",
IF(ISNUMBER(SEARCH("*ADULTS*",Table1[categories])),"ADULTS",
IF(ISNUMBER(SEARCH("*CHILDREN*",Table1[categories])),"CHILDREN",
IF(ISNUMBER(SEARCH("*TEENS*",Table1[categories])),"TEENS"))))</f>
        <v>ADULTS</v>
      </c>
      <c r="C106" t="str">
        <f>Table1[[#This Row],[startdatetime]]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VLOOKUP(Table1[[#This Row],[locationaddress]],VENUEID!$A$2:$B$28,1,TRUE)</f>
        <v>BELLEVUE</v>
      </c>
      <c r="B107" t="str">
        <f>IF(Table1[[#This Row],[categories]]="","",
IF(ISNUMBER(SEARCH("*ADULTS*",Table1[categories])),"ADULTS",
IF(ISNUMBER(SEARCH("*CHILDREN*",Table1[categories])),"CHILDREN",
IF(ISNUMBER(SEARCH("*TEENS*",Table1[categories])),"TEENS"))))</f>
        <v>ADULTS</v>
      </c>
      <c r="C107" t="str">
        <f>Table1[[#This Row],[startdatetime]]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VLOOKUP(Table1[[#This Row],[locationaddress]],VENUEID!$A$2:$B$28,1,TRUE)</f>
        <v>#N/A</v>
      </c>
      <c r="B108" t="str">
        <f>IF(Table1[[#This Row],[categories]]="","",
IF(ISNUMBER(SEARCH("*ADULTS*",Table1[categories])),"ADULTS",
IF(ISNUMBER(SEARCH("*CHILDREN*",Table1[categories])),"CHILDREN",
IF(ISNUMBER(SEARCH("*TEENS*",Table1[categories])),"TEENS"))))</f>
        <v/>
      </c>
      <c r="C108">
        <f>Table1[[#This Row],[startdatetime]]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VLOOKUP(Table1[[#This Row],[locationaddress]],VENUEID!$A$2:$B$28,1,TRUE)</f>
        <v>#N/A</v>
      </c>
      <c r="B109" t="str">
        <f>IF(Table1[[#This Row],[categories]]="","",
IF(ISNUMBER(SEARCH("*ADULTS*",Table1[categories])),"ADULTS",
IF(ISNUMBER(SEARCH("*CHILDREN*",Table1[categories])),"CHILDREN",
IF(ISNUMBER(SEARCH("*TEENS*",Table1[categories])),"TEENS"))))</f>
        <v/>
      </c>
      <c r="C109">
        <f>Table1[[#This Row],[startdatetime]]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VLOOKUP(Table1[[#This Row],[locationaddress]],VENUEID!$A$2:$B$28,1,TRUE)</f>
        <v>#N/A</v>
      </c>
      <c r="B110" t="str">
        <f>IF(Table1[[#This Row],[categories]]="","",
IF(ISNUMBER(SEARCH("*ADULTS*",Table1[categories])),"ADULTS",
IF(ISNUMBER(SEARCH("*CHILDREN*",Table1[categories])),"CHILDREN",
IF(ISNUMBER(SEARCH("*TEENS*",Table1[categories])),"TEENS"))))</f>
        <v/>
      </c>
      <c r="C110">
        <f>Table1[[#This Row],[startdatetime]]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VLOOKUP(Table1[[#This Row],[locationaddress]],VENUEID!$A$2:$B$28,1,TRUE)</f>
        <v>#N/A</v>
      </c>
      <c r="B111" t="str">
        <f>IF(Table1[[#This Row],[categories]]="","",
IF(ISNUMBER(SEARCH("*ADULTS*",Table1[categories])),"ADULTS",
IF(ISNUMBER(SEARCH("*CHILDREN*",Table1[categories])),"CHILDREN",
IF(ISNUMBER(SEARCH("*TEENS*",Table1[categories])),"TEENS"))))</f>
        <v/>
      </c>
      <c r="C111">
        <f>Table1[[#This Row],[startdatetime]]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VLOOKUP(Table1[[#This Row],[locationaddress]],VENUEID!$A$2:$B$28,1,TRUE)</f>
        <v>#N/A</v>
      </c>
      <c r="B112" t="str">
        <f>IF(Table1[[#This Row],[categories]]="","",
IF(ISNUMBER(SEARCH("*ADULTS*",Table1[categories])),"ADULTS",
IF(ISNUMBER(SEARCH("*CHILDREN*",Table1[categories])),"CHILDREN",
IF(ISNUMBER(SEARCH("*TEENS*",Table1[categories])),"TEENS"))))</f>
        <v/>
      </c>
      <c r="C112">
        <f>Table1[[#This Row],[startdatetime]]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VLOOKUP(Table1[[#This Row],[locationaddress]],VENUEID!$A$2:$B$28,1,TRUE)</f>
        <v>BELLEVUE</v>
      </c>
      <c r="B113" t="str">
        <f>IF(Table1[[#This Row],[categories]]="","",
IF(ISNUMBER(SEARCH("*ADULTS*",Table1[categories])),"ADULTS",
IF(ISNUMBER(SEARCH("*CHILDREN*",Table1[categories])),"CHILDREN",
IF(ISNUMBER(SEARCH("*TEENS*",Table1[categories])),"TEENS"))))</f>
        <v>CHILDREN</v>
      </c>
      <c r="C113" t="str">
        <f>Table1[[#This Row],[startdatetime]]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VLOOKUP(Table1[[#This Row],[locationaddress]],VENUEID!$A$2:$B$28,1,TRUE)</f>
        <v>BELLEVUE</v>
      </c>
      <c r="B114" t="str">
        <f>IF(Table1[[#This Row],[categories]]="","",
IF(ISNUMBER(SEARCH("*ADULTS*",Table1[categories])),"ADULTS",
IF(ISNUMBER(SEARCH("*CHILDREN*",Table1[categories])),"CHILDREN",
IF(ISNUMBER(SEARCH("*TEENS*",Table1[categories])),"TEENS"))))</f>
        <v>CHILDREN</v>
      </c>
      <c r="C114" t="str">
        <f>Table1[[#This Row],[startdatetime]]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VLOOKUP(Table1[[#This Row],[locationaddress]],VENUEID!$A$2:$B$28,1,TRUE)</f>
        <v>#N/A</v>
      </c>
      <c r="B115" t="str">
        <f>IF(Table1[[#This Row],[categories]]="","",
IF(ISNUMBER(SEARCH("*ADULTS*",Table1[categories])),"ADULTS",
IF(ISNUMBER(SEARCH("*CHILDREN*",Table1[categories])),"CHILDREN",
IF(ISNUMBER(SEARCH("*TEENS*",Table1[categories])),"TEENS"))))</f>
        <v/>
      </c>
      <c r="C115">
        <f>Table1[[#This Row],[startdatetime]]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VLOOKUP(Table1[[#This Row],[locationaddress]],VENUEID!$A$2:$B$28,1,TRUE)</f>
        <v>BELLEVUE</v>
      </c>
      <c r="B116" t="str">
        <f>IF(Table1[[#This Row],[categories]]="","",
IF(ISNUMBER(SEARCH("*ADULTS*",Table1[categories])),"ADULTS",
IF(ISNUMBER(SEARCH("*CHILDREN*",Table1[categories])),"CHILDREN",
IF(ISNUMBER(SEARCH("*TEENS*",Table1[categories])),"TEENS"))))</f>
        <v>CHILDREN</v>
      </c>
      <c r="C116" t="str">
        <f>Table1[[#This Row],[startdatetime]]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VLOOKUP(Table1[[#This Row],[locationaddress]],VENUEID!$A$2:$B$28,1,TRUE)</f>
        <v>#N/A</v>
      </c>
      <c r="B117" t="str">
        <f>IF(Table1[[#This Row],[categories]]="","",
IF(ISNUMBER(SEARCH("*ADULTS*",Table1[categories])),"ADULTS",
IF(ISNUMBER(SEARCH("*CHILDREN*",Table1[categories])),"CHILDREN",
IF(ISNUMBER(SEARCH("*TEENS*",Table1[categories])),"TEENS"))))</f>
        <v/>
      </c>
      <c r="C117">
        <f>Table1[[#This Row],[startdatetime]]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VLOOKUP(Table1[[#This Row],[locationaddress]],VENUEID!$A$2:$B$28,1,TRUE)</f>
        <v>#N/A</v>
      </c>
      <c r="B118" t="str">
        <f>IF(Table1[[#This Row],[categories]]="","",
IF(ISNUMBER(SEARCH("*ADULTS*",Table1[categories])),"ADULTS",
IF(ISNUMBER(SEARCH("*CHILDREN*",Table1[categories])),"CHILDREN",
IF(ISNUMBER(SEARCH("*TEENS*",Table1[categories])),"TEENS"))))</f>
        <v/>
      </c>
      <c r="C118">
        <f>Table1[[#This Row],[startdatetime]]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VLOOKUP(Table1[[#This Row],[locationaddress]],VENUEID!$A$2:$B$28,1,TRUE)</f>
        <v>BELLEVUE</v>
      </c>
      <c r="B119" t="str">
        <f>IF(Table1[[#This Row],[categories]]="","",
IF(ISNUMBER(SEARCH("*ADULTS*",Table1[categories])),"ADULTS",
IF(ISNUMBER(SEARCH("*CHILDREN*",Table1[categories])),"CHILDREN",
IF(ISNUMBER(SEARCH("*TEENS*",Table1[categories])),"TEENS"))))</f>
        <v>CHILDREN</v>
      </c>
      <c r="C119" t="str">
        <f>Table1[[#This Row],[startdatetime]]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VLOOKUP(Table1[[#This Row],[locationaddress]],VENUEID!$A$2:$B$28,1,TRUE)</f>
        <v>BELLEVUE</v>
      </c>
      <c r="B120" t="str">
        <f>IF(Table1[[#This Row],[categories]]="","",
IF(ISNUMBER(SEARCH("*ADULTS*",Table1[categories])),"ADULTS",
IF(ISNUMBER(SEARCH("*CHILDREN*",Table1[categories])),"CHILDREN",
IF(ISNUMBER(SEARCH("*TEENS*",Table1[categories])),"TEENS"))))</f>
        <v>CHILDREN</v>
      </c>
      <c r="C120" t="str">
        <f>Table1[[#This Row],[startdatetime]]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VLOOKUP(Table1[[#This Row],[locationaddress]],VENUEID!$A$2:$B$28,1,TRUE)</f>
        <v>BELLEVUE</v>
      </c>
      <c r="B121" t="str">
        <f>IF(Table1[[#This Row],[categories]]="","",
IF(ISNUMBER(SEARCH("*ADULTS*",Table1[categories])),"ADULTS",
IF(ISNUMBER(SEARCH("*CHILDREN*",Table1[categories])),"CHILDREN",
IF(ISNUMBER(SEARCH("*TEENS*",Table1[categories])),"TEENS"))))</f>
        <v>TEENS</v>
      </c>
      <c r="C121" t="str">
        <f>Table1[[#This Row],[startdatetime]]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VLOOKUP(Table1[[#This Row],[locationaddress]],VENUEID!$A$2:$B$28,1,TRUE)</f>
        <v>BELLEVUE</v>
      </c>
      <c r="B122" t="str">
        <f>IF(Table1[[#This Row],[categories]]="","",
IF(ISNUMBER(SEARCH("*ADULTS*",Table1[categories])),"ADULTS",
IF(ISNUMBER(SEARCH("*CHILDREN*",Table1[categories])),"CHILDREN",
IF(ISNUMBER(SEARCH("*TEENS*",Table1[categories])),"TEENS"))))</f>
        <v>CHILDREN</v>
      </c>
      <c r="C122" t="str">
        <f>Table1[[#This Row],[startdatetime]]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VLOOKUP(Table1[[#This Row],[locationaddress]],VENUEID!$A$2:$B$28,1,TRUE)</f>
        <v>BELLEVUE</v>
      </c>
      <c r="B123" t="str">
        <f>IF(Table1[[#This Row],[categories]]="","",
IF(ISNUMBER(SEARCH("*ADULTS*",Table1[categories])),"ADULTS",
IF(ISNUMBER(SEARCH("*CHILDREN*",Table1[categories])),"CHILDREN",
IF(ISNUMBER(SEARCH("*TEENS*",Table1[categories])),"TEENS"))))</f>
        <v>CHILDREN</v>
      </c>
      <c r="C123" t="str">
        <f>Table1[[#This Row],[startdatetime]]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VLOOKUP(Table1[[#This Row],[locationaddress]],VENUEID!$A$2:$B$28,1,TRUE)</f>
        <v>BELLEVUE</v>
      </c>
      <c r="B124" t="str">
        <f>IF(Table1[[#This Row],[categories]]="","",
IF(ISNUMBER(SEARCH("*ADULTS*",Table1[categories])),"ADULTS",
IF(ISNUMBER(SEARCH("*CHILDREN*",Table1[categories])),"CHILDREN",
IF(ISNUMBER(SEARCH("*TEENS*",Table1[categories])),"TEENS"))))</f>
        <v>CHILDREN</v>
      </c>
      <c r="C124" t="str">
        <f>Table1[[#This Row],[startdatetime]]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VLOOKUP(Table1[[#This Row],[locationaddress]],VENUEID!$A$2:$B$28,1,TRUE)</f>
        <v>BELLEVUE</v>
      </c>
      <c r="B125" t="str">
        <f>IF(Table1[[#This Row],[categories]]="","",
IF(ISNUMBER(SEARCH("*ADULTS*",Table1[categories])),"ADULTS",
IF(ISNUMBER(SEARCH("*CHILDREN*",Table1[categories])),"CHILDREN",
IF(ISNUMBER(SEARCH("*TEENS*",Table1[categories])),"TEENS"))))</f>
        <v>ADULTS</v>
      </c>
      <c r="C125" t="str">
        <f>Table1[[#This Row],[startdatetime]]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VLOOKUP(Table1[[#This Row],[locationaddress]],VENUEID!$A$2:$B$28,1,TRUE)</f>
        <v>#N/A</v>
      </c>
      <c r="B126" t="str">
        <f>IF(Table1[[#This Row],[categories]]="","",
IF(ISNUMBER(SEARCH("*ADULTS*",Table1[categories])),"ADULTS",
IF(ISNUMBER(SEARCH("*CHILDREN*",Table1[categories])),"CHILDREN",
IF(ISNUMBER(SEARCH("*TEENS*",Table1[categories])),"TEENS"))))</f>
        <v/>
      </c>
      <c r="C126">
        <f>Table1[[#This Row],[startdatetime]]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VLOOKUP(Table1[[#This Row],[locationaddress]],VENUEID!$A$2:$B$28,1,TRUE)</f>
        <v>BELLEVUE</v>
      </c>
      <c r="B127" t="str">
        <f>IF(Table1[[#This Row],[categories]]="","",
IF(ISNUMBER(SEARCH("*ADULTS*",Table1[categories])),"ADULTS",
IF(ISNUMBER(SEARCH("*CHILDREN*",Table1[categories])),"CHILDREN",
IF(ISNUMBER(SEARCH("*TEENS*",Table1[categories])),"TEENS"))))</f>
        <v>ADULTS</v>
      </c>
      <c r="C127" t="str">
        <f>Table1[[#This Row],[startdatetime]]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VLOOKUP(Table1[[#This Row],[locationaddress]],VENUEID!$A$2:$B$28,1,TRUE)</f>
        <v>BELLEVUE</v>
      </c>
      <c r="B128" t="str">
        <f>IF(Table1[[#This Row],[categories]]="","",
IF(ISNUMBER(SEARCH("*ADULTS*",Table1[categories])),"ADULTS",
IF(ISNUMBER(SEARCH("*CHILDREN*",Table1[categories])),"CHILDREN",
IF(ISNUMBER(SEARCH("*TEENS*",Table1[categories])),"TEENS"))))</f>
        <v>CHILDREN</v>
      </c>
      <c r="C128" t="str">
        <f>Table1[[#This Row],[startdatetime]]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VLOOKUP(Table1[[#This Row],[locationaddress]],VENUEID!$A$2:$B$28,1,TRUE)</f>
        <v>BELLEVUE</v>
      </c>
      <c r="B129" t="str">
        <f>IF(Table1[[#This Row],[categories]]="","",
IF(ISNUMBER(SEARCH("*ADULTS*",Table1[categories])),"ADULTS",
IF(ISNUMBER(SEARCH("*CHILDREN*",Table1[categories])),"CHILDREN",
IF(ISNUMBER(SEARCH("*TEENS*",Table1[categories])),"TEENS"))))</f>
        <v>ADULTS</v>
      </c>
      <c r="C129" t="str">
        <f>Table1[[#This Row],[startdatetime]]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VLOOKUP(Table1[[#This Row],[locationaddress]],VENUEID!$A$2:$B$28,1,TRUE)</f>
        <v>#N/A</v>
      </c>
      <c r="B130" t="str">
        <f>IF(Table1[[#This Row],[categories]]="","",
IF(ISNUMBER(SEARCH("*ADULTS*",Table1[categories])),"ADULTS",
IF(ISNUMBER(SEARCH("*CHILDREN*",Table1[categories])),"CHILDREN",
IF(ISNUMBER(SEARCH("*TEENS*",Table1[categories])),"TEENS"))))</f>
        <v/>
      </c>
      <c r="C130">
        <f>Table1[[#This Row],[startdatetime]]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VLOOKUP(Table1[[#This Row],[locationaddress]],VENUEID!$A$2:$B$28,1,TRUE)</f>
        <v>#N/A</v>
      </c>
      <c r="B131" t="str">
        <f>IF(Table1[[#This Row],[categories]]="","",
IF(ISNUMBER(SEARCH("*ADULTS*",Table1[categories])),"ADULTS",
IF(ISNUMBER(SEARCH("*CHILDREN*",Table1[categories])),"CHILDREN",
IF(ISNUMBER(SEARCH("*TEENS*",Table1[categories])),"TEENS"))))</f>
        <v/>
      </c>
      <c r="C131">
        <f>Table1[[#This Row],[startdatetime]]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VLOOKUP(Table1[[#This Row],[locationaddress]],VENUEID!$A$2:$B$28,1,TRUE)</f>
        <v>BELLEVUE</v>
      </c>
      <c r="B132" t="str">
        <f>IF(Table1[[#This Row],[categories]]="","",
IF(ISNUMBER(SEARCH("*ADULTS*",Table1[categories])),"ADULTS",
IF(ISNUMBER(SEARCH("*CHILDREN*",Table1[categories])),"CHILDREN",
IF(ISNUMBER(SEARCH("*TEENS*",Table1[categories])),"TEENS"))))</f>
        <v>ADULTS</v>
      </c>
      <c r="C132" t="str">
        <f>Table1[[#This Row],[startdatetime]]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VLOOKUP(Table1[[#This Row],[locationaddress]],VENUEID!$A$2:$B$28,1,TRUE)</f>
        <v>#N/A</v>
      </c>
      <c r="B133" t="str">
        <f>IF(Table1[[#This Row],[categories]]="","",
IF(ISNUMBER(SEARCH("*ADULTS*",Table1[categories])),"ADULTS",
IF(ISNUMBER(SEARCH("*CHILDREN*",Table1[categories])),"CHILDREN",
IF(ISNUMBER(SEARCH("*TEENS*",Table1[categories])),"TEENS"))))</f>
        <v/>
      </c>
      <c r="C133">
        <f>Table1[[#This Row],[startdatetime]]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VLOOKUP(Table1[[#This Row],[locationaddress]],VENUEID!$A$2:$B$28,1,TRUE)</f>
        <v>BELLEVUE</v>
      </c>
      <c r="B134" t="str">
        <f>IF(Table1[[#This Row],[categories]]="","",
IF(ISNUMBER(SEARCH("*ADULTS*",Table1[categories])),"ADULTS",
IF(ISNUMBER(SEARCH("*CHILDREN*",Table1[categories])),"CHILDREN",
IF(ISNUMBER(SEARCH("*TEENS*",Table1[categories])),"TEENS"))))</f>
        <v>CHILDREN</v>
      </c>
      <c r="C134" t="str">
        <f>Table1[[#This Row],[startdatetime]]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VLOOKUP(Table1[[#This Row],[locationaddress]],VENUEID!$A$2:$B$28,1,TRUE)</f>
        <v>BELLEVUE</v>
      </c>
      <c r="B135" t="str">
        <f>IF(Table1[[#This Row],[categories]]="","",
IF(ISNUMBER(SEARCH("*ADULTS*",Table1[categories])),"ADULTS",
IF(ISNUMBER(SEARCH("*CHILDREN*",Table1[categories])),"CHILDREN",
IF(ISNUMBER(SEARCH("*TEENS*",Table1[categories])),"TEENS"))))</f>
        <v>ADULTS</v>
      </c>
      <c r="C135" t="str">
        <f>Table1[[#This Row],[startdatetime]]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VLOOKUP(Table1[[#This Row],[locationaddress]],VENUEID!$A$2:$B$28,1,TRUE)</f>
        <v>BELLEVUE</v>
      </c>
      <c r="B136" t="str">
        <f>IF(Table1[[#This Row],[categories]]="","",
IF(ISNUMBER(SEARCH("*ADULTS*",Table1[categories])),"ADULTS",
IF(ISNUMBER(SEARCH("*CHILDREN*",Table1[categories])),"CHILDREN",
IF(ISNUMBER(SEARCH("*TEENS*",Table1[categories])),"TEENS"))))</f>
        <v>CHILDREN</v>
      </c>
      <c r="C136" t="str">
        <f>Table1[[#This Row],[startdatetime]]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VLOOKUP(Table1[[#This Row],[locationaddress]],VENUEID!$A$2:$B$28,1,TRUE)</f>
        <v>BELLEVUE</v>
      </c>
      <c r="B137" t="str">
        <f>IF(Table1[[#This Row],[categories]]="","",
IF(ISNUMBER(SEARCH("*ADULTS*",Table1[categories])),"ADULTS",
IF(ISNUMBER(SEARCH("*CHILDREN*",Table1[categories])),"CHILDREN",
IF(ISNUMBER(SEARCH("*TEENS*",Table1[categories])),"TEENS"))))</f>
        <v>CHILDREN</v>
      </c>
      <c r="C137" t="str">
        <f>Table1[[#This Row],[startdatetime]]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VLOOKUP(Table1[[#This Row],[locationaddress]],VENUEID!$A$2:$B$28,1,TRUE)</f>
        <v>#N/A</v>
      </c>
      <c r="B138" t="str">
        <f>IF(Table1[[#This Row],[categories]]="","",
IF(ISNUMBER(SEARCH("*ADULTS*",Table1[categories])),"ADULTS",
IF(ISNUMBER(SEARCH("*CHILDREN*",Table1[categories])),"CHILDREN",
IF(ISNUMBER(SEARCH("*TEENS*",Table1[categories])),"TEENS"))))</f>
        <v/>
      </c>
      <c r="C138">
        <f>Table1[[#This Row],[startdatetime]]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VLOOKUP(Table1[[#This Row],[locationaddress]],VENUEID!$A$2:$B$28,1,TRUE)</f>
        <v>BELLEVUE</v>
      </c>
      <c r="B139" t="str">
        <f>IF(Table1[[#This Row],[categories]]="","",
IF(ISNUMBER(SEARCH("*ADULTS*",Table1[categories])),"ADULTS",
IF(ISNUMBER(SEARCH("*CHILDREN*",Table1[categories])),"CHILDREN",
IF(ISNUMBER(SEARCH("*TEENS*",Table1[categories])),"TEENS"))))</f>
        <v>CHILDREN</v>
      </c>
      <c r="C139" t="str">
        <f>Table1[[#This Row],[startdatetime]]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VLOOKUP(Table1[[#This Row],[locationaddress]],VENUEID!$A$2:$B$28,1,TRUE)</f>
        <v>BELLEVUE</v>
      </c>
      <c r="B140" t="str">
        <f>IF(Table1[[#This Row],[categories]]="","",
IF(ISNUMBER(SEARCH("*ADULTS*",Table1[categories])),"ADULTS",
IF(ISNUMBER(SEARCH("*CHILDREN*",Table1[categories])),"CHILDREN",
IF(ISNUMBER(SEARCH("*TEENS*",Table1[categories])),"TEENS"))))</f>
        <v>CHILDREN</v>
      </c>
      <c r="C140" t="str">
        <f>Table1[[#This Row],[startdatetime]]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VLOOKUP(Table1[[#This Row],[locationaddress]],VENUEID!$A$2:$B$28,1,TRUE)</f>
        <v>BELLEVUE</v>
      </c>
      <c r="B141" t="str">
        <f>IF(Table1[[#This Row],[categories]]="","",
IF(ISNUMBER(SEARCH("*ADULTS*",Table1[categories])),"ADULTS",
IF(ISNUMBER(SEARCH("*CHILDREN*",Table1[categories])),"CHILDREN",
IF(ISNUMBER(SEARCH("*TEENS*",Table1[categories])),"TEENS"))))</f>
        <v>CHILDREN</v>
      </c>
      <c r="C141" t="str">
        <f>Table1[[#This Row],[startdatetime]]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VLOOKUP(Table1[[#This Row],[locationaddress]],VENUEID!$A$2:$B$28,1,TRUE)</f>
        <v>#N/A</v>
      </c>
      <c r="B142" t="str">
        <f>IF(Table1[[#This Row],[categories]]="","",
IF(ISNUMBER(SEARCH("*ADULTS*",Table1[categories])),"ADULTS",
IF(ISNUMBER(SEARCH("*CHILDREN*",Table1[categories])),"CHILDREN",
IF(ISNUMBER(SEARCH("*TEENS*",Table1[categories])),"TEENS"))))</f>
        <v/>
      </c>
      <c r="C142">
        <f>Table1[[#This Row],[startdatetime]]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VLOOKUP(Table1[[#This Row],[locationaddress]],VENUEID!$A$2:$B$28,1,TRUE)</f>
        <v>BELLEVUE</v>
      </c>
      <c r="B143" t="str">
        <f>IF(Table1[[#This Row],[categories]]="","",
IF(ISNUMBER(SEARCH("*ADULTS*",Table1[categories])),"ADULTS",
IF(ISNUMBER(SEARCH("*CHILDREN*",Table1[categories])),"CHILDREN",
IF(ISNUMBER(SEARCH("*TEENS*",Table1[categories])),"TEENS"))))</f>
        <v>ADULTS</v>
      </c>
      <c r="C143" t="str">
        <f>Table1[[#This Row],[startdatetime]]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VLOOKUP(Table1[[#This Row],[locationaddress]],VENUEID!$A$2:$B$28,1,TRUE)</f>
        <v>BELLEVUE</v>
      </c>
      <c r="B144" t="str">
        <f>IF(Table1[[#This Row],[categories]]="","",
IF(ISNUMBER(SEARCH("*ADULTS*",Table1[categories])),"ADULTS",
IF(ISNUMBER(SEARCH("*CHILDREN*",Table1[categories])),"CHILDREN",
IF(ISNUMBER(SEARCH("*TEENS*",Table1[categories])),"TEENS"))))</f>
        <v>CHILDREN</v>
      </c>
      <c r="C144" t="str">
        <f>Table1[[#This Row],[startdatetime]]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VLOOKUP(Table1[[#This Row],[locationaddress]],VENUEID!$A$2:$B$28,1,TRUE)</f>
        <v>BELLEVUE</v>
      </c>
      <c r="B145" t="str">
        <f>IF(Table1[[#This Row],[categories]]="","",
IF(ISNUMBER(SEARCH("*ADULTS*",Table1[categories])),"ADULTS",
IF(ISNUMBER(SEARCH("*CHILDREN*",Table1[categories])),"CHILDREN",
IF(ISNUMBER(SEARCH("*TEENS*",Table1[categories])),"TEENS"))))</f>
        <v>CHILDREN</v>
      </c>
      <c r="C145" t="str">
        <f>Table1[[#This Row],[startdatetime]]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VLOOKUP(Table1[[#This Row],[locationaddress]],VENUEID!$A$2:$B$28,1,TRUE)</f>
        <v>BELLEVUE</v>
      </c>
      <c r="B146" t="str">
        <f>IF(Table1[[#This Row],[categories]]="","",
IF(ISNUMBER(SEARCH("*ADULTS*",Table1[categories])),"ADULTS",
IF(ISNUMBER(SEARCH("*CHILDREN*",Table1[categories])),"CHILDREN",
IF(ISNUMBER(SEARCH("*TEENS*",Table1[categories])),"TEENS"))))</f>
        <v>ADULTS</v>
      </c>
      <c r="C146" t="str">
        <f>Table1[[#This Row],[startdatetime]]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VLOOKUP(Table1[[#This Row],[locationaddress]],VENUEID!$A$2:$B$28,1,TRUE)</f>
        <v>#N/A</v>
      </c>
      <c r="B147" t="str">
        <f>IF(Table1[[#This Row],[categories]]="","",
IF(ISNUMBER(SEARCH("*ADULTS*",Table1[categories])),"ADULTS",
IF(ISNUMBER(SEARCH("*CHILDREN*",Table1[categories])),"CHILDREN",
IF(ISNUMBER(SEARCH("*TEENS*",Table1[categories])),"TEENS"))))</f>
        <v/>
      </c>
      <c r="C147">
        <f>Table1[[#This Row],[startdatetime]]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VLOOKUP(Table1[[#This Row],[locationaddress]],VENUEID!$A$2:$B$28,1,TRUE)</f>
        <v>BELLEVUE</v>
      </c>
      <c r="B148" t="str">
        <f>IF(Table1[[#This Row],[categories]]="","",
IF(ISNUMBER(SEARCH("*ADULTS*",Table1[categories])),"ADULTS",
IF(ISNUMBER(SEARCH("*CHILDREN*",Table1[categories])),"CHILDREN",
IF(ISNUMBER(SEARCH("*TEENS*",Table1[categories])),"TEENS"))))</f>
        <v>ADULTS</v>
      </c>
      <c r="C148" t="str">
        <f>Table1[[#This Row],[startdatetime]]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VLOOKUP(Table1[[#This Row],[locationaddress]],VENUEID!$A$2:$B$28,1,TRUE)</f>
        <v>BELLEVUE</v>
      </c>
      <c r="B149" t="str">
        <f>IF(Table1[[#This Row],[categories]]="","",
IF(ISNUMBER(SEARCH("*ADULTS*",Table1[categories])),"ADULTS",
IF(ISNUMBER(SEARCH("*CHILDREN*",Table1[categories])),"CHILDREN",
IF(ISNUMBER(SEARCH("*TEENS*",Table1[categories])),"TEENS"))))</f>
        <v>CHILDREN</v>
      </c>
      <c r="C149" t="str">
        <f>Table1[[#This Row],[startdatetime]]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VLOOKUP(Table1[[#This Row],[locationaddress]],VENUEID!$A$2:$B$28,1,TRUE)</f>
        <v>BELLEVUE</v>
      </c>
      <c r="B150" t="str">
        <f>IF(Table1[[#This Row],[categories]]="","",
IF(ISNUMBER(SEARCH("*ADULTS*",Table1[categories])),"ADULTS",
IF(ISNUMBER(SEARCH("*CHILDREN*",Table1[categories])),"CHILDREN",
IF(ISNUMBER(SEARCH("*TEENS*",Table1[categories])),"TEENS"))))</f>
        <v>ADULTS</v>
      </c>
      <c r="C150" t="str">
        <f>Table1[[#This Row],[startdatetime]]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VLOOKUP(Table1[[#This Row],[locationaddress]],VENUEID!$A$2:$B$28,1,TRUE)</f>
        <v>#N/A</v>
      </c>
      <c r="B151" t="str">
        <f>IF(Table1[[#This Row],[categories]]="","",
IF(ISNUMBER(SEARCH("*ADULTS*",Table1[categories])),"ADULTS",
IF(ISNUMBER(SEARCH("*CHILDREN*",Table1[categories])),"CHILDREN",
IF(ISNUMBER(SEARCH("*TEENS*",Table1[categories])),"TEENS"))))</f>
        <v/>
      </c>
      <c r="C151">
        <f>Table1[[#This Row],[startdatetime]]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VLOOKUP(Table1[[#This Row],[locationaddress]],VENUEID!$A$2:$B$28,1,TRUE)</f>
        <v>#N/A</v>
      </c>
      <c r="B152" t="str">
        <f>IF(Table1[[#This Row],[categories]]="","",
IF(ISNUMBER(SEARCH("*ADULTS*",Table1[categories])),"ADULTS",
IF(ISNUMBER(SEARCH("*CHILDREN*",Table1[categories])),"CHILDREN",
IF(ISNUMBER(SEARCH("*TEENS*",Table1[categories])),"TEENS"))))</f>
        <v/>
      </c>
      <c r="C152">
        <f>Table1[[#This Row],[startdatetime]]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VLOOKUP(Table1[[#This Row],[locationaddress]],VENUEID!$A$2:$B$28,1,TRUE)</f>
        <v>#N/A</v>
      </c>
      <c r="B153" t="str">
        <f>IF(Table1[[#This Row],[categories]]="","",
IF(ISNUMBER(SEARCH("*ADULTS*",Table1[categories])),"ADULTS",
IF(ISNUMBER(SEARCH("*CHILDREN*",Table1[categories])),"CHILDREN",
IF(ISNUMBER(SEARCH("*TEENS*",Table1[categories])),"TEENS"))))</f>
        <v/>
      </c>
      <c r="C153">
        <f>Table1[[#This Row],[startdatetime]]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VLOOKUP(Table1[[#This Row],[locationaddress]],VENUEID!$A$2:$B$28,1,TRUE)</f>
        <v>BELLEVUE</v>
      </c>
      <c r="B154" t="str">
        <f>IF(Table1[[#This Row],[categories]]="","",
IF(ISNUMBER(SEARCH("*ADULTS*",Table1[categories])),"ADULTS",
IF(ISNUMBER(SEARCH("*CHILDREN*",Table1[categories])),"CHILDREN",
IF(ISNUMBER(SEARCH("*TEENS*",Table1[categories])),"TEENS"))))</f>
        <v>CHILDREN</v>
      </c>
      <c r="C154" t="str">
        <f>Table1[[#This Row],[startdatetime]]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VLOOKUP(Table1[[#This Row],[locationaddress]],VENUEID!$A$2:$B$28,1,TRUE)</f>
        <v>BELLEVUE</v>
      </c>
      <c r="B155" t="str">
        <f>IF(Table1[[#This Row],[categories]]="","",
IF(ISNUMBER(SEARCH("*ADULTS*",Table1[categories])),"ADULTS",
IF(ISNUMBER(SEARCH("*CHILDREN*",Table1[categories])),"CHILDREN",
IF(ISNUMBER(SEARCH("*TEENS*",Table1[categories])),"TEENS"))))</f>
        <v>ADULTS</v>
      </c>
      <c r="C155" t="str">
        <f>Table1[[#This Row],[startdatetime]]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VLOOKUP(Table1[[#This Row],[locationaddress]],VENUEID!$A$2:$B$28,1,TRUE)</f>
        <v>BELLEVUE</v>
      </c>
      <c r="B156" t="str">
        <f>IF(Table1[[#This Row],[categories]]="","",
IF(ISNUMBER(SEARCH("*ADULTS*",Table1[categories])),"ADULTS",
IF(ISNUMBER(SEARCH("*CHILDREN*",Table1[categories])),"CHILDREN",
IF(ISNUMBER(SEARCH("*TEENS*",Table1[categories])),"TEENS"))))</f>
        <v>CHILDREN</v>
      </c>
      <c r="C156" t="str">
        <f>Table1[[#This Row],[startdatetime]]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VLOOKUP(Table1[[#This Row],[locationaddress]],VENUEID!$A$2:$B$28,1,TRUE)</f>
        <v>#N/A</v>
      </c>
      <c r="B157" t="str">
        <f>IF(Table1[[#This Row],[categories]]="","",
IF(ISNUMBER(SEARCH("*ADULTS*",Table1[categories])),"ADULTS",
IF(ISNUMBER(SEARCH("*CHILDREN*",Table1[categories])),"CHILDREN",
IF(ISNUMBER(SEARCH("*TEENS*",Table1[categories])),"TEENS"))))</f>
        <v/>
      </c>
      <c r="C157">
        <f>Table1[[#This Row],[startdatetime]]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VLOOKUP(Table1[[#This Row],[locationaddress]],VENUEID!$A$2:$B$28,1,TRUE)</f>
        <v>BELLEVUE</v>
      </c>
      <c r="B158" t="str">
        <f>IF(Table1[[#This Row],[categories]]="","",
IF(ISNUMBER(SEARCH("*ADULTS*",Table1[categories])),"ADULTS",
IF(ISNUMBER(SEARCH("*CHILDREN*",Table1[categories])),"CHILDREN",
IF(ISNUMBER(SEARCH("*TEENS*",Table1[categories])),"TEENS"))))</f>
        <v>CHILDREN</v>
      </c>
      <c r="C158" t="str">
        <f>Table1[[#This Row],[startdatetime]]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VLOOKUP(Table1[[#This Row],[locationaddress]],VENUEID!$A$2:$B$28,1,TRUE)</f>
        <v>BELLEVUE</v>
      </c>
      <c r="B159" t="str">
        <f>IF(Table1[[#This Row],[categories]]="","",
IF(ISNUMBER(SEARCH("*ADULTS*",Table1[categories])),"ADULTS",
IF(ISNUMBER(SEARCH("*CHILDREN*",Table1[categories])),"CHILDREN",
IF(ISNUMBER(SEARCH("*TEENS*",Table1[categories])),"TEENS"))))</f>
        <v>CHILDREN</v>
      </c>
      <c r="C159" t="str">
        <f>Table1[[#This Row],[startdatetime]]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VLOOKUP(Table1[[#This Row],[locationaddress]],VENUEID!$A$2:$B$28,1,TRUE)</f>
        <v>#N/A</v>
      </c>
      <c r="B160" t="str">
        <f>IF(Table1[[#This Row],[categories]]="","",
IF(ISNUMBER(SEARCH("*ADULTS*",Table1[categories])),"ADULTS",
IF(ISNUMBER(SEARCH("*CHILDREN*",Table1[categories])),"CHILDREN",
IF(ISNUMBER(SEARCH("*TEENS*",Table1[categories])),"TEENS"))))</f>
        <v/>
      </c>
      <c r="C160">
        <f>Table1[[#This Row],[startdatetime]]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VLOOKUP(Table1[[#This Row],[locationaddress]],VENUEID!$A$2:$B$28,1,TRUE)</f>
        <v>BELLEVUE</v>
      </c>
      <c r="B161" t="str">
        <f>IF(Table1[[#This Row],[categories]]="","",
IF(ISNUMBER(SEARCH("*ADULTS*",Table1[categories])),"ADULTS",
IF(ISNUMBER(SEARCH("*CHILDREN*",Table1[categories])),"CHILDREN",
IF(ISNUMBER(SEARCH("*TEENS*",Table1[categories])),"TEENS"))))</f>
        <v>ADULTS</v>
      </c>
      <c r="C161" t="str">
        <f>Table1[[#This Row],[startdatetime]]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VLOOKUP(Table1[[#This Row],[locationaddress]],VENUEID!$A$2:$B$28,1,TRUE)</f>
        <v>BELLEVUE</v>
      </c>
      <c r="B162" t="str">
        <f>IF(Table1[[#This Row],[categories]]="","",
IF(ISNUMBER(SEARCH("*ADULTS*",Table1[categories])),"ADULTS",
IF(ISNUMBER(SEARCH("*CHILDREN*",Table1[categories])),"CHILDREN",
IF(ISNUMBER(SEARCH("*TEENS*",Table1[categories])),"TEENS"))))</f>
        <v>CHILDREN</v>
      </c>
      <c r="C162" t="str">
        <f>Table1[[#This Row],[startdatetime]]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VLOOKUP(Table1[[#This Row],[locationaddress]],VENUEID!$A$2:$B$28,1,TRUE)</f>
        <v>BELLEVUE</v>
      </c>
      <c r="B163" t="str">
        <f>IF(Table1[[#This Row],[categories]]="","",
IF(ISNUMBER(SEARCH("*ADULTS*",Table1[categories])),"ADULTS",
IF(ISNUMBER(SEARCH("*CHILDREN*",Table1[categories])),"CHILDREN",
IF(ISNUMBER(SEARCH("*TEENS*",Table1[categories])),"TEENS"))))</f>
        <v>CHILDREN</v>
      </c>
      <c r="C163" t="str">
        <f>Table1[[#This Row],[startdatetime]]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VLOOKUP(Table1[[#This Row],[locationaddress]],VENUEID!$A$2:$B$28,1,TRUE)</f>
        <v>BELLEVUE</v>
      </c>
      <c r="B164" t="str">
        <f>IF(Table1[[#This Row],[categories]]="","",
IF(ISNUMBER(SEARCH("*ADULTS*",Table1[categories])),"ADULTS",
IF(ISNUMBER(SEARCH("*CHILDREN*",Table1[categories])),"CHILDREN",
IF(ISNUMBER(SEARCH("*TEENS*",Table1[categories])),"TEENS"))))</f>
        <v>CHILDREN</v>
      </c>
      <c r="C164" t="str">
        <f>Table1[[#This Row],[startdatetime]]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VLOOKUP(Table1[[#This Row],[locationaddress]],VENUEID!$A$2:$B$28,1,TRUE)</f>
        <v>#N/A</v>
      </c>
      <c r="B165" t="str">
        <f>IF(Table1[[#This Row],[categories]]="","",
IF(ISNUMBER(SEARCH("*ADULTS*",Table1[categories])),"ADULTS",
IF(ISNUMBER(SEARCH("*CHILDREN*",Table1[categories])),"CHILDREN",
IF(ISNUMBER(SEARCH("*TEENS*",Table1[categories])),"TEENS"))))</f>
        <v/>
      </c>
      <c r="C165">
        <f>Table1[[#This Row],[startdatetime]]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VLOOKUP(Table1[[#This Row],[locationaddress]],VENUEID!$A$2:$B$28,1,TRUE)</f>
        <v>BELLEVUE</v>
      </c>
      <c r="B166" t="str">
        <f>IF(Table1[[#This Row],[categories]]="","",
IF(ISNUMBER(SEARCH("*ADULTS*",Table1[categories])),"ADULTS",
IF(ISNUMBER(SEARCH("*CHILDREN*",Table1[categories])),"CHILDREN",
IF(ISNUMBER(SEARCH("*TEENS*",Table1[categories])),"TEENS"))))</f>
        <v>ADULTS</v>
      </c>
      <c r="C166" t="str">
        <f>Table1[[#This Row],[startdatetime]]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VLOOKUP(Table1[[#This Row],[locationaddress]],VENUEID!$A$2:$B$28,1,TRUE)</f>
        <v>BELLEVUE</v>
      </c>
      <c r="B167" t="str">
        <f>IF(Table1[[#This Row],[categories]]="","",
IF(ISNUMBER(SEARCH("*ADULTS*",Table1[categories])),"ADULTS",
IF(ISNUMBER(SEARCH("*CHILDREN*",Table1[categories])),"CHILDREN",
IF(ISNUMBER(SEARCH("*TEENS*",Table1[categories])),"TEENS"))))</f>
        <v>CHILDREN</v>
      </c>
      <c r="C167" t="str">
        <f>Table1[[#This Row],[startdatetime]]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VLOOKUP(Table1[[#This Row],[locationaddress]],VENUEID!$A$2:$B$28,1,TRUE)</f>
        <v>BELLEVUE</v>
      </c>
      <c r="B168" t="str">
        <f>IF(Table1[[#This Row],[categories]]="","",
IF(ISNUMBER(SEARCH("*ADULTS*",Table1[categories])),"ADULTS",
IF(ISNUMBER(SEARCH("*CHILDREN*",Table1[categories])),"CHILDREN",
IF(ISNUMBER(SEARCH("*TEENS*",Table1[categories])),"TEENS"))))</f>
        <v>ADULTS</v>
      </c>
      <c r="C168" t="str">
        <f>Table1[[#This Row],[startdatetime]]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VLOOKUP(Table1[[#This Row],[locationaddress]],VENUEID!$A$2:$B$28,1,TRUE)</f>
        <v>#N/A</v>
      </c>
      <c r="B169" t="str">
        <f>IF(Table1[[#This Row],[categories]]="","",
IF(ISNUMBER(SEARCH("*ADULTS*",Table1[categories])),"ADULTS",
IF(ISNUMBER(SEARCH("*CHILDREN*",Table1[categories])),"CHILDREN",
IF(ISNUMBER(SEARCH("*TEENS*",Table1[categories])),"TEENS"))))</f>
        <v/>
      </c>
      <c r="C169">
        <f>Table1[[#This Row],[startdatetime]]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VLOOKUP(Table1[[#This Row],[locationaddress]],VENUEID!$A$2:$B$28,1,TRUE)</f>
        <v>#N/A</v>
      </c>
      <c r="B170" t="str">
        <f>IF(Table1[[#This Row],[categories]]="","",
IF(ISNUMBER(SEARCH("*ADULTS*",Table1[categories])),"ADULTS",
IF(ISNUMBER(SEARCH("*CHILDREN*",Table1[categories])),"CHILDREN",
IF(ISNUMBER(SEARCH("*TEENS*",Table1[categories])),"TEENS"))))</f>
        <v/>
      </c>
      <c r="C170">
        <f>Table1[[#This Row],[startdatetime]]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VLOOKUP(Table1[[#This Row],[locationaddress]],VENUEID!$A$2:$B$28,1,TRUE)</f>
        <v>#N/A</v>
      </c>
      <c r="B171" t="str">
        <f>IF(Table1[[#This Row],[categories]]="","",
IF(ISNUMBER(SEARCH("*ADULTS*",Table1[categories])),"ADULTS",
IF(ISNUMBER(SEARCH("*CHILDREN*",Table1[categories])),"CHILDREN",
IF(ISNUMBER(SEARCH("*TEENS*",Table1[categories])),"TEENS"))))</f>
        <v/>
      </c>
      <c r="C171">
        <f>Table1[[#This Row],[startdatetime]]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VLOOKUP(Table1[[#This Row],[locationaddress]],VENUEID!$A$2:$B$28,1,TRUE)</f>
        <v>BELLEVUE</v>
      </c>
      <c r="B172" t="str">
        <f>IF(Table1[[#This Row],[categories]]="","",
IF(ISNUMBER(SEARCH("*ADULTS*",Table1[categories])),"ADULTS",
IF(ISNUMBER(SEARCH("*CHILDREN*",Table1[categories])),"CHILDREN",
IF(ISNUMBER(SEARCH("*TEENS*",Table1[categories])),"TEENS"))))</f>
        <v>CHILDREN</v>
      </c>
      <c r="C172" t="str">
        <f>Table1[[#This Row],[startdatetime]]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VLOOKUP(Table1[[#This Row],[locationaddress]],VENUEID!$A$2:$B$28,1,TRUE)</f>
        <v>BELLEVUE</v>
      </c>
      <c r="B173" t="str">
        <f>IF(Table1[[#This Row],[categories]]="","",
IF(ISNUMBER(SEARCH("*ADULTS*",Table1[categories])),"ADULTS",
IF(ISNUMBER(SEARCH("*CHILDREN*",Table1[categories])),"CHILDREN",
IF(ISNUMBER(SEARCH("*TEENS*",Table1[categories])),"TEENS"))))</f>
        <v>CHILDREN</v>
      </c>
      <c r="C173" t="str">
        <f>Table1[[#This Row],[startdatetime]]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VLOOKUP(Table1[[#This Row],[locationaddress]],VENUEID!$A$2:$B$28,1,TRUE)</f>
        <v>BELLEVUE</v>
      </c>
      <c r="B174" t="str">
        <f>IF(Table1[[#This Row],[categories]]="","",
IF(ISNUMBER(SEARCH("*ADULTS*",Table1[categories])),"ADULTS",
IF(ISNUMBER(SEARCH("*CHILDREN*",Table1[categories])),"CHILDREN",
IF(ISNUMBER(SEARCH("*TEENS*",Table1[categories])),"TEENS"))))</f>
        <v>TEENS</v>
      </c>
      <c r="C174" t="str">
        <f>Table1[[#This Row],[startdatetime]]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VLOOKUP(Table1[[#This Row],[locationaddress]],VENUEID!$A$2:$B$28,1,TRUE)</f>
        <v>BELLEVUE</v>
      </c>
      <c r="B175" t="str">
        <f>IF(Table1[[#This Row],[categories]]="","",
IF(ISNUMBER(SEARCH("*ADULTS*",Table1[categories])),"ADULTS",
IF(ISNUMBER(SEARCH("*CHILDREN*",Table1[categories])),"CHILDREN",
IF(ISNUMBER(SEARCH("*TEENS*",Table1[categories])),"TEENS"))))</f>
        <v>CHILDREN</v>
      </c>
      <c r="C175" t="str">
        <f>Table1[[#This Row],[startdatetime]]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VLOOKUP(Table1[[#This Row],[locationaddress]],VENUEID!$A$2:$B$28,1,TRUE)</f>
        <v>BELLEVUE</v>
      </c>
      <c r="B176" t="str">
        <f>IF(Table1[[#This Row],[categories]]="","",
IF(ISNUMBER(SEARCH("*ADULTS*",Table1[categories])),"ADULTS",
IF(ISNUMBER(SEARCH("*CHILDREN*",Table1[categories])),"CHILDREN",
IF(ISNUMBER(SEARCH("*TEENS*",Table1[categories])),"TEENS"))))</f>
        <v>CHILDREN</v>
      </c>
      <c r="C176" t="str">
        <f>Table1[[#This Row],[startdatetime]]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VLOOKUP(Table1[[#This Row],[locationaddress]],VENUEID!$A$2:$B$28,1,TRUE)</f>
        <v>#N/A</v>
      </c>
      <c r="B177" t="str">
        <f>IF(Table1[[#This Row],[categories]]="","",
IF(ISNUMBER(SEARCH("*ADULTS*",Table1[categories])),"ADULTS",
IF(ISNUMBER(SEARCH("*CHILDREN*",Table1[categories])),"CHILDREN",
IF(ISNUMBER(SEARCH("*TEENS*",Table1[categories])),"TEENS"))))</f>
        <v/>
      </c>
      <c r="C177">
        <f>Table1[[#This Row],[startdatetime]]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VLOOKUP(Table1[[#This Row],[locationaddress]],VENUEID!$A$2:$B$28,1,TRUE)</f>
        <v>BELLEVUE</v>
      </c>
      <c r="B178" t="str">
        <f>IF(Table1[[#This Row],[categories]]="","",
IF(ISNUMBER(SEARCH("*ADULTS*",Table1[categories])),"ADULTS",
IF(ISNUMBER(SEARCH("*CHILDREN*",Table1[categories])),"CHILDREN",
IF(ISNUMBER(SEARCH("*TEENS*",Table1[categories])),"TEENS"))))</f>
        <v>ADULTS</v>
      </c>
      <c r="C178" t="str">
        <f>Table1[[#This Row],[startdatetime]]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VLOOKUP(Table1[[#This Row],[locationaddress]],VENUEID!$A$2:$B$28,1,TRUE)</f>
        <v>BELLEVUE</v>
      </c>
      <c r="B179" t="str">
        <f>IF(Table1[[#This Row],[categories]]="","",
IF(ISNUMBER(SEARCH("*ADULTS*",Table1[categories])),"ADULTS",
IF(ISNUMBER(SEARCH("*CHILDREN*",Table1[categories])),"CHILDREN",
IF(ISNUMBER(SEARCH("*TEENS*",Table1[categories])),"TEENS"))))</f>
        <v>CHILDREN</v>
      </c>
      <c r="C179" t="str">
        <f>Table1[[#This Row],[startdatetime]]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VLOOKUP(Table1[[#This Row],[locationaddress]],VENUEID!$A$2:$B$28,1,TRUE)</f>
        <v>BELLEVUE</v>
      </c>
      <c r="B180" t="str">
        <f>IF(Table1[[#This Row],[categories]]="","",
IF(ISNUMBER(SEARCH("*ADULTS*",Table1[categories])),"ADULTS",
IF(ISNUMBER(SEARCH("*CHILDREN*",Table1[categories])),"CHILDREN",
IF(ISNUMBER(SEARCH("*TEENS*",Table1[categories])),"TEENS"))))</f>
        <v>CHILDREN</v>
      </c>
      <c r="C180" t="str">
        <f>Table1[[#This Row],[startdatetime]]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VLOOKUP(Table1[[#This Row],[locationaddress]],VENUEID!$A$2:$B$28,1,TRUE)</f>
        <v>BELLEVUE</v>
      </c>
      <c r="B181" t="str">
        <f>IF(Table1[[#This Row],[categories]]="","",
IF(ISNUMBER(SEARCH("*ADULTS*",Table1[categories])),"ADULTS",
IF(ISNUMBER(SEARCH("*CHILDREN*",Table1[categories])),"CHILDREN",
IF(ISNUMBER(SEARCH("*TEENS*",Table1[categories])),"TEENS"))))</f>
        <v>TEENS</v>
      </c>
      <c r="C181" t="str">
        <f>Table1[[#This Row],[startdatetime]]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VLOOKUP(Table1[[#This Row],[locationaddress]],VENUEID!$A$2:$B$28,1,TRUE)</f>
        <v>BELLEVUE</v>
      </c>
      <c r="B182" t="str">
        <f>IF(Table1[[#This Row],[categories]]="","",
IF(ISNUMBER(SEARCH("*ADULTS*",Table1[categories])),"ADULTS",
IF(ISNUMBER(SEARCH("*CHILDREN*",Table1[categories])),"CHILDREN",
IF(ISNUMBER(SEARCH("*TEENS*",Table1[categories])),"TEENS"))))</f>
        <v>ADULTS</v>
      </c>
      <c r="C182" t="str">
        <f>Table1[[#This Row],[startdatetime]]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VLOOKUP(Table1[[#This Row],[locationaddress]],VENUEID!$A$2:$B$28,1,TRUE)</f>
        <v>BELLEVUE</v>
      </c>
      <c r="B183" t="str">
        <f>IF(Table1[[#This Row],[categories]]="","",
IF(ISNUMBER(SEARCH("*ADULTS*",Table1[categories])),"ADULTS",
IF(ISNUMBER(SEARCH("*CHILDREN*",Table1[categories])),"CHILDREN",
IF(ISNUMBER(SEARCH("*TEENS*",Table1[categories])),"TEENS"))))</f>
        <v>ADULTS</v>
      </c>
      <c r="C183" t="str">
        <f>Table1[[#This Row],[startdatetime]]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VLOOKUP(Table1[[#This Row],[locationaddress]],VENUEID!$A$2:$B$28,1,TRUE)</f>
        <v>BELLEVUE</v>
      </c>
      <c r="B184" t="str">
        <f>IF(Table1[[#This Row],[categories]]="","",
IF(ISNUMBER(SEARCH("*ADULTS*",Table1[categories])),"ADULTS",
IF(ISNUMBER(SEARCH("*CHILDREN*",Table1[categories])),"CHILDREN",
IF(ISNUMBER(SEARCH("*TEENS*",Table1[categories])),"TEENS"))))</f>
        <v>ADULTS</v>
      </c>
      <c r="C184" t="str">
        <f>Table1[[#This Row],[startdatetime]]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VLOOKUP(Table1[[#This Row],[locationaddress]],VENUEID!$A$2:$B$28,1,TRUE)</f>
        <v>BELLEVUE</v>
      </c>
      <c r="B185" t="str">
        <f>IF(Table1[[#This Row],[categories]]="","",
IF(ISNUMBER(SEARCH("*ADULTS*",Table1[categories])),"ADULTS",
IF(ISNUMBER(SEARCH("*CHILDREN*",Table1[categories])),"CHILDREN",
IF(ISNUMBER(SEARCH("*TEENS*",Table1[categories])),"TEENS"))))</f>
        <v>CHILDREN</v>
      </c>
      <c r="C185" t="str">
        <f>Table1[[#This Row],[startdatetime]]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VLOOKUP(Table1[[#This Row],[locationaddress]],VENUEID!$A$2:$B$28,1,TRUE)</f>
        <v>BELLEVUE</v>
      </c>
      <c r="B186" t="str">
        <f>IF(Table1[[#This Row],[categories]]="","",
IF(ISNUMBER(SEARCH("*ADULTS*",Table1[categories])),"ADULTS",
IF(ISNUMBER(SEARCH("*CHILDREN*",Table1[categories])),"CHILDREN",
IF(ISNUMBER(SEARCH("*TEENS*",Table1[categories])),"TEENS"))))</f>
        <v>ADULTS</v>
      </c>
      <c r="C186" t="str">
        <f>Table1[[#This Row],[startdatetime]]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VLOOKUP(Table1[[#This Row],[locationaddress]],VENUEID!$A$2:$B$28,1,TRUE)</f>
        <v>#N/A</v>
      </c>
      <c r="B187" t="str">
        <f>IF(Table1[[#This Row],[categories]]="","",
IF(ISNUMBER(SEARCH("*ADULTS*",Table1[categories])),"ADULTS",
IF(ISNUMBER(SEARCH("*CHILDREN*",Table1[categories])),"CHILDREN",
IF(ISNUMBER(SEARCH("*TEENS*",Table1[categories])),"TEENS"))))</f>
        <v/>
      </c>
      <c r="C187">
        <f>Table1[[#This Row],[startdatetime]]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VLOOKUP(Table1[[#This Row],[locationaddress]],VENUEID!$A$2:$B$28,1,TRUE)</f>
        <v>#N/A</v>
      </c>
      <c r="B188" t="str">
        <f>IF(Table1[[#This Row],[categories]]="","",
IF(ISNUMBER(SEARCH("*ADULTS*",Table1[categories])),"ADULTS",
IF(ISNUMBER(SEARCH("*CHILDREN*",Table1[categories])),"CHILDREN",
IF(ISNUMBER(SEARCH("*TEENS*",Table1[categories])),"TEENS"))))</f>
        <v/>
      </c>
      <c r="C188">
        <f>Table1[[#This Row],[startdatetime]]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VLOOKUP(Table1[[#This Row],[locationaddress]],VENUEID!$A$2:$B$28,1,TRUE)</f>
        <v>#N/A</v>
      </c>
      <c r="B189" t="str">
        <f>IF(Table1[[#This Row],[categories]]="","",
IF(ISNUMBER(SEARCH("*ADULTS*",Table1[categories])),"ADULTS",
IF(ISNUMBER(SEARCH("*CHILDREN*",Table1[categories])),"CHILDREN",
IF(ISNUMBER(SEARCH("*TEENS*",Table1[categories])),"TEENS"))))</f>
        <v/>
      </c>
      <c r="C189">
        <f>Table1[[#This Row],[startdatetime]]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VLOOKUP(Table1[[#This Row],[locationaddress]],VENUEID!$A$2:$B$28,1,TRUE)</f>
        <v>BELLEVUE</v>
      </c>
      <c r="B190" t="str">
        <f>IF(Table1[[#This Row],[categories]]="","",
IF(ISNUMBER(SEARCH("*ADULTS*",Table1[categories])),"ADULTS",
IF(ISNUMBER(SEARCH("*CHILDREN*",Table1[categories])),"CHILDREN",
IF(ISNUMBER(SEARCH("*TEENS*",Table1[categories])),"TEENS"))))</f>
        <v>CHILDREN</v>
      </c>
      <c r="C190" t="str">
        <f>Table1[[#This Row],[startdatetime]]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VLOOKUP(Table1[[#This Row],[locationaddress]],VENUEID!$A$2:$B$28,1,TRUE)</f>
        <v>BELLEVUE</v>
      </c>
      <c r="B191" t="str">
        <f>IF(Table1[[#This Row],[categories]]="","",
IF(ISNUMBER(SEARCH("*ADULTS*",Table1[categories])),"ADULTS",
IF(ISNUMBER(SEARCH("*CHILDREN*",Table1[categories])),"CHILDREN",
IF(ISNUMBER(SEARCH("*TEENS*",Table1[categories])),"TEENS"))))</f>
        <v>CHILDREN</v>
      </c>
      <c r="C191" t="str">
        <f>Table1[[#This Row],[startdatetime]]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VLOOKUP(Table1[[#This Row],[locationaddress]],VENUEID!$A$2:$B$28,1,TRUE)</f>
        <v>BELLEVUE</v>
      </c>
      <c r="B192" t="str">
        <f>IF(Table1[[#This Row],[categories]]="","",
IF(ISNUMBER(SEARCH("*ADULTS*",Table1[categories])),"ADULTS",
IF(ISNUMBER(SEARCH("*CHILDREN*",Table1[categories])),"CHILDREN",
IF(ISNUMBER(SEARCH("*TEENS*",Table1[categories])),"TEENS"))))</f>
        <v>CHILDREN</v>
      </c>
      <c r="C192" t="str">
        <f>Table1[[#This Row],[startdatetime]]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VLOOKUP(Table1[[#This Row],[locationaddress]],VENUEID!$A$2:$B$28,1,TRUE)</f>
        <v>#N/A</v>
      </c>
      <c r="B193" t="str">
        <f>IF(Table1[[#This Row],[categories]]="","",
IF(ISNUMBER(SEARCH("*ADULTS*",Table1[categories])),"ADULTS",
IF(ISNUMBER(SEARCH("*CHILDREN*",Table1[categories])),"CHILDREN",
IF(ISNUMBER(SEARCH("*TEENS*",Table1[categories])),"TEENS"))))</f>
        <v/>
      </c>
      <c r="C193">
        <f>Table1[[#This Row],[startdatetime]]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VLOOKUP(Table1[[#This Row],[locationaddress]],VENUEID!$A$2:$B$28,1,TRUE)</f>
        <v>#N/A</v>
      </c>
      <c r="B194" t="str">
        <f>IF(Table1[[#This Row],[categories]]="","",
IF(ISNUMBER(SEARCH("*ADULTS*",Table1[categories])),"ADULTS",
IF(ISNUMBER(SEARCH("*CHILDREN*",Table1[categories])),"CHILDREN",
IF(ISNUMBER(SEARCH("*TEENS*",Table1[categories])),"TEENS"))))</f>
        <v/>
      </c>
      <c r="C194">
        <f>Table1[[#This Row],[startdatetime]]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VLOOKUP(Table1[[#This Row],[locationaddress]],VENUEID!$A$2:$B$28,1,TRUE)</f>
        <v>BELLEVUE</v>
      </c>
      <c r="B195" t="str">
        <f>IF(Table1[[#This Row],[categories]]="","",
IF(ISNUMBER(SEARCH("*ADULTS*",Table1[categories])),"ADULTS",
IF(ISNUMBER(SEARCH("*CHILDREN*",Table1[categories])),"CHILDREN",
IF(ISNUMBER(SEARCH("*TEENS*",Table1[categories])),"TEENS"))))</f>
        <v>CHILDREN</v>
      </c>
      <c r="C195" t="str">
        <f>Table1[[#This Row],[startdatetime]]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VLOOKUP(Table1[[#This Row],[locationaddress]],VENUEID!$A$2:$B$28,1,TRUE)</f>
        <v>BELLEVUE</v>
      </c>
      <c r="B196" t="str">
        <f>IF(Table1[[#This Row],[categories]]="","",
IF(ISNUMBER(SEARCH("*ADULTS*",Table1[categories])),"ADULTS",
IF(ISNUMBER(SEARCH("*CHILDREN*",Table1[categories])),"CHILDREN",
IF(ISNUMBER(SEARCH("*TEENS*",Table1[categories])),"TEENS"))))</f>
        <v>CHILDREN</v>
      </c>
      <c r="C196" t="str">
        <f>Table1[[#This Row],[startdatetime]]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VLOOKUP(Table1[[#This Row],[locationaddress]],VENUEID!$A$2:$B$28,1,TRUE)</f>
        <v>BELLEVUE</v>
      </c>
      <c r="B197" t="str">
        <f>IF(Table1[[#This Row],[categories]]="","",
IF(ISNUMBER(SEARCH("*ADULTS*",Table1[categories])),"ADULTS",
IF(ISNUMBER(SEARCH("*CHILDREN*",Table1[categories])),"CHILDREN",
IF(ISNUMBER(SEARCH("*TEENS*",Table1[categories])),"TEENS"))))</f>
        <v>CHILDREN</v>
      </c>
      <c r="C197" t="str">
        <f>Table1[[#This Row],[startdatetime]]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VLOOKUP(Table1[[#This Row],[locationaddress]],VENUEID!$A$2:$B$28,1,TRUE)</f>
        <v>#N/A</v>
      </c>
      <c r="B198" t="str">
        <f>IF(Table1[[#This Row],[categories]]="","",
IF(ISNUMBER(SEARCH("*ADULTS*",Table1[categories])),"ADULTS",
IF(ISNUMBER(SEARCH("*CHILDREN*",Table1[categories])),"CHILDREN",
IF(ISNUMBER(SEARCH("*TEENS*",Table1[categories])),"TEENS"))))</f>
        <v/>
      </c>
      <c r="C198">
        <f>Table1[[#This Row],[startdatetime]]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VLOOKUP(Table1[[#This Row],[locationaddress]],VENUEID!$A$2:$B$28,1,TRUE)</f>
        <v>BELLEVUE</v>
      </c>
      <c r="B199" t="str">
        <f>IF(Table1[[#This Row],[categories]]="","",
IF(ISNUMBER(SEARCH("*ADULTS*",Table1[categories])),"ADULTS",
IF(ISNUMBER(SEARCH("*CHILDREN*",Table1[categories])),"CHILDREN",
IF(ISNUMBER(SEARCH("*TEENS*",Table1[categories])),"TEENS"))))</f>
        <v>ADULTS</v>
      </c>
      <c r="C199" t="str">
        <f>Table1[[#This Row],[startdatetime]]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VLOOKUP(Table1[[#This Row],[locationaddress]],VENUEID!$A$2:$B$28,1,TRUE)</f>
        <v>BELLEVUE</v>
      </c>
      <c r="B200" t="str">
        <f>IF(Table1[[#This Row],[categories]]="","",
IF(ISNUMBER(SEARCH("*ADULTS*",Table1[categories])),"ADULTS",
IF(ISNUMBER(SEARCH("*CHILDREN*",Table1[categories])),"CHILDREN",
IF(ISNUMBER(SEARCH("*TEENS*",Table1[categories])),"TEENS"))))</f>
        <v>CHILDREN</v>
      </c>
      <c r="C200" t="str">
        <f>Table1[[#This Row],[startdatetime]]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VLOOKUP(Table1[[#This Row],[locationaddress]],VENUEID!$A$2:$B$28,1,TRUE)</f>
        <v>BELLEVUE</v>
      </c>
      <c r="B201" t="str">
        <f>IF(Table1[[#This Row],[categories]]="","",
IF(ISNUMBER(SEARCH("*ADULTS*",Table1[categories])),"ADULTS",
IF(ISNUMBER(SEARCH("*CHILDREN*",Table1[categories])),"CHILDREN",
IF(ISNUMBER(SEARCH("*TEENS*",Table1[categories])),"TEENS"))))</f>
        <v>CHILDREN</v>
      </c>
      <c r="C201" t="str">
        <f>Table1[[#This Row],[startdatetime]]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row r="202" spans="1:4" x14ac:dyDescent="0.25">
      <c r="A202" t="e">
        <f>VLOOKUP(Table1[[#This Row],[locationaddress]],VENUEID!$A$2:$B$28,1,TRUE)</f>
        <v>#VALUE!</v>
      </c>
      <c r="B202" t="e">
        <f>IF(Table1[[#This Row],[categories]]="","",
IF(ISNUMBER(SEARCH("*ADULTS*",Table1[categories])),"ADULTS",
IF(ISNUMBER(SEARCH("*CHILDREN*",Table1[categories])),"CHILDREN",
IF(ISNUMBER(SEARCH("*TEENS*",Table1[categories])),"TEENS"))))</f>
        <v>#VALUE!</v>
      </c>
      <c r="C202" t="e">
        <f>Table1[[#This Row],[startdatetime]]</f>
        <v>#VALUE!</v>
      </c>
      <c r="D202" t="e">
        <f>CONCATENATE(Table1[[#This Row],[summary]],
CHAR(13),
Table1[[#This Row],[startdayname]],
", ",
TEXT((Table1[[#This Row],[startshortdate]]),"MMM D"),
CHAR(13),
TEXT((Table1[[#This Row],[starttime]]), "h:mm am/pm"),CHAR(13),Table1[[#This Row],[description]],CHAR(13))</f>
        <v>#VALUE!</v>
      </c>
    </row>
    <row r="203" spans="1:4" x14ac:dyDescent="0.25">
      <c r="A203" t="e">
        <f>VLOOKUP(Table1[[#This Row],[locationaddress]],VENUEID!$A$2:$B$28,1,TRUE)</f>
        <v>#VALUE!</v>
      </c>
      <c r="B203" t="e">
        <f>IF(Table1[[#This Row],[categories]]="","",
IF(ISNUMBER(SEARCH("*ADULTS*",Table1[categories])),"ADULTS",
IF(ISNUMBER(SEARCH("*CHILDREN*",Table1[categories])),"CHILDREN",
IF(ISNUMBER(SEARCH("*TEENS*",Table1[categories])),"TEENS"))))</f>
        <v>#VALUE!</v>
      </c>
      <c r="C203" t="e">
        <f>Table1[[#This Row],[startdatetime]]</f>
        <v>#VALUE!</v>
      </c>
      <c r="D203" t="e">
        <f>CONCATENATE(Table1[[#This Row],[summary]],
CHAR(13),
Table1[[#This Row],[startdayname]],
", ",
TEXT((Table1[[#This Row],[startshortdate]]),"MMM D"),
CHAR(13),
TEXT((Table1[[#This Row],[starttime]]), "h:mm am/pm"),CHAR(13),Table1[[#This Row],[description]],CHAR(13))</f>
        <v>#VALUE!</v>
      </c>
    </row>
    <row r="204" spans="1:4" x14ac:dyDescent="0.25">
      <c r="A204" t="e">
        <f>VLOOKUP(Table1[[#This Row],[locationaddress]],VENUEID!$A$2:$B$28,1,TRUE)</f>
        <v>#VALUE!</v>
      </c>
      <c r="B204" t="e">
        <f>IF(Table1[[#This Row],[categories]]="","",
IF(ISNUMBER(SEARCH("*ADULTS*",Table1[categories])),"ADULTS",
IF(ISNUMBER(SEARCH("*CHILDREN*",Table1[categories])),"CHILDREN",
IF(ISNUMBER(SEARCH("*TEENS*",Table1[categories])),"TEENS"))))</f>
        <v>#VALUE!</v>
      </c>
      <c r="C204" t="e">
        <f>Table1[[#This Row],[startdatetime]]</f>
        <v>#VALUE!</v>
      </c>
      <c r="D204" t="e">
        <f>CONCATENATE(Table1[[#This Row],[summary]],
CHAR(13),
Table1[[#This Row],[startdayname]],
", ",
TEXT((Table1[[#This Row],[startshortdate]]),"MMM D"),
CHAR(13),
TEXT((Table1[[#This Row],[starttime]]), "h:mm am/pm"),CHAR(13),Table1[[#This Row],[description]],CHAR(13))</f>
        <v>#VALUE!</v>
      </c>
    </row>
    <row r="205" spans="1:4" x14ac:dyDescent="0.25">
      <c r="A205" t="e">
        <f>VLOOKUP(Table1[[#This Row],[locationaddress]],VENUEID!$A$2:$B$28,1,TRUE)</f>
        <v>#VALUE!</v>
      </c>
      <c r="B205" t="e">
        <f>IF(Table1[[#This Row],[categories]]="","",
IF(ISNUMBER(SEARCH("*ADULTS*",Table1[categories])),"ADULTS",
IF(ISNUMBER(SEARCH("*CHILDREN*",Table1[categories])),"CHILDREN",
IF(ISNUMBER(SEARCH("*TEENS*",Table1[categories])),"TEENS"))))</f>
        <v>#VALUE!</v>
      </c>
      <c r="C205" t="e">
        <f>Table1[[#This Row],[startdatetime]]</f>
        <v>#VALUE!</v>
      </c>
      <c r="D205" t="e">
        <f>CONCATENATE(Table1[[#This Row],[summary]],
CHAR(13),
Table1[[#This Row],[startdayname]],
", ",
TEXT((Table1[[#This Row],[startshortdate]]),"MMM D"),
CHAR(13),
TEXT((Table1[[#This Row],[starttime]]), "h:mm am/pm"),CHAR(13),Table1[[#This Row],[description]],CHAR(13))</f>
        <v>#VALUE!</v>
      </c>
    </row>
    <row r="206" spans="1:4" x14ac:dyDescent="0.25">
      <c r="A206" t="e">
        <f>VLOOKUP(Table1[[#This Row],[locationaddress]],VENUEID!$A$2:$B$28,1,TRUE)</f>
        <v>#VALUE!</v>
      </c>
      <c r="B206" t="e">
        <f>IF(Table1[[#This Row],[categories]]="","",
IF(ISNUMBER(SEARCH("*ADULTS*",Table1[categories])),"ADULTS",
IF(ISNUMBER(SEARCH("*CHILDREN*",Table1[categories])),"CHILDREN",
IF(ISNUMBER(SEARCH("*TEENS*",Table1[categories])),"TEENS"))))</f>
        <v>#VALUE!</v>
      </c>
      <c r="C206" t="e">
        <f>Table1[[#This Row],[startdatetime]]</f>
        <v>#VALUE!</v>
      </c>
      <c r="D206" t="e">
        <f>CONCATENATE(Table1[[#This Row],[summary]],
CHAR(13),
Table1[[#This Row],[startdayname]],
", ",
TEXT((Table1[[#This Row],[startshortdate]]),"MMM D"),
CHAR(13),
TEXT((Table1[[#This Row],[starttime]]), "h:mm am/pm"),CHAR(13),Table1[[#This Row],[description]],CHAR(13))</f>
        <v>#VALUE!</v>
      </c>
    </row>
    <row r="207" spans="1:4" x14ac:dyDescent="0.25">
      <c r="A207" t="e">
        <f>VLOOKUP(Table1[[#This Row],[locationaddress]],VENUEID!$A$2:$B$28,1,TRUE)</f>
        <v>#VALUE!</v>
      </c>
      <c r="B207" t="e">
        <f>IF(Table1[[#This Row],[categories]]="","",
IF(ISNUMBER(SEARCH("*ADULTS*",Table1[categories])),"ADULTS",
IF(ISNUMBER(SEARCH("*CHILDREN*",Table1[categories])),"CHILDREN",
IF(ISNUMBER(SEARCH("*TEENS*",Table1[categories])),"TEENS"))))</f>
        <v>#VALUE!</v>
      </c>
      <c r="C207" t="e">
        <f>Table1[[#This Row],[startdatetime]]</f>
        <v>#VALUE!</v>
      </c>
      <c r="D207" t="e">
        <f>CONCATENATE(Table1[[#This Row],[summary]],
CHAR(13),
Table1[[#This Row],[startdayname]],
", ",
TEXT((Table1[[#This Row],[startshortdate]]),"MMM D"),
CHAR(13),
TEXT((Table1[[#This Row],[starttime]]), "h:mm am/pm"),CHAR(13),Table1[[#This Row],[description]],CHAR(13))</f>
        <v>#VALUE!</v>
      </c>
    </row>
    <row r="208" spans="1:4" x14ac:dyDescent="0.25">
      <c r="A208" t="e">
        <f>VLOOKUP(Table1[[#This Row],[locationaddress]],VENUEID!$A$2:$B$28,1,TRUE)</f>
        <v>#VALUE!</v>
      </c>
      <c r="B208" t="e">
        <f>IF(Table1[[#This Row],[categories]]="","",
IF(ISNUMBER(SEARCH("*ADULTS*",Table1[categories])),"ADULTS",
IF(ISNUMBER(SEARCH("*CHILDREN*",Table1[categories])),"CHILDREN",
IF(ISNUMBER(SEARCH("*TEENS*",Table1[categories])),"TEENS"))))</f>
        <v>#VALUE!</v>
      </c>
      <c r="C208" t="e">
        <f>Table1[[#This Row],[startdatetime]]</f>
        <v>#VALUE!</v>
      </c>
      <c r="D208" t="e">
        <f>CONCATENATE(Table1[[#This Row],[summary]],
CHAR(13),
Table1[[#This Row],[startdayname]],
", ",
TEXT((Table1[[#This Row],[startshortdate]]),"MMM D"),
CHAR(13),
TEXT((Table1[[#This Row],[starttime]]), "h:mm am/pm"),CHAR(13),Table1[[#This Row],[description]],CHAR(13))</f>
        <v>#VALUE!</v>
      </c>
    </row>
    <row r="209" spans="1:4" x14ac:dyDescent="0.25">
      <c r="A209" t="e">
        <f>VLOOKUP(Table1[[#This Row],[locationaddress]],VENUEID!$A$2:$B$28,1,TRUE)</f>
        <v>#VALUE!</v>
      </c>
      <c r="B209" t="e">
        <f>IF(Table1[[#This Row],[categories]]="","",
IF(ISNUMBER(SEARCH("*ADULTS*",Table1[categories])),"ADULTS",
IF(ISNUMBER(SEARCH("*CHILDREN*",Table1[categories])),"CHILDREN",
IF(ISNUMBER(SEARCH("*TEENS*",Table1[categories])),"TEENS"))))</f>
        <v>#VALUE!</v>
      </c>
      <c r="C209" t="e">
        <f>Table1[[#This Row],[startdatetime]]</f>
        <v>#VALUE!</v>
      </c>
      <c r="D209" t="e">
        <f>CONCATENATE(Table1[[#This Row],[summary]],
CHAR(13),
Table1[[#This Row],[startdayname]],
", ",
TEXT((Table1[[#This Row],[startshortdate]]),"MMM D"),
CHAR(13),
TEXT((Table1[[#This Row],[starttime]]), "h:mm am/pm"),CHAR(13),Table1[[#This Row],[description]],CHAR(13))</f>
        <v>#VALUE!</v>
      </c>
    </row>
    <row r="210" spans="1:4" x14ac:dyDescent="0.25">
      <c r="A210" t="e">
        <f>VLOOKUP(Table1[[#This Row],[locationaddress]],VENUEID!$A$2:$B$28,1,TRUE)</f>
        <v>#VALUE!</v>
      </c>
      <c r="B210" t="e">
        <f>IF(Table1[[#This Row],[categories]]="","",
IF(ISNUMBER(SEARCH("*ADULTS*",Table1[categories])),"ADULTS",
IF(ISNUMBER(SEARCH("*CHILDREN*",Table1[categories])),"CHILDREN",
IF(ISNUMBER(SEARCH("*TEENS*",Table1[categories])),"TEENS"))))</f>
        <v>#VALUE!</v>
      </c>
      <c r="C210" t="e">
        <f>Table1[[#This Row],[startdatetime]]</f>
        <v>#VALUE!</v>
      </c>
      <c r="D210" t="e">
        <f>CONCATENATE(Table1[[#This Row],[summary]],
CHAR(13),
Table1[[#This Row],[startdayname]],
", ",
TEXT((Table1[[#This Row],[startshortdate]]),"MMM D"),
CHAR(13),
TEXT((Table1[[#This Row],[starttime]]), "h:mm am/pm"),CHAR(13),Table1[[#This Row],[description]],CHAR(13))</f>
        <v>#VALUE!</v>
      </c>
    </row>
    <row r="211" spans="1:4" x14ac:dyDescent="0.25">
      <c r="A211" t="e">
        <f>VLOOKUP(Table1[[#This Row],[locationaddress]],VENUEID!$A$2:$B$28,1,TRUE)</f>
        <v>#VALUE!</v>
      </c>
      <c r="B211" t="e">
        <f>IF(Table1[[#This Row],[categories]]="","",
IF(ISNUMBER(SEARCH("*ADULTS*",Table1[categories])),"ADULTS",
IF(ISNUMBER(SEARCH("*CHILDREN*",Table1[categories])),"CHILDREN",
IF(ISNUMBER(SEARCH("*TEENS*",Table1[categories])),"TEENS"))))</f>
        <v>#VALUE!</v>
      </c>
      <c r="C211" t="e">
        <f>Table1[[#This Row],[startdatetime]]</f>
        <v>#VALUE!</v>
      </c>
      <c r="D211" t="e">
        <f>CONCATENATE(Table1[[#This Row],[summary]],
CHAR(13),
Table1[[#This Row],[startdayname]],
", ",
TEXT((Table1[[#This Row],[startshortdate]]),"MMM D"),
CHAR(13),
TEXT((Table1[[#This Row],[starttime]]), "h:mm am/pm"),CHAR(13),Table1[[#This Row],[description]],CHAR(13))</f>
        <v>#VALUE!</v>
      </c>
    </row>
    <row r="212" spans="1:4" x14ac:dyDescent="0.25">
      <c r="A212" t="e">
        <f>VLOOKUP(Table1[[#This Row],[locationaddress]],VENUEID!$A$2:$B$28,1,TRUE)</f>
        <v>#VALUE!</v>
      </c>
      <c r="B212" t="e">
        <f>IF(Table1[[#This Row],[categories]]="","",
IF(ISNUMBER(SEARCH("*ADULTS*",Table1[categories])),"ADULTS",
IF(ISNUMBER(SEARCH("*CHILDREN*",Table1[categories])),"CHILDREN",
IF(ISNUMBER(SEARCH("*TEENS*",Table1[categories])),"TEENS"))))</f>
        <v>#VALUE!</v>
      </c>
      <c r="C212" t="e">
        <f>Table1[[#This Row],[startdatetime]]</f>
        <v>#VALUE!</v>
      </c>
      <c r="D212" t="e">
        <f>CONCATENATE(Table1[[#This Row],[summary]],
CHAR(13),
Table1[[#This Row],[startdayname]],
", ",
TEXT((Table1[[#This Row],[startshortdate]]),"MMM D"),
CHAR(13),
TEXT((Table1[[#This Row],[starttime]]), "h:mm am/pm"),CHAR(13),Table1[[#This Row],[description]],CHAR(13))</f>
        <v>#VALUE!</v>
      </c>
    </row>
    <row r="213" spans="1:4" x14ac:dyDescent="0.25">
      <c r="A213" t="e">
        <f>VLOOKUP(Table1[[#This Row],[locationaddress]],VENUEID!$A$2:$B$28,1,TRUE)</f>
        <v>#VALUE!</v>
      </c>
      <c r="B213" t="e">
        <f>IF(Table1[[#This Row],[categories]]="","",
IF(ISNUMBER(SEARCH("*ADULTS*",Table1[categories])),"ADULTS",
IF(ISNUMBER(SEARCH("*CHILDREN*",Table1[categories])),"CHILDREN",
IF(ISNUMBER(SEARCH("*TEENS*",Table1[categories])),"TEENS"))))</f>
        <v>#VALUE!</v>
      </c>
      <c r="C213" t="e">
        <f>Table1[[#This Row],[startdatetime]]</f>
        <v>#VALUE!</v>
      </c>
      <c r="D213" t="e">
        <f>CONCATENATE(Table1[[#This Row],[summary]],
CHAR(13),
Table1[[#This Row],[startdayname]],
", ",
TEXT((Table1[[#This Row],[startshortdate]]),"MMM D"),
CHAR(13),
TEXT((Table1[[#This Row],[starttime]]), "h:mm am/pm"),CHAR(13),Table1[[#This Row],[description]],CHAR(13))</f>
        <v>#VALUE!</v>
      </c>
    </row>
    <row r="214" spans="1:4" x14ac:dyDescent="0.25">
      <c r="A214" t="e">
        <f>VLOOKUP(Table1[[#This Row],[locationaddress]],VENUEID!$A$2:$B$28,1,TRUE)</f>
        <v>#VALUE!</v>
      </c>
      <c r="B214" t="e">
        <f>IF(Table1[[#This Row],[categories]]="","",
IF(ISNUMBER(SEARCH("*ADULTS*",Table1[categories])),"ADULTS",
IF(ISNUMBER(SEARCH("*CHILDREN*",Table1[categories])),"CHILDREN",
IF(ISNUMBER(SEARCH("*TEENS*",Table1[categories])),"TEENS"))))</f>
        <v>#VALUE!</v>
      </c>
      <c r="C214" t="e">
        <f>Table1[[#This Row],[startdatetime]]</f>
        <v>#VALUE!</v>
      </c>
      <c r="D214" t="e">
        <f>CONCATENATE(Table1[[#This Row],[summary]],
CHAR(13),
Table1[[#This Row],[startdayname]],
", ",
TEXT((Table1[[#This Row],[startshortdate]]),"MMM D"),
CHAR(13),
TEXT((Table1[[#This Row],[starttime]]), "h:mm am/pm"),CHAR(13),Table1[[#This Row],[description]],CHAR(13))</f>
        <v>#VALUE!</v>
      </c>
    </row>
    <row r="215" spans="1:4" x14ac:dyDescent="0.25">
      <c r="A215" t="e">
        <f>VLOOKUP(Table1[[#This Row],[locationaddress]],VENUEID!$A$2:$B$28,1,TRUE)</f>
        <v>#VALUE!</v>
      </c>
      <c r="B215" t="e">
        <f>IF(Table1[[#This Row],[categories]]="","",
IF(ISNUMBER(SEARCH("*ADULTS*",Table1[categories])),"ADULTS",
IF(ISNUMBER(SEARCH("*CHILDREN*",Table1[categories])),"CHILDREN",
IF(ISNUMBER(SEARCH("*TEENS*",Table1[categories])),"TEENS"))))</f>
        <v>#VALUE!</v>
      </c>
      <c r="C215" t="e">
        <f>Table1[[#This Row],[startdatetime]]</f>
        <v>#VALUE!</v>
      </c>
      <c r="D215" t="e">
        <f>CONCATENATE(Table1[[#This Row],[summary]],
CHAR(13),
Table1[[#This Row],[startdayname]],
", ",
TEXT((Table1[[#This Row],[startshortdate]]),"MMM D"),
CHAR(13),
TEXT((Table1[[#This Row],[starttime]]), "h:mm am/pm"),CHAR(13),Table1[[#This Row],[description]],CHAR(13))</f>
        <v>#VALUE!</v>
      </c>
    </row>
    <row r="216" spans="1:4" x14ac:dyDescent="0.25">
      <c r="A216" t="e">
        <f>VLOOKUP(Table1[[#This Row],[locationaddress]],VENUEID!$A$2:$B$28,1,TRUE)</f>
        <v>#VALUE!</v>
      </c>
      <c r="B216" t="e">
        <f>IF(Table1[[#This Row],[categories]]="","",
IF(ISNUMBER(SEARCH("*ADULTS*",Table1[categories])),"ADULTS",
IF(ISNUMBER(SEARCH("*CHILDREN*",Table1[categories])),"CHILDREN",
IF(ISNUMBER(SEARCH("*TEENS*",Table1[categories])),"TEENS"))))</f>
        <v>#VALUE!</v>
      </c>
      <c r="C216" t="e">
        <f>Table1[[#This Row],[startdatetime]]</f>
        <v>#VALUE!</v>
      </c>
      <c r="D216" t="e">
        <f>CONCATENATE(Table1[[#This Row],[summary]],
CHAR(13),
Table1[[#This Row],[startdayname]],
", ",
TEXT((Table1[[#This Row],[startshortdate]]),"MMM D"),
CHAR(13),
TEXT((Table1[[#This Row],[starttime]]), "h:mm am/pm"),CHAR(13),Table1[[#This Row],[description]],CHAR(13))</f>
        <v>#VALUE!</v>
      </c>
    </row>
    <row r="217" spans="1:4" x14ac:dyDescent="0.25">
      <c r="A217" t="e">
        <f>VLOOKUP(Table1[[#This Row],[locationaddress]],VENUEID!$A$2:$B$28,1,TRUE)</f>
        <v>#VALUE!</v>
      </c>
      <c r="B217" t="e">
        <f>IF(Table1[[#This Row],[categories]]="","",
IF(ISNUMBER(SEARCH("*ADULTS*",Table1[categories])),"ADULTS",
IF(ISNUMBER(SEARCH("*CHILDREN*",Table1[categories])),"CHILDREN",
IF(ISNUMBER(SEARCH("*TEENS*",Table1[categories])),"TEENS"))))</f>
        <v>#VALUE!</v>
      </c>
      <c r="C217" t="e">
        <f>Table1[[#This Row],[startdatetime]]</f>
        <v>#VALUE!</v>
      </c>
      <c r="D217" t="e">
        <f>CONCATENATE(Table1[[#This Row],[summary]],
CHAR(13),
Table1[[#This Row],[startdayname]],
", ",
TEXT((Table1[[#This Row],[startshortdate]]),"MMM D"),
CHAR(13),
TEXT((Table1[[#This Row],[starttime]]), "h:mm am/pm"),CHAR(13),Table1[[#This Row],[description]],CHAR(13))</f>
        <v>#VALUE!</v>
      </c>
    </row>
    <row r="218" spans="1:4" x14ac:dyDescent="0.25">
      <c r="A218" t="e">
        <f>VLOOKUP(Table1[[#This Row],[locationaddress]],VENUEID!$A$2:$B$28,1,TRUE)</f>
        <v>#VALUE!</v>
      </c>
      <c r="B218" t="e">
        <f>IF(Table1[[#This Row],[categories]]="","",
IF(ISNUMBER(SEARCH("*ADULTS*",Table1[categories])),"ADULTS",
IF(ISNUMBER(SEARCH("*CHILDREN*",Table1[categories])),"CHILDREN",
IF(ISNUMBER(SEARCH("*TEENS*",Table1[categories])),"TEENS"))))</f>
        <v>#VALUE!</v>
      </c>
      <c r="C218" t="e">
        <f>Table1[[#This Row],[startdatetime]]</f>
        <v>#VALUE!</v>
      </c>
      <c r="D218" t="e">
        <f>CONCATENATE(Table1[[#This Row],[summary]],
CHAR(13),
Table1[[#This Row],[startdayname]],
", ",
TEXT((Table1[[#This Row],[startshortdate]]),"MMM D"),
CHAR(13),
TEXT((Table1[[#This Row],[starttime]]), "h:mm am/pm"),CHAR(13),Table1[[#This Row],[description]],CHAR(13))</f>
        <v>#VALUE!</v>
      </c>
    </row>
    <row r="219" spans="1:4" x14ac:dyDescent="0.25">
      <c r="A219" t="e">
        <f>VLOOKUP(Table1[[#This Row],[locationaddress]],VENUEID!$A$2:$B$28,1,TRUE)</f>
        <v>#VALUE!</v>
      </c>
      <c r="B219" t="e">
        <f>IF(Table1[[#This Row],[categories]]="","",
IF(ISNUMBER(SEARCH("*ADULTS*",Table1[categories])),"ADULTS",
IF(ISNUMBER(SEARCH("*CHILDREN*",Table1[categories])),"CHILDREN",
IF(ISNUMBER(SEARCH("*TEENS*",Table1[categories])),"TEENS"))))</f>
        <v>#VALUE!</v>
      </c>
      <c r="C219" t="e">
        <f>Table1[[#This Row],[startdatetime]]</f>
        <v>#VALUE!</v>
      </c>
      <c r="D219" t="e">
        <f>CONCATENATE(Table1[[#This Row],[summary]],
CHAR(13),
Table1[[#This Row],[startdayname]],
", ",
TEXT((Table1[[#This Row],[startshortdate]]),"MMM D"),
CHAR(13),
TEXT((Table1[[#This Row],[starttime]]), "h:mm am/pm"),CHAR(13),Table1[[#This Row],[description]],CHAR(13))</f>
        <v>#VALUE!</v>
      </c>
    </row>
    <row r="220" spans="1:4" x14ac:dyDescent="0.25">
      <c r="A220" t="e">
        <f>VLOOKUP(Table1[[#This Row],[locationaddress]],VENUEID!$A$2:$B$28,1,TRUE)</f>
        <v>#VALUE!</v>
      </c>
      <c r="B220" t="e">
        <f>IF(Table1[[#This Row],[categories]]="","",
IF(ISNUMBER(SEARCH("*ADULTS*",Table1[categories])),"ADULTS",
IF(ISNUMBER(SEARCH("*CHILDREN*",Table1[categories])),"CHILDREN",
IF(ISNUMBER(SEARCH("*TEENS*",Table1[categories])),"TEENS"))))</f>
        <v>#VALUE!</v>
      </c>
      <c r="C220" t="e">
        <f>Table1[[#This Row],[startdatetime]]</f>
        <v>#VALUE!</v>
      </c>
      <c r="D220" t="e">
        <f>CONCATENATE(Table1[[#This Row],[summary]],
CHAR(13),
Table1[[#This Row],[startdayname]],
", ",
TEXT((Table1[[#This Row],[startshortdate]]),"MMM D"),
CHAR(13),
TEXT((Table1[[#This Row],[starttime]]), "h:mm am/pm"),CHAR(13),Table1[[#This Row],[description]],CHAR(13))</f>
        <v>#VALUE!</v>
      </c>
    </row>
    <row r="221" spans="1:4" x14ac:dyDescent="0.25">
      <c r="A221" t="e">
        <f>VLOOKUP(Table1[[#This Row],[locationaddress]],VENUEID!$A$2:$B$28,1,TRUE)</f>
        <v>#VALUE!</v>
      </c>
      <c r="B221" t="e">
        <f>IF(Table1[[#This Row],[categories]]="","",
IF(ISNUMBER(SEARCH("*ADULTS*",Table1[categories])),"ADULTS",
IF(ISNUMBER(SEARCH("*CHILDREN*",Table1[categories])),"CHILDREN",
IF(ISNUMBER(SEARCH("*TEENS*",Table1[categories])),"TEENS"))))</f>
        <v>#VALUE!</v>
      </c>
      <c r="C221" t="e">
        <f>Table1[[#This Row],[startdatetime]]</f>
        <v>#VALUE!</v>
      </c>
      <c r="D221" t="e">
        <f>CONCATENATE(Table1[[#This Row],[summary]],
CHAR(13),
Table1[[#This Row],[startdayname]],
", ",
TEXT((Table1[[#This Row],[startshortdate]]),"MMM D"),
CHAR(13),
TEXT((Table1[[#This Row],[starttime]]), "h:mm am/pm"),CHAR(13),Table1[[#This Row],[description]],CHAR(13))</f>
        <v>#VALUE!</v>
      </c>
    </row>
    <row r="222" spans="1:4" x14ac:dyDescent="0.25">
      <c r="A222" t="e">
        <f>VLOOKUP(Table1[[#This Row],[locationaddress]],VENUEID!$A$2:$B$28,1,TRUE)</f>
        <v>#VALUE!</v>
      </c>
      <c r="B222" t="e">
        <f>IF(Table1[[#This Row],[categories]]="","",
IF(ISNUMBER(SEARCH("*ADULTS*",Table1[categories])),"ADULTS",
IF(ISNUMBER(SEARCH("*CHILDREN*",Table1[categories])),"CHILDREN",
IF(ISNUMBER(SEARCH("*TEENS*",Table1[categories])),"TEENS"))))</f>
        <v>#VALUE!</v>
      </c>
      <c r="C222" t="e">
        <f>Table1[[#This Row],[startdatetime]]</f>
        <v>#VALUE!</v>
      </c>
      <c r="D222" t="e">
        <f>CONCATENATE(Table1[[#This Row],[summary]],
CHAR(13),
Table1[[#This Row],[startdayname]],
", ",
TEXT((Table1[[#This Row],[startshortdate]]),"MMM D"),
CHAR(13),
TEXT((Table1[[#This Row],[starttime]]), "h:mm am/pm"),CHAR(13),Table1[[#This Row],[description]],CHAR(13))</f>
        <v>#VALUE!</v>
      </c>
    </row>
    <row r="223" spans="1:4" x14ac:dyDescent="0.25">
      <c r="A223" t="e">
        <f>VLOOKUP(Table1[[#This Row],[locationaddress]],VENUEID!$A$2:$B$28,1,TRUE)</f>
        <v>#VALUE!</v>
      </c>
      <c r="B223" t="e">
        <f>IF(Table1[[#This Row],[categories]]="","",
IF(ISNUMBER(SEARCH("*ADULTS*",Table1[categories])),"ADULTS",
IF(ISNUMBER(SEARCH("*CHILDREN*",Table1[categories])),"CHILDREN",
IF(ISNUMBER(SEARCH("*TEENS*",Table1[categories])),"TEENS"))))</f>
        <v>#VALUE!</v>
      </c>
      <c r="C223" t="e">
        <f>Table1[[#This Row],[startdatetime]]</f>
        <v>#VALUE!</v>
      </c>
      <c r="D223" t="e">
        <f>CONCATENATE(Table1[[#This Row],[summary]],
CHAR(13),
Table1[[#This Row],[startdayname]],
", ",
TEXT((Table1[[#This Row],[startshortdate]]),"MMM D"),
CHAR(13),
TEXT((Table1[[#This Row],[starttime]]), "h:mm am/pm"),CHAR(13),Table1[[#This Row],[description]],CHAR(13))</f>
        <v>#VALUE!</v>
      </c>
    </row>
    <row r="224" spans="1:4" x14ac:dyDescent="0.25">
      <c r="A224" t="e">
        <f>VLOOKUP(Table1[[#This Row],[locationaddress]],VENUEID!$A$2:$B$28,1,TRUE)</f>
        <v>#VALUE!</v>
      </c>
      <c r="B224" t="e">
        <f>IF(Table1[[#This Row],[categories]]="","",
IF(ISNUMBER(SEARCH("*ADULTS*",Table1[categories])),"ADULTS",
IF(ISNUMBER(SEARCH("*CHILDREN*",Table1[categories])),"CHILDREN",
IF(ISNUMBER(SEARCH("*TEENS*",Table1[categories])),"TEENS"))))</f>
        <v>#VALUE!</v>
      </c>
      <c r="C224" t="e">
        <f>Table1[[#This Row],[startdatetime]]</f>
        <v>#VALUE!</v>
      </c>
      <c r="D224" t="e">
        <f>CONCATENATE(Table1[[#This Row],[summary]],
CHAR(13),
Table1[[#This Row],[startdayname]],
", ",
TEXT((Table1[[#This Row],[startshortdate]]),"MMM D"),
CHAR(13),
TEXT((Table1[[#This Row],[starttime]]), "h:mm am/pm"),CHAR(13),Table1[[#This Row],[description]],CHAR(13))</f>
        <v>#VALUE!</v>
      </c>
    </row>
    <row r="225" spans="1:4" x14ac:dyDescent="0.25">
      <c r="A225" t="e">
        <f>VLOOKUP(Table1[[#This Row],[locationaddress]],VENUEID!$A$2:$B$28,1,TRUE)</f>
        <v>#VALUE!</v>
      </c>
      <c r="B225" t="e">
        <f>IF(Table1[[#This Row],[categories]]="","",
IF(ISNUMBER(SEARCH("*ADULTS*",Table1[categories])),"ADULTS",
IF(ISNUMBER(SEARCH("*CHILDREN*",Table1[categories])),"CHILDREN",
IF(ISNUMBER(SEARCH("*TEENS*",Table1[categories])),"TEENS"))))</f>
        <v>#VALUE!</v>
      </c>
      <c r="C225" t="e">
        <f>Table1[[#This Row],[startdatetime]]</f>
        <v>#VALUE!</v>
      </c>
      <c r="D225" t="e">
        <f>CONCATENATE(Table1[[#This Row],[summary]],
CHAR(13),
Table1[[#This Row],[startdayname]],
", ",
TEXT((Table1[[#This Row],[startshortdate]]),"MMM D"),
CHAR(13),
TEXT((Table1[[#This Row],[starttime]]), "h:mm am/pm"),CHAR(13),Table1[[#This Row],[description]],CHAR(13))</f>
        <v>#VALUE!</v>
      </c>
    </row>
    <row r="226" spans="1:4" x14ac:dyDescent="0.25">
      <c r="A226" t="e">
        <f>VLOOKUP(Table1[[#This Row],[locationaddress]],VENUEID!$A$2:$B$28,1,TRUE)</f>
        <v>#VALUE!</v>
      </c>
      <c r="B226" t="e">
        <f>IF(Table1[[#This Row],[categories]]="","",
IF(ISNUMBER(SEARCH("*ADULTS*",Table1[categories])),"ADULTS",
IF(ISNUMBER(SEARCH("*CHILDREN*",Table1[categories])),"CHILDREN",
IF(ISNUMBER(SEARCH("*TEENS*",Table1[categories])),"TEENS"))))</f>
        <v>#VALUE!</v>
      </c>
      <c r="C226" t="e">
        <f>Table1[[#This Row],[startdatetime]]</f>
        <v>#VALUE!</v>
      </c>
      <c r="D226" t="e">
        <f>CONCATENATE(Table1[[#This Row],[summary]],
CHAR(13),
Table1[[#This Row],[startdayname]],
", ",
TEXT((Table1[[#This Row],[startshortdate]]),"MMM D"),
CHAR(13),
TEXT((Table1[[#This Row],[starttime]]), "h:mm am/pm"),CHAR(13),Table1[[#This Row],[description]],CHAR(13))</f>
        <v>#VALUE!</v>
      </c>
    </row>
    <row r="227" spans="1:4" x14ac:dyDescent="0.25">
      <c r="A227" t="e">
        <f>VLOOKUP(Table1[[#This Row],[locationaddress]],VENUEID!$A$2:$B$28,1,TRUE)</f>
        <v>#VALUE!</v>
      </c>
      <c r="B227" t="e">
        <f>IF(Table1[[#This Row],[categories]]="","",
IF(ISNUMBER(SEARCH("*ADULTS*",Table1[categories])),"ADULTS",
IF(ISNUMBER(SEARCH("*CHILDREN*",Table1[categories])),"CHILDREN",
IF(ISNUMBER(SEARCH("*TEENS*",Table1[categories])),"TEENS"))))</f>
        <v>#VALUE!</v>
      </c>
      <c r="C227" t="e">
        <f>Table1[[#This Row],[startdatetime]]</f>
        <v>#VALUE!</v>
      </c>
      <c r="D227" t="e">
        <f>CONCATENATE(Table1[[#This Row],[summary]],
CHAR(13),
Table1[[#This Row],[startdayname]],
", ",
TEXT((Table1[[#This Row],[startshortdate]]),"MMM D"),
CHAR(13),
TEXT((Table1[[#This Row],[starttime]]), "h:mm am/pm"),CHAR(13),Table1[[#This Row],[description]],CHAR(13))</f>
        <v>#VALUE!</v>
      </c>
    </row>
    <row r="228" spans="1:4" x14ac:dyDescent="0.25">
      <c r="A228" t="e">
        <f>VLOOKUP(Table1[[#This Row],[locationaddress]],VENUEID!$A$2:$B$28,1,TRUE)</f>
        <v>#VALUE!</v>
      </c>
      <c r="B228" t="e">
        <f>IF(Table1[[#This Row],[categories]]="","",
IF(ISNUMBER(SEARCH("*ADULTS*",Table1[categories])),"ADULTS",
IF(ISNUMBER(SEARCH("*CHILDREN*",Table1[categories])),"CHILDREN",
IF(ISNUMBER(SEARCH("*TEENS*",Table1[categories])),"TEENS"))))</f>
        <v>#VALUE!</v>
      </c>
      <c r="C228" t="e">
        <f>Table1[[#This Row],[startdatetime]]</f>
        <v>#VALUE!</v>
      </c>
      <c r="D228" t="e">
        <f>CONCATENATE(Table1[[#This Row],[summary]],
CHAR(13),
Table1[[#This Row],[startdayname]],
", ",
TEXT((Table1[[#This Row],[startshortdate]]),"MMM D"),
CHAR(13),
TEXT((Table1[[#This Row],[starttime]]), "h:mm am/pm"),CHAR(13),Table1[[#This Row],[description]],CHAR(13))</f>
        <v>#VALUE!</v>
      </c>
    </row>
    <row r="229" spans="1:4" x14ac:dyDescent="0.25">
      <c r="A229" t="e">
        <f>VLOOKUP(Table1[[#This Row],[locationaddress]],VENUEID!$A$2:$B$28,1,TRUE)</f>
        <v>#VALUE!</v>
      </c>
      <c r="B229" t="e">
        <f>IF(Table1[[#This Row],[categories]]="","",
IF(ISNUMBER(SEARCH("*ADULTS*",Table1[categories])),"ADULTS",
IF(ISNUMBER(SEARCH("*CHILDREN*",Table1[categories])),"CHILDREN",
IF(ISNUMBER(SEARCH("*TEENS*",Table1[categories])),"TEENS"))))</f>
        <v>#VALUE!</v>
      </c>
      <c r="C229" t="e">
        <f>Table1[[#This Row],[startdatetime]]</f>
        <v>#VALUE!</v>
      </c>
      <c r="D229" t="e">
        <f>CONCATENATE(Table1[[#This Row],[summary]],
CHAR(13),
Table1[[#This Row],[startdayname]],
", ",
TEXT((Table1[[#This Row],[startshortdate]]),"MMM D"),
CHAR(13),
TEXT((Table1[[#This Row],[starttime]]), "h:mm am/pm"),CHAR(13),Table1[[#This Row],[description]],CHAR(13))</f>
        <v>#VALUE!</v>
      </c>
    </row>
    <row r="230" spans="1:4" x14ac:dyDescent="0.25">
      <c r="A230" t="e">
        <f>VLOOKUP(Table1[[#This Row],[locationaddress]],VENUEID!$A$2:$B$28,1,TRUE)</f>
        <v>#VALUE!</v>
      </c>
      <c r="B230" t="e">
        <f>IF(Table1[[#This Row],[categories]]="","",
IF(ISNUMBER(SEARCH("*ADULTS*",Table1[categories])),"ADULTS",
IF(ISNUMBER(SEARCH("*CHILDREN*",Table1[categories])),"CHILDREN",
IF(ISNUMBER(SEARCH("*TEENS*",Table1[categories])),"TEENS"))))</f>
        <v>#VALUE!</v>
      </c>
      <c r="C230" t="e">
        <f>Table1[[#This Row],[startdatetime]]</f>
        <v>#VALUE!</v>
      </c>
      <c r="D230" t="e">
        <f>CONCATENATE(Table1[[#This Row],[summary]],
CHAR(13),
Table1[[#This Row],[startdayname]],
", ",
TEXT((Table1[[#This Row],[startshortdate]]),"MMM D"),
CHAR(13),
TEXT((Table1[[#This Row],[starttime]]), "h:mm am/pm"),CHAR(13),Table1[[#This Row],[description]],CHAR(13))</f>
        <v>#VALUE!</v>
      </c>
    </row>
    <row r="231" spans="1:4" x14ac:dyDescent="0.25">
      <c r="A231" t="e">
        <f>VLOOKUP(Table1[[#This Row],[locationaddress]],VENUEID!$A$2:$B$28,1,TRUE)</f>
        <v>#VALUE!</v>
      </c>
      <c r="B231" t="e">
        <f>IF(Table1[[#This Row],[categories]]="","",
IF(ISNUMBER(SEARCH("*ADULTS*",Table1[categories])),"ADULTS",
IF(ISNUMBER(SEARCH("*CHILDREN*",Table1[categories])),"CHILDREN",
IF(ISNUMBER(SEARCH("*TEENS*",Table1[categories])),"TEENS"))))</f>
        <v>#VALUE!</v>
      </c>
      <c r="C231" t="e">
        <f>Table1[[#This Row],[startdatetime]]</f>
        <v>#VALUE!</v>
      </c>
      <c r="D231" t="e">
        <f>CONCATENATE(Table1[[#This Row],[summary]],
CHAR(13),
Table1[[#This Row],[startdayname]],
", ",
TEXT((Table1[[#This Row],[startshortdate]]),"MMM D"),
CHAR(13),
TEXT((Table1[[#This Row],[starttime]]), "h:mm am/pm"),CHAR(13),Table1[[#This Row],[description]],CHAR(13))</f>
        <v>#VALUE!</v>
      </c>
    </row>
    <row r="232" spans="1:4" x14ac:dyDescent="0.25">
      <c r="A232" t="e">
        <f>VLOOKUP(Table1[[#This Row],[locationaddress]],VENUEID!$A$2:$B$28,1,TRUE)</f>
        <v>#VALUE!</v>
      </c>
      <c r="B232" t="e">
        <f>IF(Table1[[#This Row],[categories]]="","",
IF(ISNUMBER(SEARCH("*ADULTS*",Table1[categories])),"ADULTS",
IF(ISNUMBER(SEARCH("*CHILDREN*",Table1[categories])),"CHILDREN",
IF(ISNUMBER(SEARCH("*TEENS*",Table1[categories])),"TEENS"))))</f>
        <v>#VALUE!</v>
      </c>
      <c r="C232" t="e">
        <f>Table1[[#This Row],[startdatetime]]</f>
        <v>#VALUE!</v>
      </c>
      <c r="D232" t="e">
        <f>CONCATENATE(Table1[[#This Row],[summary]],
CHAR(13),
Table1[[#This Row],[startdayname]],
", ",
TEXT((Table1[[#This Row],[startshortdate]]),"MMM D"),
CHAR(13),
TEXT((Table1[[#This Row],[starttime]]), "h:mm am/pm"),CHAR(13),Table1[[#This Row],[description]],CHAR(13))</f>
        <v>#VALUE!</v>
      </c>
    </row>
    <row r="233" spans="1:4" x14ac:dyDescent="0.25">
      <c r="A233" t="e">
        <f>VLOOKUP(Table1[[#This Row],[locationaddress]],VENUEID!$A$2:$B$28,1,TRUE)</f>
        <v>#VALUE!</v>
      </c>
      <c r="B233" t="e">
        <f>IF(Table1[[#This Row],[categories]]="","",
IF(ISNUMBER(SEARCH("*ADULTS*",Table1[categories])),"ADULTS",
IF(ISNUMBER(SEARCH("*CHILDREN*",Table1[categories])),"CHILDREN",
IF(ISNUMBER(SEARCH("*TEENS*",Table1[categories])),"TEENS"))))</f>
        <v>#VALUE!</v>
      </c>
      <c r="C233" t="e">
        <f>Table1[[#This Row],[startdatetime]]</f>
        <v>#VALUE!</v>
      </c>
      <c r="D233" t="e">
        <f>CONCATENATE(Table1[[#This Row],[summary]],
CHAR(13),
Table1[[#This Row],[startdayname]],
", ",
TEXT((Table1[[#This Row],[startshortdate]]),"MMM D"),
CHAR(13),
TEXT((Table1[[#This Row],[starttime]]), "h:mm am/pm"),CHAR(13),Table1[[#This Row],[description]],CHAR(13))</f>
        <v>#VALUE!</v>
      </c>
    </row>
    <row r="234" spans="1:4" x14ac:dyDescent="0.25">
      <c r="A234" t="e">
        <f>VLOOKUP(Table1[[#This Row],[locationaddress]],VENUEID!$A$2:$B$28,1,TRUE)</f>
        <v>#VALUE!</v>
      </c>
      <c r="B234" t="e">
        <f>IF(Table1[[#This Row],[categories]]="","",
IF(ISNUMBER(SEARCH("*ADULTS*",Table1[categories])),"ADULTS",
IF(ISNUMBER(SEARCH("*CHILDREN*",Table1[categories])),"CHILDREN",
IF(ISNUMBER(SEARCH("*TEENS*",Table1[categories])),"TEENS"))))</f>
        <v>#VALUE!</v>
      </c>
      <c r="C234" t="e">
        <f>Table1[[#This Row],[startdatetime]]</f>
        <v>#VALUE!</v>
      </c>
      <c r="D234" t="e">
        <f>CONCATENATE(Table1[[#This Row],[summary]],
CHAR(13),
Table1[[#This Row],[startdayname]],
", ",
TEXT((Table1[[#This Row],[startshortdate]]),"MMM D"),
CHAR(13),
TEXT((Table1[[#This Row],[starttime]]), "h:mm am/pm"),CHAR(13),Table1[[#This Row],[description]],CHAR(13))</f>
        <v>#VALUE!</v>
      </c>
    </row>
    <row r="235" spans="1:4" x14ac:dyDescent="0.25">
      <c r="A235" t="e">
        <f>VLOOKUP(Table1[[#This Row],[locationaddress]],VENUEID!$A$2:$B$28,1,TRUE)</f>
        <v>#VALUE!</v>
      </c>
      <c r="B235" t="e">
        <f>IF(Table1[[#This Row],[categories]]="","",
IF(ISNUMBER(SEARCH("*ADULTS*",Table1[categories])),"ADULTS",
IF(ISNUMBER(SEARCH("*CHILDREN*",Table1[categories])),"CHILDREN",
IF(ISNUMBER(SEARCH("*TEENS*",Table1[categories])),"TEENS"))))</f>
        <v>#VALUE!</v>
      </c>
      <c r="C235" t="e">
        <f>Table1[[#This Row],[startdatetime]]</f>
        <v>#VALUE!</v>
      </c>
      <c r="D235" t="e">
        <f>CONCATENATE(Table1[[#This Row],[summary]],
CHAR(13),
Table1[[#This Row],[startdayname]],
", ",
TEXT((Table1[[#This Row],[startshortdate]]),"MMM D"),
CHAR(13),
TEXT((Table1[[#This Row],[starttime]]), "h:mm am/pm"),CHAR(13),Table1[[#This Row],[description]],CHAR(13))</f>
        <v>#VALUE!</v>
      </c>
    </row>
    <row r="236" spans="1:4" x14ac:dyDescent="0.25">
      <c r="A236" t="e">
        <f>VLOOKUP(Table1[[#This Row],[locationaddress]],VENUEID!$A$2:$B$28,1,TRUE)</f>
        <v>#VALUE!</v>
      </c>
      <c r="B236" t="e">
        <f>IF(Table1[[#This Row],[categories]]="","",
IF(ISNUMBER(SEARCH("*ADULTS*",Table1[categories])),"ADULTS",
IF(ISNUMBER(SEARCH("*CHILDREN*",Table1[categories])),"CHILDREN",
IF(ISNUMBER(SEARCH("*TEENS*",Table1[categories])),"TEENS"))))</f>
        <v>#VALUE!</v>
      </c>
      <c r="C236" t="e">
        <f>Table1[[#This Row],[startdatetime]]</f>
        <v>#VALUE!</v>
      </c>
      <c r="D236" t="e">
        <f>CONCATENATE(Table1[[#This Row],[summary]],
CHAR(13),
Table1[[#This Row],[startdayname]],
", ",
TEXT((Table1[[#This Row],[startshortdate]]),"MMM D"),
CHAR(13),
TEXT((Table1[[#This Row],[starttime]]), "h:mm am/pm"),CHAR(13),Table1[[#This Row],[description]],CHAR(13))</f>
        <v>#VALUE!</v>
      </c>
    </row>
    <row r="237" spans="1:4" x14ac:dyDescent="0.25">
      <c r="A237" t="e">
        <f>VLOOKUP(Table1[[#This Row],[locationaddress]],VENUEID!$A$2:$B$28,1,TRUE)</f>
        <v>#VALUE!</v>
      </c>
      <c r="B237" t="e">
        <f>IF(Table1[[#This Row],[categories]]="","",
IF(ISNUMBER(SEARCH("*ADULTS*",Table1[categories])),"ADULTS",
IF(ISNUMBER(SEARCH("*CHILDREN*",Table1[categories])),"CHILDREN",
IF(ISNUMBER(SEARCH("*TEENS*",Table1[categories])),"TEENS"))))</f>
        <v>#VALUE!</v>
      </c>
      <c r="C237" t="e">
        <f>Table1[[#This Row],[startdatetime]]</f>
        <v>#VALUE!</v>
      </c>
      <c r="D237" t="e">
        <f>CONCATENATE(Table1[[#This Row],[summary]],
CHAR(13),
Table1[[#This Row],[startdayname]],
", ",
TEXT((Table1[[#This Row],[startshortdate]]),"MMM D"),
CHAR(13),
TEXT((Table1[[#This Row],[starttime]]), "h:mm am/pm"),CHAR(13),Table1[[#This Row],[description]],CHAR(13))</f>
        <v>#VALUE!</v>
      </c>
    </row>
    <row r="238" spans="1:4" x14ac:dyDescent="0.25">
      <c r="A238" t="e">
        <f>VLOOKUP(Table1[[#This Row],[locationaddress]],VENUEID!$A$2:$B$28,1,TRUE)</f>
        <v>#VALUE!</v>
      </c>
      <c r="B238" t="e">
        <f>IF(Table1[[#This Row],[categories]]="","",
IF(ISNUMBER(SEARCH("*ADULTS*",Table1[categories])),"ADULTS",
IF(ISNUMBER(SEARCH("*CHILDREN*",Table1[categories])),"CHILDREN",
IF(ISNUMBER(SEARCH("*TEENS*",Table1[categories])),"TEENS"))))</f>
        <v>#VALUE!</v>
      </c>
      <c r="C238" t="e">
        <f>Table1[[#This Row],[startdatetime]]</f>
        <v>#VALUE!</v>
      </c>
      <c r="D238" t="e">
        <f>CONCATENATE(Table1[[#This Row],[summary]],
CHAR(13),
Table1[[#This Row],[startdayname]],
", ",
TEXT((Table1[[#This Row],[startshortdate]]),"MMM D"),
CHAR(13),
TEXT((Table1[[#This Row],[starttime]]), "h:mm am/pm"),CHAR(13),Table1[[#This Row],[description]],CHAR(13))</f>
        <v>#VALUE!</v>
      </c>
    </row>
    <row r="239" spans="1:4" x14ac:dyDescent="0.25">
      <c r="A239" t="e">
        <f>VLOOKUP(Table1[[#This Row],[locationaddress]],VENUEID!$A$2:$B$28,1,TRUE)</f>
        <v>#VALUE!</v>
      </c>
      <c r="B239" t="e">
        <f>IF(Table1[[#This Row],[categories]]="","",
IF(ISNUMBER(SEARCH("*ADULTS*",Table1[categories])),"ADULTS",
IF(ISNUMBER(SEARCH("*CHILDREN*",Table1[categories])),"CHILDREN",
IF(ISNUMBER(SEARCH("*TEENS*",Table1[categories])),"TEENS"))))</f>
        <v>#VALUE!</v>
      </c>
      <c r="C239" t="e">
        <f>Table1[[#This Row],[startdatetime]]</f>
        <v>#VALUE!</v>
      </c>
      <c r="D239" t="e">
        <f>CONCATENATE(Table1[[#This Row],[summary]],
CHAR(13),
Table1[[#This Row],[startdayname]],
", ",
TEXT((Table1[[#This Row],[startshortdate]]),"MMM D"),
CHAR(13),
TEXT((Table1[[#This Row],[starttime]]), "h:mm am/pm"),CHAR(13),Table1[[#This Row],[description]],CHAR(13))</f>
        <v>#VALUE!</v>
      </c>
    </row>
    <row r="240" spans="1:4" x14ac:dyDescent="0.25">
      <c r="A240" t="e">
        <f>VLOOKUP(Table1[[#This Row],[locationaddress]],VENUEID!$A$2:$B$28,1,TRUE)</f>
        <v>#VALUE!</v>
      </c>
      <c r="B240" t="e">
        <f>IF(Table1[[#This Row],[categories]]="","",
IF(ISNUMBER(SEARCH("*ADULTS*",Table1[categories])),"ADULTS",
IF(ISNUMBER(SEARCH("*CHILDREN*",Table1[categories])),"CHILDREN",
IF(ISNUMBER(SEARCH("*TEENS*",Table1[categories])),"TEENS"))))</f>
        <v>#VALUE!</v>
      </c>
      <c r="C240" t="e">
        <f>Table1[[#This Row],[startdatetime]]</f>
        <v>#VALUE!</v>
      </c>
      <c r="D240" t="e">
        <f>CONCATENATE(Table1[[#This Row],[summary]],
CHAR(13),
Table1[[#This Row],[startdayname]],
", ",
TEXT((Table1[[#This Row],[startshortdate]]),"MMM D"),
CHAR(13),
TEXT((Table1[[#This Row],[starttime]]), "h:mm am/pm"),CHAR(13),Table1[[#This Row],[description]],CHAR(13))</f>
        <v>#VALUE!</v>
      </c>
    </row>
    <row r="241" spans="1:4" x14ac:dyDescent="0.25">
      <c r="A241" t="e">
        <f>VLOOKUP(Table1[[#This Row],[locationaddress]],VENUEID!$A$2:$B$28,1,TRUE)</f>
        <v>#VALUE!</v>
      </c>
      <c r="B241" t="e">
        <f>IF(Table1[[#This Row],[categories]]="","",
IF(ISNUMBER(SEARCH("*ADULTS*",Table1[categories])),"ADULTS",
IF(ISNUMBER(SEARCH("*CHILDREN*",Table1[categories])),"CHILDREN",
IF(ISNUMBER(SEARCH("*TEENS*",Table1[categories])),"TEENS"))))</f>
        <v>#VALUE!</v>
      </c>
      <c r="C241" t="e">
        <f>Table1[[#This Row],[startdatetime]]</f>
        <v>#VALUE!</v>
      </c>
      <c r="D241" t="e">
        <f>CONCATENATE(Table1[[#This Row],[summary]],
CHAR(13),
Table1[[#This Row],[startdayname]],
", ",
TEXT((Table1[[#This Row],[startshortdate]]),"MMM D"),
CHAR(13),
TEXT((Table1[[#This Row],[starttime]]), "h:mm am/pm"),CHAR(13),Table1[[#This Row],[description]],CHAR(13))</f>
        <v>#VALUE!</v>
      </c>
    </row>
    <row r="242" spans="1:4" x14ac:dyDescent="0.25">
      <c r="A242" t="e">
        <f>VLOOKUP(Table1[[#This Row],[locationaddress]],VENUEID!$A$2:$B$28,1,TRUE)</f>
        <v>#VALUE!</v>
      </c>
      <c r="B242" t="e">
        <f>IF(Table1[[#This Row],[categories]]="","",
IF(ISNUMBER(SEARCH("*ADULTS*",Table1[categories])),"ADULTS",
IF(ISNUMBER(SEARCH("*CHILDREN*",Table1[categories])),"CHILDREN",
IF(ISNUMBER(SEARCH("*TEENS*",Table1[categories])),"TEENS"))))</f>
        <v>#VALUE!</v>
      </c>
      <c r="C242" t="e">
        <f>Table1[[#This Row],[startdatetime]]</f>
        <v>#VALUE!</v>
      </c>
      <c r="D242" t="e">
        <f>CONCATENATE(Table1[[#This Row],[summary]],
CHAR(13),
Table1[[#This Row],[startdayname]],
", ",
TEXT((Table1[[#This Row],[startshortdate]]),"MMM D"),
CHAR(13),
TEXT((Table1[[#This Row],[starttime]]), "h:mm am/pm"),CHAR(13),Table1[[#This Row],[description]],CHAR(13))</f>
        <v>#VALUE!</v>
      </c>
    </row>
    <row r="243" spans="1:4" x14ac:dyDescent="0.25">
      <c r="A243" t="e">
        <f>VLOOKUP(Table1[[#This Row],[locationaddress]],VENUEID!$A$2:$B$28,1,TRUE)</f>
        <v>#VALUE!</v>
      </c>
      <c r="B243" t="e">
        <f>IF(Table1[[#This Row],[categories]]="","",
IF(ISNUMBER(SEARCH("*ADULTS*",Table1[categories])),"ADULTS",
IF(ISNUMBER(SEARCH("*CHILDREN*",Table1[categories])),"CHILDREN",
IF(ISNUMBER(SEARCH("*TEENS*",Table1[categories])),"TEENS"))))</f>
        <v>#VALUE!</v>
      </c>
      <c r="C243" t="e">
        <f>Table1[[#This Row],[startdatetime]]</f>
        <v>#VALUE!</v>
      </c>
      <c r="D243" t="e">
        <f>CONCATENATE(Table1[[#This Row],[summary]],
CHAR(13),
Table1[[#This Row],[startdayname]],
", ",
TEXT((Table1[[#This Row],[startshortdate]]),"MMM D"),
CHAR(13),
TEXT((Table1[[#This Row],[starttime]]), "h:mm am/pm"),CHAR(13),Table1[[#This Row],[description]],CHAR(13))</f>
        <v>#VALUE!</v>
      </c>
    </row>
    <row r="244" spans="1:4" x14ac:dyDescent="0.25">
      <c r="A244" t="e">
        <f>VLOOKUP(Table1[[#This Row],[locationaddress]],VENUEID!$A$2:$B$28,1,TRUE)</f>
        <v>#VALUE!</v>
      </c>
      <c r="B244" t="e">
        <f>IF(Table1[[#This Row],[categories]]="","",
IF(ISNUMBER(SEARCH("*ADULTS*",Table1[categories])),"ADULTS",
IF(ISNUMBER(SEARCH("*CHILDREN*",Table1[categories])),"CHILDREN",
IF(ISNUMBER(SEARCH("*TEENS*",Table1[categories])),"TEENS"))))</f>
        <v>#VALUE!</v>
      </c>
      <c r="C244" t="e">
        <f>Table1[[#This Row],[startdatetime]]</f>
        <v>#VALUE!</v>
      </c>
      <c r="D244" t="e">
        <f>CONCATENATE(Table1[[#This Row],[summary]],
CHAR(13),
Table1[[#This Row],[startdayname]],
", ",
TEXT((Table1[[#This Row],[startshortdate]]),"MMM D"),
CHAR(13),
TEXT((Table1[[#This Row],[starttime]]), "h:mm am/pm"),CHAR(13),Table1[[#This Row],[description]],CHAR(13))</f>
        <v>#VALUE!</v>
      </c>
    </row>
    <row r="245" spans="1:4" x14ac:dyDescent="0.25">
      <c r="A245" t="e">
        <f>VLOOKUP(Table1[[#This Row],[locationaddress]],VENUEID!$A$2:$B$28,1,TRUE)</f>
        <v>#VALUE!</v>
      </c>
      <c r="B245" t="e">
        <f>IF(Table1[[#This Row],[categories]]="","",
IF(ISNUMBER(SEARCH("*ADULTS*",Table1[categories])),"ADULTS",
IF(ISNUMBER(SEARCH("*CHILDREN*",Table1[categories])),"CHILDREN",
IF(ISNUMBER(SEARCH("*TEENS*",Table1[categories])),"TEENS"))))</f>
        <v>#VALUE!</v>
      </c>
      <c r="C245" t="e">
        <f>Table1[[#This Row],[startdatetime]]</f>
        <v>#VALUE!</v>
      </c>
      <c r="D245" t="e">
        <f>CONCATENATE(Table1[[#This Row],[summary]],
CHAR(13),
Table1[[#This Row],[startdayname]],
", ",
TEXT((Table1[[#This Row],[startshortdate]]),"MMM D"),
CHAR(13),
TEXT((Table1[[#This Row],[starttime]]), "h:mm am/pm"),CHAR(13),Table1[[#This Row],[description]],CHAR(13))</f>
        <v>#VALUE!</v>
      </c>
    </row>
    <row r="246" spans="1:4" x14ac:dyDescent="0.25">
      <c r="A246" t="e">
        <f>VLOOKUP(Table1[[#This Row],[locationaddress]],VENUEID!$A$2:$B$28,1,TRUE)</f>
        <v>#VALUE!</v>
      </c>
      <c r="B246" t="e">
        <f>IF(Table1[[#This Row],[categories]]="","",
IF(ISNUMBER(SEARCH("*ADULTS*",Table1[categories])),"ADULTS",
IF(ISNUMBER(SEARCH("*CHILDREN*",Table1[categories])),"CHILDREN",
IF(ISNUMBER(SEARCH("*TEENS*",Table1[categories])),"TEENS"))))</f>
        <v>#VALUE!</v>
      </c>
      <c r="C246" t="e">
        <f>Table1[[#This Row],[startdatetime]]</f>
        <v>#VALUE!</v>
      </c>
      <c r="D246" t="e">
        <f>CONCATENATE(Table1[[#This Row],[summary]],
CHAR(13),
Table1[[#This Row],[startdayname]],
", ",
TEXT((Table1[[#This Row],[startshortdate]]),"MMM D"),
CHAR(13),
TEXT((Table1[[#This Row],[starttime]]), "h:mm am/pm"),CHAR(13),Table1[[#This Row],[description]],CHAR(13))</f>
        <v>#VALUE!</v>
      </c>
    </row>
    <row r="247" spans="1:4" x14ac:dyDescent="0.25">
      <c r="A247" t="e">
        <f>VLOOKUP(Table1[[#This Row],[locationaddress]],VENUEID!$A$2:$B$28,1,TRUE)</f>
        <v>#VALUE!</v>
      </c>
      <c r="B247" t="e">
        <f>IF(Table1[[#This Row],[categories]]="","",
IF(ISNUMBER(SEARCH("*ADULTS*",Table1[categories])),"ADULTS",
IF(ISNUMBER(SEARCH("*CHILDREN*",Table1[categories])),"CHILDREN",
IF(ISNUMBER(SEARCH("*TEENS*",Table1[categories])),"TEENS"))))</f>
        <v>#VALUE!</v>
      </c>
      <c r="C247" t="e">
        <f>Table1[[#This Row],[startdatetime]]</f>
        <v>#VALUE!</v>
      </c>
      <c r="D247" t="e">
        <f>CONCATENATE(Table1[[#This Row],[summary]],
CHAR(13),
Table1[[#This Row],[startdayname]],
", ",
TEXT((Table1[[#This Row],[startshortdate]]),"MMM D"),
CHAR(13),
TEXT((Table1[[#This Row],[starttime]]), "h:mm am/pm"),CHAR(13),Table1[[#This Row],[description]],CHAR(13))</f>
        <v>#VALUE!</v>
      </c>
    </row>
    <row r="248" spans="1:4" x14ac:dyDescent="0.25">
      <c r="A248" t="e">
        <f>VLOOKUP(Table1[[#This Row],[locationaddress]],VENUEID!$A$2:$B$28,1,TRUE)</f>
        <v>#VALUE!</v>
      </c>
      <c r="B248" t="e">
        <f>IF(Table1[[#This Row],[categories]]="","",
IF(ISNUMBER(SEARCH("*ADULTS*",Table1[categories])),"ADULTS",
IF(ISNUMBER(SEARCH("*CHILDREN*",Table1[categories])),"CHILDREN",
IF(ISNUMBER(SEARCH("*TEENS*",Table1[categories])),"TEENS"))))</f>
        <v>#VALUE!</v>
      </c>
      <c r="C248" t="e">
        <f>Table1[[#This Row],[startdatetime]]</f>
        <v>#VALUE!</v>
      </c>
      <c r="D248" t="e">
        <f>CONCATENATE(Table1[[#This Row],[summary]],
CHAR(13),
Table1[[#This Row],[startdayname]],
", ",
TEXT((Table1[[#This Row],[startshortdate]]),"MMM D"),
CHAR(13),
TEXT((Table1[[#This Row],[starttime]]), "h:mm am/pm"),CHAR(13),Table1[[#This Row],[description]],CHAR(13))</f>
        <v>#VALUE!</v>
      </c>
    </row>
    <row r="249" spans="1:4" x14ac:dyDescent="0.25">
      <c r="A249" t="e">
        <f>VLOOKUP(Table1[[#This Row],[locationaddress]],VENUEID!$A$2:$B$28,1,TRUE)</f>
        <v>#VALUE!</v>
      </c>
      <c r="B249" t="e">
        <f>IF(Table1[[#This Row],[categories]]="","",
IF(ISNUMBER(SEARCH("*ADULTS*",Table1[categories])),"ADULTS",
IF(ISNUMBER(SEARCH("*CHILDREN*",Table1[categories])),"CHILDREN",
IF(ISNUMBER(SEARCH("*TEENS*",Table1[categories])),"TEENS"))))</f>
        <v>#VALUE!</v>
      </c>
      <c r="C249" t="e">
        <f>Table1[[#This Row],[startdatetime]]</f>
        <v>#VALUE!</v>
      </c>
      <c r="D249" t="e">
        <f>CONCATENATE(Table1[[#This Row],[summary]],
CHAR(13),
Table1[[#This Row],[startdayname]],
", ",
TEXT((Table1[[#This Row],[startshortdate]]),"MMM D"),
CHAR(13),
TEXT((Table1[[#This Row],[starttime]]), "h:mm am/pm"),CHAR(13),Table1[[#This Row],[description]],CHAR(13))</f>
        <v>#VALUE!</v>
      </c>
    </row>
    <row r="250" spans="1:4" x14ac:dyDescent="0.25">
      <c r="A250" t="e">
        <f>VLOOKUP(Table1[[#This Row],[locationaddress]],VENUEID!$A$2:$B$28,1,TRUE)</f>
        <v>#VALUE!</v>
      </c>
      <c r="B250" t="e">
        <f>IF(Table1[[#This Row],[categories]]="","",
IF(ISNUMBER(SEARCH("*ADULTS*",Table1[categories])),"ADULTS",
IF(ISNUMBER(SEARCH("*CHILDREN*",Table1[categories])),"CHILDREN",
IF(ISNUMBER(SEARCH("*TEENS*",Table1[categories])),"TEENS"))))</f>
        <v>#VALUE!</v>
      </c>
      <c r="C250" t="e">
        <f>Table1[[#This Row],[startdatetime]]</f>
        <v>#VALUE!</v>
      </c>
      <c r="D250" t="e">
        <f>CONCATENATE(Table1[[#This Row],[summary]],
CHAR(13),
Table1[[#This Row],[startdayname]],
", ",
TEXT((Table1[[#This Row],[startshortdate]]),"MMM D"),
CHAR(13),
TEXT((Table1[[#This Row],[starttime]]), "h:mm am/pm"),CHAR(13),Table1[[#This Row],[description]],CHAR(13))</f>
        <v>#VALUE!</v>
      </c>
    </row>
    <row r="251" spans="1:4" x14ac:dyDescent="0.25">
      <c r="A251" t="e">
        <f>VLOOKUP(Table1[[#This Row],[locationaddress]],VENUEID!$A$2:$B$28,1,TRUE)</f>
        <v>#VALUE!</v>
      </c>
      <c r="B251" t="e">
        <f>IF(Table1[[#This Row],[categories]]="","",
IF(ISNUMBER(SEARCH("*ADULTS*",Table1[categories])),"ADULTS",
IF(ISNUMBER(SEARCH("*CHILDREN*",Table1[categories])),"CHILDREN",
IF(ISNUMBER(SEARCH("*TEENS*",Table1[categories])),"TEENS"))))</f>
        <v>#VALUE!</v>
      </c>
      <c r="C251" t="e">
        <f>Table1[[#This Row],[startdatetime]]</f>
        <v>#VALUE!</v>
      </c>
      <c r="D251" t="e">
        <f>CONCATENATE(Table1[[#This Row],[summary]],
CHAR(13),
Table1[[#This Row],[startdayname]],
", ",
TEXT((Table1[[#This Row],[startshortdate]]),"MMM D"),
CHAR(13),
TEXT((Table1[[#This Row],[starttime]]), "h:mm am/pm"),CHAR(13),Table1[[#This Row],[description]],CHAR(13))</f>
        <v>#VALUE!</v>
      </c>
    </row>
    <row r="252" spans="1:4" x14ac:dyDescent="0.25">
      <c r="A252" t="e">
        <f>VLOOKUP(Table1[[#This Row],[locationaddress]],VENUEID!$A$2:$B$28,1,TRUE)</f>
        <v>#VALUE!</v>
      </c>
      <c r="B252" t="e">
        <f>IF(Table1[[#This Row],[categories]]="","",
IF(ISNUMBER(SEARCH("*ADULTS*",Table1[categories])),"ADULTS",
IF(ISNUMBER(SEARCH("*CHILDREN*",Table1[categories])),"CHILDREN",
IF(ISNUMBER(SEARCH("*TEENS*",Table1[categories])),"TEENS"))))</f>
        <v>#VALUE!</v>
      </c>
      <c r="C252" t="e">
        <f>Table1[[#This Row],[startdatetime]]</f>
        <v>#VALUE!</v>
      </c>
      <c r="D252" t="e">
        <f>CONCATENATE(Table1[[#This Row],[summary]],
CHAR(13),
Table1[[#This Row],[startdayname]],
", ",
TEXT((Table1[[#This Row],[startshortdate]]),"MMM D"),
CHAR(13),
TEXT((Table1[[#This Row],[starttime]]), "h:mm am/pm"),CHAR(13),Table1[[#This Row],[description]],CHAR(13))</f>
        <v>#VALUE!</v>
      </c>
    </row>
    <row r="253" spans="1:4" x14ac:dyDescent="0.25">
      <c r="A253" t="e">
        <f>VLOOKUP(Table1[[#This Row],[locationaddress]],VENUEID!$A$2:$B$28,1,TRUE)</f>
        <v>#VALUE!</v>
      </c>
      <c r="B253" t="e">
        <f>IF(Table1[[#This Row],[categories]]="","",
IF(ISNUMBER(SEARCH("*ADULTS*",Table1[categories])),"ADULTS",
IF(ISNUMBER(SEARCH("*CHILDREN*",Table1[categories])),"CHILDREN",
IF(ISNUMBER(SEARCH("*TEENS*",Table1[categories])),"TEENS"))))</f>
        <v>#VALUE!</v>
      </c>
      <c r="C253" t="e">
        <f>Table1[[#This Row],[startdatetime]]</f>
        <v>#VALUE!</v>
      </c>
      <c r="D253" t="e">
        <f>CONCATENATE(Table1[[#This Row],[summary]],
CHAR(13),
Table1[[#This Row],[startdayname]],
", ",
TEXT((Table1[[#This Row],[startshortdate]]),"MMM D"),
CHAR(13),
TEXT((Table1[[#This Row],[starttime]]), "h:mm am/pm"),CHAR(13),Table1[[#This Row],[description]],CHAR(13))</f>
        <v>#VALUE!</v>
      </c>
    </row>
    <row r="254" spans="1:4" x14ac:dyDescent="0.25">
      <c r="A254" t="e">
        <f>VLOOKUP(Table1[[#This Row],[locationaddress]],VENUEID!$A$2:$B$28,1,TRUE)</f>
        <v>#VALUE!</v>
      </c>
      <c r="B254" t="e">
        <f>IF(Table1[[#This Row],[categories]]="","",
IF(ISNUMBER(SEARCH("*ADULTS*",Table1[categories])),"ADULTS",
IF(ISNUMBER(SEARCH("*CHILDREN*",Table1[categories])),"CHILDREN",
IF(ISNUMBER(SEARCH("*TEENS*",Table1[categories])),"TEENS"))))</f>
        <v>#VALUE!</v>
      </c>
      <c r="C254" t="e">
        <f>Table1[[#This Row],[startdatetime]]</f>
        <v>#VALUE!</v>
      </c>
      <c r="D254" t="e">
        <f>CONCATENATE(Table1[[#This Row],[summary]],
CHAR(13),
Table1[[#This Row],[startdayname]],
", ",
TEXT((Table1[[#This Row],[startshortdate]]),"MMM D"),
CHAR(13),
TEXT((Table1[[#This Row],[starttime]]), "h:mm am/pm"),CHAR(13),Table1[[#This Row],[description]],CHAR(13))</f>
        <v>#VALUE!</v>
      </c>
    </row>
    <row r="255" spans="1:4" x14ac:dyDescent="0.25">
      <c r="A255" t="e">
        <f>VLOOKUP(Table1[[#This Row],[locationaddress]],VENUEID!$A$2:$B$28,1,TRUE)</f>
        <v>#VALUE!</v>
      </c>
      <c r="B255" t="e">
        <f>IF(Table1[[#This Row],[categories]]="","",
IF(ISNUMBER(SEARCH("*ADULTS*",Table1[categories])),"ADULTS",
IF(ISNUMBER(SEARCH("*CHILDREN*",Table1[categories])),"CHILDREN",
IF(ISNUMBER(SEARCH("*TEENS*",Table1[categories])),"TEENS"))))</f>
        <v>#VALUE!</v>
      </c>
      <c r="C255" t="e">
        <f>Table1[[#This Row],[startdatetime]]</f>
        <v>#VALUE!</v>
      </c>
      <c r="D255" t="e">
        <f>CONCATENATE(Table1[[#This Row],[summary]],
CHAR(13),
Table1[[#This Row],[startdayname]],
", ",
TEXT((Table1[[#This Row],[startshortdate]]),"MMM D"),
CHAR(13),
TEXT((Table1[[#This Row],[starttime]]), "h:mm am/pm"),CHAR(13),Table1[[#This Row],[description]],CHAR(13))</f>
        <v>#VALUE!</v>
      </c>
    </row>
    <row r="256" spans="1:4" x14ac:dyDescent="0.25">
      <c r="A256" t="e">
        <f>VLOOKUP(Table1[[#This Row],[locationaddress]],VENUEID!$A$2:$B$28,1,TRUE)</f>
        <v>#VALUE!</v>
      </c>
      <c r="B256" t="e">
        <f>IF(Table1[[#This Row],[categories]]="","",
IF(ISNUMBER(SEARCH("*ADULTS*",Table1[categories])),"ADULTS",
IF(ISNUMBER(SEARCH("*CHILDREN*",Table1[categories])),"CHILDREN",
IF(ISNUMBER(SEARCH("*TEENS*",Table1[categories])),"TEENS"))))</f>
        <v>#VALUE!</v>
      </c>
      <c r="C256" t="e">
        <f>Table1[[#This Row],[startdatetime]]</f>
        <v>#VALUE!</v>
      </c>
      <c r="D256" t="e">
        <f>CONCATENATE(Table1[[#This Row],[summary]],
CHAR(13),
Table1[[#This Row],[startdayname]],
", ",
TEXT((Table1[[#This Row],[startshortdate]]),"MMM D"),
CHAR(13),
TEXT((Table1[[#This Row],[starttime]]), "h:mm am/pm"),CHAR(13),Table1[[#This Row],[description]],CHAR(13))</f>
        <v>#VALUE!</v>
      </c>
    </row>
    <row r="257" spans="1:4" x14ac:dyDescent="0.25">
      <c r="A257" t="e">
        <f>VLOOKUP(Table1[[#This Row],[locationaddress]],VENUEID!$A$2:$B$28,1,TRUE)</f>
        <v>#VALUE!</v>
      </c>
      <c r="B257" t="e">
        <f>IF(Table1[[#This Row],[categories]]="","",
IF(ISNUMBER(SEARCH("*ADULTS*",Table1[categories])),"ADULTS",
IF(ISNUMBER(SEARCH("*CHILDREN*",Table1[categories])),"CHILDREN",
IF(ISNUMBER(SEARCH("*TEENS*",Table1[categories])),"TEENS"))))</f>
        <v>#VALUE!</v>
      </c>
      <c r="C257" t="e">
        <f>Table1[[#This Row],[startdatetime]]</f>
        <v>#VALUE!</v>
      </c>
      <c r="D257" t="e">
        <f>CONCATENATE(Table1[[#This Row],[summary]],
CHAR(13),
Table1[[#This Row],[startdayname]],
", ",
TEXT((Table1[[#This Row],[startshortdate]]),"MMM D"),
CHAR(13),
TEXT((Table1[[#This Row],[starttime]]), "h:mm am/pm"),CHAR(13),Table1[[#This Row],[description]],CHAR(13))</f>
        <v>#VALUE!</v>
      </c>
    </row>
    <row r="258" spans="1:4" x14ac:dyDescent="0.25">
      <c r="A258" t="e">
        <f>VLOOKUP(Table1[[#This Row],[locationaddress]],VENUEID!$A$2:$B$28,1,TRUE)</f>
        <v>#VALUE!</v>
      </c>
      <c r="B258" t="e">
        <f>IF(Table1[[#This Row],[categories]]="","",
IF(ISNUMBER(SEARCH("*ADULTS*",Table1[categories])),"ADULTS",
IF(ISNUMBER(SEARCH("*CHILDREN*",Table1[categories])),"CHILDREN",
IF(ISNUMBER(SEARCH("*TEENS*",Table1[categories])),"TEENS"))))</f>
        <v>#VALUE!</v>
      </c>
      <c r="C258" t="e">
        <f>Table1[[#This Row],[startdatetime]]</f>
        <v>#VALUE!</v>
      </c>
      <c r="D258" t="e">
        <f>CONCATENATE(Table1[[#This Row],[summary]],
CHAR(13),
Table1[[#This Row],[startdayname]],
", ",
TEXT((Table1[[#This Row],[startshortdate]]),"MMM D"),
CHAR(13),
TEXT((Table1[[#This Row],[starttime]]), "h:mm am/pm"),CHAR(13),Table1[[#This Row],[description]],CHAR(13))</f>
        <v>#VALUE!</v>
      </c>
    </row>
    <row r="259" spans="1:4" x14ac:dyDescent="0.25">
      <c r="A259" t="e">
        <f>VLOOKUP(Table1[[#This Row],[locationaddress]],VENUEID!$A$2:$B$28,1,TRUE)</f>
        <v>#VALUE!</v>
      </c>
      <c r="B259" t="e">
        <f>IF(Table1[[#This Row],[categories]]="","",
IF(ISNUMBER(SEARCH("*ADULTS*",Table1[categories])),"ADULTS",
IF(ISNUMBER(SEARCH("*CHILDREN*",Table1[categories])),"CHILDREN",
IF(ISNUMBER(SEARCH("*TEENS*",Table1[categories])),"TEENS"))))</f>
        <v>#VALUE!</v>
      </c>
      <c r="C259" t="e">
        <f>Table1[[#This Row],[startdatetime]]</f>
        <v>#VALUE!</v>
      </c>
      <c r="D259" t="e">
        <f>CONCATENATE(Table1[[#This Row],[summary]],
CHAR(13),
Table1[[#This Row],[startdayname]],
", ",
TEXT((Table1[[#This Row],[startshortdate]]),"MMM D"),
CHAR(13),
TEXT((Table1[[#This Row],[starttime]]), "h:mm am/pm"),CHAR(13),Table1[[#This Row],[description]],CHAR(13))</f>
        <v>#VALUE!</v>
      </c>
    </row>
    <row r="260" spans="1:4" x14ac:dyDescent="0.25">
      <c r="A260" t="e">
        <f>VLOOKUP(Table1[[#This Row],[locationaddress]],VENUEID!$A$2:$B$28,1,TRUE)</f>
        <v>#VALUE!</v>
      </c>
      <c r="B260" t="e">
        <f>IF(Table1[[#This Row],[categories]]="","",
IF(ISNUMBER(SEARCH("*ADULTS*",Table1[categories])),"ADULTS",
IF(ISNUMBER(SEARCH("*CHILDREN*",Table1[categories])),"CHILDREN",
IF(ISNUMBER(SEARCH("*TEENS*",Table1[categories])),"TEENS"))))</f>
        <v>#VALUE!</v>
      </c>
      <c r="C260" t="e">
        <f>Table1[[#This Row],[startdatetime]]</f>
        <v>#VALUE!</v>
      </c>
      <c r="D260" t="e">
        <f>CONCATENATE(Table1[[#This Row],[summary]],
CHAR(13),
Table1[[#This Row],[startdayname]],
", ",
TEXT((Table1[[#This Row],[startshortdate]]),"MMM D"),
CHAR(13),
TEXT((Table1[[#This Row],[starttime]]), "h:mm am/pm"),CHAR(13),Table1[[#This Row],[description]],CHAR(13))</f>
        <v>#VALUE!</v>
      </c>
    </row>
    <row r="261" spans="1:4" x14ac:dyDescent="0.25">
      <c r="A261" t="e">
        <f>VLOOKUP(Table1[[#This Row],[locationaddress]],VENUEID!$A$2:$B$28,1,TRUE)</f>
        <v>#VALUE!</v>
      </c>
      <c r="B261" t="e">
        <f>IF(Table1[[#This Row],[categories]]="","",
IF(ISNUMBER(SEARCH("*ADULTS*",Table1[categories])),"ADULTS",
IF(ISNUMBER(SEARCH("*CHILDREN*",Table1[categories])),"CHILDREN",
IF(ISNUMBER(SEARCH("*TEENS*",Table1[categories])),"TEENS"))))</f>
        <v>#VALUE!</v>
      </c>
      <c r="C261" t="e">
        <f>Table1[[#This Row],[startdatetime]]</f>
        <v>#VALUE!</v>
      </c>
      <c r="D261" t="e">
        <f>CONCATENATE(Table1[[#This Row],[summary]],
CHAR(13),
Table1[[#This Row],[startdayname]],
", ",
TEXT((Table1[[#This Row],[startshortdate]]),"MMM D"),
CHAR(13),
TEXT((Table1[[#This Row],[starttime]]), "h:mm am/pm"),CHAR(13),Table1[[#This Row],[description]],CHAR(13))</f>
        <v>#VALUE!</v>
      </c>
    </row>
    <row r="262" spans="1:4" x14ac:dyDescent="0.25">
      <c r="A262" t="e">
        <f>VLOOKUP(Table1[[#This Row],[locationaddress]],VENUEID!$A$2:$B$28,1,TRUE)</f>
        <v>#VALUE!</v>
      </c>
      <c r="B262" t="e">
        <f>IF(Table1[[#This Row],[categories]]="","",
IF(ISNUMBER(SEARCH("*ADULTS*",Table1[categories])),"ADULTS",
IF(ISNUMBER(SEARCH("*CHILDREN*",Table1[categories])),"CHILDREN",
IF(ISNUMBER(SEARCH("*TEENS*",Table1[categories])),"TEENS"))))</f>
        <v>#VALUE!</v>
      </c>
      <c r="C262" t="e">
        <f>Table1[[#This Row],[startdatetime]]</f>
        <v>#VALUE!</v>
      </c>
      <c r="D262" t="e">
        <f>CONCATENATE(Table1[[#This Row],[summary]],
CHAR(13),
Table1[[#This Row],[startdayname]],
", ",
TEXT((Table1[[#This Row],[startshortdate]]),"MMM D"),
CHAR(13),
TEXT((Table1[[#This Row],[starttime]]), "h:mm am/pm"),CHAR(13),Table1[[#This Row],[description]],CHAR(13))</f>
        <v>#VALUE!</v>
      </c>
    </row>
    <row r="263" spans="1:4" x14ac:dyDescent="0.25">
      <c r="A263" t="e">
        <f>VLOOKUP(Table1[[#This Row],[locationaddress]],VENUEID!$A$2:$B$28,1,TRUE)</f>
        <v>#VALUE!</v>
      </c>
      <c r="B263" t="e">
        <f>IF(Table1[[#This Row],[categories]]="","",
IF(ISNUMBER(SEARCH("*ADULTS*",Table1[categories])),"ADULTS",
IF(ISNUMBER(SEARCH("*CHILDREN*",Table1[categories])),"CHILDREN",
IF(ISNUMBER(SEARCH("*TEENS*",Table1[categories])),"TEENS"))))</f>
        <v>#VALUE!</v>
      </c>
      <c r="C263" t="e">
        <f>Table1[[#This Row],[startdatetime]]</f>
        <v>#VALUE!</v>
      </c>
      <c r="D263" t="e">
        <f>CONCATENATE(Table1[[#This Row],[summary]],
CHAR(13),
Table1[[#This Row],[startdayname]],
", ",
TEXT((Table1[[#This Row],[startshortdate]]),"MMM D"),
CHAR(13),
TEXT((Table1[[#This Row],[starttime]]), "h:mm am/pm"),CHAR(13),Table1[[#This Row],[description]],CHAR(13))</f>
        <v>#VALUE!</v>
      </c>
    </row>
    <row r="264" spans="1:4" x14ac:dyDescent="0.25">
      <c r="A264" t="e">
        <f>VLOOKUP(Table1[[#This Row],[locationaddress]],VENUEID!$A$2:$B$28,1,TRUE)</f>
        <v>#VALUE!</v>
      </c>
      <c r="B264" t="e">
        <f>IF(Table1[[#This Row],[categories]]="","",
IF(ISNUMBER(SEARCH("*ADULTS*",Table1[categories])),"ADULTS",
IF(ISNUMBER(SEARCH("*CHILDREN*",Table1[categories])),"CHILDREN",
IF(ISNUMBER(SEARCH("*TEENS*",Table1[categories])),"TEENS"))))</f>
        <v>#VALUE!</v>
      </c>
      <c r="C264" t="e">
        <f>Table1[[#This Row],[startdatetime]]</f>
        <v>#VALUE!</v>
      </c>
      <c r="D264" t="e">
        <f>CONCATENATE(Table1[[#This Row],[summary]],
CHAR(13),
Table1[[#This Row],[startdayname]],
", ",
TEXT((Table1[[#This Row],[startshortdate]]),"MMM D"),
CHAR(13),
TEXT((Table1[[#This Row],[starttime]]), "h:mm am/pm"),CHAR(13),Table1[[#This Row],[description]],CHAR(13))</f>
        <v>#VALUE!</v>
      </c>
    </row>
    <row r="265" spans="1:4" x14ac:dyDescent="0.25">
      <c r="A265" t="e">
        <f>VLOOKUP(Table1[[#This Row],[locationaddress]],VENUEID!$A$2:$B$28,1,TRUE)</f>
        <v>#VALUE!</v>
      </c>
      <c r="B265" t="e">
        <f>IF(Table1[[#This Row],[categories]]="","",
IF(ISNUMBER(SEARCH("*ADULTS*",Table1[categories])),"ADULTS",
IF(ISNUMBER(SEARCH("*CHILDREN*",Table1[categories])),"CHILDREN",
IF(ISNUMBER(SEARCH("*TEENS*",Table1[categories])),"TEENS"))))</f>
        <v>#VALUE!</v>
      </c>
      <c r="C265" t="e">
        <f>Table1[[#This Row],[startdatetime]]</f>
        <v>#VALUE!</v>
      </c>
      <c r="D265" t="e">
        <f>CONCATENATE(Table1[[#This Row],[summary]],
CHAR(13),
Table1[[#This Row],[startdayname]],
", ",
TEXT((Table1[[#This Row],[startshortdate]]),"MMM D"),
CHAR(13),
TEXT((Table1[[#This Row],[starttime]]), "h:mm am/pm"),CHAR(13),Table1[[#This Row],[description]],CHAR(13))</f>
        <v>#VALUE!</v>
      </c>
    </row>
    <row r="266" spans="1:4" x14ac:dyDescent="0.25">
      <c r="A266" t="e">
        <f>VLOOKUP(Table1[[#This Row],[locationaddress]],VENUEID!$A$2:$B$28,1,TRUE)</f>
        <v>#VALUE!</v>
      </c>
      <c r="B266" t="e">
        <f>IF(Table1[[#This Row],[categories]]="","",
IF(ISNUMBER(SEARCH("*ADULTS*",Table1[categories])),"ADULTS",
IF(ISNUMBER(SEARCH("*CHILDREN*",Table1[categories])),"CHILDREN",
IF(ISNUMBER(SEARCH("*TEENS*",Table1[categories])),"TEENS"))))</f>
        <v>#VALUE!</v>
      </c>
      <c r="C266" t="e">
        <f>Table1[[#This Row],[startdatetime]]</f>
        <v>#VALUE!</v>
      </c>
      <c r="D266" t="e">
        <f>CONCATENATE(Table1[[#This Row],[summary]],
CHAR(13),
Table1[[#This Row],[startdayname]],
", ",
TEXT((Table1[[#This Row],[startshortdate]]),"MMM D"),
CHAR(13),
TEXT((Table1[[#This Row],[starttime]]), "h:mm am/pm"),CHAR(13),Table1[[#This Row],[description]],CHAR(13))</f>
        <v>#VALUE!</v>
      </c>
    </row>
    <row r="267" spans="1:4" x14ac:dyDescent="0.25">
      <c r="A267" t="e">
        <f>VLOOKUP(Table1[[#This Row],[locationaddress]],VENUEID!$A$2:$B$28,1,TRUE)</f>
        <v>#VALUE!</v>
      </c>
      <c r="B267" t="e">
        <f>IF(Table1[[#This Row],[categories]]="","",
IF(ISNUMBER(SEARCH("*ADULTS*",Table1[categories])),"ADULTS",
IF(ISNUMBER(SEARCH("*CHILDREN*",Table1[categories])),"CHILDREN",
IF(ISNUMBER(SEARCH("*TEENS*",Table1[categories])),"TEENS"))))</f>
        <v>#VALUE!</v>
      </c>
      <c r="C267" t="e">
        <f>Table1[[#This Row],[startdatetime]]</f>
        <v>#VALUE!</v>
      </c>
      <c r="D267" t="e">
        <f>CONCATENATE(Table1[[#This Row],[summary]],
CHAR(13),
Table1[[#This Row],[startdayname]],
", ",
TEXT((Table1[[#This Row],[startshortdate]]),"MMM D"),
CHAR(13),
TEXT((Table1[[#This Row],[starttime]]), "h:mm am/pm"),CHAR(13),Table1[[#This Row],[description]],CHAR(13))</f>
        <v>#VALUE!</v>
      </c>
    </row>
    <row r="268" spans="1:4" x14ac:dyDescent="0.25">
      <c r="A268" t="e">
        <f>VLOOKUP(Table1[[#This Row],[locationaddress]],VENUEID!$A$2:$B$28,1,TRUE)</f>
        <v>#VALUE!</v>
      </c>
      <c r="B268" t="e">
        <f>IF(Table1[[#This Row],[categories]]="","",
IF(ISNUMBER(SEARCH("*ADULTS*",Table1[categories])),"ADULTS",
IF(ISNUMBER(SEARCH("*CHILDREN*",Table1[categories])),"CHILDREN",
IF(ISNUMBER(SEARCH("*TEENS*",Table1[categories])),"TEENS"))))</f>
        <v>#VALUE!</v>
      </c>
      <c r="C268" t="e">
        <f>Table1[[#This Row],[startdatetime]]</f>
        <v>#VALUE!</v>
      </c>
      <c r="D268" t="e">
        <f>CONCATENATE(Table1[[#This Row],[summary]],
CHAR(13),
Table1[[#This Row],[startdayname]],
", ",
TEXT((Table1[[#This Row],[startshortdate]]),"MMM D"),
CHAR(13),
TEXT((Table1[[#This Row],[starttime]]), "h:mm am/pm"),CHAR(13),Table1[[#This Row],[description]],CHAR(13))</f>
        <v>#VALUE!</v>
      </c>
    </row>
    <row r="269" spans="1:4" x14ac:dyDescent="0.25">
      <c r="A269" t="e">
        <f>VLOOKUP(Table1[[#This Row],[locationaddress]],VENUEID!$A$2:$B$28,1,TRUE)</f>
        <v>#VALUE!</v>
      </c>
      <c r="B269" t="e">
        <f>IF(Table1[[#This Row],[categories]]="","",
IF(ISNUMBER(SEARCH("*ADULTS*",Table1[categories])),"ADULTS",
IF(ISNUMBER(SEARCH("*CHILDREN*",Table1[categories])),"CHILDREN",
IF(ISNUMBER(SEARCH("*TEENS*",Table1[categories])),"TEENS"))))</f>
        <v>#VALUE!</v>
      </c>
      <c r="C269" t="e">
        <f>Table1[[#This Row],[startdatetime]]</f>
        <v>#VALUE!</v>
      </c>
      <c r="D269" t="e">
        <f>CONCATENATE(Table1[[#This Row],[summary]],
CHAR(13),
Table1[[#This Row],[startdayname]],
", ",
TEXT((Table1[[#This Row],[startshortdate]]),"MMM D"),
CHAR(13),
TEXT((Table1[[#This Row],[starttime]]), "h:mm am/pm"),CHAR(13),Table1[[#This Row],[description]],CHAR(13))</f>
        <v>#VALUE!</v>
      </c>
    </row>
    <row r="270" spans="1:4" x14ac:dyDescent="0.25">
      <c r="A270" t="e">
        <f>VLOOKUP(Table1[[#This Row],[locationaddress]],VENUEID!$A$2:$B$28,1,TRUE)</f>
        <v>#VALUE!</v>
      </c>
      <c r="B270" t="e">
        <f>IF(Table1[[#This Row],[categories]]="","",
IF(ISNUMBER(SEARCH("*ADULTS*",Table1[categories])),"ADULTS",
IF(ISNUMBER(SEARCH("*CHILDREN*",Table1[categories])),"CHILDREN",
IF(ISNUMBER(SEARCH("*TEENS*",Table1[categories])),"TEENS"))))</f>
        <v>#VALUE!</v>
      </c>
      <c r="C270" t="e">
        <f>Table1[[#This Row],[startdatetime]]</f>
        <v>#VALUE!</v>
      </c>
      <c r="D270" t="e">
        <f>CONCATENATE(Table1[[#This Row],[summary]],
CHAR(13),
Table1[[#This Row],[startdayname]],
", ",
TEXT((Table1[[#This Row],[startshortdate]]),"MMM D"),
CHAR(13),
TEXT((Table1[[#This Row],[starttime]]), "h:mm am/pm"),CHAR(13),Table1[[#This Row],[description]],CHAR(13))</f>
        <v>#VALUE!</v>
      </c>
    </row>
    <row r="271" spans="1:4" x14ac:dyDescent="0.25">
      <c r="A271" t="e">
        <f>VLOOKUP(Table1[[#This Row],[locationaddress]],VENUEID!$A$2:$B$28,1,TRUE)</f>
        <v>#VALUE!</v>
      </c>
      <c r="B271" t="e">
        <f>IF(Table1[[#This Row],[categories]]="","",
IF(ISNUMBER(SEARCH("*ADULTS*",Table1[categories])),"ADULTS",
IF(ISNUMBER(SEARCH("*CHILDREN*",Table1[categories])),"CHILDREN",
IF(ISNUMBER(SEARCH("*TEENS*",Table1[categories])),"TEENS"))))</f>
        <v>#VALUE!</v>
      </c>
      <c r="C271" t="e">
        <f>Table1[[#This Row],[startdatetime]]</f>
        <v>#VALUE!</v>
      </c>
      <c r="D271" t="e">
        <f>CONCATENATE(Table1[[#This Row],[summary]],
CHAR(13),
Table1[[#This Row],[startdayname]],
", ",
TEXT((Table1[[#This Row],[startshortdate]]),"MMM D"),
CHAR(13),
TEXT((Table1[[#This Row],[starttime]]), "h:mm am/pm"),CHAR(13),Table1[[#This Row],[description]],CHAR(13))</f>
        <v>#VALUE!</v>
      </c>
    </row>
    <row r="272" spans="1:4" x14ac:dyDescent="0.25">
      <c r="A272" t="e">
        <f>VLOOKUP(Table1[[#This Row],[locationaddress]],VENUEID!$A$2:$B$28,1,TRUE)</f>
        <v>#VALUE!</v>
      </c>
      <c r="B272" t="e">
        <f>IF(Table1[[#This Row],[categories]]="","",
IF(ISNUMBER(SEARCH("*ADULTS*",Table1[categories])),"ADULTS",
IF(ISNUMBER(SEARCH("*CHILDREN*",Table1[categories])),"CHILDREN",
IF(ISNUMBER(SEARCH("*TEENS*",Table1[categories])),"TEENS"))))</f>
        <v>#VALUE!</v>
      </c>
      <c r="C272" t="e">
        <f>Table1[[#This Row],[startdatetime]]</f>
        <v>#VALUE!</v>
      </c>
      <c r="D272" t="e">
        <f>CONCATENATE(Table1[[#This Row],[summary]],
CHAR(13),
Table1[[#This Row],[startdayname]],
", ",
TEXT((Table1[[#This Row],[startshortdate]]),"MMM D"),
CHAR(13),
TEXT((Table1[[#This Row],[starttime]]), "h:mm am/pm"),CHAR(13),Table1[[#This Row],[description]],CHAR(13))</f>
        <v>#VALUE!</v>
      </c>
    </row>
    <row r="273" spans="1:4" x14ac:dyDescent="0.25">
      <c r="A273" t="e">
        <f>VLOOKUP(Table1[[#This Row],[locationaddress]],VENUEID!$A$2:$B$28,1,TRUE)</f>
        <v>#VALUE!</v>
      </c>
      <c r="B273" t="e">
        <f>IF(Table1[[#This Row],[categories]]="","",
IF(ISNUMBER(SEARCH("*ADULTS*",Table1[categories])),"ADULTS",
IF(ISNUMBER(SEARCH("*CHILDREN*",Table1[categories])),"CHILDREN",
IF(ISNUMBER(SEARCH("*TEENS*",Table1[categories])),"TEENS"))))</f>
        <v>#VALUE!</v>
      </c>
      <c r="C273" t="e">
        <f>Table1[[#This Row],[startdatetime]]</f>
        <v>#VALUE!</v>
      </c>
      <c r="D273" t="e">
        <f>CONCATENATE(Table1[[#This Row],[summary]],
CHAR(13),
Table1[[#This Row],[startdayname]],
", ",
TEXT((Table1[[#This Row],[startshortdate]]),"MMM D"),
CHAR(13),
TEXT((Table1[[#This Row],[starttime]]), "h:mm am/pm"),CHAR(13),Table1[[#This Row],[description]],CHAR(13))</f>
        <v>#VALUE!</v>
      </c>
    </row>
    <row r="274" spans="1:4" x14ac:dyDescent="0.25">
      <c r="A274" t="e">
        <f>VLOOKUP(Table1[[#This Row],[locationaddress]],VENUEID!$A$2:$B$28,1,TRUE)</f>
        <v>#VALUE!</v>
      </c>
      <c r="B274" t="e">
        <f>IF(Table1[[#This Row],[categories]]="","",
IF(ISNUMBER(SEARCH("*ADULTS*",Table1[categories])),"ADULTS",
IF(ISNUMBER(SEARCH("*CHILDREN*",Table1[categories])),"CHILDREN",
IF(ISNUMBER(SEARCH("*TEENS*",Table1[categories])),"TEENS"))))</f>
        <v>#VALUE!</v>
      </c>
      <c r="C274" t="e">
        <f>Table1[[#This Row],[startdatetime]]</f>
        <v>#VALUE!</v>
      </c>
      <c r="D274" t="e">
        <f>CONCATENATE(Table1[[#This Row],[summary]],
CHAR(13),
Table1[[#This Row],[startdayname]],
", ",
TEXT((Table1[[#This Row],[startshortdate]]),"MMM D"),
CHAR(13),
TEXT((Table1[[#This Row],[starttime]]), "h:mm am/pm"),CHAR(13),Table1[[#This Row],[description]],CHAR(13))</f>
        <v>#VALUE!</v>
      </c>
    </row>
    <row r="275" spans="1:4" x14ac:dyDescent="0.25">
      <c r="A275" t="e">
        <f>VLOOKUP(Table1[[#This Row],[locationaddress]],VENUEID!$A$2:$B$28,1,TRUE)</f>
        <v>#VALUE!</v>
      </c>
      <c r="B275" t="e">
        <f>IF(Table1[[#This Row],[categories]]="","",
IF(ISNUMBER(SEARCH("*ADULTS*",Table1[categories])),"ADULTS",
IF(ISNUMBER(SEARCH("*CHILDREN*",Table1[categories])),"CHILDREN",
IF(ISNUMBER(SEARCH("*TEENS*",Table1[categories])),"TEENS"))))</f>
        <v>#VALUE!</v>
      </c>
      <c r="C275" t="e">
        <f>Table1[[#This Row],[startdatetime]]</f>
        <v>#VALUE!</v>
      </c>
      <c r="D275" t="e">
        <f>CONCATENATE(Table1[[#This Row],[summary]],
CHAR(13),
Table1[[#This Row],[startdayname]],
", ",
TEXT((Table1[[#This Row],[startshortdate]]),"MMM D"),
CHAR(13),
TEXT((Table1[[#This Row],[starttime]]), "h:mm am/pm"),CHAR(13),Table1[[#This Row],[description]],CHAR(13))</f>
        <v>#VALUE!</v>
      </c>
    </row>
    <row r="276" spans="1:4" x14ac:dyDescent="0.25">
      <c r="A276" t="e">
        <f>VLOOKUP(Table1[[#This Row],[locationaddress]],VENUEID!$A$2:$B$28,1,TRUE)</f>
        <v>#VALUE!</v>
      </c>
      <c r="B276" t="e">
        <f>IF(Table1[[#This Row],[categories]]="","",
IF(ISNUMBER(SEARCH("*ADULTS*",Table1[categories])),"ADULTS",
IF(ISNUMBER(SEARCH("*CHILDREN*",Table1[categories])),"CHILDREN",
IF(ISNUMBER(SEARCH("*TEENS*",Table1[categories])),"TEENS"))))</f>
        <v>#VALUE!</v>
      </c>
      <c r="C276" t="e">
        <f>Table1[[#This Row],[startdatetime]]</f>
        <v>#VALUE!</v>
      </c>
      <c r="D276" t="e">
        <f>CONCATENATE(Table1[[#This Row],[summary]],
CHAR(13),
Table1[[#This Row],[startdayname]],
", ",
TEXT((Table1[[#This Row],[startshortdate]]),"MMM D"),
CHAR(13),
TEXT((Table1[[#This Row],[starttime]]), "h:mm am/pm"),CHAR(13),Table1[[#This Row],[description]],CHAR(13))</f>
        <v>#VALUE!</v>
      </c>
    </row>
    <row r="277" spans="1:4" x14ac:dyDescent="0.25">
      <c r="A277" t="e">
        <f>VLOOKUP(Table1[[#This Row],[locationaddress]],VENUEID!$A$2:$B$28,1,TRUE)</f>
        <v>#VALUE!</v>
      </c>
      <c r="B277" t="e">
        <f>IF(Table1[[#This Row],[categories]]="","",
IF(ISNUMBER(SEARCH("*ADULTS*",Table1[categories])),"ADULTS",
IF(ISNUMBER(SEARCH("*CHILDREN*",Table1[categories])),"CHILDREN",
IF(ISNUMBER(SEARCH("*TEENS*",Table1[categories])),"TEENS"))))</f>
        <v>#VALUE!</v>
      </c>
      <c r="C277" t="e">
        <f>Table1[[#This Row],[startdatetime]]</f>
        <v>#VALUE!</v>
      </c>
      <c r="D277" t="e">
        <f>CONCATENATE(Table1[[#This Row],[summary]],
CHAR(13),
Table1[[#This Row],[startdayname]],
", ",
TEXT((Table1[[#This Row],[startshortdate]]),"MMM D"),
CHAR(13),
TEXT((Table1[[#This Row],[starttime]]), "h:mm am/pm"),CHAR(13),Table1[[#This Row],[description]],CHAR(13))</f>
        <v>#VALUE!</v>
      </c>
    </row>
    <row r="278" spans="1:4" x14ac:dyDescent="0.25">
      <c r="A278" t="e">
        <f>VLOOKUP(Table1[[#This Row],[locationaddress]],VENUEID!$A$2:$B$28,1,TRUE)</f>
        <v>#VALUE!</v>
      </c>
      <c r="B278" t="e">
        <f>IF(Table1[[#This Row],[categories]]="","",
IF(ISNUMBER(SEARCH("*ADULTS*",Table1[categories])),"ADULTS",
IF(ISNUMBER(SEARCH("*CHILDREN*",Table1[categories])),"CHILDREN",
IF(ISNUMBER(SEARCH("*TEENS*",Table1[categories])),"TEENS"))))</f>
        <v>#VALUE!</v>
      </c>
      <c r="C278" t="e">
        <f>Table1[[#This Row],[startdatetime]]</f>
        <v>#VALUE!</v>
      </c>
      <c r="D278" t="e">
        <f>CONCATENATE(Table1[[#This Row],[summary]],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e">
        <f>IF(Table1[[#This Row],[categories]]="","",
IF(ISNUMBER(SEARCH("*ADULTS*",Table1[categories])),"ADULTS",
IF(ISNUMBER(SEARCH("*CHILDREN*",Table1[categories])),"CHILDREN",
IF(ISNUMBER(SEARCH("*TEENS*",Table1[categories])),"TEENS"))))</f>
        <v>#VALUE!</v>
      </c>
      <c r="C279" t="e">
        <f>Table1[[#This Row],[startdatetime]]</f>
        <v>#VALUE!</v>
      </c>
      <c r="D279" t="e">
        <f>CONCATENATE(Table1[[#This Row],[summary]],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e">
        <f>IF(Table1[[#This Row],[categories]]="","",
IF(ISNUMBER(SEARCH("*ADULTS*",Table1[categories])),"ADULTS",
IF(ISNUMBER(SEARCH("*CHILDREN*",Table1[categories])),"CHILDREN",
IF(ISNUMBER(SEARCH("*TEENS*",Table1[categories])),"TEENS"))))</f>
        <v>#VALUE!</v>
      </c>
      <c r="C280" t="e">
        <f>Table1[[#This Row],[startdatetime]]</f>
        <v>#VALUE!</v>
      </c>
      <c r="D280" t="e">
        <f>CONCATENATE(Table1[[#This Row],[summary]],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e">
        <f>IF(Table1[[#This Row],[categories]]="","",
IF(ISNUMBER(SEARCH("*ADULTS*",Table1[categories])),"ADULTS",
IF(ISNUMBER(SEARCH("*CHILDREN*",Table1[categories])),"CHILDREN",
IF(ISNUMBER(SEARCH("*TEENS*",Table1[categories])),"TEENS"))))</f>
        <v>#VALUE!</v>
      </c>
      <c r="C281" t="e">
        <f>Table1[[#This Row],[startdatetime]]</f>
        <v>#VALUE!</v>
      </c>
      <c r="D281" t="e">
        <f>CONCATENATE(Table1[[#This Row],[summary]],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e">
        <f>IF(Table1[[#This Row],[categories]]="","",
IF(ISNUMBER(SEARCH("*ADULTS*",Table1[categories])),"ADULTS",
IF(ISNUMBER(SEARCH("*CHILDREN*",Table1[categories])),"CHILDREN",
IF(ISNUMBER(SEARCH("*TEENS*",Table1[categories])),"TEENS"))))</f>
        <v>#VALUE!</v>
      </c>
      <c r="C282" t="e">
        <f>Table1[[#This Row],[startdatetime]]</f>
        <v>#VALUE!</v>
      </c>
      <c r="D282" t="e">
        <f>CONCATENATE(Table1[[#This Row],[summary]],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e">
        <f>IF(Table1[[#This Row],[categories]]="","",
IF(ISNUMBER(SEARCH("*ADULTS*",Table1[categories])),"ADULTS",
IF(ISNUMBER(SEARCH("*CHILDREN*",Table1[categories])),"CHILDREN",
IF(ISNUMBER(SEARCH("*TEENS*",Table1[categories])),"TEENS"))))</f>
        <v>#VALUE!</v>
      </c>
      <c r="C283" t="e">
        <f>Table1[[#This Row],[startdatetime]]</f>
        <v>#VALUE!</v>
      </c>
      <c r="D283" t="e">
        <f>CONCATENATE(Table1[[#This Row],[summary]],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e">
        <f>IF(Table1[[#This Row],[categories]]="","",
IF(ISNUMBER(SEARCH("*ADULTS*",Table1[categories])),"ADULTS",
IF(ISNUMBER(SEARCH("*CHILDREN*",Table1[categories])),"CHILDREN",
IF(ISNUMBER(SEARCH("*TEENS*",Table1[categories])),"TEENS"))))</f>
        <v>#VALUE!</v>
      </c>
      <c r="C284" t="e">
        <f>Table1[[#This Row],[startdatetime]]</f>
        <v>#VALUE!</v>
      </c>
      <c r="D284" t="e">
        <f>CONCATENATE(Table1[[#This Row],[summary]],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e">
        <f>IF(Table1[[#This Row],[categories]]="","",
IF(ISNUMBER(SEARCH("*ADULTS*",Table1[categories])),"ADULTS",
IF(ISNUMBER(SEARCH("*CHILDREN*",Table1[categories])),"CHILDREN",
IF(ISNUMBER(SEARCH("*TEENS*",Table1[categories])),"TEENS"))))</f>
        <v>#VALUE!</v>
      </c>
      <c r="C285" t="e">
        <f>Table1[[#This Row],[startdatetime]]</f>
        <v>#VALUE!</v>
      </c>
      <c r="D285" t="e">
        <f>CONCATENATE(Table1[[#This Row],[summary]],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e">
        <f>IF(Table1[[#This Row],[categories]]="","",
IF(ISNUMBER(SEARCH("*ADULTS*",Table1[categories])),"ADULTS",
IF(ISNUMBER(SEARCH("*CHILDREN*",Table1[categories])),"CHILDREN",
IF(ISNUMBER(SEARCH("*TEENS*",Table1[categories])),"TEENS"))))</f>
        <v>#VALUE!</v>
      </c>
      <c r="C286" t="e">
        <f>Table1[[#This Row],[startdatetime]]</f>
        <v>#VALUE!</v>
      </c>
      <c r="D286" t="e">
        <f>CONCATENATE(Table1[[#This Row],[summary]],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e">
        <f>IF(Table1[[#This Row],[categories]]="","",
IF(ISNUMBER(SEARCH("*ADULTS*",Table1[categories])),"ADULTS",
IF(ISNUMBER(SEARCH("*CHILDREN*",Table1[categories])),"CHILDREN",
IF(ISNUMBER(SEARCH("*TEENS*",Table1[categories])),"TEENS"))))</f>
        <v>#VALUE!</v>
      </c>
      <c r="C287" t="e">
        <f>Table1[[#This Row],[startdatetime]]</f>
        <v>#VALUE!</v>
      </c>
      <c r="D287" t="e">
        <f>CONCATENATE(Table1[[#This Row],[summary]],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e">
        <f>IF(Table1[[#This Row],[categories]]="","",
IF(ISNUMBER(SEARCH("*ADULTS*",Table1[categories])),"ADULTS",
IF(ISNUMBER(SEARCH("*CHILDREN*",Table1[categories])),"CHILDREN",
IF(ISNUMBER(SEARCH("*TEENS*",Table1[categories])),"TEENS"))))</f>
        <v>#VALUE!</v>
      </c>
      <c r="C288" t="e">
        <f>Table1[[#This Row],[startdatetime]]</f>
        <v>#VALUE!</v>
      </c>
      <c r="D288" t="e">
        <f>CONCATENATE(Table1[[#This Row],[summary]],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e">
        <f>IF(Table1[[#This Row],[categories]]="","",
IF(ISNUMBER(SEARCH("*ADULTS*",Table1[categories])),"ADULTS",
IF(ISNUMBER(SEARCH("*CHILDREN*",Table1[categories])),"CHILDREN",
IF(ISNUMBER(SEARCH("*TEENS*",Table1[categories])),"TEENS"))))</f>
        <v>#VALUE!</v>
      </c>
      <c r="C289" t="e">
        <f>Table1[[#This Row],[startdatetime]]</f>
        <v>#VALUE!</v>
      </c>
      <c r="D289" t="e">
        <f>CONCATENATE(Table1[[#This Row],[summary]],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e">
        <f>IF(Table1[[#This Row],[categories]]="","",
IF(ISNUMBER(SEARCH("*ADULTS*",Table1[categories])),"ADULTS",
IF(ISNUMBER(SEARCH("*CHILDREN*",Table1[categories])),"CHILDREN",
IF(ISNUMBER(SEARCH("*TEENS*",Table1[categories])),"TEENS"))))</f>
        <v>#VALUE!</v>
      </c>
      <c r="C290" t="e">
        <f>Table1[[#This Row],[startdatetime]]</f>
        <v>#VALUE!</v>
      </c>
      <c r="D290" t="e">
        <f>CONCATENATE(Table1[[#This Row],[summary]],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e">
        <f>IF(Table1[[#This Row],[categories]]="","",
IF(ISNUMBER(SEARCH("*ADULTS*",Table1[categories])),"ADULTS",
IF(ISNUMBER(SEARCH("*CHILDREN*",Table1[categories])),"CHILDREN",
IF(ISNUMBER(SEARCH("*TEENS*",Table1[categories])),"TEENS"))))</f>
        <v>#VALUE!</v>
      </c>
      <c r="C291" t="e">
        <f>Table1[[#This Row],[startdatetime]]</f>
        <v>#VALUE!</v>
      </c>
      <c r="D291" t="e">
        <f>CONCATENATE(Table1[[#This Row],[summary]],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e">
        <f>IF(Table1[[#This Row],[categories]]="","",
IF(ISNUMBER(SEARCH("*ADULTS*",Table1[categories])),"ADULTS",
IF(ISNUMBER(SEARCH("*CHILDREN*",Table1[categories])),"CHILDREN",
IF(ISNUMBER(SEARCH("*TEENS*",Table1[categories])),"TEENS"))))</f>
        <v>#VALUE!</v>
      </c>
      <c r="C292" t="e">
        <f>Table1[[#This Row],[startdatetime]]</f>
        <v>#VALUE!</v>
      </c>
      <c r="D292" t="e">
        <f>CONCATENATE(Table1[[#This Row],[summary]],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e">
        <f>IF(Table1[[#This Row],[categories]]="","",
IF(ISNUMBER(SEARCH("*ADULTS*",Table1[categories])),"ADULTS",
IF(ISNUMBER(SEARCH("*CHILDREN*",Table1[categories])),"CHILDREN",
IF(ISNUMBER(SEARCH("*TEENS*",Table1[categories])),"TEENS"))))</f>
        <v>#VALUE!</v>
      </c>
      <c r="C293" t="e">
        <f>Table1[[#This Row],[startdatetime]]</f>
        <v>#VALUE!</v>
      </c>
      <c r="D293" t="e">
        <f>CONCATENATE(Table1[[#This Row],[summary]],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e">
        <f>IF(Table1[[#This Row],[categories]]="","",
IF(ISNUMBER(SEARCH("*ADULTS*",Table1[categories])),"ADULTS",
IF(ISNUMBER(SEARCH("*CHILDREN*",Table1[categories])),"CHILDREN",
IF(ISNUMBER(SEARCH("*TEENS*",Table1[categories])),"TEENS"))))</f>
        <v>#VALUE!</v>
      </c>
      <c r="C294" t="e">
        <f>Table1[[#This Row],[startdatetime]]</f>
        <v>#VALUE!</v>
      </c>
      <c r="D294" t="e">
        <f>CONCATENATE(Table1[[#This Row],[summary]],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e">
        <f>IF(Table1[[#This Row],[categories]]="","",
IF(ISNUMBER(SEARCH("*ADULTS*",Table1[categories])),"ADULTS",
IF(ISNUMBER(SEARCH("*CHILDREN*",Table1[categories])),"CHILDREN",
IF(ISNUMBER(SEARCH("*TEENS*",Table1[categories])),"TEENS"))))</f>
        <v>#VALUE!</v>
      </c>
      <c r="C295" t="e">
        <f>Table1[[#This Row],[startdatetime]]</f>
        <v>#VALUE!</v>
      </c>
      <c r="D295" t="e">
        <f>CONCATENATE(Table1[[#This Row],[summary]],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e">
        <f>IF(Table1[[#This Row],[categories]]="","",
IF(ISNUMBER(SEARCH("*ADULTS*",Table1[categories])),"ADULTS",
IF(ISNUMBER(SEARCH("*CHILDREN*",Table1[categories])),"CHILDREN",
IF(ISNUMBER(SEARCH("*TEENS*",Table1[categories])),"TEENS"))))</f>
        <v>#VALUE!</v>
      </c>
      <c r="C296" t="e">
        <f>Table1[[#This Row],[startdatetime]]</f>
        <v>#VALUE!</v>
      </c>
      <c r="D296" t="e">
        <f>CONCATENATE(Table1[[#This Row],[summary]],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e">
        <f>IF(Table1[[#This Row],[categories]]="","",
IF(ISNUMBER(SEARCH("*ADULTS*",Table1[categories])),"ADULTS",
IF(ISNUMBER(SEARCH("*CHILDREN*",Table1[categories])),"CHILDREN",
IF(ISNUMBER(SEARCH("*TEENS*",Table1[categories])),"TEENS"))))</f>
        <v>#VALUE!</v>
      </c>
      <c r="C297" t="e">
        <f>Table1[[#This Row],[startdatetime]]</f>
        <v>#VALUE!</v>
      </c>
      <c r="D297" t="e">
        <f>CONCATENATE(Table1[[#This Row],[summary]],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e">
        <f>IF(Table1[[#This Row],[categories]]="","",
IF(ISNUMBER(SEARCH("*ADULTS*",Table1[categories])),"ADULTS",
IF(ISNUMBER(SEARCH("*CHILDREN*",Table1[categories])),"CHILDREN",
IF(ISNUMBER(SEARCH("*TEENS*",Table1[categories])),"TEENS"))))</f>
        <v>#VALUE!</v>
      </c>
      <c r="C298" t="e">
        <f>Table1[[#This Row],[startdatetime]]</f>
        <v>#VALUE!</v>
      </c>
      <c r="D298" t="e">
        <f>CONCATENATE(Table1[[#This Row],[summary]],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e">
        <f>IF(Table1[[#This Row],[categories]]="","",
IF(ISNUMBER(SEARCH("*ADULTS*",Table1[categories])),"ADULTS",
IF(ISNUMBER(SEARCH("*CHILDREN*",Table1[categories])),"CHILDREN",
IF(ISNUMBER(SEARCH("*TEENS*",Table1[categories])),"TEENS"))))</f>
        <v>#VALUE!</v>
      </c>
      <c r="C299" t="e">
        <f>Table1[[#This Row],[startdatetime]]</f>
        <v>#VALUE!</v>
      </c>
      <c r="D299" t="e">
        <f>CONCATENATE(Table1[[#This Row],[summary]],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e">
        <f>IF(Table1[[#This Row],[categories]]="","",
IF(ISNUMBER(SEARCH("*ADULTS*",Table1[categories])),"ADULTS",
IF(ISNUMBER(SEARCH("*CHILDREN*",Table1[categories])),"CHILDREN",
IF(ISNUMBER(SEARCH("*TEENS*",Table1[categories])),"TEENS"))))</f>
        <v>#VALUE!</v>
      </c>
      <c r="C300" t="e">
        <f>Table1[[#This Row],[startdatetime]]</f>
        <v>#VALUE!</v>
      </c>
      <c r="D300" t="e">
        <f>CONCATENATE(Table1[[#This Row],[summary]],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e">
        <f>IF(Table1[[#This Row],[categories]]="","",
IF(ISNUMBER(SEARCH("*ADULTS*",Table1[categories])),"ADULTS",
IF(ISNUMBER(SEARCH("*CHILDREN*",Table1[categories])),"CHILDREN",
IF(ISNUMBER(SEARCH("*TEENS*",Table1[categories])),"TEENS"))))</f>
        <v>#VALUE!</v>
      </c>
      <c r="C301" t="e">
        <f>Table1[[#This Row],[startdatetime]]</f>
        <v>#VALUE!</v>
      </c>
      <c r="D301" t="e">
        <f>CONCATENATE(Table1[[#This Row],[summary]],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e">
        <f>IF(Table1[[#This Row],[categories]]="","",
IF(ISNUMBER(SEARCH("*ADULTS*",Table1[categories])),"ADULTS",
IF(ISNUMBER(SEARCH("*CHILDREN*",Table1[categories])),"CHILDREN",
IF(ISNUMBER(SEARCH("*TEENS*",Table1[categories])),"TEENS"))))</f>
        <v>#VALUE!</v>
      </c>
      <c r="C302" t="e">
        <f>Table1[[#This Row],[startdatetime]]</f>
        <v>#VALUE!</v>
      </c>
      <c r="D302" t="e">
        <f>CONCATENATE(Table1[[#This Row],[summary]],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e">
        <f>IF(Table1[[#This Row],[categories]]="","",
IF(ISNUMBER(SEARCH("*ADULTS*",Table1[categories])),"ADULTS",
IF(ISNUMBER(SEARCH("*CHILDREN*",Table1[categories])),"CHILDREN",
IF(ISNUMBER(SEARCH("*TEENS*",Table1[categories])),"TEENS"))))</f>
        <v>#VALUE!</v>
      </c>
      <c r="C303" t="e">
        <f>Table1[[#This Row],[startdatetime]]</f>
        <v>#VALUE!</v>
      </c>
      <c r="D303" t="e">
        <f>CONCATENATE(Table1[[#This Row],[summary]],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e">
        <f>IF(Table1[[#This Row],[categories]]="","",
IF(ISNUMBER(SEARCH("*ADULTS*",Table1[categories])),"ADULTS",
IF(ISNUMBER(SEARCH("*CHILDREN*",Table1[categories])),"CHILDREN",
IF(ISNUMBER(SEARCH("*TEENS*",Table1[categories])),"TEENS"))))</f>
        <v>#VALUE!</v>
      </c>
      <c r="C304" t="e">
        <f>Table1[[#This Row],[startdatetime]]</f>
        <v>#VALUE!</v>
      </c>
      <c r="D304" t="e">
        <f>CONCATENATE(Table1[[#This Row],[summary]],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e">
        <f>IF(Table1[[#This Row],[categories]]="","",
IF(ISNUMBER(SEARCH("*ADULTS*",Table1[categories])),"ADULTS",
IF(ISNUMBER(SEARCH("*CHILDREN*",Table1[categories])),"CHILDREN",
IF(ISNUMBER(SEARCH("*TEENS*",Table1[categories])),"TEENS"))))</f>
        <v>#VALUE!</v>
      </c>
      <c r="C305" t="e">
        <f>Table1[[#This Row],[startdatetime]]</f>
        <v>#VALUE!</v>
      </c>
      <c r="D305" t="e">
        <f>CONCATENATE(Table1[[#This Row],[summary]],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e">
        <f>IF(Table1[[#This Row],[categories]]="","",
IF(ISNUMBER(SEARCH("*ADULTS*",Table1[categories])),"ADULTS",
IF(ISNUMBER(SEARCH("*CHILDREN*",Table1[categories])),"CHILDREN",
IF(ISNUMBER(SEARCH("*TEENS*",Table1[categories])),"TEENS"))))</f>
        <v>#VALUE!</v>
      </c>
      <c r="C306" t="e">
        <f>Table1[[#This Row],[startdatetime]]</f>
        <v>#VALUE!</v>
      </c>
      <c r="D306" t="e">
        <f>CONCATENATE(Table1[[#This Row],[summary]],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e">
        <f>IF(Table1[[#This Row],[categories]]="","",
IF(ISNUMBER(SEARCH("*ADULTS*",Table1[categories])),"ADULTS",
IF(ISNUMBER(SEARCH("*CHILDREN*",Table1[categories])),"CHILDREN",
IF(ISNUMBER(SEARCH("*TEENS*",Table1[categories])),"TEENS"))))</f>
        <v>#VALUE!</v>
      </c>
      <c r="C307" t="e">
        <f>Table1[[#This Row],[startdatetime]]</f>
        <v>#VALUE!</v>
      </c>
      <c r="D307" t="e">
        <f>CONCATENATE(Table1[[#This Row],[summary]],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e">
        <f>IF(Table1[[#This Row],[categories]]="","",
IF(ISNUMBER(SEARCH("*ADULTS*",Table1[categories])),"ADULTS",
IF(ISNUMBER(SEARCH("*CHILDREN*",Table1[categories])),"CHILDREN",
IF(ISNUMBER(SEARCH("*TEENS*",Table1[categories])),"TEENS"))))</f>
        <v>#VALUE!</v>
      </c>
      <c r="C308" t="e">
        <f>Table1[[#This Row],[startdatetime]]</f>
        <v>#VALUE!</v>
      </c>
      <c r="D308" t="e">
        <f>CONCATENATE(Table1[[#This Row],[summary]],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e">
        <f>IF(Table1[[#This Row],[categories]]="","",
IF(ISNUMBER(SEARCH("*ADULTS*",Table1[categories])),"ADULTS",
IF(ISNUMBER(SEARCH("*CHILDREN*",Table1[categories])),"CHILDREN",
IF(ISNUMBER(SEARCH("*TEENS*",Table1[categories])),"TEENS"))))</f>
        <v>#VALUE!</v>
      </c>
      <c r="C309" t="e">
        <f>Table1[[#This Row],[startdatetime]]</f>
        <v>#VALUE!</v>
      </c>
      <c r="D309" t="e">
        <f>CONCATENATE(Table1[[#This Row],[summary]],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e">
        <f>IF(Table1[[#This Row],[categories]]="","",
IF(ISNUMBER(SEARCH("*ADULTS*",Table1[categories])),"ADULTS",
IF(ISNUMBER(SEARCH("*CHILDREN*",Table1[categories])),"CHILDREN",
IF(ISNUMBER(SEARCH("*TEENS*",Table1[categories])),"TEENS"))))</f>
        <v>#VALUE!</v>
      </c>
      <c r="C310" t="e">
        <f>Table1[[#This Row],[startdatetime]]</f>
        <v>#VALUE!</v>
      </c>
      <c r="D310" t="e">
        <f>CONCATENATE(Table1[[#This Row],[summary]],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e">
        <f>IF(Table1[[#This Row],[categories]]="","",
IF(ISNUMBER(SEARCH("*ADULTS*",Table1[categories])),"ADULTS",
IF(ISNUMBER(SEARCH("*CHILDREN*",Table1[categories])),"CHILDREN",
IF(ISNUMBER(SEARCH("*TEENS*",Table1[categories])),"TEENS"))))</f>
        <v>#VALUE!</v>
      </c>
      <c r="C311" t="e">
        <f>Table1[[#This Row],[startdatetime]]</f>
        <v>#VALUE!</v>
      </c>
      <c r="D311" t="e">
        <f>CONCATENATE(Table1[[#This Row],[summary]],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e">
        <f>IF(Table1[[#This Row],[categories]]="","",
IF(ISNUMBER(SEARCH("*ADULTS*",Table1[categories])),"ADULTS",
IF(ISNUMBER(SEARCH("*CHILDREN*",Table1[categories])),"CHILDREN",
IF(ISNUMBER(SEARCH("*TEENS*",Table1[categories])),"TEENS"))))</f>
        <v>#VALUE!</v>
      </c>
      <c r="C312" t="e">
        <f>Table1[[#This Row],[startdatetime]]</f>
        <v>#VALUE!</v>
      </c>
      <c r="D312" t="e">
        <f>CONCATENATE(Table1[[#This Row],[summary]],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e">
        <f>IF(Table1[[#This Row],[categories]]="","",
IF(ISNUMBER(SEARCH("*ADULTS*",Table1[categories])),"ADULTS",
IF(ISNUMBER(SEARCH("*CHILDREN*",Table1[categories])),"CHILDREN",
IF(ISNUMBER(SEARCH("*TEENS*",Table1[categories])),"TEENS"))))</f>
        <v>#VALUE!</v>
      </c>
      <c r="C313" t="e">
        <f>Table1[[#This Row],[startdatetime]]</f>
        <v>#VALUE!</v>
      </c>
      <c r="D313" t="e">
        <f>CONCATENATE(Table1[[#This Row],[summary]],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e">
        <f>IF(Table1[[#This Row],[categories]]="","",
IF(ISNUMBER(SEARCH("*ADULTS*",Table1[categories])),"ADULTS",
IF(ISNUMBER(SEARCH("*CHILDREN*",Table1[categories])),"CHILDREN",
IF(ISNUMBER(SEARCH("*TEENS*",Table1[categories])),"TEENS"))))</f>
        <v>#VALUE!</v>
      </c>
      <c r="C314" t="e">
        <f>Table1[[#This Row],[startdatetime]]</f>
        <v>#VALUE!</v>
      </c>
      <c r="D314" t="e">
        <f>CONCATENATE(Table1[[#This Row],[summary]],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e">
        <f>IF(Table1[[#This Row],[categories]]="","",
IF(ISNUMBER(SEARCH("*ADULTS*",Table1[categories])),"ADULTS",
IF(ISNUMBER(SEARCH("*CHILDREN*",Table1[categories])),"CHILDREN",
IF(ISNUMBER(SEARCH("*TEENS*",Table1[categories])),"TEENS"))))</f>
        <v>#VALUE!</v>
      </c>
      <c r="C315" t="e">
        <f>Table1[[#This Row],[startdatetime]]</f>
        <v>#VALUE!</v>
      </c>
      <c r="D315" t="e">
        <f>CONCATENATE(Table1[[#This Row],[summary]],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e">
        <f>IF(Table1[[#This Row],[categories]]="","",
IF(ISNUMBER(SEARCH("*ADULTS*",Table1[categories])),"ADULTS",
IF(ISNUMBER(SEARCH("*CHILDREN*",Table1[categories])),"CHILDREN",
IF(ISNUMBER(SEARCH("*TEENS*",Table1[categories])),"TEENS"))))</f>
        <v>#VALUE!</v>
      </c>
      <c r="C316" t="e">
        <f>Table1[[#This Row],[startdatetime]]</f>
        <v>#VALUE!</v>
      </c>
      <c r="D316" t="e">
        <f>CONCATENATE(Table1[[#This Row],[summary]],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e">
        <f>IF(Table1[[#This Row],[categories]]="","",
IF(ISNUMBER(SEARCH("*ADULTS*",Table1[categories])),"ADULTS",
IF(ISNUMBER(SEARCH("*CHILDREN*",Table1[categories])),"CHILDREN",
IF(ISNUMBER(SEARCH("*TEENS*",Table1[categories])),"TEENS"))))</f>
        <v>#VALUE!</v>
      </c>
      <c r="C317" t="e">
        <f>Table1[[#This Row],[startdatetime]]</f>
        <v>#VALUE!</v>
      </c>
      <c r="D317" t="e">
        <f>CONCATENATE(Table1[[#This Row],[summary]],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e">
        <f>IF(Table1[[#This Row],[categories]]="","",
IF(ISNUMBER(SEARCH("*ADULTS*",Table1[categories])),"ADULTS",
IF(ISNUMBER(SEARCH("*CHILDREN*",Table1[categories])),"CHILDREN",
IF(ISNUMBER(SEARCH("*TEENS*",Table1[categories])),"TEENS"))))</f>
        <v>#VALUE!</v>
      </c>
      <c r="C318" t="e">
        <f>Table1[[#This Row],[startdatetime]]</f>
        <v>#VALUE!</v>
      </c>
      <c r="D318" t="e">
        <f>CONCATENATE(Table1[[#This Row],[summary]],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e">
        <f>IF(Table1[[#This Row],[categories]]="","",
IF(ISNUMBER(SEARCH("*ADULTS*",Table1[categories])),"ADULTS",
IF(ISNUMBER(SEARCH("*CHILDREN*",Table1[categories])),"CHILDREN",
IF(ISNUMBER(SEARCH("*TEENS*",Table1[categories])),"TEENS"))))</f>
        <v>#VALUE!</v>
      </c>
      <c r="C319" t="e">
        <f>Table1[[#This Row],[startdatetime]]</f>
        <v>#VALUE!</v>
      </c>
      <c r="D319" t="e">
        <f>CONCATENATE(Table1[[#This Row],[summary]],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e">
        <f>IF(Table1[[#This Row],[categories]]="","",
IF(ISNUMBER(SEARCH("*ADULTS*",Table1[categories])),"ADULTS",
IF(ISNUMBER(SEARCH("*CHILDREN*",Table1[categories])),"CHILDREN",
IF(ISNUMBER(SEARCH("*TEENS*",Table1[categories])),"TEENS"))))</f>
        <v>#VALUE!</v>
      </c>
      <c r="C320" t="e">
        <f>Table1[[#This Row],[startdatetime]]</f>
        <v>#VALUE!</v>
      </c>
      <c r="D320" t="e">
        <f>CONCATENATE(Table1[[#This Row],[summary]],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e">
        <f>IF(Table1[[#This Row],[categories]]="","",
IF(ISNUMBER(SEARCH("*ADULTS*",Table1[categories])),"ADULTS",
IF(ISNUMBER(SEARCH("*CHILDREN*",Table1[categories])),"CHILDREN",
IF(ISNUMBER(SEARCH("*TEENS*",Table1[categories])),"TEENS"))))</f>
        <v>#VALUE!</v>
      </c>
      <c r="C321" t="e">
        <f>Table1[[#This Row],[startdatetime]]</f>
        <v>#VALUE!</v>
      </c>
      <c r="D321" t="e">
        <f>CONCATENATE(Table1[[#This Row],[summary]],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e">
        <f>IF(Table1[[#This Row],[categories]]="","",
IF(ISNUMBER(SEARCH("*ADULTS*",Table1[categories])),"ADULTS",
IF(ISNUMBER(SEARCH("*CHILDREN*",Table1[categories])),"CHILDREN",
IF(ISNUMBER(SEARCH("*TEENS*",Table1[categories])),"TEENS"))))</f>
        <v>#VALUE!</v>
      </c>
      <c r="C322" t="e">
        <f>Table1[[#This Row],[startdatetime]]</f>
        <v>#VALUE!</v>
      </c>
      <c r="D322" t="e">
        <f>CONCATENATE(Table1[[#This Row],[summary]],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e">
        <f>IF(Table1[[#This Row],[categories]]="","",
IF(ISNUMBER(SEARCH("*ADULTS*",Table1[categories])),"ADULTS",
IF(ISNUMBER(SEARCH("*CHILDREN*",Table1[categories])),"CHILDREN",
IF(ISNUMBER(SEARCH("*TEENS*",Table1[categories])),"TEENS"))))</f>
        <v>#VALUE!</v>
      </c>
      <c r="C323" t="e">
        <f>Table1[[#This Row],[startdatetime]]</f>
        <v>#VALUE!</v>
      </c>
      <c r="D323" t="e">
        <f>CONCATENATE(Table1[[#This Row],[summary]],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e">
        <f>IF(Table1[[#This Row],[categories]]="","",
IF(ISNUMBER(SEARCH("*ADULTS*",Table1[categories])),"ADULTS",
IF(ISNUMBER(SEARCH("*CHILDREN*",Table1[categories])),"CHILDREN",
IF(ISNUMBER(SEARCH("*TEENS*",Table1[categories])),"TEENS"))))</f>
        <v>#VALUE!</v>
      </c>
      <c r="C324" t="e">
        <f>Table1[[#This Row],[startdatetime]]</f>
        <v>#VALUE!</v>
      </c>
      <c r="D324" t="e">
        <f>CONCATENATE(Table1[[#This Row],[summary]],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e">
        <f>IF(Table1[[#This Row],[categories]]="","",
IF(ISNUMBER(SEARCH("*ADULTS*",Table1[categories])),"ADULTS",
IF(ISNUMBER(SEARCH("*CHILDREN*",Table1[categories])),"CHILDREN",
IF(ISNUMBER(SEARCH("*TEENS*",Table1[categories])),"TEENS"))))</f>
        <v>#VALUE!</v>
      </c>
      <c r="C325" t="e">
        <f>Table1[[#This Row],[startdatetime]]</f>
        <v>#VALUE!</v>
      </c>
      <c r="D325" t="e">
        <f>CONCATENATE(Table1[[#This Row],[summary]],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e">
        <f>IF(Table1[[#This Row],[categories]]="","",
IF(ISNUMBER(SEARCH("*ADULTS*",Table1[categories])),"ADULTS",
IF(ISNUMBER(SEARCH("*CHILDREN*",Table1[categories])),"CHILDREN",
IF(ISNUMBER(SEARCH("*TEENS*",Table1[categories])),"TEENS"))))</f>
        <v>#VALUE!</v>
      </c>
      <c r="C326" t="e">
        <f>Table1[[#This Row],[startdatetime]]</f>
        <v>#VALUE!</v>
      </c>
      <c r="D326" t="e">
        <f>CONCATENATE(Table1[[#This Row],[summary]],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e">
        <f>IF(Table1[[#This Row],[categories]]="","",
IF(ISNUMBER(SEARCH("*ADULTS*",Table1[categories])),"ADULTS",
IF(ISNUMBER(SEARCH("*CHILDREN*",Table1[categories])),"CHILDREN",
IF(ISNUMBER(SEARCH("*TEENS*",Table1[categories])),"TEENS"))))</f>
        <v>#VALUE!</v>
      </c>
      <c r="C327" t="e">
        <f>Table1[[#This Row],[startdatetime]]</f>
        <v>#VALUE!</v>
      </c>
      <c r="D327" t="e">
        <f>CONCATENATE(Table1[[#This Row],[summary]],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e">
        <f>IF(Table1[[#This Row],[categories]]="","",
IF(ISNUMBER(SEARCH("*ADULTS*",Table1[categories])),"ADULTS",
IF(ISNUMBER(SEARCH("*CHILDREN*",Table1[categories])),"CHILDREN",
IF(ISNUMBER(SEARCH("*TEENS*",Table1[categories])),"TEENS"))))</f>
        <v>#VALUE!</v>
      </c>
      <c r="C328" t="e">
        <f>Table1[[#This Row],[startdatetime]]</f>
        <v>#VALUE!</v>
      </c>
      <c r="D328" t="e">
        <f>CONCATENATE(Table1[[#This Row],[summary]],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e">
        <f>IF(Table1[[#This Row],[categories]]="","",
IF(ISNUMBER(SEARCH("*ADULTS*",Table1[categories])),"ADULTS",
IF(ISNUMBER(SEARCH("*CHILDREN*",Table1[categories])),"CHILDREN",
IF(ISNUMBER(SEARCH("*TEENS*",Table1[categories])),"TEENS"))))</f>
        <v>#VALUE!</v>
      </c>
      <c r="C329" t="e">
        <f>Table1[[#This Row],[startdatetime]]</f>
        <v>#VALUE!</v>
      </c>
      <c r="D329" t="e">
        <f>CONCATENATE(Table1[[#This Row],[summary]],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e">
        <f>IF(Table1[[#This Row],[categories]]="","",
IF(ISNUMBER(SEARCH("*ADULTS*",Table1[categories])),"ADULTS",
IF(ISNUMBER(SEARCH("*CHILDREN*",Table1[categories])),"CHILDREN",
IF(ISNUMBER(SEARCH("*TEENS*",Table1[categories])),"TEENS"))))</f>
        <v>#VALUE!</v>
      </c>
      <c r="C330" t="e">
        <f>Table1[[#This Row],[startdatetime]]</f>
        <v>#VALUE!</v>
      </c>
      <c r="D330" t="e">
        <f>CONCATENATE(Table1[[#This Row],[summary]],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e">
        <f>IF(Table1[[#This Row],[categories]]="","",
IF(ISNUMBER(SEARCH("*ADULTS*",Table1[categories])),"ADULTS",
IF(ISNUMBER(SEARCH("*CHILDREN*",Table1[categories])),"CHILDREN",
IF(ISNUMBER(SEARCH("*TEENS*",Table1[categories])),"TEENS"))))</f>
        <v>#VALUE!</v>
      </c>
      <c r="C331" t="e">
        <f>Table1[[#This Row],[startdatetime]]</f>
        <v>#VALUE!</v>
      </c>
      <c r="D331" t="e">
        <f>CONCATENATE(Table1[[#This Row],[summary]],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e">
        <f>IF(Table1[[#This Row],[categories]]="","",
IF(ISNUMBER(SEARCH("*ADULTS*",Table1[categories])),"ADULTS",
IF(ISNUMBER(SEARCH("*CHILDREN*",Table1[categories])),"CHILDREN",
IF(ISNUMBER(SEARCH("*TEENS*",Table1[categories])),"TEENS"))))</f>
        <v>#VALUE!</v>
      </c>
      <c r="C332" t="e">
        <f>Table1[[#This Row],[startdatetime]]</f>
        <v>#VALUE!</v>
      </c>
      <c r="D332" t="e">
        <f>CONCATENATE(Table1[[#This Row],[summary]],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e">
        <f>IF(Table1[[#This Row],[categories]]="","",
IF(ISNUMBER(SEARCH("*ADULTS*",Table1[categories])),"ADULTS",
IF(ISNUMBER(SEARCH("*CHILDREN*",Table1[categories])),"CHILDREN",
IF(ISNUMBER(SEARCH("*TEENS*",Table1[categories])),"TEENS"))))</f>
        <v>#VALUE!</v>
      </c>
      <c r="C333" t="e">
        <f>Table1[[#This Row],[startdatetime]]</f>
        <v>#VALUE!</v>
      </c>
      <c r="D333" t="e">
        <f>CONCATENATE(Table1[[#This Row],[summary]],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e">
        <f>IF(Table1[[#This Row],[categories]]="","",
IF(ISNUMBER(SEARCH("*ADULTS*",Table1[categories])),"ADULTS",
IF(ISNUMBER(SEARCH("*CHILDREN*",Table1[categories])),"CHILDREN",
IF(ISNUMBER(SEARCH("*TEENS*",Table1[categories])),"TEENS"))))</f>
        <v>#VALUE!</v>
      </c>
      <c r="C334" t="e">
        <f>Table1[[#This Row],[startdatetime]]</f>
        <v>#VALUE!</v>
      </c>
      <c r="D334" t="e">
        <f>CONCATENATE(Table1[[#This Row],[summary]],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e">
        <f>IF(Table1[[#This Row],[categories]]="","",
IF(ISNUMBER(SEARCH("*ADULTS*",Table1[categories])),"ADULTS",
IF(ISNUMBER(SEARCH("*CHILDREN*",Table1[categories])),"CHILDREN",
IF(ISNUMBER(SEARCH("*TEENS*",Table1[categories])),"TEENS"))))</f>
        <v>#VALUE!</v>
      </c>
      <c r="C335" t="e">
        <f>Table1[[#This Row],[startdatetime]]</f>
        <v>#VALUE!</v>
      </c>
      <c r="D335" t="e">
        <f>CONCATENATE(Table1[[#This Row],[summary]],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e">
        <f>IF(Table1[[#This Row],[categories]]="","",
IF(ISNUMBER(SEARCH("*ADULTS*",Table1[categories])),"ADULTS",
IF(ISNUMBER(SEARCH("*CHILDREN*",Table1[categories])),"CHILDREN",
IF(ISNUMBER(SEARCH("*TEENS*",Table1[categories])),"TEENS"))))</f>
        <v>#VALUE!</v>
      </c>
      <c r="C336" t="e">
        <f>Table1[[#This Row],[startdatetime]]</f>
        <v>#VALUE!</v>
      </c>
      <c r="D336" t="e">
        <f>CONCATENATE(Table1[[#This Row],[summary]],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e">
        <f>IF(Table1[[#This Row],[categories]]="","",
IF(ISNUMBER(SEARCH("*ADULTS*",Table1[categories])),"ADULTS",
IF(ISNUMBER(SEARCH("*CHILDREN*",Table1[categories])),"CHILDREN",
IF(ISNUMBER(SEARCH("*TEENS*",Table1[categories])),"TEENS"))))</f>
        <v>#VALUE!</v>
      </c>
      <c r="C337" t="e">
        <f>Table1[[#This Row],[startdatetime]]</f>
        <v>#VALUE!</v>
      </c>
      <c r="D337" t="e">
        <f>CONCATENATE(Table1[[#This Row],[summary]],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e">
        <f>IF(Table1[[#This Row],[categories]]="","",
IF(ISNUMBER(SEARCH("*ADULTS*",Table1[categories])),"ADULTS",
IF(ISNUMBER(SEARCH("*CHILDREN*",Table1[categories])),"CHILDREN",
IF(ISNUMBER(SEARCH("*TEENS*",Table1[categories])),"TEENS"))))</f>
        <v>#VALUE!</v>
      </c>
      <c r="C338" t="e">
        <f>Table1[[#This Row],[startdatetime]]</f>
        <v>#VALUE!</v>
      </c>
      <c r="D338" t="e">
        <f>CONCATENATE(Table1[[#This Row],[summary]],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e">
        <f>IF(Table1[[#This Row],[categories]]="","",
IF(ISNUMBER(SEARCH("*ADULTS*",Table1[categories])),"ADULTS",
IF(ISNUMBER(SEARCH("*CHILDREN*",Table1[categories])),"CHILDREN",
IF(ISNUMBER(SEARCH("*TEENS*",Table1[categories])),"TEENS"))))</f>
        <v>#VALUE!</v>
      </c>
      <c r="C339" t="e">
        <f>Table1[[#This Row],[startdatetime]]</f>
        <v>#VALUE!</v>
      </c>
      <c r="D339" t="e">
        <f>CONCATENATE(Table1[[#This Row],[summary]],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e">
        <f>IF(Table1[[#This Row],[categories]]="","",
IF(ISNUMBER(SEARCH("*ADULTS*",Table1[categories])),"ADULTS",
IF(ISNUMBER(SEARCH("*CHILDREN*",Table1[categories])),"CHILDREN",
IF(ISNUMBER(SEARCH("*TEENS*",Table1[categories])),"TEENS"))))</f>
        <v>#VALUE!</v>
      </c>
      <c r="C340" t="e">
        <f>Table1[[#This Row],[startdatetime]]</f>
        <v>#VALUE!</v>
      </c>
      <c r="D340" t="e">
        <f>CONCATENATE(Table1[[#This Row],[summary]],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e">
        <f>IF(Table1[[#This Row],[categories]]="","",
IF(ISNUMBER(SEARCH("*ADULTS*",Table1[categories])),"ADULTS",
IF(ISNUMBER(SEARCH("*CHILDREN*",Table1[categories])),"CHILDREN",
IF(ISNUMBER(SEARCH("*TEENS*",Table1[categories])),"TEENS"))))</f>
        <v>#VALUE!</v>
      </c>
      <c r="C341" t="e">
        <f>Table1[[#This Row],[startdatetime]]</f>
        <v>#VALUE!</v>
      </c>
      <c r="D341" t="e">
        <f>CONCATENATE(Table1[[#This Row],[summary]],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e">
        <f>IF(Table1[[#This Row],[categories]]="","",
IF(ISNUMBER(SEARCH("*ADULTS*",Table1[categories])),"ADULTS",
IF(ISNUMBER(SEARCH("*CHILDREN*",Table1[categories])),"CHILDREN",
IF(ISNUMBER(SEARCH("*TEENS*",Table1[categories])),"TEENS"))))</f>
        <v>#VALUE!</v>
      </c>
      <c r="C342" t="e">
        <f>Table1[[#This Row],[startdatetime]]</f>
        <v>#VALUE!</v>
      </c>
      <c r="D342" t="e">
        <f>CONCATENATE(Table1[[#This Row],[summary]],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e">
        <f>IF(Table1[[#This Row],[categories]]="","",
IF(ISNUMBER(SEARCH("*ADULTS*",Table1[categories])),"ADULTS",
IF(ISNUMBER(SEARCH("*CHILDREN*",Table1[categories])),"CHILDREN",
IF(ISNUMBER(SEARCH("*TEENS*",Table1[categories])),"TEENS"))))</f>
        <v>#VALUE!</v>
      </c>
      <c r="C343" t="e">
        <f>Table1[[#This Row],[startdatetime]]</f>
        <v>#VALUE!</v>
      </c>
      <c r="D343" t="e">
        <f>CONCATENATE(Table1[[#This Row],[summary]],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e">
        <f>IF(Table1[[#This Row],[categories]]="","",
IF(ISNUMBER(SEARCH("*ADULTS*",Table1[categories])),"ADULTS",
IF(ISNUMBER(SEARCH("*CHILDREN*",Table1[categories])),"CHILDREN",
IF(ISNUMBER(SEARCH("*TEENS*",Table1[categories])),"TEENS"))))</f>
        <v>#VALUE!</v>
      </c>
      <c r="C344" t="e">
        <f>Table1[[#This Row],[startdatetime]]</f>
        <v>#VALUE!</v>
      </c>
      <c r="D344" t="e">
        <f>CONCATENATE(Table1[[#This Row],[summary]],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e">
        <f>IF(Table1[[#This Row],[categories]]="","",
IF(ISNUMBER(SEARCH("*ADULTS*",Table1[categories])),"ADULTS",
IF(ISNUMBER(SEARCH("*CHILDREN*",Table1[categories])),"CHILDREN",
IF(ISNUMBER(SEARCH("*TEENS*",Table1[categories])),"TEENS"))))</f>
        <v>#VALUE!</v>
      </c>
      <c r="C345" t="e">
        <f>Table1[[#This Row],[startdatetime]]</f>
        <v>#VALUE!</v>
      </c>
      <c r="D345" t="e">
        <f>CONCATENATE(Table1[[#This Row],[summary]],
CHAR(13),
Table1[[#This Row],[startdayname]],
", ",
TEXT((Table1[[#This Row],[startshortdate]]),"MMM D"),
CHAR(13),
TEXT((Table1[[#This Row],[starttime]]), "h:mm am/pm"),CHAR(13),Table1[[#This Row],[description]],CHAR(13))</f>
        <v>#VALUE!</v>
      </c>
    </row>
    <row r="346" spans="1:4" x14ac:dyDescent="0.25">
      <c r="A346" t="e">
        <f>VLOOKUP(Table1[[#This Row],[locationaddress]],VENUEID!$A$2:$B$28,1,TRUE)</f>
        <v>#VALUE!</v>
      </c>
      <c r="B346" t="e">
        <f>IF(Table1[[#This Row],[categories]]="","",
IF(ISNUMBER(SEARCH("*ADULTS*",Table1[categories])),"ADULTS",
IF(ISNUMBER(SEARCH("*CHILDREN*",Table1[categories])),"CHILDREN",
IF(ISNUMBER(SEARCH("*TEENS*",Table1[categories])),"TEENS"))))</f>
        <v>#VALUE!</v>
      </c>
      <c r="C346" t="e">
        <f>Table1[[#This Row],[startdatetime]]</f>
        <v>#VALUE!</v>
      </c>
      <c r="D346" t="e">
        <f>CONCATENATE(Table1[[#This Row],[summary]],
CHAR(13),
Table1[[#This Row],[startdayname]],
", ",
TEXT((Table1[[#This Row],[startshortdate]]),"MMM D"),
CHAR(13),
TEXT((Table1[[#This Row],[starttime]]), "h:mm am/pm"),CHAR(13),Table1[[#This Row],[description]],CHAR(13))</f>
        <v>#VALUE!</v>
      </c>
    </row>
    <row r="347" spans="1:4" x14ac:dyDescent="0.25">
      <c r="A347" t="e">
        <f>VLOOKUP(Table1[[#This Row],[locationaddress]],VENUEID!$A$2:$B$28,1,TRUE)</f>
        <v>#VALUE!</v>
      </c>
      <c r="B347" t="e">
        <f>IF(Table1[[#This Row],[categories]]="","",
IF(ISNUMBER(SEARCH("*ADULTS*",Table1[categories])),"ADULTS",
IF(ISNUMBER(SEARCH("*CHILDREN*",Table1[categories])),"CHILDREN",
IF(ISNUMBER(SEARCH("*TEENS*",Table1[categories])),"TEENS"))))</f>
        <v>#VALUE!</v>
      </c>
      <c r="C347" t="e">
        <f>Table1[[#This Row],[startdatetime]]</f>
        <v>#VALUE!</v>
      </c>
      <c r="D347" t="e">
        <f>CONCATENATE(Table1[[#This Row],[summary]],
CHAR(13),
Table1[[#This Row],[startdayname]],
", ",
TEXT((Table1[[#This Row],[startshortdate]]),"MMM D"),
CHAR(13),
TEXT((Table1[[#This Row],[starttime]]), "h:mm am/pm"),CHAR(13),Table1[[#This Row],[description]],CHAR(13))</f>
        <v>#VALUE!</v>
      </c>
    </row>
    <row r="348" spans="1:4" x14ac:dyDescent="0.25">
      <c r="A348" t="e">
        <f>VLOOKUP(Table1[[#This Row],[locationaddress]],VENUEID!$A$2:$B$28,1,TRUE)</f>
        <v>#VALUE!</v>
      </c>
      <c r="B348" t="e">
        <f>IF(Table1[[#This Row],[categories]]="","",
IF(ISNUMBER(SEARCH("*ADULTS*",Table1[categories])),"ADULTS",
IF(ISNUMBER(SEARCH("*CHILDREN*",Table1[categories])),"CHILDREN",
IF(ISNUMBER(SEARCH("*TEENS*",Table1[categories])),"TEENS"))))</f>
        <v>#VALUE!</v>
      </c>
      <c r="C348" t="e">
        <f>Table1[[#This Row],[startdatetime]]</f>
        <v>#VALUE!</v>
      </c>
      <c r="D348" t="e">
        <f>CONCATENATE(Table1[[#This Row],[summary]],
CHAR(13),
Table1[[#This Row],[startdayname]],
", ",
TEXT((Table1[[#This Row],[startshortdate]]),"MMM D"),
CHAR(13),
TEXT((Table1[[#This Row],[starttime]]), "h:mm am/pm"),CHAR(13),Table1[[#This Row],[description]],CHAR(13))</f>
        <v>#VALUE!</v>
      </c>
    </row>
    <row r="349" spans="1:4" x14ac:dyDescent="0.25">
      <c r="A349" t="e">
        <f>VLOOKUP(Table1[[#This Row],[locationaddress]],VENUEID!$A$2:$B$28,1,TRUE)</f>
        <v>#VALUE!</v>
      </c>
      <c r="B349" t="e">
        <f>IF(Table1[[#This Row],[categories]]="","",
IF(ISNUMBER(SEARCH("*ADULTS*",Table1[categories])),"ADULTS",
IF(ISNUMBER(SEARCH("*CHILDREN*",Table1[categories])),"CHILDREN",
IF(ISNUMBER(SEARCH("*TEENS*",Table1[categories])),"TEENS"))))</f>
        <v>#VALUE!</v>
      </c>
      <c r="C349" t="e">
        <f>Table1[[#This Row],[startdatetime]]</f>
        <v>#VALUE!</v>
      </c>
      <c r="D349" t="e">
        <f>CONCATENATE(Table1[[#This Row],[summary]],
CHAR(13),
Table1[[#This Row],[startdayname]],
", ",
TEXT((Table1[[#This Row],[startshortdate]]),"MMM D"),
CHAR(13),
TEXT((Table1[[#This Row],[starttime]]), "h:mm am/pm"),CHAR(13),Table1[[#This Row],[description]],CHAR(13))</f>
        <v>#VALUE!</v>
      </c>
    </row>
    <row r="350" spans="1:4" x14ac:dyDescent="0.25">
      <c r="A350" t="e">
        <f>VLOOKUP(Table1[[#This Row],[locationaddress]],VENUEID!$A$2:$B$28,1,TRUE)</f>
        <v>#VALUE!</v>
      </c>
      <c r="B350" t="e">
        <f>IF(Table1[[#This Row],[categories]]="","",
IF(ISNUMBER(SEARCH("*ADULTS*",Table1[categories])),"ADULTS",
IF(ISNUMBER(SEARCH("*CHILDREN*",Table1[categories])),"CHILDREN",
IF(ISNUMBER(SEARCH("*TEENS*",Table1[categories])),"TEENS"))))</f>
        <v>#VALUE!</v>
      </c>
      <c r="C350" t="e">
        <f>Table1[[#This Row],[startdatetime]]</f>
        <v>#VALUE!</v>
      </c>
      <c r="D350" t="e">
        <f>CONCATENATE(Table1[[#This Row],[summary]],
CHAR(13),
Table1[[#This Row],[startdayname]],
", ",
TEXT((Table1[[#This Row],[startshortdate]]),"MMM D"),
CHAR(13),
TEXT((Table1[[#This Row],[starttime]]), "h:mm am/pm"),CHAR(13),Table1[[#This Row],[description]],CHAR(13))</f>
        <v>#VALUE!</v>
      </c>
    </row>
    <row r="351" spans="1:4" x14ac:dyDescent="0.25">
      <c r="A351" t="e">
        <f>VLOOKUP(Table1[[#This Row],[locationaddress]],VENUEID!$A$2:$B$28,1,TRUE)</f>
        <v>#VALUE!</v>
      </c>
      <c r="B351" t="e">
        <f>IF(Table1[[#This Row],[categories]]="","",
IF(ISNUMBER(SEARCH("*ADULTS*",Table1[categories])),"ADULTS",
IF(ISNUMBER(SEARCH("*CHILDREN*",Table1[categories])),"CHILDREN",
IF(ISNUMBER(SEARCH("*TEENS*",Table1[categories])),"TEENS"))))</f>
        <v>#VALUE!</v>
      </c>
      <c r="C351" t="e">
        <f>Table1[[#This Row],[startdatetime]]</f>
        <v>#VALUE!</v>
      </c>
      <c r="D351" t="e">
        <f>CONCATENATE(Table1[[#This Row],[summary]],
CHAR(13),
Table1[[#This Row],[startdayname]],
", ",
TEXT((Table1[[#This Row],[startshortdate]]),"MMM D"),
CHAR(13),
TEXT((Table1[[#This Row],[starttime]]), "h:mm am/pm"),CHAR(13),Table1[[#This Row],[description]],CHAR(13))</f>
        <v>#VALUE!</v>
      </c>
    </row>
    <row r="352" spans="1:4" x14ac:dyDescent="0.25">
      <c r="A352" t="e">
        <f>VLOOKUP(Table1[[#This Row],[locationaddress]],VENUEID!$A$2:$B$28,1,TRUE)</f>
        <v>#VALUE!</v>
      </c>
      <c r="B352" t="e">
        <f>IF(Table1[[#This Row],[categories]]="","",
IF(ISNUMBER(SEARCH("*ADULTS*",Table1[categories])),"ADULTS",
IF(ISNUMBER(SEARCH("*CHILDREN*",Table1[categories])),"CHILDREN",
IF(ISNUMBER(SEARCH("*TEENS*",Table1[categories])),"TEENS"))))</f>
        <v>#VALUE!</v>
      </c>
      <c r="C352" t="e">
        <f>Table1[[#This Row],[startdatetime]]</f>
        <v>#VALUE!</v>
      </c>
      <c r="D352" t="e">
        <f>CONCATENATE(Table1[[#This Row],[summary]],
CHAR(13),
Table1[[#This Row],[startdayname]],
", ",
TEXT((Table1[[#This Row],[startshortdate]]),"MMM D"),
CHAR(13),
TEXT((Table1[[#This Row],[starttime]]), "h:mm am/pm"),CHAR(13),Table1[[#This Row],[description]],CHAR(13))</f>
        <v>#VALUE!</v>
      </c>
    </row>
    <row r="353" spans="1:4" x14ac:dyDescent="0.25">
      <c r="A353" t="e">
        <f>VLOOKUP(Table1[[#This Row],[locationaddress]],VENUEID!$A$2:$B$28,1,TRUE)</f>
        <v>#VALUE!</v>
      </c>
      <c r="B353" t="e">
        <f>IF(Table1[[#This Row],[categories]]="","",
IF(ISNUMBER(SEARCH("*ADULTS*",Table1[categories])),"ADULTS",
IF(ISNUMBER(SEARCH("*CHILDREN*",Table1[categories])),"CHILDREN",
IF(ISNUMBER(SEARCH("*TEENS*",Table1[categories])),"TEENS"))))</f>
        <v>#VALUE!</v>
      </c>
      <c r="C353" t="e">
        <f>Table1[[#This Row],[startdatetime]]</f>
        <v>#VALUE!</v>
      </c>
      <c r="D353" t="e">
        <f>CONCATENATE(Table1[[#This Row],[summary]],
CHAR(13),
Table1[[#This Row],[startdayname]],
", ",
TEXT((Table1[[#This Row],[startshortdate]]),"MMM D"),
CHAR(13),
TEXT((Table1[[#This Row],[starttime]]), "h:mm am/pm"),CHAR(13),Table1[[#This Row],[description]],CHAR(13))</f>
        <v>#VALUE!</v>
      </c>
    </row>
    <row r="354" spans="1:4" x14ac:dyDescent="0.25">
      <c r="A354" t="e">
        <f>VLOOKUP(Table1[[#This Row],[locationaddress]],VENUEID!$A$2:$B$28,1,TRUE)</f>
        <v>#VALUE!</v>
      </c>
      <c r="B354" t="e">
        <f>IF(Table1[[#This Row],[categories]]="","",
IF(ISNUMBER(SEARCH("*ADULTS*",Table1[categories])),"ADULTS",
IF(ISNUMBER(SEARCH("*CHILDREN*",Table1[categories])),"CHILDREN",
IF(ISNUMBER(SEARCH("*TEENS*",Table1[categories])),"TEENS"))))</f>
        <v>#VALUE!</v>
      </c>
      <c r="C354" t="e">
        <f>Table1[[#This Row],[startdatetime]]</f>
        <v>#VALUE!</v>
      </c>
      <c r="D354" t="e">
        <f>CONCATENATE(Table1[[#This Row],[summary]],
CHAR(13),
Table1[[#This Row],[startdayname]],
", ",
TEXT((Table1[[#This Row],[startshortdate]]),"MMM D"),
CHAR(13),
TEXT((Table1[[#This Row],[starttime]]), "h:mm am/pm"),CHAR(13),Table1[[#This Row],[description]],CHAR(13))</f>
        <v>#VALUE!</v>
      </c>
    </row>
    <row r="355" spans="1:4" x14ac:dyDescent="0.25">
      <c r="A355" t="e">
        <f>VLOOKUP(Table1[[#This Row],[locationaddress]],VENUEID!$A$2:$B$28,1,TRUE)</f>
        <v>#VALUE!</v>
      </c>
      <c r="B355" t="e">
        <f>IF(Table1[[#This Row],[categories]]="","",
IF(ISNUMBER(SEARCH("*ADULTS*",Table1[categories])),"ADULTS",
IF(ISNUMBER(SEARCH("*CHILDREN*",Table1[categories])),"CHILDREN",
IF(ISNUMBER(SEARCH("*TEENS*",Table1[categories])),"TEENS"))))</f>
        <v>#VALUE!</v>
      </c>
      <c r="C355" t="e">
        <f>Table1[[#This Row],[startdatetime]]</f>
        <v>#VALUE!</v>
      </c>
      <c r="D355" t="e">
        <f>CONCATENATE(Table1[[#This Row],[summary]],
CHAR(13),
Table1[[#This Row],[startdayname]],
", ",
TEXT((Table1[[#This Row],[startshortdate]]),"MMM D"),
CHAR(13),
TEXT((Table1[[#This Row],[starttime]]), "h:mm am/pm"),CHAR(13),Table1[[#This Row],[description]],CHAR(13))</f>
        <v>#VALUE!</v>
      </c>
    </row>
    <row r="356" spans="1:4" x14ac:dyDescent="0.25">
      <c r="A356" t="e">
        <f>VLOOKUP(Table1[[#This Row],[locationaddress]],VENUEID!$A$2:$B$28,1,TRUE)</f>
        <v>#VALUE!</v>
      </c>
      <c r="B356" t="e">
        <f>IF(Table1[[#This Row],[categories]]="","",
IF(ISNUMBER(SEARCH("*ADULTS*",Table1[categories])),"ADULTS",
IF(ISNUMBER(SEARCH("*CHILDREN*",Table1[categories])),"CHILDREN",
IF(ISNUMBER(SEARCH("*TEENS*",Table1[categories])),"TEENS"))))</f>
        <v>#VALUE!</v>
      </c>
      <c r="C356" t="e">
        <f>Table1[[#This Row],[startdatetime]]</f>
        <v>#VALUE!</v>
      </c>
      <c r="D356" t="e">
        <f>CONCATENATE(Table1[[#This Row],[summary]],
CHAR(13),
Table1[[#This Row],[startdayname]],
", ",
TEXT((Table1[[#This Row],[startshortdate]]),"MMM D"),
CHAR(13),
TEXT((Table1[[#This Row],[starttime]]), "h:mm am/pm"),CHAR(13),Table1[[#This Row],[description]],CHAR(13))</f>
        <v>#VALUE!</v>
      </c>
    </row>
    <row r="357" spans="1:4" x14ac:dyDescent="0.25">
      <c r="A357" t="e">
        <f>VLOOKUP(Table1[[#This Row],[locationaddress]],VENUEID!$A$2:$B$28,1,TRUE)</f>
        <v>#VALUE!</v>
      </c>
      <c r="B357" t="e">
        <f>IF(Table1[[#This Row],[categories]]="","",
IF(ISNUMBER(SEARCH("*ADULTS*",Table1[categories])),"ADULTS",
IF(ISNUMBER(SEARCH("*CHILDREN*",Table1[categories])),"CHILDREN",
IF(ISNUMBER(SEARCH("*TEENS*",Table1[categories])),"TEENS"))))</f>
        <v>#VALUE!</v>
      </c>
      <c r="C357" t="e">
        <f>Table1[[#This Row],[startdatetime]]</f>
        <v>#VALUE!</v>
      </c>
      <c r="D357" t="e">
        <f>CONCATENATE(Table1[[#This Row],[summary]],
CHAR(13),
Table1[[#This Row],[startdayname]],
", ",
TEXT((Table1[[#This Row],[startshortdate]]),"MMM D"),
CHAR(13),
TEXT((Table1[[#This Row],[starttime]]), "h:mm am/pm"),CHAR(13),Table1[[#This Row],[description]],CHAR(13))</f>
        <v>#VALUE!</v>
      </c>
    </row>
    <row r="358" spans="1:4" x14ac:dyDescent="0.25">
      <c r="A358" t="e">
        <f>VLOOKUP(Table1[[#This Row],[locationaddress]],VENUEID!$A$2:$B$28,1,TRUE)</f>
        <v>#VALUE!</v>
      </c>
      <c r="B358" t="e">
        <f>IF(Table1[[#This Row],[categories]]="","",
IF(ISNUMBER(SEARCH("*ADULTS*",Table1[categories])),"ADULTS",
IF(ISNUMBER(SEARCH("*CHILDREN*",Table1[categories])),"CHILDREN",
IF(ISNUMBER(SEARCH("*TEENS*",Table1[categories])),"TEENS"))))</f>
        <v>#VALUE!</v>
      </c>
      <c r="C358" t="e">
        <f>Table1[[#This Row],[startdatetime]]</f>
        <v>#VALUE!</v>
      </c>
      <c r="D358" t="e">
        <f>CONCATENATE(Table1[[#This Row],[summary]],
CHAR(13),
Table1[[#This Row],[startdayname]],
", ",
TEXT((Table1[[#This Row],[startshortdate]]),"MMM D"),
CHAR(13),
TEXT((Table1[[#This Row],[starttime]]), "h:mm am/pm"),CHAR(13),Table1[[#This Row],[description]],CHAR(13))</f>
        <v>#VALUE!</v>
      </c>
    </row>
    <row r="359" spans="1:4" x14ac:dyDescent="0.25">
      <c r="A359" t="e">
        <f>VLOOKUP(Table1[[#This Row],[locationaddress]],VENUEID!$A$2:$B$28,1,TRUE)</f>
        <v>#VALUE!</v>
      </c>
      <c r="B359" t="e">
        <f>IF(Table1[[#This Row],[categories]]="","",
IF(ISNUMBER(SEARCH("*ADULTS*",Table1[categories])),"ADULTS",
IF(ISNUMBER(SEARCH("*CHILDREN*",Table1[categories])),"CHILDREN",
IF(ISNUMBER(SEARCH("*TEENS*",Table1[categories])),"TEENS"))))</f>
        <v>#VALUE!</v>
      </c>
      <c r="C359" t="e">
        <f>Table1[[#This Row],[startdatetime]]</f>
        <v>#VALUE!</v>
      </c>
      <c r="D359" t="e">
        <f>CONCATENATE(Table1[[#This Row],[summary]],
CHAR(13),
Table1[[#This Row],[startdayname]],
", ",
TEXT((Table1[[#This Row],[startshortdate]]),"MMM D"),
CHAR(13),
TEXT((Table1[[#This Row],[starttime]]), "h:mm am/pm"),CHAR(13),Table1[[#This Row],[description]],CHAR(13))</f>
        <v>#VALUE!</v>
      </c>
    </row>
    <row r="360" spans="1:4" x14ac:dyDescent="0.25">
      <c r="A360" t="e">
        <f>VLOOKUP(Table1[[#This Row],[locationaddress]],VENUEID!$A$2:$B$28,1,TRUE)</f>
        <v>#VALUE!</v>
      </c>
      <c r="B360" t="e">
        <f>IF(Table1[[#This Row],[categories]]="","",
IF(ISNUMBER(SEARCH("*ADULTS*",Table1[categories])),"ADULTS",
IF(ISNUMBER(SEARCH("*CHILDREN*",Table1[categories])),"CHILDREN",
IF(ISNUMBER(SEARCH("*TEENS*",Table1[categories])),"TEENS"))))</f>
        <v>#VALUE!</v>
      </c>
      <c r="C360" t="e">
        <f>Table1[[#This Row],[startdatetime]]</f>
        <v>#VALUE!</v>
      </c>
      <c r="D360" t="e">
        <f>CONCATENATE(Table1[[#This Row],[summary]],
CHAR(13),
Table1[[#This Row],[startdayname]],
", ",
TEXT((Table1[[#This Row],[startshortdate]]),"MMM D"),
CHAR(13),
TEXT((Table1[[#This Row],[starttime]]), "h:mm am/pm"),CHAR(13),Table1[[#This Row],[description]],CHAR(13))</f>
        <v>#VALUE!</v>
      </c>
    </row>
    <row r="361" spans="1:4" x14ac:dyDescent="0.25">
      <c r="A361" t="e">
        <f>VLOOKUP(Table1[[#This Row],[locationaddress]],VENUEID!$A$2:$B$28,1,TRUE)</f>
        <v>#VALUE!</v>
      </c>
      <c r="B361" t="e">
        <f>IF(Table1[[#This Row],[categories]]="","",
IF(ISNUMBER(SEARCH("*ADULTS*",Table1[categories])),"ADULTS",
IF(ISNUMBER(SEARCH("*CHILDREN*",Table1[categories])),"CHILDREN",
IF(ISNUMBER(SEARCH("*TEENS*",Table1[categories])),"TEENS"))))</f>
        <v>#VALUE!</v>
      </c>
      <c r="C361" t="e">
        <f>Table1[[#This Row],[startdatetime]]</f>
        <v>#VALUE!</v>
      </c>
      <c r="D361" t="e">
        <f>CONCATENATE(Table1[[#This Row],[summary]],
CHAR(13),
Table1[[#This Row],[startdayname]],
", ",
TEXT((Table1[[#This Row],[startshortdate]]),"MMM D"),
CHAR(13),
TEXT((Table1[[#This Row],[starttime]]), "h:mm am/pm"),CHAR(13),Table1[[#This Row],[description]],CHAR(13))</f>
        <v>#VALUE!</v>
      </c>
    </row>
    <row r="362" spans="1:4" x14ac:dyDescent="0.25">
      <c r="A362" t="e">
        <f>VLOOKUP(Table1[[#This Row],[locationaddress]],VENUEID!$A$2:$B$28,1,TRUE)</f>
        <v>#VALUE!</v>
      </c>
      <c r="B362" t="e">
        <f>IF(Table1[[#This Row],[categories]]="","",
IF(ISNUMBER(SEARCH("*ADULTS*",Table1[categories])),"ADULTS",
IF(ISNUMBER(SEARCH("*CHILDREN*",Table1[categories])),"CHILDREN",
IF(ISNUMBER(SEARCH("*TEENS*",Table1[categories])),"TEENS"))))</f>
        <v>#VALUE!</v>
      </c>
      <c r="C362" t="e">
        <f>Table1[[#This Row],[startdatetime]]</f>
        <v>#VALUE!</v>
      </c>
      <c r="D362" t="e">
        <f>CONCATENATE(Table1[[#This Row],[summary]],
CHAR(13),
Table1[[#This Row],[startdayname]],
", ",
TEXT((Table1[[#This Row],[startshortdate]]),"MMM D"),
CHAR(13),
TEXT((Table1[[#This Row],[starttime]]), "h:mm am/pm"),CHAR(13),Table1[[#This Row],[description]],CHAR(13))</f>
        <v>#VALUE!</v>
      </c>
    </row>
    <row r="363" spans="1:4" x14ac:dyDescent="0.25">
      <c r="A363" t="e">
        <f>VLOOKUP(Table1[[#This Row],[locationaddress]],VENUEID!$A$2:$B$28,1,TRUE)</f>
        <v>#VALUE!</v>
      </c>
      <c r="B363" t="e">
        <f>IF(Table1[[#This Row],[categories]]="","",
IF(ISNUMBER(SEARCH("*ADULTS*",Table1[categories])),"ADULTS",
IF(ISNUMBER(SEARCH("*CHILDREN*",Table1[categories])),"CHILDREN",
IF(ISNUMBER(SEARCH("*TEENS*",Table1[categories])),"TEENS"))))</f>
        <v>#VALUE!</v>
      </c>
      <c r="C363" t="e">
        <f>Table1[[#This Row],[startdatetime]]</f>
        <v>#VALUE!</v>
      </c>
      <c r="D363" t="e">
        <f>CONCATENATE(Table1[[#This Row],[summary]],
CHAR(13),
Table1[[#This Row],[startdayname]],
", ",
TEXT((Table1[[#This Row],[startshortdate]]),"MMM D"),
CHAR(13),
TEXT((Table1[[#This Row],[starttime]]), "h:mm am/pm"),CHAR(13),Table1[[#This Row],[description]],CHAR(13))</f>
        <v>#VALUE!</v>
      </c>
    </row>
    <row r="364" spans="1:4" x14ac:dyDescent="0.25">
      <c r="A364" t="e">
        <f>VLOOKUP(Table1[[#This Row],[locationaddress]],VENUEID!$A$2:$B$28,1,TRUE)</f>
        <v>#VALUE!</v>
      </c>
      <c r="B364" t="e">
        <f>IF(Table1[[#This Row],[categories]]="","",
IF(ISNUMBER(SEARCH("*ADULTS*",Table1[categories])),"ADULTS",
IF(ISNUMBER(SEARCH("*CHILDREN*",Table1[categories])),"CHILDREN",
IF(ISNUMBER(SEARCH("*TEENS*",Table1[categories])),"TEENS"))))</f>
        <v>#VALUE!</v>
      </c>
      <c r="C364" t="e">
        <f>Table1[[#This Row],[startdatetime]]</f>
        <v>#VALUE!</v>
      </c>
      <c r="D364" t="e">
        <f>CONCATENATE(Table1[[#This Row],[summary]],
CHAR(13),
Table1[[#This Row],[startdayname]],
", ",
TEXT((Table1[[#This Row],[startshortdate]]),"MMM D"),
CHAR(13),
TEXT((Table1[[#This Row],[starttime]]), "h:mm am/pm"),CHAR(13),Table1[[#This Row],[description]],CHAR(13))</f>
        <v>#VALUE!</v>
      </c>
    </row>
    <row r="365" spans="1:4" x14ac:dyDescent="0.25">
      <c r="A365" t="e">
        <f>VLOOKUP(Table1[[#This Row],[locationaddress]],VENUEID!$A$2:$B$28,1,TRUE)</f>
        <v>#VALUE!</v>
      </c>
      <c r="B365" t="e">
        <f>IF(Table1[[#This Row],[categories]]="","",
IF(ISNUMBER(SEARCH("*ADULTS*",Table1[categories])),"ADULTS",
IF(ISNUMBER(SEARCH("*CHILDREN*",Table1[categories])),"CHILDREN",
IF(ISNUMBER(SEARCH("*TEENS*",Table1[categories])),"TEENS"))))</f>
        <v>#VALUE!</v>
      </c>
      <c r="C365" t="e">
        <f>Table1[[#This Row],[startdatetime]]</f>
        <v>#VALUE!</v>
      </c>
      <c r="D365" t="e">
        <f>CONCATENATE(Table1[[#This Row],[summary]],
CHAR(13),
Table1[[#This Row],[startdayname]],
", ",
TEXT((Table1[[#This Row],[startshortdate]]),"MMM D"),
CHAR(13),
TEXT((Table1[[#This Row],[starttime]]), "h:mm am/pm"),CHAR(13),Table1[[#This Row],[description]],CHAR(13))</f>
        <v>#VALUE!</v>
      </c>
    </row>
    <row r="366" spans="1:4" x14ac:dyDescent="0.25">
      <c r="A366" t="e">
        <f>VLOOKUP(Table1[[#This Row],[locationaddress]],VENUEID!$A$2:$B$28,1,TRUE)</f>
        <v>#VALUE!</v>
      </c>
      <c r="B366" t="e">
        <f>IF(Table1[[#This Row],[categories]]="","",
IF(ISNUMBER(SEARCH("*ADULTS*",Table1[categories])),"ADULTS",
IF(ISNUMBER(SEARCH("*CHILDREN*",Table1[categories])),"CHILDREN",
IF(ISNUMBER(SEARCH("*TEENS*",Table1[categories])),"TEENS"))))</f>
        <v>#VALUE!</v>
      </c>
      <c r="C366" t="e">
        <f>Table1[[#This Row],[startdatetime]]</f>
        <v>#VALUE!</v>
      </c>
      <c r="D366" t="e">
        <f>CONCATENATE(Table1[[#This Row],[summary]],
CHAR(13),
Table1[[#This Row],[startdayname]],
", ",
TEXT((Table1[[#This Row],[startshortdate]]),"MMM D"),
CHAR(13),
TEXT((Table1[[#This Row],[starttime]]), "h:mm am/pm"),CHAR(13),Table1[[#This Row],[description]],CHAR(13))</f>
        <v>#VALUE!</v>
      </c>
    </row>
    <row r="367" spans="1:4" x14ac:dyDescent="0.25">
      <c r="A367" t="e">
        <f>VLOOKUP(Table1[[#This Row],[locationaddress]],VENUEID!$A$2:$B$28,1,TRUE)</f>
        <v>#VALUE!</v>
      </c>
      <c r="B367" t="e">
        <f>IF(Table1[[#This Row],[categories]]="","",
IF(ISNUMBER(SEARCH("*ADULTS*",Table1[categories])),"ADULTS",
IF(ISNUMBER(SEARCH("*CHILDREN*",Table1[categories])),"CHILDREN",
IF(ISNUMBER(SEARCH("*TEENS*",Table1[categories])),"TEENS"))))</f>
        <v>#VALUE!</v>
      </c>
      <c r="C367" t="e">
        <f>Table1[[#This Row],[startdatetime]]</f>
        <v>#VALUE!</v>
      </c>
      <c r="D367" t="e">
        <f>CONCATENATE(Table1[[#This Row],[summary]],
CHAR(13),
Table1[[#This Row],[startdayname]],
", ",
TEXT((Table1[[#This Row],[startshortdate]]),"MMM D"),
CHAR(13),
TEXT((Table1[[#This Row],[starttime]]), "h:mm am/pm"),CHAR(13),Table1[[#This Row],[description]],CHAR(13))</f>
        <v>#VALUE!</v>
      </c>
    </row>
    <row r="368" spans="1:4" x14ac:dyDescent="0.25">
      <c r="A368" t="e">
        <f>VLOOKUP(Table1[[#This Row],[locationaddress]],VENUEID!$A$2:$B$28,1,TRUE)</f>
        <v>#VALUE!</v>
      </c>
      <c r="B368" t="e">
        <f>IF(Table1[[#This Row],[categories]]="","",
IF(ISNUMBER(SEARCH("*ADULTS*",Table1[categories])),"ADULTS",
IF(ISNUMBER(SEARCH("*CHILDREN*",Table1[categories])),"CHILDREN",
IF(ISNUMBER(SEARCH("*TEENS*",Table1[categories])),"TEENS"))))</f>
        <v>#VALUE!</v>
      </c>
      <c r="C368" t="e">
        <f>Table1[[#This Row],[startdatetime]]</f>
        <v>#VALUE!</v>
      </c>
      <c r="D368" t="e">
        <f>CONCATENATE(Table1[[#This Row],[summary]],
CHAR(13),
Table1[[#This Row],[startdayname]],
", ",
TEXT((Table1[[#This Row],[startshortdate]]),"MMM D"),
CHAR(13),
TEXT((Table1[[#This Row],[starttime]]), "h:mm am/pm"),CHAR(13),Table1[[#This Row],[description]],CHAR(13))</f>
        <v>#VALUE!</v>
      </c>
    </row>
    <row r="369" spans="1:4" x14ac:dyDescent="0.25">
      <c r="A369" t="e">
        <f>VLOOKUP(Table1[[#This Row],[locationaddress]],VENUEID!$A$2:$B$28,1,TRUE)</f>
        <v>#VALUE!</v>
      </c>
      <c r="B369" t="e">
        <f>IF(Table1[[#This Row],[categories]]="","",
IF(ISNUMBER(SEARCH("*ADULTS*",Table1[categories])),"ADULTS",
IF(ISNUMBER(SEARCH("*CHILDREN*",Table1[categories])),"CHILDREN",
IF(ISNUMBER(SEARCH("*TEENS*",Table1[categories])),"TEENS"))))</f>
        <v>#VALUE!</v>
      </c>
      <c r="C369" t="e">
        <f>Table1[[#This Row],[startdatetime]]</f>
        <v>#VALUE!</v>
      </c>
      <c r="D369" t="e">
        <f>CONCATENATE(Table1[[#This Row],[summary]],
CHAR(13),
Table1[[#This Row],[startdayname]],
", ",
TEXT((Table1[[#This Row],[startshortdate]]),"MMM D"),
CHAR(13),
TEXT((Table1[[#This Row],[starttime]]), "h:mm am/pm"),CHAR(13),Table1[[#This Row],[description]],CHAR(13))</f>
        <v>#VALUE!</v>
      </c>
    </row>
    <row r="370" spans="1:4" x14ac:dyDescent="0.25">
      <c r="A370" t="e">
        <f>VLOOKUP(Table1[[#This Row],[locationaddress]],VENUEID!$A$2:$B$28,1,TRUE)</f>
        <v>#VALUE!</v>
      </c>
      <c r="B370" t="e">
        <f>IF(Table1[[#This Row],[categories]]="","",
IF(ISNUMBER(SEARCH("*ADULTS*",Table1[categories])),"ADULTS",
IF(ISNUMBER(SEARCH("*CHILDREN*",Table1[categories])),"CHILDREN",
IF(ISNUMBER(SEARCH("*TEENS*",Table1[categories])),"TEENS"))))</f>
        <v>#VALUE!</v>
      </c>
      <c r="C370" t="e">
        <f>Table1[[#This Row],[startdatetime]]</f>
        <v>#VALUE!</v>
      </c>
      <c r="D370" t="e">
        <f>CONCATENATE(Table1[[#This Row],[summary]],
CHAR(13),
Table1[[#This Row],[startdayname]],
", ",
TEXT((Table1[[#This Row],[startshortdate]]),"MMM D"),
CHAR(13),
TEXT((Table1[[#This Row],[starttime]]), "h:mm am/pm"),CHAR(13),Table1[[#This Row],[description]],CHAR(13))</f>
        <v>#VALUE!</v>
      </c>
    </row>
    <row r="371" spans="1:4" x14ac:dyDescent="0.25">
      <c r="A371" t="e">
        <f>VLOOKUP(Table1[[#This Row],[locationaddress]],VENUEID!$A$2:$B$28,1,TRUE)</f>
        <v>#VALUE!</v>
      </c>
      <c r="B371" t="e">
        <f>IF(Table1[[#This Row],[categories]]="","",
IF(ISNUMBER(SEARCH("*ADULTS*",Table1[categories])),"ADULTS",
IF(ISNUMBER(SEARCH("*CHILDREN*",Table1[categories])),"CHILDREN",
IF(ISNUMBER(SEARCH("*TEENS*",Table1[categories])),"TEENS"))))</f>
        <v>#VALUE!</v>
      </c>
      <c r="C371" t="e">
        <f>Table1[[#This Row],[startdatetime]]</f>
        <v>#VALUE!</v>
      </c>
      <c r="D371" t="e">
        <f>CONCATENATE(Table1[[#This Row],[summary]],
CHAR(13),
Table1[[#This Row],[startdayname]],
", ",
TEXT((Table1[[#This Row],[startshortdate]]),"MMM D"),
CHAR(13),
TEXT((Table1[[#This Row],[starttime]]), "h:mm am/pm"),CHAR(13),Table1[[#This Row],[description]],CHAR(13))</f>
        <v>#VALUE!</v>
      </c>
    </row>
    <row r="372" spans="1:4" x14ac:dyDescent="0.25">
      <c r="A372" t="e">
        <f>VLOOKUP(Table1[[#This Row],[locationaddress]],VENUEID!$A$2:$B$28,1,TRUE)</f>
        <v>#VALUE!</v>
      </c>
      <c r="B372" t="e">
        <f>IF(Table1[[#This Row],[categories]]="","",
IF(ISNUMBER(SEARCH("*ADULTS*",Table1[categories])),"ADULTS",
IF(ISNUMBER(SEARCH("*CHILDREN*",Table1[categories])),"CHILDREN",
IF(ISNUMBER(SEARCH("*TEENS*",Table1[categories])),"TEENS"))))</f>
        <v>#VALUE!</v>
      </c>
      <c r="C372" t="e">
        <f>Table1[[#This Row],[startdatetime]]</f>
        <v>#VALUE!</v>
      </c>
      <c r="D372" t="e">
        <f>CONCATENATE(Table1[[#This Row],[summary]],
CHAR(13),
Table1[[#This Row],[startdayname]],
", ",
TEXT((Table1[[#This Row],[startshortdate]]),"MMM D"),
CHAR(13),
TEXT((Table1[[#This Row],[starttime]]), "h:mm am/pm"),CHAR(13),Table1[[#This Row],[description]],CHAR(13))</f>
        <v>#VALUE!</v>
      </c>
    </row>
    <row r="373" spans="1:4" x14ac:dyDescent="0.25">
      <c r="A373" t="e">
        <f>VLOOKUP(Table1[[#This Row],[locationaddress]],VENUEID!$A$2:$B$28,1,TRUE)</f>
        <v>#VALUE!</v>
      </c>
      <c r="B373" t="e">
        <f>IF(Table1[[#This Row],[categories]]="","",
IF(ISNUMBER(SEARCH("*ADULTS*",Table1[categories])),"ADULTS",
IF(ISNUMBER(SEARCH("*CHILDREN*",Table1[categories])),"CHILDREN",
IF(ISNUMBER(SEARCH("*TEENS*",Table1[categories])),"TEENS"))))</f>
        <v>#VALUE!</v>
      </c>
      <c r="C373" t="e">
        <f>Table1[[#This Row],[startdatetime]]</f>
        <v>#VALUE!</v>
      </c>
      <c r="D373" t="e">
        <f>CONCATENATE(Table1[[#This Row],[summary]],
CHAR(13),
Table1[[#This Row],[startdayname]],
", ",
TEXT((Table1[[#This Row],[startshortdate]]),"MMM D"),
CHAR(13),
TEXT((Table1[[#This Row],[starttime]]), "h:mm am/pm"),CHAR(13),Table1[[#This Row],[description]],CHAR(13))</f>
        <v>#VALUE!</v>
      </c>
    </row>
    <row r="374" spans="1:4" x14ac:dyDescent="0.25">
      <c r="A374" t="e">
        <f>VLOOKUP(Table1[[#This Row],[locationaddress]],VENUEID!$A$2:$B$28,1,TRUE)</f>
        <v>#VALUE!</v>
      </c>
      <c r="B374" t="e">
        <f>IF(Table1[[#This Row],[categories]]="","",
IF(ISNUMBER(SEARCH("*ADULTS*",Table1[categories])),"ADULTS",
IF(ISNUMBER(SEARCH("*CHILDREN*",Table1[categories])),"CHILDREN",
IF(ISNUMBER(SEARCH("*TEENS*",Table1[categories])),"TEENS"))))</f>
        <v>#VALUE!</v>
      </c>
      <c r="C374" t="e">
        <f>Table1[[#This Row],[startdatetime]]</f>
        <v>#VALUE!</v>
      </c>
      <c r="D374" t="e">
        <f>CONCATENATE(Table1[[#This Row],[summary]],
CHAR(13),
Table1[[#This Row],[startdayname]],
", ",
TEXT((Table1[[#This Row],[startshortdate]]),"MMM D"),
CHAR(13),
TEXT((Table1[[#This Row],[starttime]]), "h:mm am/pm"),CHAR(13),Table1[[#This Row],[description]],CHAR(13))</f>
        <v>#VALUE!</v>
      </c>
    </row>
    <row r="375" spans="1:4" x14ac:dyDescent="0.25">
      <c r="A375" t="e">
        <f>VLOOKUP(Table1[[#This Row],[locationaddress]],VENUEID!$A$2:$B$28,1,TRUE)</f>
        <v>#VALUE!</v>
      </c>
      <c r="B375" t="e">
        <f>IF(Table1[[#This Row],[categories]]="","",
IF(ISNUMBER(SEARCH("*ADULTS*",Table1[categories])),"ADULTS",
IF(ISNUMBER(SEARCH("*CHILDREN*",Table1[categories])),"CHILDREN",
IF(ISNUMBER(SEARCH("*TEENS*",Table1[categories])),"TEENS"))))</f>
        <v>#VALUE!</v>
      </c>
      <c r="C375" t="e">
        <f>Table1[[#This Row],[startdatetime]]</f>
        <v>#VALUE!</v>
      </c>
      <c r="D375" t="e">
        <f>CONCATENATE(Table1[[#This Row],[summary]],
CHAR(13),
Table1[[#This Row],[startdayname]],
", ",
TEXT((Table1[[#This Row],[startshortdate]]),"MMM D"),
CHAR(13),
TEXT((Table1[[#This Row],[starttime]]), "h:mm am/pm"),CHAR(13),Table1[[#This Row],[description]],CHAR(13))</f>
        <v>#VALUE!</v>
      </c>
    </row>
    <row r="376" spans="1:4" x14ac:dyDescent="0.25">
      <c r="A376" t="e">
        <f>VLOOKUP(Table1[[#This Row],[locationaddress]],VENUEID!$A$2:$B$28,1,TRUE)</f>
        <v>#VALUE!</v>
      </c>
      <c r="B376" t="e">
        <f>IF(Table1[[#This Row],[categories]]="","",
IF(ISNUMBER(SEARCH("*ADULTS*",Table1[categories])),"ADULTS",
IF(ISNUMBER(SEARCH("*CHILDREN*",Table1[categories])),"CHILDREN",
IF(ISNUMBER(SEARCH("*TEENS*",Table1[categories])),"TEENS"))))</f>
        <v>#VALUE!</v>
      </c>
      <c r="C376" t="e">
        <f>Table1[[#This Row],[startdatetime]]</f>
        <v>#VALUE!</v>
      </c>
      <c r="D376" t="e">
        <f>CONCATENATE(Table1[[#This Row],[summary]],
CHAR(13),
Table1[[#This Row],[startdayname]],
", ",
TEXT((Table1[[#This Row],[startshortdate]]),"MMM D"),
CHAR(13),
TEXT((Table1[[#This Row],[starttime]]), "h:mm am/pm"),CHAR(13),Table1[[#This Row],[description]],CHAR(13))</f>
        <v>#VALUE!</v>
      </c>
    </row>
    <row r="377" spans="1:4" x14ac:dyDescent="0.25">
      <c r="A377" t="e">
        <f>VLOOKUP(Table1[[#This Row],[locationaddress]],VENUEID!$A$2:$B$28,1,TRUE)</f>
        <v>#VALUE!</v>
      </c>
      <c r="B377" t="e">
        <f>IF(Table1[[#This Row],[categories]]="","",
IF(ISNUMBER(SEARCH("*ADULTS*",Table1[categories])),"ADULTS",
IF(ISNUMBER(SEARCH("*CHILDREN*",Table1[categories])),"CHILDREN",
IF(ISNUMBER(SEARCH("*TEENS*",Table1[categories])),"TEENS"))))</f>
        <v>#VALUE!</v>
      </c>
      <c r="C377" t="e">
        <f>Table1[[#This Row],[startdatetime]]</f>
        <v>#VALUE!</v>
      </c>
      <c r="D377" t="e">
        <f>CONCATENATE(Table1[[#This Row],[summary]],
CHAR(13),
Table1[[#This Row],[startdayname]],
", ",
TEXT((Table1[[#This Row],[startshortdate]]),"MMM D"),
CHAR(13),
TEXT((Table1[[#This Row],[starttime]]), "h:mm am/pm"),CHAR(13),Table1[[#This Row],[description]],CHAR(13))</f>
        <v>#VALUE!</v>
      </c>
    </row>
    <row r="378" spans="1:4" x14ac:dyDescent="0.25">
      <c r="A378" t="e">
        <f>VLOOKUP(Table1[[#This Row],[locationaddress]],VENUEID!$A$2:$B$28,1,TRUE)</f>
        <v>#VALUE!</v>
      </c>
      <c r="B378" t="e">
        <f>IF(Table1[[#This Row],[categories]]="","",
IF(ISNUMBER(SEARCH("*ADULTS*",Table1[categories])),"ADULTS",
IF(ISNUMBER(SEARCH("*CHILDREN*",Table1[categories])),"CHILDREN",
IF(ISNUMBER(SEARCH("*TEENS*",Table1[categories])),"TEENS"))))</f>
        <v>#VALUE!</v>
      </c>
      <c r="C378" t="e">
        <f>Table1[[#This Row],[startdatetime]]</f>
        <v>#VALUE!</v>
      </c>
      <c r="D378" t="e">
        <f>CONCATENATE(Table1[[#This Row],[summary]],
CHAR(13),
Table1[[#This Row],[startdayname]],
", ",
TEXT((Table1[[#This Row],[startshortdate]]),"MMM D"),
CHAR(13),
TEXT((Table1[[#This Row],[starttime]]), "h:mm am/pm"),CHAR(13),Table1[[#This Row],[description]],CHAR(13))</f>
        <v>#VALUE!</v>
      </c>
    </row>
    <row r="379" spans="1:4" x14ac:dyDescent="0.25">
      <c r="A379" t="e">
        <f>VLOOKUP(Table1[[#This Row],[locationaddress]],VENUEID!$A$2:$B$28,1,TRUE)</f>
        <v>#VALUE!</v>
      </c>
      <c r="B379" t="e">
        <f>IF(Table1[[#This Row],[categories]]="","",
IF(ISNUMBER(SEARCH("*ADULTS*",Table1[categories])),"ADULTS",
IF(ISNUMBER(SEARCH("*CHILDREN*",Table1[categories])),"CHILDREN",
IF(ISNUMBER(SEARCH("*TEENS*",Table1[categories])),"TEENS"))))</f>
        <v>#VALUE!</v>
      </c>
      <c r="C379" t="e">
        <f>Table1[[#This Row],[startdatetime]]</f>
        <v>#VALUE!</v>
      </c>
      <c r="D379" t="e">
        <f>CONCATENATE(Table1[[#This Row],[summary]],
CHAR(13),
Table1[[#This Row],[startdayname]],
", ",
TEXT((Table1[[#This Row],[startshortdate]]),"MMM D"),
CHAR(13),
TEXT((Table1[[#This Row],[starttime]]), "h:mm am/pm"),CHAR(13),Table1[[#This Row],[description]],CHAR(13))</f>
        <v>#VALUE!</v>
      </c>
    </row>
    <row r="380" spans="1:4" x14ac:dyDescent="0.25">
      <c r="A380" t="e">
        <f>VLOOKUP(Table1[[#This Row],[locationaddress]],VENUEID!$A$2:$B$28,1,TRUE)</f>
        <v>#VALUE!</v>
      </c>
      <c r="B380" t="e">
        <f>IF(Table1[[#This Row],[categories]]="","",
IF(ISNUMBER(SEARCH("*ADULTS*",Table1[categories])),"ADULTS",
IF(ISNUMBER(SEARCH("*CHILDREN*",Table1[categories])),"CHILDREN",
IF(ISNUMBER(SEARCH("*TEENS*",Table1[categories])),"TEENS"))))</f>
        <v>#VALUE!</v>
      </c>
      <c r="C380" t="e">
        <f>Table1[[#This Row],[startdatetime]]</f>
        <v>#VALUE!</v>
      </c>
      <c r="D380" t="e">
        <f>CONCATENATE(Table1[[#This Row],[summary]],
CHAR(13),
Table1[[#This Row],[startdayname]],
", ",
TEXT((Table1[[#This Row],[startshortdate]]),"MMM D"),
CHAR(13),
TEXT((Table1[[#This Row],[starttime]]), "h:mm am/pm"),CHAR(13),Table1[[#This Row],[description]],CHAR(13))</f>
        <v>#VALUE!</v>
      </c>
    </row>
    <row r="381" spans="1:4" x14ac:dyDescent="0.25">
      <c r="A381" t="e">
        <f>VLOOKUP(Table1[[#This Row],[locationaddress]],VENUEID!$A$2:$B$28,1,TRUE)</f>
        <v>#VALUE!</v>
      </c>
      <c r="B381" t="e">
        <f>IF(Table1[[#This Row],[categories]]="","",
IF(ISNUMBER(SEARCH("*ADULTS*",Table1[categories])),"ADULTS",
IF(ISNUMBER(SEARCH("*CHILDREN*",Table1[categories])),"CHILDREN",
IF(ISNUMBER(SEARCH("*TEENS*",Table1[categories])),"TEENS"))))</f>
        <v>#VALUE!</v>
      </c>
      <c r="C381" t="e">
        <f>Table1[[#This Row],[startdatetime]]</f>
        <v>#VALUE!</v>
      </c>
      <c r="D381" t="e">
        <f>CONCATENATE(Table1[[#This Row],[summary]],
CHAR(13),
Table1[[#This Row],[startdayname]],
", ",
TEXT((Table1[[#This Row],[startshortdate]]),"MMM D"),
CHAR(13),
TEXT((Table1[[#This Row],[starttime]]), "h:mm am/pm"),CHAR(13),Table1[[#This Row],[description]],CHAR(13))</f>
        <v>#VALUE!</v>
      </c>
    </row>
    <row r="382" spans="1:4" x14ac:dyDescent="0.25">
      <c r="A382" t="e">
        <f>VLOOKUP(Table1[[#This Row],[locationaddress]],VENUEID!$A$2:$B$28,1,TRUE)</f>
        <v>#VALUE!</v>
      </c>
      <c r="B382" t="e">
        <f>IF(Table1[[#This Row],[categories]]="","",
IF(ISNUMBER(SEARCH("*ADULTS*",Table1[categories])),"ADULTS",
IF(ISNUMBER(SEARCH("*CHILDREN*",Table1[categories])),"CHILDREN",
IF(ISNUMBER(SEARCH("*TEENS*",Table1[categories])),"TEENS"))))</f>
        <v>#VALUE!</v>
      </c>
      <c r="C382" t="e">
        <f>Table1[[#This Row],[startdatetime]]</f>
        <v>#VALUE!</v>
      </c>
      <c r="D382" t="e">
        <f>CONCATENATE(Table1[[#This Row],[summary]],
CHAR(13),
Table1[[#This Row],[startdayname]],
", ",
TEXT((Table1[[#This Row],[startshortdate]]),"MMM D"),
CHAR(13),
TEXT((Table1[[#This Row],[starttime]]), "h:mm am/pm"),CHAR(13),Table1[[#This Row],[description]],CHAR(13))</f>
        <v>#VALUE!</v>
      </c>
    </row>
    <row r="383" spans="1:4" x14ac:dyDescent="0.25">
      <c r="A383" t="e">
        <f>VLOOKUP(Table1[[#This Row],[locationaddress]],VENUEID!$A$2:$B$28,1,TRUE)</f>
        <v>#VALUE!</v>
      </c>
      <c r="B383" t="e">
        <f>IF(Table1[[#This Row],[categories]]="","",
IF(ISNUMBER(SEARCH("*ADULTS*",Table1[categories])),"ADULTS",
IF(ISNUMBER(SEARCH("*CHILDREN*",Table1[categories])),"CHILDREN",
IF(ISNUMBER(SEARCH("*TEENS*",Table1[categories])),"TEENS"))))</f>
        <v>#VALUE!</v>
      </c>
      <c r="C383" t="e">
        <f>Table1[[#This Row],[startdatetime]]</f>
        <v>#VALUE!</v>
      </c>
      <c r="D383" t="e">
        <f>CONCATENATE(Table1[[#This Row],[summary]],
CHAR(13),
Table1[[#This Row],[startdayname]],
", ",
TEXT((Table1[[#This Row],[startshortdate]]),"MMM D"),
CHAR(13),
TEXT((Table1[[#This Row],[starttime]]), "h:mm am/pm"),CHAR(13),Table1[[#This Row],[description]],CHAR(13))</f>
        <v>#VALUE!</v>
      </c>
    </row>
    <row r="384" spans="1:4" x14ac:dyDescent="0.25">
      <c r="A384" t="e">
        <f>VLOOKUP(Table1[[#This Row],[locationaddress]],VENUEID!$A$2:$B$28,1,TRUE)</f>
        <v>#VALUE!</v>
      </c>
      <c r="B384" t="e">
        <f>IF(Table1[[#This Row],[categories]]="","",
IF(ISNUMBER(SEARCH("*ADULTS*",Table1[categories])),"ADULTS",
IF(ISNUMBER(SEARCH("*CHILDREN*",Table1[categories])),"CHILDREN",
IF(ISNUMBER(SEARCH("*TEENS*",Table1[categories])),"TEENS"))))</f>
        <v>#VALUE!</v>
      </c>
      <c r="C384" t="e">
        <f>Table1[[#This Row],[startdatetime]]</f>
        <v>#VALUE!</v>
      </c>
      <c r="D384" t="e">
        <f>CONCATENATE(Table1[[#This Row],[summary]],
CHAR(13),
Table1[[#This Row],[startdayname]],
", ",
TEXT((Table1[[#This Row],[startshortdate]]),"MMM D"),
CHAR(13),
TEXT((Table1[[#This Row],[starttime]]), "h:mm am/pm"),CHAR(13),Table1[[#This Row],[description]],CHAR(13))</f>
        <v>#VALUE!</v>
      </c>
    </row>
    <row r="385" spans="1:4" x14ac:dyDescent="0.25">
      <c r="A385" t="e">
        <f>VLOOKUP(Table1[[#This Row],[locationaddress]],VENUEID!$A$2:$B$28,1,TRUE)</f>
        <v>#VALUE!</v>
      </c>
      <c r="B385" t="e">
        <f>IF(Table1[[#This Row],[categories]]="","",
IF(ISNUMBER(SEARCH("*ADULTS*",Table1[categories])),"ADULTS",
IF(ISNUMBER(SEARCH("*CHILDREN*",Table1[categories])),"CHILDREN",
IF(ISNUMBER(SEARCH("*TEENS*",Table1[categories])),"TEENS"))))</f>
        <v>#VALUE!</v>
      </c>
      <c r="C385" t="e">
        <f>Table1[[#This Row],[startdatetime]]</f>
        <v>#VALUE!</v>
      </c>
      <c r="D385" t="e">
        <f>CONCATENATE(Table1[[#This Row],[summary]],
CHAR(13),
Table1[[#This Row],[startdayname]],
", ",
TEXT((Table1[[#This Row],[startshortdate]]),"MMM D"),
CHAR(13),
TEXT((Table1[[#This Row],[starttime]]), "h:mm am/pm"),CHAR(13),Table1[[#This Row],[description]],CHAR(13))</f>
        <v>#VALUE!</v>
      </c>
    </row>
    <row r="386" spans="1:4" x14ac:dyDescent="0.25">
      <c r="A386" t="e">
        <f>VLOOKUP(Table1[[#This Row],[locationaddress]],VENUEID!$A$2:$B$28,1,TRUE)</f>
        <v>#VALUE!</v>
      </c>
      <c r="B386" t="e">
        <f>IF(Table1[[#This Row],[categories]]="","",
IF(ISNUMBER(SEARCH("*ADULTS*",Table1[categories])),"ADULTS",
IF(ISNUMBER(SEARCH("*CHILDREN*",Table1[categories])),"CHILDREN",
IF(ISNUMBER(SEARCH("*TEENS*",Table1[categories])),"TEENS"))))</f>
        <v>#VALUE!</v>
      </c>
      <c r="C386" t="e">
        <f>Table1[[#This Row],[startdatetime]]</f>
        <v>#VALUE!</v>
      </c>
      <c r="D386" t="e">
        <f>CONCATENATE(Table1[[#This Row],[summary]],
CHAR(13),
Table1[[#This Row],[startdayname]],
", ",
TEXT((Table1[[#This Row],[startshortdate]]),"MMM D"),
CHAR(13),
TEXT((Table1[[#This Row],[starttime]]), "h:mm am/pm"),CHAR(13),Table1[[#This Row],[description]],CHAR(13))</f>
        <v>#VALUE!</v>
      </c>
    </row>
    <row r="387" spans="1:4" x14ac:dyDescent="0.25">
      <c r="A387" t="e">
        <f>VLOOKUP(Table1[[#This Row],[locationaddress]],VENUEID!$A$2:$B$28,1,TRUE)</f>
        <v>#VALUE!</v>
      </c>
      <c r="B387" t="e">
        <f>IF(Table1[[#This Row],[categories]]="","",
IF(ISNUMBER(SEARCH("*ADULTS*",Table1[categories])),"ADULTS",
IF(ISNUMBER(SEARCH("*CHILDREN*",Table1[categories])),"CHILDREN",
IF(ISNUMBER(SEARCH("*TEENS*",Table1[categories])),"TEENS"))))</f>
        <v>#VALUE!</v>
      </c>
      <c r="C387" t="e">
        <f>Table1[[#This Row],[startdatetime]]</f>
        <v>#VALUE!</v>
      </c>
      <c r="D387" t="e">
        <f>CONCATENATE(Table1[[#This Row],[summary]],
CHAR(13),
Table1[[#This Row],[startdayname]],
", ",
TEXT((Table1[[#This Row],[startshortdate]]),"MMM D"),
CHAR(13),
TEXT((Table1[[#This Row],[starttime]]), "h:mm am/pm"),CHAR(13),Table1[[#This Row],[description]],CHAR(13))</f>
        <v>#VALUE!</v>
      </c>
    </row>
    <row r="388" spans="1:4" x14ac:dyDescent="0.25">
      <c r="A388" t="e">
        <f>VLOOKUP(Table1[[#This Row],[locationaddress]],VENUEID!$A$2:$B$28,1,TRUE)</f>
        <v>#VALUE!</v>
      </c>
      <c r="B388" t="e">
        <f>IF(Table1[[#This Row],[categories]]="","",
IF(ISNUMBER(SEARCH("*ADULTS*",Table1[categories])),"ADULTS",
IF(ISNUMBER(SEARCH("*CHILDREN*",Table1[categories])),"CHILDREN",
IF(ISNUMBER(SEARCH("*TEENS*",Table1[categories])),"TEENS"))))</f>
        <v>#VALUE!</v>
      </c>
      <c r="C388" t="e">
        <f>Table1[[#This Row],[startdatetime]]</f>
        <v>#VALUE!</v>
      </c>
      <c r="D388" t="e">
        <f>CONCATENATE(Table1[[#This Row],[summary]],
CHAR(13),
Table1[[#This Row],[startdayname]],
", ",
TEXT((Table1[[#This Row],[startshortdate]]),"MMM D"),
CHAR(13),
TEXT((Table1[[#This Row],[starttime]]), "h:mm am/pm"),CHAR(13),Table1[[#This Row],[description]],CHAR(13))</f>
        <v>#VALUE!</v>
      </c>
    </row>
    <row r="389" spans="1:4" x14ac:dyDescent="0.25">
      <c r="A389" t="e">
        <f>VLOOKUP(Table1[[#This Row],[locationaddress]],VENUEID!$A$2:$B$28,1,TRUE)</f>
        <v>#VALUE!</v>
      </c>
      <c r="B389" t="e">
        <f>IF(Table1[[#This Row],[categories]]="","",
IF(ISNUMBER(SEARCH("*ADULTS*",Table1[categories])),"ADULTS",
IF(ISNUMBER(SEARCH("*CHILDREN*",Table1[categories])),"CHILDREN",
IF(ISNUMBER(SEARCH("*TEENS*",Table1[categories])),"TEENS"))))</f>
        <v>#VALUE!</v>
      </c>
      <c r="C389" t="e">
        <f>Table1[[#This Row],[startdatetime]]</f>
        <v>#VALUE!</v>
      </c>
      <c r="D389" t="e">
        <f>CONCATENATE(Table1[[#This Row],[summary]],
CHAR(13),
Table1[[#This Row],[startdayname]],
", ",
TEXT((Table1[[#This Row],[startshortdate]]),"MMM D"),
CHAR(13),
TEXT((Table1[[#This Row],[starttime]]), "h:mm am/pm"),CHAR(13),Table1[[#This Row],[description]],CHAR(13))</f>
        <v>#VALUE!</v>
      </c>
    </row>
    <row r="390" spans="1:4" x14ac:dyDescent="0.25">
      <c r="A390" t="e">
        <f>VLOOKUP(Table1[[#This Row],[locationaddress]],VENUEID!$A$2:$B$28,1,TRUE)</f>
        <v>#VALUE!</v>
      </c>
      <c r="B390" t="e">
        <f>IF(Table1[[#This Row],[categories]]="","",
IF(ISNUMBER(SEARCH("*ADULTS*",Table1[categories])),"ADULTS",
IF(ISNUMBER(SEARCH("*CHILDREN*",Table1[categories])),"CHILDREN",
IF(ISNUMBER(SEARCH("*TEENS*",Table1[categories])),"TEENS"))))</f>
        <v>#VALUE!</v>
      </c>
      <c r="C390" t="e">
        <f>Table1[[#This Row],[startdatetime]]</f>
        <v>#VALUE!</v>
      </c>
      <c r="D390" t="e">
        <f>CONCATENATE(Table1[[#This Row],[summary]],
CHAR(13),
Table1[[#This Row],[startdayname]],
", ",
TEXT((Table1[[#This Row],[startshortdate]]),"MMM D"),
CHAR(13),
TEXT((Table1[[#This Row],[starttime]]), "h:mm am/pm"),CHAR(13),Table1[[#This Row],[description]],CHAR(13))</f>
        <v>#VALUE!</v>
      </c>
    </row>
    <row r="391" spans="1:4" x14ac:dyDescent="0.25">
      <c r="A391" t="e">
        <f>VLOOKUP(Table1[[#This Row],[locationaddress]],VENUEID!$A$2:$B$28,1,TRUE)</f>
        <v>#VALUE!</v>
      </c>
      <c r="B391" t="e">
        <f>IF(Table1[[#This Row],[categories]]="","",
IF(ISNUMBER(SEARCH("*ADULTS*",Table1[categories])),"ADULTS",
IF(ISNUMBER(SEARCH("*CHILDREN*",Table1[categories])),"CHILDREN",
IF(ISNUMBER(SEARCH("*TEENS*",Table1[categories])),"TEENS"))))</f>
        <v>#VALUE!</v>
      </c>
      <c r="C391" t="e">
        <f>Table1[[#This Row],[startdatetime]]</f>
        <v>#VALUE!</v>
      </c>
      <c r="D391" t="e">
        <f>CONCATENATE(Table1[[#This Row],[summary]],
CHAR(13),
Table1[[#This Row],[startdayname]],
", ",
TEXT((Table1[[#This Row],[startshortdate]]),"MMM D"),
CHAR(13),
TEXT((Table1[[#This Row],[starttime]]), "h:mm am/pm"),CHAR(13),Table1[[#This Row],[description]],CHAR(13))</f>
        <v>#VALUE!</v>
      </c>
    </row>
    <row r="392" spans="1:4" x14ac:dyDescent="0.25">
      <c r="A392" t="e">
        <f>VLOOKUP(Table1[[#This Row],[locationaddress]],VENUEID!$A$2:$B$28,1,TRUE)</f>
        <v>#VALUE!</v>
      </c>
      <c r="B392" t="e">
        <f>IF(Table1[[#This Row],[categories]]="","",
IF(ISNUMBER(SEARCH("*ADULTS*",Table1[categories])),"ADULTS",
IF(ISNUMBER(SEARCH("*CHILDREN*",Table1[categories])),"CHILDREN",
IF(ISNUMBER(SEARCH("*TEENS*",Table1[categories])),"TEENS"))))</f>
        <v>#VALUE!</v>
      </c>
      <c r="C392" t="e">
        <f>Table1[[#This Row],[startdatetime]]</f>
        <v>#VALUE!</v>
      </c>
      <c r="D392" t="e">
        <f>CONCATENATE(Table1[[#This Row],[summary]],
CHAR(13),
Table1[[#This Row],[startdayname]],
", ",
TEXT((Table1[[#This Row],[startshortdate]]),"MMM D"),
CHAR(13),
TEXT((Table1[[#This Row],[starttime]]), "h:mm am/pm"),CHAR(13),Table1[[#This Row],[description]],CHAR(13))</f>
        <v>#VALUE!</v>
      </c>
    </row>
    <row r="393" spans="1:4" x14ac:dyDescent="0.25">
      <c r="A393" t="e">
        <f>VLOOKUP(Table1[[#This Row],[locationaddress]],VENUEID!$A$2:$B$28,1,TRUE)</f>
        <v>#VALUE!</v>
      </c>
      <c r="B393" t="e">
        <f>IF(Table1[[#This Row],[categories]]="","",
IF(ISNUMBER(SEARCH("*ADULTS*",Table1[categories])),"ADULTS",
IF(ISNUMBER(SEARCH("*CHILDREN*",Table1[categories])),"CHILDREN",
IF(ISNUMBER(SEARCH("*TEENS*",Table1[categories])),"TEENS"))))</f>
        <v>#VALUE!</v>
      </c>
      <c r="C393" t="e">
        <f>Table1[[#This Row],[startdatetime]]</f>
        <v>#VALUE!</v>
      </c>
      <c r="D393" t="e">
        <f>CONCATENATE(Table1[[#This Row],[summary]],
CHAR(13),
Table1[[#This Row],[startdayname]],
", ",
TEXT((Table1[[#This Row],[startshortdate]]),"MMM D"),
CHAR(13),
TEXT((Table1[[#This Row],[starttime]]), "h:mm am/pm"),CHAR(13),Table1[[#This Row],[description]],CHAR(13))</f>
        <v>#VALUE!</v>
      </c>
    </row>
    <row r="394" spans="1:4" x14ac:dyDescent="0.25">
      <c r="A394" t="e">
        <f>VLOOKUP(Table1[[#This Row],[locationaddress]],VENUEID!$A$2:$B$28,1,TRUE)</f>
        <v>#VALUE!</v>
      </c>
      <c r="B394" t="e">
        <f>IF(Table1[[#This Row],[categories]]="","",
IF(ISNUMBER(SEARCH("*ADULTS*",Table1[categories])),"ADULTS",
IF(ISNUMBER(SEARCH("*CHILDREN*",Table1[categories])),"CHILDREN",
IF(ISNUMBER(SEARCH("*TEENS*",Table1[categories])),"TEENS"))))</f>
        <v>#VALUE!</v>
      </c>
      <c r="C394" t="e">
        <f>Table1[[#This Row],[startdatetime]]</f>
        <v>#VALUE!</v>
      </c>
      <c r="D394" t="e">
        <f>CONCATENATE(Table1[[#This Row],[summary]],
CHAR(13),
Table1[[#This Row],[startdayname]],
", ",
TEXT((Table1[[#This Row],[startshortdate]]),"MMM D"),
CHAR(13),
TEXT((Table1[[#This Row],[starttime]]), "h:mm am/pm"),CHAR(13),Table1[[#This Row],[description]],CHAR(13))</f>
        <v>#VALUE!</v>
      </c>
    </row>
    <row r="395" spans="1:4" x14ac:dyDescent="0.25">
      <c r="A395" t="e">
        <f>VLOOKUP(Table1[[#This Row],[locationaddress]],VENUEID!$A$2:$B$28,1,TRUE)</f>
        <v>#VALUE!</v>
      </c>
      <c r="B395" t="e">
        <f>IF(Table1[[#This Row],[categories]]="","",
IF(ISNUMBER(SEARCH("*ADULTS*",Table1[categories])),"ADULTS",
IF(ISNUMBER(SEARCH("*CHILDREN*",Table1[categories])),"CHILDREN",
IF(ISNUMBER(SEARCH("*TEENS*",Table1[categories])),"TEENS"))))</f>
        <v>#VALUE!</v>
      </c>
      <c r="C395" t="e">
        <f>Table1[[#This Row],[startdatetime]]</f>
        <v>#VALUE!</v>
      </c>
      <c r="D395" t="e">
        <f>CONCATENATE(Table1[[#This Row],[summary]],
CHAR(13),
Table1[[#This Row],[startdayname]],
", ",
TEXT((Table1[[#This Row],[startshortdate]]),"MMM D"),
CHAR(13),
TEXT((Table1[[#This Row],[starttime]]), "h:mm am/pm"),CHAR(13),Table1[[#This Row],[description]],CHAR(13))</f>
        <v>#VALUE!</v>
      </c>
    </row>
    <row r="396" spans="1:4" x14ac:dyDescent="0.25">
      <c r="A396" t="e">
        <f>VLOOKUP(Table1[[#This Row],[locationaddress]],VENUEID!$A$2:$B$28,1,TRUE)</f>
        <v>#VALUE!</v>
      </c>
      <c r="B396" t="e">
        <f>IF(Table1[[#This Row],[categories]]="","",
IF(ISNUMBER(SEARCH("*ADULTS*",Table1[categories])),"ADULTS",
IF(ISNUMBER(SEARCH("*CHILDREN*",Table1[categories])),"CHILDREN",
IF(ISNUMBER(SEARCH("*TEENS*",Table1[categories])),"TEENS"))))</f>
        <v>#VALUE!</v>
      </c>
      <c r="C396" t="e">
        <f>Table1[[#This Row],[startdatetime]]</f>
        <v>#VALUE!</v>
      </c>
      <c r="D396" t="e">
        <f>CONCATENATE(Table1[[#This Row],[summary]],
CHAR(13),
Table1[[#This Row],[startdayname]],
", ",
TEXT((Table1[[#This Row],[startshortdate]]),"MMM D"),
CHAR(13),
TEXT((Table1[[#This Row],[starttime]]), "h:mm am/pm"),CHAR(13),Table1[[#This Row],[description]],CHAR(13))</f>
        <v>#VALUE!</v>
      </c>
    </row>
    <row r="397" spans="1:4" x14ac:dyDescent="0.25">
      <c r="A397" t="e">
        <f>VLOOKUP(Table1[[#This Row],[locationaddress]],VENUEID!$A$2:$B$28,1,TRUE)</f>
        <v>#VALUE!</v>
      </c>
      <c r="B397" t="e">
        <f>IF(Table1[[#This Row],[categories]]="","",
IF(ISNUMBER(SEARCH("*ADULTS*",Table1[categories])),"ADULTS",
IF(ISNUMBER(SEARCH("*CHILDREN*",Table1[categories])),"CHILDREN",
IF(ISNUMBER(SEARCH("*TEENS*",Table1[categories])),"TEENS"))))</f>
        <v>#VALUE!</v>
      </c>
      <c r="C397" t="e">
        <f>Table1[[#This Row],[startdatetime]]</f>
        <v>#VALUE!</v>
      </c>
      <c r="D397" t="e">
        <f>CONCATENATE(Table1[[#This Row],[summary]],
CHAR(13),
Table1[[#This Row],[startdayname]],
", ",
TEXT((Table1[[#This Row],[startshortdate]]),"MMM D"),
CHAR(13),
TEXT((Table1[[#This Row],[starttime]]), "h:mm am/pm"),CHAR(13),Table1[[#This Row],[description]],CHAR(13))</f>
        <v>#VALUE!</v>
      </c>
    </row>
    <row r="398" spans="1:4" x14ac:dyDescent="0.25">
      <c r="A398" t="e">
        <f>VLOOKUP(Table1[[#This Row],[locationaddress]],VENUEID!$A$2:$B$28,1,TRUE)</f>
        <v>#VALUE!</v>
      </c>
      <c r="B398" t="e">
        <f>IF(Table1[[#This Row],[categories]]="","",
IF(ISNUMBER(SEARCH("*ADULTS*",Table1[categories])),"ADULTS",
IF(ISNUMBER(SEARCH("*CHILDREN*",Table1[categories])),"CHILDREN",
IF(ISNUMBER(SEARCH("*TEENS*",Table1[categories])),"TEENS"))))</f>
        <v>#VALUE!</v>
      </c>
      <c r="C398" t="e">
        <f>Table1[[#This Row],[startdatetime]]</f>
        <v>#VALUE!</v>
      </c>
      <c r="D398" t="e">
        <f>CONCATENATE(Table1[[#This Row],[summary]],
CHAR(13),
Table1[[#This Row],[startdayname]],
", ",
TEXT((Table1[[#This Row],[startshortdate]]),"MMM D"),
CHAR(13),
TEXT((Table1[[#This Row],[starttime]]), "h:mm am/pm"),CHAR(13),Table1[[#This Row],[description]],CHAR(13))</f>
        <v>#VALUE!</v>
      </c>
    </row>
    <row r="399" spans="1:4" x14ac:dyDescent="0.25">
      <c r="A399" t="e">
        <f>VLOOKUP(Table1[[#This Row],[locationaddress]],VENUEID!$A$2:$B$28,1,TRUE)</f>
        <v>#VALUE!</v>
      </c>
      <c r="B399" t="e">
        <f>IF(Table1[[#This Row],[categories]]="","",
IF(ISNUMBER(SEARCH("*ADULTS*",Table1[categories])),"ADULTS",
IF(ISNUMBER(SEARCH("*CHILDREN*",Table1[categories])),"CHILDREN",
IF(ISNUMBER(SEARCH("*TEENS*",Table1[categories])),"TEENS"))))</f>
        <v>#VALUE!</v>
      </c>
      <c r="C399" t="e">
        <f>Table1[[#This Row],[startdatetime]]</f>
        <v>#VALUE!</v>
      </c>
      <c r="D399" t="e">
        <f>CONCATENATE(Table1[[#This Row],[summary]],
CHAR(13),
Table1[[#This Row],[startdayname]],
", ",
TEXT((Table1[[#This Row],[startshortdate]]),"MMM D"),
CHAR(13),
TEXT((Table1[[#This Row],[starttime]]), "h:mm am/pm"),CHAR(13),Table1[[#This Row],[description]],CHAR(13))</f>
        <v>#VALUE!</v>
      </c>
    </row>
    <row r="400" spans="1:4" x14ac:dyDescent="0.25">
      <c r="A400" t="e">
        <f>VLOOKUP(Table1[[#This Row],[locationaddress]],VENUEID!$A$2:$B$28,1,TRUE)</f>
        <v>#VALUE!</v>
      </c>
      <c r="B400" t="e">
        <f>IF(Table1[[#This Row],[categories]]="","",
IF(ISNUMBER(SEARCH("*ADULTS*",Table1[categories])),"ADULTS",
IF(ISNUMBER(SEARCH("*CHILDREN*",Table1[categories])),"CHILDREN",
IF(ISNUMBER(SEARCH("*TEENS*",Table1[categories])),"TEENS"))))</f>
        <v>#VALUE!</v>
      </c>
      <c r="C400" t="e">
        <f>Table1[[#This Row],[startdatetime]]</f>
        <v>#VALUE!</v>
      </c>
      <c r="D400" t="e">
        <f>CONCATENATE(Table1[[#This Row],[summary]],
CHAR(13),
Table1[[#This Row],[startdayname]],
", ",
TEXT((Table1[[#This Row],[startshortdate]]),"MMM D"),
CHAR(13),
TEXT((Table1[[#This Row],[starttime]]), "h:mm am/pm"),CHAR(13),Table1[[#This Row],[description]],CHAR(13))</f>
        <v>#VALUE!</v>
      </c>
    </row>
    <row r="401" spans="1:4" x14ac:dyDescent="0.25">
      <c r="A401" t="e">
        <f>VLOOKUP(Table1[[#This Row],[locationaddress]],VENUEID!$A$2:$B$28,1,TRUE)</f>
        <v>#VALUE!</v>
      </c>
      <c r="B401" t="e">
        <f>IF(Table1[[#This Row],[categories]]="","",
IF(ISNUMBER(SEARCH("*ADULTS*",Table1[categories])),"ADULTS",
IF(ISNUMBER(SEARCH("*CHILDREN*",Table1[categories])),"CHILDREN",
IF(ISNUMBER(SEARCH("*TEENS*",Table1[categories])),"TEENS"))))</f>
        <v>#VALUE!</v>
      </c>
      <c r="C401" t="e">
        <f>Table1[[#This Row],[startdatetime]]</f>
        <v>#VALUE!</v>
      </c>
      <c r="D401" t="e">
        <f>CONCATENATE(Table1[[#This Row],[summary]],
CHAR(13),
Table1[[#This Row],[startdayname]],
", ",
TEXT((Table1[[#This Row],[startshortdate]]),"MMM D"),
CHAR(13),
TEXT((Table1[[#This Row],[starttime]]), "h:mm am/pm"),CHAR(13),Table1[[#This Row],[description]],CHAR(13))</f>
        <v>#VALUE!</v>
      </c>
    </row>
    <row r="402" spans="1:4" x14ac:dyDescent="0.25">
      <c r="A402" t="e">
        <f>VLOOKUP(Table1[[#This Row],[locationaddress]],VENUEID!$A$2:$B$28,1,TRUE)</f>
        <v>#VALUE!</v>
      </c>
      <c r="B402" t="e">
        <f>IF(Table1[[#This Row],[categories]]="","",
IF(ISNUMBER(SEARCH("*ADULTS*",Table1[categories])),"ADULTS",
IF(ISNUMBER(SEARCH("*CHILDREN*",Table1[categories])),"CHILDREN",
IF(ISNUMBER(SEARCH("*TEENS*",Table1[categories])),"TEENS"))))</f>
        <v>#VALUE!</v>
      </c>
      <c r="C402" t="e">
        <f>Table1[[#This Row],[startdatetime]]</f>
        <v>#VALUE!</v>
      </c>
      <c r="D402" t="e">
        <f>CONCATENATE(Table1[[#This Row],[summary]],
CHAR(13),
Table1[[#This Row],[startdayname]],
", ",
TEXT((Table1[[#This Row],[startshortdate]]),"MMM D"),
CHAR(13),
TEXT((Table1[[#This Row],[starttime]]), "h:mm am/pm"),CHAR(13),Table1[[#This Row],[description]],CHAR(13))</f>
        <v>#VALUE!</v>
      </c>
    </row>
    <row r="403" spans="1:4" x14ac:dyDescent="0.25">
      <c r="A403" t="e">
        <f>VLOOKUP(Table1[[#This Row],[locationaddress]],VENUEID!$A$2:$B$28,1,TRUE)</f>
        <v>#VALUE!</v>
      </c>
      <c r="B403" t="e">
        <f>IF(Table1[[#This Row],[categories]]="","",
IF(ISNUMBER(SEARCH("*ADULTS*",Table1[categories])),"ADULTS",
IF(ISNUMBER(SEARCH("*CHILDREN*",Table1[categories])),"CHILDREN",
IF(ISNUMBER(SEARCH("*TEENS*",Table1[categories])),"TEENS"))))</f>
        <v>#VALUE!</v>
      </c>
      <c r="C403" t="e">
        <f>Table1[[#This Row],[startdatetime]]</f>
        <v>#VALUE!</v>
      </c>
      <c r="D403" t="e">
        <f>CONCATENATE(Table1[[#This Row],[summary]],
CHAR(13),
Table1[[#This Row],[startdayname]],
", ",
TEXT((Table1[[#This Row],[startshortdate]]),"MMM D"),
CHAR(13),
TEXT((Table1[[#This Row],[starttime]]), "h:mm am/pm"),CHAR(13),Table1[[#This Row],[description]],CHAR(13))</f>
        <v>#VALUE!</v>
      </c>
    </row>
    <row r="404" spans="1:4" x14ac:dyDescent="0.25">
      <c r="A404" t="e">
        <f>VLOOKUP(Table1[[#This Row],[locationaddress]],VENUEID!$A$2:$B$28,1,TRUE)</f>
        <v>#VALUE!</v>
      </c>
      <c r="B404" t="e">
        <f>IF(Table1[[#This Row],[categories]]="","",
IF(ISNUMBER(SEARCH("*ADULTS*",Table1[categories])),"ADULTS",
IF(ISNUMBER(SEARCH("*CHILDREN*",Table1[categories])),"CHILDREN",
IF(ISNUMBER(SEARCH("*TEENS*",Table1[categories])),"TEENS"))))</f>
        <v>#VALUE!</v>
      </c>
      <c r="C404" t="e">
        <f>Table1[[#This Row],[startdatetime]]</f>
        <v>#VALUE!</v>
      </c>
      <c r="D404" t="e">
        <f>CONCATENATE(Table1[[#This Row],[summary]],
CHAR(13),
Table1[[#This Row],[startdayname]],
", ",
TEXT((Table1[[#This Row],[startshortdate]]),"MMM D"),
CHAR(13),
TEXT((Table1[[#This Row],[starttime]]), "h:mm am/pm"),CHAR(13),Table1[[#This Row],[description]],CHAR(13))</f>
        <v>#VALUE!</v>
      </c>
    </row>
    <row r="405" spans="1:4" x14ac:dyDescent="0.25">
      <c r="A405" t="e">
        <f>VLOOKUP(Table1[[#This Row],[locationaddress]],VENUEID!$A$2:$B$28,1,TRUE)</f>
        <v>#VALUE!</v>
      </c>
      <c r="B405" t="e">
        <f>IF(Table1[[#This Row],[categories]]="","",
IF(ISNUMBER(SEARCH("*ADULTS*",Table1[categories])),"ADULTS",
IF(ISNUMBER(SEARCH("*CHILDREN*",Table1[categories])),"CHILDREN",
IF(ISNUMBER(SEARCH("*TEENS*",Table1[categories])),"TEENS"))))</f>
        <v>#VALUE!</v>
      </c>
      <c r="C405" t="e">
        <f>Table1[[#This Row],[startdatetime]]</f>
        <v>#VALUE!</v>
      </c>
      <c r="D405" t="e">
        <f>CONCATENATE(Table1[[#This Row],[summary]],
CHAR(13),
Table1[[#This Row],[startdayname]],
", ",
TEXT((Table1[[#This Row],[startshortdate]]),"MMM D"),
CHAR(13),
TEXT((Table1[[#This Row],[starttime]]), "h:mm am/pm"),CHAR(13),Table1[[#This Row],[description]],CHAR(13))</f>
        <v>#VALUE!</v>
      </c>
    </row>
    <row r="406" spans="1:4" x14ac:dyDescent="0.25">
      <c r="A406" t="e">
        <f>VLOOKUP(Table1[[#This Row],[locationaddress]],VENUEID!$A$2:$B$28,1,TRUE)</f>
        <v>#VALUE!</v>
      </c>
      <c r="B406" t="e">
        <f>IF(Table1[[#This Row],[categories]]="","",
IF(ISNUMBER(SEARCH("*ADULTS*",Table1[categories])),"ADULTS",
IF(ISNUMBER(SEARCH("*CHILDREN*",Table1[categories])),"CHILDREN",
IF(ISNUMBER(SEARCH("*TEENS*",Table1[categories])),"TEENS"))))</f>
        <v>#VALUE!</v>
      </c>
      <c r="C406" t="e">
        <f>Table1[[#This Row],[startdatetime]]</f>
        <v>#VALUE!</v>
      </c>
      <c r="D406" t="e">
        <f>CONCATENATE(Table1[[#This Row],[summary]],
CHAR(13),
Table1[[#This Row],[startdayname]],
", ",
TEXT((Table1[[#This Row],[startshortdate]]),"MMM D"),
CHAR(13),
TEXT((Table1[[#This Row],[starttime]]), "h:mm am/pm"),CHAR(13),Table1[[#This Row],[description]],CHAR(13))</f>
        <v>#VALUE!</v>
      </c>
    </row>
    <row r="407" spans="1:4" x14ac:dyDescent="0.25">
      <c r="A407" t="e">
        <f>VLOOKUP(Table1[[#This Row],[locationaddress]],VENUEID!$A$2:$B$28,1,TRUE)</f>
        <v>#VALUE!</v>
      </c>
      <c r="B407" t="e">
        <f>IF(Table1[[#This Row],[categories]]="","",
IF(ISNUMBER(SEARCH("*ADULTS*",Table1[categories])),"ADULTS",
IF(ISNUMBER(SEARCH("*CHILDREN*",Table1[categories])),"CHILDREN",
IF(ISNUMBER(SEARCH("*TEENS*",Table1[categories])),"TEENS"))))</f>
        <v>#VALUE!</v>
      </c>
      <c r="C407" t="e">
        <f>Table1[[#This Row],[startdatetime]]</f>
        <v>#VALUE!</v>
      </c>
      <c r="D407" t="e">
        <f>CONCATENATE(Table1[[#This Row],[summary]],
CHAR(13),
Table1[[#This Row],[startdayname]],
", ",
TEXT((Table1[[#This Row],[startshortdate]]),"MMM D"),
CHAR(13),
TEXT((Table1[[#This Row],[starttime]]), "h:mm am/pm"),CHAR(13),Table1[[#This Row],[description]],CHAR(13))</f>
        <v>#VALUE!</v>
      </c>
    </row>
    <row r="408" spans="1:4" x14ac:dyDescent="0.25">
      <c r="A408" t="e">
        <f>VLOOKUP(Table1[[#This Row],[locationaddress]],VENUEID!$A$2:$B$28,1,TRUE)</f>
        <v>#VALUE!</v>
      </c>
      <c r="B408" t="e">
        <f>IF(Table1[[#This Row],[categories]]="","",
IF(ISNUMBER(SEARCH("*ADULTS*",Table1[categories])),"ADULTS",
IF(ISNUMBER(SEARCH("*CHILDREN*",Table1[categories])),"CHILDREN",
IF(ISNUMBER(SEARCH("*TEENS*",Table1[categories])),"TEENS"))))</f>
        <v>#VALUE!</v>
      </c>
      <c r="C408" t="e">
        <f>Table1[[#This Row],[startdatetime]]</f>
        <v>#VALUE!</v>
      </c>
      <c r="D408" t="e">
        <f>CONCATENATE(Table1[[#This Row],[summary]],
CHAR(13),
Table1[[#This Row],[startdayname]],
", ",
TEXT((Table1[[#This Row],[startshortdate]]),"MMM D"),
CHAR(13),
TEXT((Table1[[#This Row],[starttime]]), "h:mm am/pm"),CHAR(13),Table1[[#This Row],[description]],CHAR(13))</f>
        <v>#VALUE!</v>
      </c>
    </row>
    <row r="409" spans="1:4" x14ac:dyDescent="0.25">
      <c r="A409" t="e">
        <f>VLOOKUP(Table1[[#This Row],[locationaddress]],VENUEID!$A$2:$B$28,1,TRUE)</f>
        <v>#VALUE!</v>
      </c>
      <c r="B409" t="e">
        <f>IF(Table1[[#This Row],[categories]]="","",
IF(ISNUMBER(SEARCH("*ADULTS*",Table1[categories])),"ADULTS",
IF(ISNUMBER(SEARCH("*CHILDREN*",Table1[categories])),"CHILDREN",
IF(ISNUMBER(SEARCH("*TEENS*",Table1[categories])),"TEENS"))))</f>
        <v>#VALUE!</v>
      </c>
      <c r="C409" t="e">
        <f>Table1[[#This Row],[startdatetime]]</f>
        <v>#VALUE!</v>
      </c>
      <c r="D409" t="e">
        <f>CONCATENATE(Table1[[#This Row],[summary]],
CHAR(13),
Table1[[#This Row],[startdayname]],
", ",
TEXT((Table1[[#This Row],[startshortdate]]),"MMM D"),
CHAR(13),
TEXT((Table1[[#This Row],[starttime]]), "h:mm am/pm"),CHAR(13),Table1[[#This Row],[description]],CHAR(13))</f>
        <v>#VALUE!</v>
      </c>
    </row>
    <row r="410" spans="1:4" x14ac:dyDescent="0.25">
      <c r="A410" t="e">
        <f>VLOOKUP(Table1[[#This Row],[locationaddress]],VENUEID!$A$2:$B$28,1,TRUE)</f>
        <v>#VALUE!</v>
      </c>
      <c r="B410" t="e">
        <f>IF(Table1[[#This Row],[categories]]="","",
IF(ISNUMBER(SEARCH("*ADULTS*",Table1[categories])),"ADULTS",
IF(ISNUMBER(SEARCH("*CHILDREN*",Table1[categories])),"CHILDREN",
IF(ISNUMBER(SEARCH("*TEENS*",Table1[categories])),"TEENS"))))</f>
        <v>#VALUE!</v>
      </c>
      <c r="C410" t="e">
        <f>Table1[[#This Row],[startdatetime]]</f>
        <v>#VALUE!</v>
      </c>
      <c r="D410" t="e">
        <f>CONCATENATE(Table1[[#This Row],[summary]],
CHAR(13),
Table1[[#This Row],[startdayname]],
", ",
TEXT((Table1[[#This Row],[startshortdate]]),"MMM D"),
CHAR(13),
TEXT((Table1[[#This Row],[starttime]]), "h:mm am/pm"),CHAR(13),Table1[[#This Row],[description]],CHAR(13))</f>
        <v>#VALUE!</v>
      </c>
    </row>
    <row r="411" spans="1:4" x14ac:dyDescent="0.25">
      <c r="A411" t="e">
        <f>VLOOKUP(Table1[[#This Row],[locationaddress]],VENUEID!$A$2:$B$28,1,TRUE)</f>
        <v>#VALUE!</v>
      </c>
      <c r="B411" t="e">
        <f>IF(Table1[[#This Row],[categories]]="","",
IF(ISNUMBER(SEARCH("*ADULTS*",Table1[categories])),"ADULTS",
IF(ISNUMBER(SEARCH("*CHILDREN*",Table1[categories])),"CHILDREN",
IF(ISNUMBER(SEARCH("*TEENS*",Table1[categories])),"TEENS"))))</f>
        <v>#VALUE!</v>
      </c>
      <c r="C411" t="e">
        <f>Table1[[#This Row],[startdatetime]]</f>
        <v>#VALUE!</v>
      </c>
      <c r="D411" t="e">
        <f>CONCATENATE(Table1[[#This Row],[summary]],
CHAR(13),
Table1[[#This Row],[startdayname]],
", ",
TEXT((Table1[[#This Row],[startshortdate]]),"MMM D"),
CHAR(13),
TEXT((Table1[[#This Row],[starttime]]), "h:mm am/pm"),CHAR(13),Table1[[#This Row],[description]],CHAR(13))</f>
        <v>#VALUE!</v>
      </c>
    </row>
    <row r="412" spans="1:4" x14ac:dyDescent="0.25">
      <c r="A412" t="e">
        <f>VLOOKUP(Table1[[#This Row],[locationaddress]],VENUEID!$A$2:$B$28,1,TRUE)</f>
        <v>#VALUE!</v>
      </c>
      <c r="B412" t="e">
        <f>IF(Table1[[#This Row],[categories]]="","",
IF(ISNUMBER(SEARCH("*ADULTS*",Table1[categories])),"ADULTS",
IF(ISNUMBER(SEARCH("*CHILDREN*",Table1[categories])),"CHILDREN",
IF(ISNUMBER(SEARCH("*TEENS*",Table1[categories])),"TEENS"))))</f>
        <v>#VALUE!</v>
      </c>
      <c r="C412" t="e">
        <f>Table1[[#This Row],[startdatetime]]</f>
        <v>#VALUE!</v>
      </c>
      <c r="D412" t="e">
        <f>CONCATENATE(Table1[[#This Row],[summary]],
CHAR(13),
Table1[[#This Row],[startdayname]],
", ",
TEXT((Table1[[#This Row],[startshortdate]]),"MMM D"),
CHAR(13),
TEXT((Table1[[#This Row],[starttime]]), "h:mm am/pm"),CHAR(13),Table1[[#This Row],[description]],CHAR(13))</f>
        <v>#VALUE!</v>
      </c>
    </row>
    <row r="413" spans="1:4" x14ac:dyDescent="0.25">
      <c r="A413" t="e">
        <f>VLOOKUP(Table1[[#This Row],[locationaddress]],VENUEID!$A$2:$B$28,1,TRUE)</f>
        <v>#VALUE!</v>
      </c>
      <c r="B413" t="e">
        <f>IF(Table1[[#This Row],[categories]]="","",
IF(ISNUMBER(SEARCH("*ADULTS*",Table1[categories])),"ADULTS",
IF(ISNUMBER(SEARCH("*CHILDREN*",Table1[categories])),"CHILDREN",
IF(ISNUMBER(SEARCH("*TEENS*",Table1[categories])),"TEENS"))))</f>
        <v>#VALUE!</v>
      </c>
      <c r="C413" t="e">
        <f>Table1[[#This Row],[startdatetime]]</f>
        <v>#VALUE!</v>
      </c>
      <c r="D413" t="e">
        <f>CONCATENATE(Table1[[#This Row],[summary]],
CHAR(13),
Table1[[#This Row],[startdayname]],
", ",
TEXT((Table1[[#This Row],[startshortdate]]),"MMM D"),
CHAR(13),
TEXT((Table1[[#This Row],[starttime]]), "h:mm am/pm"),CHAR(13),Table1[[#This Row],[description]],CHAR(13))</f>
        <v>#VALUE!</v>
      </c>
    </row>
    <row r="414" spans="1:4" x14ac:dyDescent="0.25">
      <c r="A414" t="e">
        <f>VLOOKUP(Table1[[#This Row],[locationaddress]],VENUEID!$A$2:$B$28,1,TRUE)</f>
        <v>#VALUE!</v>
      </c>
      <c r="B414" t="e">
        <f>IF(Table1[[#This Row],[categories]]="","",
IF(ISNUMBER(SEARCH("*ADULTS*",Table1[categories])),"ADULTS",
IF(ISNUMBER(SEARCH("*CHILDREN*",Table1[categories])),"CHILDREN",
IF(ISNUMBER(SEARCH("*TEENS*",Table1[categories])),"TEENS"))))</f>
        <v>#VALUE!</v>
      </c>
      <c r="C414" t="e">
        <f>Table1[[#This Row],[startdatetime]]</f>
        <v>#VALUE!</v>
      </c>
      <c r="D414" t="e">
        <f>CONCATENATE(Table1[[#This Row],[summary]],
CHAR(13),
Table1[[#This Row],[startdayname]],
", ",
TEXT((Table1[[#This Row],[startshortdate]]),"MMM D"),
CHAR(13),
TEXT((Table1[[#This Row],[starttime]]), "h:mm am/pm"),CHAR(13),Table1[[#This Row],[description]],CHAR(13))</f>
        <v>#VALUE!</v>
      </c>
    </row>
    <row r="415" spans="1:4" x14ac:dyDescent="0.25">
      <c r="A415" t="e">
        <f>VLOOKUP(Table1[[#This Row],[locationaddress]],VENUEID!$A$2:$B$28,1,TRUE)</f>
        <v>#VALUE!</v>
      </c>
      <c r="B415" t="e">
        <f>IF(Table1[[#This Row],[categories]]="","",
IF(ISNUMBER(SEARCH("*ADULTS*",Table1[categories])),"ADULTS",
IF(ISNUMBER(SEARCH("*CHILDREN*",Table1[categories])),"CHILDREN",
IF(ISNUMBER(SEARCH("*TEENS*",Table1[categories])),"TEENS"))))</f>
        <v>#VALUE!</v>
      </c>
      <c r="C415" t="e">
        <f>Table1[[#This Row],[startdatetime]]</f>
        <v>#VALUE!</v>
      </c>
      <c r="D415" t="e">
        <f>CONCATENATE(Table1[[#This Row],[summary]],
CHAR(13),
Table1[[#This Row],[startdayname]],
", ",
TEXT((Table1[[#This Row],[startshortdate]]),"MMM D"),
CHAR(13),
TEXT((Table1[[#This Row],[starttime]]), "h:mm am/pm"),CHAR(13),Table1[[#This Row],[description]],CHAR(13))</f>
        <v>#VALUE!</v>
      </c>
    </row>
    <row r="416" spans="1:4" x14ac:dyDescent="0.25">
      <c r="A416" t="e">
        <f>VLOOKUP(Table1[[#This Row],[locationaddress]],VENUEID!$A$2:$B$28,1,TRUE)</f>
        <v>#VALUE!</v>
      </c>
      <c r="B416" t="e">
        <f>IF(Table1[[#This Row],[categories]]="","",
IF(ISNUMBER(SEARCH("*ADULTS*",Table1[categories])),"ADULTS",
IF(ISNUMBER(SEARCH("*CHILDREN*",Table1[categories])),"CHILDREN",
IF(ISNUMBER(SEARCH("*TEENS*",Table1[categories])),"TEENS"))))</f>
        <v>#VALUE!</v>
      </c>
      <c r="C416" t="e">
        <f>Table1[[#This Row],[startdatetime]]</f>
        <v>#VALUE!</v>
      </c>
      <c r="D416" t="e">
        <f>CONCATENATE(Table1[[#This Row],[summary]],
CHAR(13),
Table1[[#This Row],[startdayname]],
", ",
TEXT((Table1[[#This Row],[startshortdate]]),"MMM D"),
CHAR(13),
TEXT((Table1[[#This Row],[starttime]]), "h:mm am/pm"),CHAR(13),Table1[[#This Row],[description]],CHAR(13))</f>
        <v>#VALUE!</v>
      </c>
    </row>
    <row r="417" spans="1:4" x14ac:dyDescent="0.25">
      <c r="A417" t="e">
        <f>VLOOKUP(Table1[[#This Row],[locationaddress]],VENUEID!$A$2:$B$28,1,TRUE)</f>
        <v>#VALUE!</v>
      </c>
      <c r="B417" t="e">
        <f>IF(Table1[[#This Row],[categories]]="","",
IF(ISNUMBER(SEARCH("*ADULTS*",Table1[categories])),"ADULTS",
IF(ISNUMBER(SEARCH("*CHILDREN*",Table1[categories])),"CHILDREN",
IF(ISNUMBER(SEARCH("*TEENS*",Table1[categories])),"TEENS"))))</f>
        <v>#VALUE!</v>
      </c>
      <c r="C417" t="e">
        <f>Table1[[#This Row],[startdatetime]]</f>
        <v>#VALUE!</v>
      </c>
      <c r="D417" t="e">
        <f>CONCATENATE(Table1[[#This Row],[summary]],
CHAR(13),
Table1[[#This Row],[startdayname]],
", ",
TEXT((Table1[[#This Row],[startshortdate]]),"MMM D"),
CHAR(13),
TEXT((Table1[[#This Row],[starttime]]), "h:mm am/pm"),CHAR(13),Table1[[#This Row],[description]],CHAR(13))</f>
        <v>#VALUE!</v>
      </c>
    </row>
    <row r="418" spans="1:4" x14ac:dyDescent="0.25">
      <c r="A418" t="e">
        <f>VLOOKUP(Table1[[#This Row],[locationaddress]],VENUEID!$A$2:$B$28,1,TRUE)</f>
        <v>#VALUE!</v>
      </c>
      <c r="B418" t="e">
        <f>IF(Table1[[#This Row],[categories]]="","",
IF(ISNUMBER(SEARCH("*ADULTS*",Table1[categories])),"ADULTS",
IF(ISNUMBER(SEARCH("*CHILDREN*",Table1[categories])),"CHILDREN",
IF(ISNUMBER(SEARCH("*TEENS*",Table1[categories])),"TEENS"))))</f>
        <v>#VALUE!</v>
      </c>
      <c r="C418" t="e">
        <f>Table1[[#This Row],[startdatetime]]</f>
        <v>#VALUE!</v>
      </c>
      <c r="D418" t="e">
        <f>CONCATENATE(Table1[[#This Row],[summary]],
CHAR(13),
Table1[[#This Row],[startdayname]],
", ",
TEXT((Table1[[#This Row],[startshortdate]]),"MMM D"),
CHAR(13),
TEXT((Table1[[#This Row],[starttime]]), "h:mm am/pm"),CHAR(13),Table1[[#This Row],[description]],CHAR(13))</f>
        <v>#VALUE!</v>
      </c>
    </row>
    <row r="419" spans="1:4" x14ac:dyDescent="0.25">
      <c r="A419" t="e">
        <f>VLOOKUP(Table1[[#This Row],[locationaddress]],VENUEID!$A$2:$B$28,1,TRUE)</f>
        <v>#VALUE!</v>
      </c>
      <c r="B419" t="e">
        <f>IF(Table1[[#This Row],[categories]]="","",
IF(ISNUMBER(SEARCH("*ADULTS*",Table1[categories])),"ADULTS",
IF(ISNUMBER(SEARCH("*CHILDREN*",Table1[categories])),"CHILDREN",
IF(ISNUMBER(SEARCH("*TEENS*",Table1[categories])),"TEENS"))))</f>
        <v>#VALUE!</v>
      </c>
      <c r="C419" t="e">
        <f>Table1[[#This Row],[startdatetime]]</f>
        <v>#VALUE!</v>
      </c>
      <c r="D419" t="e">
        <f>CONCATENATE(Table1[[#This Row],[summary]],
CHAR(13),
Table1[[#This Row],[startdayname]],
", ",
TEXT((Table1[[#This Row],[startshortdate]]),"MMM D"),
CHAR(13),
TEXT((Table1[[#This Row],[starttime]]), "h:mm am/pm"),CHAR(13),Table1[[#This Row],[description]],CHAR(13))</f>
        <v>#VALUE!</v>
      </c>
    </row>
    <row r="420" spans="1:4" x14ac:dyDescent="0.25">
      <c r="A420" t="e">
        <f>VLOOKUP(Table1[[#This Row],[locationaddress]],VENUEID!$A$2:$B$28,1,TRUE)</f>
        <v>#VALUE!</v>
      </c>
      <c r="B420" t="e">
        <f>IF(Table1[[#This Row],[categories]]="","",
IF(ISNUMBER(SEARCH("*ADULTS*",Table1[categories])),"ADULTS",
IF(ISNUMBER(SEARCH("*CHILDREN*",Table1[categories])),"CHILDREN",
IF(ISNUMBER(SEARCH("*TEENS*",Table1[categories])),"TEENS"))))</f>
        <v>#VALUE!</v>
      </c>
      <c r="C420" t="e">
        <f>Table1[[#This Row],[startdatetime]]</f>
        <v>#VALUE!</v>
      </c>
      <c r="D420" t="e">
        <f>CONCATENATE(Table1[[#This Row],[summary]],
CHAR(13),
Table1[[#This Row],[startdayname]],
", ",
TEXT((Table1[[#This Row],[startshortdate]]),"MMM D"),
CHAR(13),
TEXT((Table1[[#This Row],[starttime]]), "h:mm am/pm"),CHAR(13),Table1[[#This Row],[description]],CHAR(13))</f>
        <v>#VALUE!</v>
      </c>
    </row>
    <row r="421" spans="1:4" x14ac:dyDescent="0.25">
      <c r="A421" t="e">
        <f>VLOOKUP(Table1[[#This Row],[locationaddress]],VENUEID!$A$2:$B$28,1,TRUE)</f>
        <v>#VALUE!</v>
      </c>
      <c r="B421" t="e">
        <f>IF(Table1[[#This Row],[categories]]="","",
IF(ISNUMBER(SEARCH("*ADULTS*",Table1[categories])),"ADULTS",
IF(ISNUMBER(SEARCH("*CHILDREN*",Table1[categories])),"CHILDREN",
IF(ISNUMBER(SEARCH("*TEENS*",Table1[categories])),"TEENS"))))</f>
        <v>#VALUE!</v>
      </c>
      <c r="C421" t="e">
        <f>Table1[[#This Row],[startdatetime]]</f>
        <v>#VALUE!</v>
      </c>
      <c r="D421" t="e">
        <f>CONCATENATE(Table1[[#This Row],[summary]],
CHAR(13),
Table1[[#This Row],[startdayname]],
", ",
TEXT((Table1[[#This Row],[startshortdate]]),"MMM D"),
CHAR(13),
TEXT((Table1[[#This Row],[starttime]]), "h:mm am/pm"),CHAR(13),Table1[[#This Row],[description]],CHAR(13))</f>
        <v>#VALUE!</v>
      </c>
    </row>
    <row r="422" spans="1:4" x14ac:dyDescent="0.25">
      <c r="A422" t="e">
        <f>VLOOKUP(Table1[[#This Row],[locationaddress]],VENUEID!$A$2:$B$28,1,TRUE)</f>
        <v>#VALUE!</v>
      </c>
      <c r="B422" t="e">
        <f>IF(Table1[[#This Row],[categories]]="","",
IF(ISNUMBER(SEARCH("*ADULTS*",Table1[categories])),"ADULTS",
IF(ISNUMBER(SEARCH("*CHILDREN*",Table1[categories])),"CHILDREN",
IF(ISNUMBER(SEARCH("*TEENS*",Table1[categories])),"TEENS"))))</f>
        <v>#VALUE!</v>
      </c>
      <c r="C422" t="e">
        <f>Table1[[#This Row],[startdatetime]]</f>
        <v>#VALUE!</v>
      </c>
      <c r="D422" t="e">
        <f>CONCATENATE(Table1[[#This Row],[summary]],
CHAR(13),
Table1[[#This Row],[startdayname]],
", ",
TEXT((Table1[[#This Row],[startshortdate]]),"MMM D"),
CHAR(13),
TEXT((Table1[[#This Row],[starttime]]), "h:mm am/pm"),CHAR(13),Table1[[#This Row],[description]],CHAR(13))</f>
        <v>#VALUE!</v>
      </c>
    </row>
    <row r="423" spans="1:4" x14ac:dyDescent="0.25">
      <c r="A423" t="e">
        <f>VLOOKUP(Table1[[#This Row],[locationaddress]],VENUEID!$A$2:$B$28,1,TRUE)</f>
        <v>#VALUE!</v>
      </c>
      <c r="B423" t="e">
        <f>IF(Table1[[#This Row],[categories]]="","",
IF(ISNUMBER(SEARCH("*ADULTS*",Table1[categories])),"ADULTS",
IF(ISNUMBER(SEARCH("*CHILDREN*",Table1[categories])),"CHILDREN",
IF(ISNUMBER(SEARCH("*TEENS*",Table1[categories])),"TEENS"))))</f>
        <v>#VALUE!</v>
      </c>
      <c r="C423" t="e">
        <f>Table1[[#This Row],[startdatetime]]</f>
        <v>#VALUE!</v>
      </c>
      <c r="D423" t="e">
        <f>CONCATENATE(Table1[[#This Row],[summary]],
CHAR(13),
Table1[[#This Row],[startdayname]],
", ",
TEXT((Table1[[#This Row],[startshortdate]]),"MMM D"),
CHAR(13),
TEXT((Table1[[#This Row],[starttime]]), "h:mm am/pm"),CHAR(13),Table1[[#This Row],[description]],CHAR(13))</f>
        <v>#VALUE!</v>
      </c>
    </row>
    <row r="424" spans="1:4" x14ac:dyDescent="0.25">
      <c r="A424" t="e">
        <f>VLOOKUP(Table1[[#This Row],[locationaddress]],VENUEID!$A$2:$B$28,1,TRUE)</f>
        <v>#VALUE!</v>
      </c>
      <c r="B424" t="e">
        <f>IF(Table1[[#This Row],[categories]]="","",
IF(ISNUMBER(SEARCH("*ADULTS*",Table1[categories])),"ADULTS",
IF(ISNUMBER(SEARCH("*CHILDREN*",Table1[categories])),"CHILDREN",
IF(ISNUMBER(SEARCH("*TEENS*",Table1[categories])),"TEENS"))))</f>
        <v>#VALUE!</v>
      </c>
      <c r="C424" t="e">
        <f>Table1[[#This Row],[startdatetime]]</f>
        <v>#VALUE!</v>
      </c>
      <c r="D424" t="e">
        <f>CONCATENATE(Table1[[#This Row],[summary]],
CHAR(13),
Table1[[#This Row],[startdayname]],
", ",
TEXT((Table1[[#This Row],[startshortdate]]),"MMM D"),
CHAR(13),
TEXT((Table1[[#This Row],[starttime]]), "h:mm am/pm"),CHAR(13),Table1[[#This Row],[description]],CHAR(13))</f>
        <v>#VALUE!</v>
      </c>
    </row>
    <row r="425" spans="1:4" x14ac:dyDescent="0.25">
      <c r="A425" t="e">
        <f>VLOOKUP(Table1[[#This Row],[locationaddress]],VENUEID!$A$2:$B$28,1,TRUE)</f>
        <v>#VALUE!</v>
      </c>
      <c r="B425" t="e">
        <f>IF(Table1[[#This Row],[categories]]="","",
IF(ISNUMBER(SEARCH("*ADULTS*",Table1[categories])),"ADULTS",
IF(ISNUMBER(SEARCH("*CHILDREN*",Table1[categories])),"CHILDREN",
IF(ISNUMBER(SEARCH("*TEENS*",Table1[categories])),"TEENS"))))</f>
        <v>#VALUE!</v>
      </c>
      <c r="C425" t="e">
        <f>Table1[[#This Row],[startdatetime]]</f>
        <v>#VALUE!</v>
      </c>
      <c r="D425" t="e">
        <f>CONCATENATE(Table1[[#This Row],[summary]],
CHAR(13),
Table1[[#This Row],[startdayname]],
", ",
TEXT((Table1[[#This Row],[startshortdate]]),"MMM D"),
CHAR(13),
TEXT((Table1[[#This Row],[starttime]]), "h:mm am/pm"),CHAR(13),Table1[[#This Row],[description]],CHAR(13))</f>
        <v>#VALUE!</v>
      </c>
    </row>
    <row r="426" spans="1:4" x14ac:dyDescent="0.25">
      <c r="A426" t="e">
        <f>VLOOKUP(Table1[[#This Row],[locationaddress]],VENUEID!$A$2:$B$28,1,TRUE)</f>
        <v>#VALUE!</v>
      </c>
      <c r="B426" t="e">
        <f>IF(Table1[[#This Row],[categories]]="","",
IF(ISNUMBER(SEARCH("*ADULTS*",Table1[categories])),"ADULTS",
IF(ISNUMBER(SEARCH("*CHILDREN*",Table1[categories])),"CHILDREN",
IF(ISNUMBER(SEARCH("*TEENS*",Table1[categories])),"TEENS"))))</f>
        <v>#VALUE!</v>
      </c>
      <c r="C426" t="e">
        <f>Table1[[#This Row],[startdatetime]]</f>
        <v>#VALUE!</v>
      </c>
      <c r="D426" t="e">
        <f>CONCATENATE(Table1[[#This Row],[summary]],
CHAR(13),
Table1[[#This Row],[startdayname]],
", ",
TEXT((Table1[[#This Row],[startshortdate]]),"MMM D"),
CHAR(13),
TEXT((Table1[[#This Row],[starttime]]), "h:mm am/pm"),CHAR(13),Table1[[#This Row],[description]],CHAR(13))</f>
        <v>#VALUE!</v>
      </c>
    </row>
    <row r="427" spans="1:4" x14ac:dyDescent="0.25">
      <c r="A427" t="e">
        <f>VLOOKUP(Table1[[#This Row],[locationaddress]],VENUEID!$A$2:$B$28,1,TRUE)</f>
        <v>#VALUE!</v>
      </c>
      <c r="B427" t="e">
        <f>IF(Table1[[#This Row],[categories]]="","",
IF(ISNUMBER(SEARCH("*ADULTS*",Table1[categories])),"ADULTS",
IF(ISNUMBER(SEARCH("*CHILDREN*",Table1[categories])),"CHILDREN",
IF(ISNUMBER(SEARCH("*TEENS*",Table1[categories])),"TEENS"))))</f>
        <v>#VALUE!</v>
      </c>
      <c r="C427" t="e">
        <f>Table1[[#This Row],[startdatetime]]</f>
        <v>#VALUE!</v>
      </c>
      <c r="D427" t="e">
        <f>CONCATENATE(Table1[[#This Row],[summary]],
CHAR(13),
Table1[[#This Row],[startdayname]],
", ",
TEXT((Table1[[#This Row],[startshortdate]]),"MMM D"),
CHAR(13),
TEXT((Table1[[#This Row],[starttime]]), "h:mm am/pm"),CHAR(13),Table1[[#This Row],[description]],CHAR(13))</f>
        <v>#VALUE!</v>
      </c>
    </row>
    <row r="428" spans="1:4" x14ac:dyDescent="0.25">
      <c r="A428" t="e">
        <f>VLOOKUP(Table1[[#This Row],[locationaddress]],VENUEID!$A$2:$B$28,1,TRUE)</f>
        <v>#VALUE!</v>
      </c>
      <c r="B428" t="e">
        <f>IF(Table1[[#This Row],[categories]]="","",
IF(ISNUMBER(SEARCH("*ADULTS*",Table1[categories])),"ADULTS",
IF(ISNUMBER(SEARCH("*CHILDREN*",Table1[categories])),"CHILDREN",
IF(ISNUMBER(SEARCH("*TEENS*",Table1[categories])),"TEENS"))))</f>
        <v>#VALUE!</v>
      </c>
      <c r="C428" t="e">
        <f>Table1[[#This Row],[startdatetime]]</f>
        <v>#VALUE!</v>
      </c>
      <c r="D428" t="e">
        <f>CONCATENATE(Table1[[#This Row],[summary]],
CHAR(13),
Table1[[#This Row],[startdayname]],
", ",
TEXT((Table1[[#This Row],[startshortdate]]),"MMM D"),
CHAR(13),
TEXT((Table1[[#This Row],[starttime]]), "h:mm am/pm"),CHAR(13),Table1[[#This Row],[description]],CHAR(13))</f>
        <v>#VALUE!</v>
      </c>
    </row>
    <row r="429" spans="1:4" x14ac:dyDescent="0.25">
      <c r="A429" t="e">
        <f>VLOOKUP(Table1[[#This Row],[locationaddress]],VENUEID!$A$2:$B$28,1,TRUE)</f>
        <v>#VALUE!</v>
      </c>
      <c r="B429" t="e">
        <f>IF(Table1[[#This Row],[categories]]="","",
IF(ISNUMBER(SEARCH("*ADULTS*",Table1[categories])),"ADULTS",
IF(ISNUMBER(SEARCH("*CHILDREN*",Table1[categories])),"CHILDREN",
IF(ISNUMBER(SEARCH("*TEENS*",Table1[categories])),"TEENS"))))</f>
        <v>#VALUE!</v>
      </c>
      <c r="C429" t="e">
        <f>Table1[[#This Row],[startdatetime]]</f>
        <v>#VALUE!</v>
      </c>
      <c r="D429" t="e">
        <f>CONCATENATE(Table1[[#This Row],[summary]],
CHAR(13),
Table1[[#This Row],[startdayname]],
", ",
TEXT((Table1[[#This Row],[startshortdate]]),"MMM D"),
CHAR(13),
TEXT((Table1[[#This Row],[starttime]]), "h:mm am/pm"),CHAR(13),Table1[[#This Row],[description]],CHAR(13))</f>
        <v>#VALUE!</v>
      </c>
    </row>
    <row r="430" spans="1:4" x14ac:dyDescent="0.25">
      <c r="A430" t="e">
        <f>VLOOKUP(Table1[[#This Row],[locationaddress]],VENUEID!$A$2:$B$28,1,TRUE)</f>
        <v>#VALUE!</v>
      </c>
      <c r="B430" t="e">
        <f>IF(Table1[[#This Row],[categories]]="","",
IF(ISNUMBER(SEARCH("*ADULTS*",Table1[categories])),"ADULTS",
IF(ISNUMBER(SEARCH("*CHILDREN*",Table1[categories])),"CHILDREN",
IF(ISNUMBER(SEARCH("*TEENS*",Table1[categories])),"TEENS"))))</f>
        <v>#VALUE!</v>
      </c>
      <c r="C430" t="e">
        <f>Table1[[#This Row],[startdatetime]]</f>
        <v>#VALUE!</v>
      </c>
      <c r="D430" t="e">
        <f>CONCATENATE(Table1[[#This Row],[summary]],
CHAR(13),
Table1[[#This Row],[startdayname]],
", ",
TEXT((Table1[[#This Row],[startshortdate]]),"MMM D"),
CHAR(13),
TEXT((Table1[[#This Row],[starttime]]), "h:mm am/pm"),CHAR(13),Table1[[#This Row],[description]],CHAR(13))</f>
        <v>#VALUE!</v>
      </c>
    </row>
    <row r="431" spans="1:4" x14ac:dyDescent="0.25">
      <c r="A431" t="e">
        <f>VLOOKUP(Table1[[#This Row],[locationaddress]],VENUEID!$A$2:$B$28,1,TRUE)</f>
        <v>#VALUE!</v>
      </c>
      <c r="B431" t="e">
        <f>IF(Table1[[#This Row],[categories]]="","",
IF(ISNUMBER(SEARCH("*ADULTS*",Table1[categories])),"ADULTS",
IF(ISNUMBER(SEARCH("*CHILDREN*",Table1[categories])),"CHILDREN",
IF(ISNUMBER(SEARCH("*TEENS*",Table1[categories])),"TEENS"))))</f>
        <v>#VALUE!</v>
      </c>
      <c r="C431" t="e">
        <f>Table1[[#This Row],[startdatetime]]</f>
        <v>#VALUE!</v>
      </c>
      <c r="D431" t="e">
        <f>CONCATENATE(Table1[[#This Row],[summary]],
CHAR(13),
Table1[[#This Row],[startdayname]],
", ",
TEXT((Table1[[#This Row],[startshortdate]]),"MMM D"),
CHAR(13),
TEXT((Table1[[#This Row],[starttime]]), "h:mm am/pm"),CHAR(13),Table1[[#This Row],[description]],CHAR(13))</f>
        <v>#VALUE!</v>
      </c>
    </row>
    <row r="432" spans="1:4" x14ac:dyDescent="0.25">
      <c r="A432" t="e">
        <f>VLOOKUP(Table1[[#This Row],[locationaddress]],VENUEID!$A$2:$B$28,1,TRUE)</f>
        <v>#VALUE!</v>
      </c>
      <c r="B432" t="e">
        <f>IF(Table1[[#This Row],[categories]]="","",
IF(ISNUMBER(SEARCH("*ADULTS*",Table1[categories])),"ADULTS",
IF(ISNUMBER(SEARCH("*CHILDREN*",Table1[categories])),"CHILDREN",
IF(ISNUMBER(SEARCH("*TEENS*",Table1[categories])),"TEENS"))))</f>
        <v>#VALUE!</v>
      </c>
      <c r="C432" t="e">
        <f>Table1[[#This Row],[startdatetime]]</f>
        <v>#VALUE!</v>
      </c>
      <c r="D432" t="e">
        <f>CONCATENATE(Table1[[#This Row],[summary]],
CHAR(13),
Table1[[#This Row],[startdayname]],
", ",
TEXT((Table1[[#This Row],[startshortdate]]),"MMM D"),
CHAR(13),
TEXT((Table1[[#This Row],[starttime]]), "h:mm am/pm"),CHAR(13),Table1[[#This Row],[description]],CHAR(13))</f>
        <v>#VALUE!</v>
      </c>
    </row>
    <row r="433" spans="1:4" x14ac:dyDescent="0.25">
      <c r="A433" t="e">
        <f>VLOOKUP(Table1[[#This Row],[locationaddress]],VENUEID!$A$2:$B$28,1,TRUE)</f>
        <v>#VALUE!</v>
      </c>
      <c r="B433" t="e">
        <f>IF(Table1[[#This Row],[categories]]="","",
IF(ISNUMBER(SEARCH("*ADULTS*",Table1[categories])),"ADULTS",
IF(ISNUMBER(SEARCH("*CHILDREN*",Table1[categories])),"CHILDREN",
IF(ISNUMBER(SEARCH("*TEENS*",Table1[categories])),"TEENS"))))</f>
        <v>#VALUE!</v>
      </c>
      <c r="C433" t="e">
        <f>Table1[[#This Row],[startdatetime]]</f>
        <v>#VALUE!</v>
      </c>
      <c r="D433" t="e">
        <f>CONCATENATE(Table1[[#This Row],[summary]],
CHAR(13),
Table1[[#This Row],[startdayname]],
", ",
TEXT((Table1[[#This Row],[startshortdate]]),"MMM D"),
CHAR(13),
TEXT((Table1[[#This Row],[starttime]]), "h:mm am/pm"),CHAR(13),Table1[[#This Row],[description]],CHAR(13))</f>
        <v>#VALUE!</v>
      </c>
    </row>
    <row r="434" spans="1:4" x14ac:dyDescent="0.25">
      <c r="A434" t="e">
        <f>VLOOKUP(Table1[[#This Row],[locationaddress]],VENUEID!$A$2:$B$28,1,TRUE)</f>
        <v>#VALUE!</v>
      </c>
      <c r="B434" t="e">
        <f>IF(Table1[[#This Row],[categories]]="","",
IF(ISNUMBER(SEARCH("*ADULTS*",Table1[categories])),"ADULTS",
IF(ISNUMBER(SEARCH("*CHILDREN*",Table1[categories])),"CHILDREN",
IF(ISNUMBER(SEARCH("*TEENS*",Table1[categories])),"TEENS"))))</f>
        <v>#VALUE!</v>
      </c>
      <c r="C434" t="e">
        <f>Table1[[#This Row],[startdatetime]]</f>
        <v>#VALUE!</v>
      </c>
      <c r="D434" t="e">
        <f>CONCATENATE(Table1[[#This Row],[summary]],
CHAR(13),
Table1[[#This Row],[startdayname]],
", ",
TEXT((Table1[[#This Row],[startshortdate]]),"MMM D"),
CHAR(13),
TEXT((Table1[[#This Row],[starttime]]), "h:mm am/pm"),CHAR(13),Table1[[#This Row],[description]],CHAR(13))</f>
        <v>#VALUE!</v>
      </c>
    </row>
    <row r="435" spans="1:4" x14ac:dyDescent="0.25">
      <c r="A435" t="e">
        <f>VLOOKUP(Table1[[#This Row],[locationaddress]],VENUEID!$A$2:$B$28,1,TRUE)</f>
        <v>#VALUE!</v>
      </c>
      <c r="B435" t="e">
        <f>IF(Table1[[#This Row],[categories]]="","",
IF(ISNUMBER(SEARCH("*ADULTS*",Table1[categories])),"ADULTS",
IF(ISNUMBER(SEARCH("*CHILDREN*",Table1[categories])),"CHILDREN",
IF(ISNUMBER(SEARCH("*TEENS*",Table1[categories])),"TEENS"))))</f>
        <v>#VALUE!</v>
      </c>
      <c r="C435" t="e">
        <f>Table1[[#This Row],[startdatetime]]</f>
        <v>#VALUE!</v>
      </c>
      <c r="D435" t="e">
        <f>CONCATENATE(Table1[[#This Row],[summary]],
CHAR(13),
Table1[[#This Row],[startdayname]],
", ",
TEXT((Table1[[#This Row],[startshortdate]]),"MMM D"),
CHAR(13),
TEXT((Table1[[#This Row],[starttime]]), "h:mm am/pm"),CHAR(13),Table1[[#This Row],[description]],CHAR(13))</f>
        <v>#VALUE!</v>
      </c>
    </row>
    <row r="436" spans="1:4" x14ac:dyDescent="0.25">
      <c r="A436" t="e">
        <f>VLOOKUP(Table1[[#This Row],[locationaddress]],VENUEID!$A$2:$B$28,1,TRUE)</f>
        <v>#VALUE!</v>
      </c>
      <c r="B436" t="e">
        <f>IF(Table1[[#This Row],[categories]]="","",
IF(ISNUMBER(SEARCH("*ADULTS*",Table1[categories])),"ADULTS",
IF(ISNUMBER(SEARCH("*CHILDREN*",Table1[categories])),"CHILDREN",
IF(ISNUMBER(SEARCH("*TEENS*",Table1[categories])),"TEENS"))))</f>
        <v>#VALUE!</v>
      </c>
      <c r="C436" t="e">
        <f>Table1[[#This Row],[startdatetime]]</f>
        <v>#VALUE!</v>
      </c>
      <c r="D436" t="e">
        <f>CONCATENATE(Table1[[#This Row],[summary]],
CHAR(13),
Table1[[#This Row],[startdayname]],
", ",
TEXT((Table1[[#This Row],[startshortdate]]),"MMM D"),
CHAR(13),
TEXT((Table1[[#This Row],[starttime]]), "h:mm am/pm"),CHAR(13),Table1[[#This Row],[description]],CHAR(13))</f>
        <v>#VALUE!</v>
      </c>
    </row>
    <row r="437" spans="1:4" x14ac:dyDescent="0.25">
      <c r="A437" t="e">
        <f>VLOOKUP(Table1[[#This Row],[locationaddress]],VENUEID!$A$2:$B$28,1,TRUE)</f>
        <v>#VALUE!</v>
      </c>
      <c r="B437" t="e">
        <f>IF(Table1[[#This Row],[categories]]="","",
IF(ISNUMBER(SEARCH("*ADULTS*",Table1[categories])),"ADULTS",
IF(ISNUMBER(SEARCH("*CHILDREN*",Table1[categories])),"CHILDREN",
IF(ISNUMBER(SEARCH("*TEENS*",Table1[categories])),"TEENS"))))</f>
        <v>#VALUE!</v>
      </c>
      <c r="C437" t="e">
        <f>Table1[[#This Row],[startdatetime]]</f>
        <v>#VALUE!</v>
      </c>
      <c r="D437" t="e">
        <f>CONCATENATE(Table1[[#This Row],[summary]],
CHAR(13),
Table1[[#This Row],[startdayname]],
", ",
TEXT((Table1[[#This Row],[startshortdate]]),"MMM D"),
CHAR(13),
TEXT((Table1[[#This Row],[starttime]]), "h:mm am/pm"),CHAR(13),Table1[[#This Row],[description]],CHAR(13))</f>
        <v>#VALUE!</v>
      </c>
    </row>
    <row r="438" spans="1:4" x14ac:dyDescent="0.25">
      <c r="A438" t="e">
        <f>VLOOKUP(Table1[[#This Row],[locationaddress]],VENUEID!$A$2:$B$28,1,TRUE)</f>
        <v>#VALUE!</v>
      </c>
      <c r="B438" t="e">
        <f>IF(Table1[[#This Row],[categories]]="","",
IF(ISNUMBER(SEARCH("*ADULTS*",Table1[categories])),"ADULTS",
IF(ISNUMBER(SEARCH("*CHILDREN*",Table1[categories])),"CHILDREN",
IF(ISNUMBER(SEARCH("*TEENS*",Table1[categories])),"TEENS"))))</f>
        <v>#VALUE!</v>
      </c>
      <c r="C438" t="e">
        <f>Table1[[#This Row],[startdatetime]]</f>
        <v>#VALUE!</v>
      </c>
      <c r="D438" t="e">
        <f>CONCATENATE(Table1[[#This Row],[summary]],
CHAR(13),
Table1[[#This Row],[startdayname]],
", ",
TEXT((Table1[[#This Row],[startshortdate]]),"MMM D"),
CHAR(13),
TEXT((Table1[[#This Row],[starttime]]), "h:mm am/pm"),CHAR(13),Table1[[#This Row],[description]],CHAR(13))</f>
        <v>#VALUE!</v>
      </c>
    </row>
    <row r="439" spans="1:4" x14ac:dyDescent="0.25">
      <c r="A439" t="e">
        <f>VLOOKUP(Table1[[#This Row],[locationaddress]],VENUEID!$A$2:$B$28,1,TRUE)</f>
        <v>#VALUE!</v>
      </c>
      <c r="B439" t="e">
        <f>IF(Table1[[#This Row],[categories]]="","",
IF(ISNUMBER(SEARCH("*ADULTS*",Table1[categories])),"ADULTS",
IF(ISNUMBER(SEARCH("*CHILDREN*",Table1[categories])),"CHILDREN",
IF(ISNUMBER(SEARCH("*TEENS*",Table1[categories])),"TEENS"))))</f>
        <v>#VALUE!</v>
      </c>
      <c r="C439" t="e">
        <f>Table1[[#This Row],[startdatetime]]</f>
        <v>#VALUE!</v>
      </c>
      <c r="D439" t="e">
        <f>CONCATENATE(Table1[[#This Row],[summary]],
CHAR(13),
Table1[[#This Row],[startdayname]],
", ",
TEXT((Table1[[#This Row],[startshortdate]]),"MMM D"),
CHAR(13),
TEXT((Table1[[#This Row],[starttime]]), "h:mm am/pm"),CHAR(13),Table1[[#This Row],[description]],CHAR(13))</f>
        <v>#VALUE!</v>
      </c>
    </row>
    <row r="440" spans="1:4" x14ac:dyDescent="0.25">
      <c r="A440" t="e">
        <f>VLOOKUP(Table1[[#This Row],[locationaddress]],VENUEID!$A$2:$B$28,1,TRUE)</f>
        <v>#VALUE!</v>
      </c>
      <c r="B440" t="e">
        <f>IF(Table1[[#This Row],[categories]]="","",
IF(ISNUMBER(SEARCH("*ADULTS*",Table1[categories])),"ADULTS",
IF(ISNUMBER(SEARCH("*CHILDREN*",Table1[categories])),"CHILDREN",
IF(ISNUMBER(SEARCH("*TEENS*",Table1[categories])),"TEENS"))))</f>
        <v>#VALUE!</v>
      </c>
      <c r="C440" t="e">
        <f>Table1[[#This Row],[startdatetime]]</f>
        <v>#VALUE!</v>
      </c>
      <c r="D440" t="e">
        <f>CONCATENATE(Table1[[#This Row],[summary]],
CHAR(13),
Table1[[#This Row],[startdayname]],
", ",
TEXT((Table1[[#This Row],[startshortdate]]),"MMM D"),
CHAR(13),
TEXT((Table1[[#This Row],[starttime]]), "h:mm am/pm"),CHAR(13),Table1[[#This Row],[description]],CHAR(13))</f>
        <v>#VALUE!</v>
      </c>
    </row>
    <row r="441" spans="1:4" x14ac:dyDescent="0.25">
      <c r="A441" t="e">
        <f>VLOOKUP(Table1[[#This Row],[locationaddress]],VENUEID!$A$2:$B$28,1,TRUE)</f>
        <v>#VALUE!</v>
      </c>
      <c r="B441" t="e">
        <f>IF(Table1[[#This Row],[categories]]="","",
IF(ISNUMBER(SEARCH("*ADULTS*",Table1[categories])),"ADULTS",
IF(ISNUMBER(SEARCH("*CHILDREN*",Table1[categories])),"CHILDREN",
IF(ISNUMBER(SEARCH("*TEENS*",Table1[categories])),"TEENS"))))</f>
        <v>#VALUE!</v>
      </c>
      <c r="C441" t="e">
        <f>Table1[[#This Row],[startdatetime]]</f>
        <v>#VALUE!</v>
      </c>
      <c r="D441" t="e">
        <f>CONCATENATE(Table1[[#This Row],[summary]],
CHAR(13),
Table1[[#This Row],[startdayname]],
", ",
TEXT((Table1[[#This Row],[startshortdate]]),"MMM D"),
CHAR(13),
TEXT((Table1[[#This Row],[starttime]]), "h:mm am/pm"),CHAR(13),Table1[[#This Row],[description]],CHAR(13))</f>
        <v>#VALUE!</v>
      </c>
    </row>
    <row r="442" spans="1:4" x14ac:dyDescent="0.25">
      <c r="A442" t="e">
        <f>VLOOKUP(Table1[[#This Row],[locationaddress]],VENUEID!$A$2:$B$28,1,TRUE)</f>
        <v>#VALUE!</v>
      </c>
      <c r="B442" t="e">
        <f>IF(Table1[[#This Row],[categories]]="","",
IF(ISNUMBER(SEARCH("*ADULTS*",Table1[categories])),"ADULTS",
IF(ISNUMBER(SEARCH("*CHILDREN*",Table1[categories])),"CHILDREN",
IF(ISNUMBER(SEARCH("*TEENS*",Table1[categories])),"TEENS"))))</f>
        <v>#VALUE!</v>
      </c>
      <c r="C442" t="e">
        <f>Table1[[#This Row],[startdatetime]]</f>
        <v>#VALUE!</v>
      </c>
      <c r="D442" t="e">
        <f>CONCATENATE(Table1[[#This Row],[summary]],
CHAR(13),
Table1[[#This Row],[startdayname]],
", ",
TEXT((Table1[[#This Row],[startshortdate]]),"MMM D"),
CHAR(13),
TEXT((Table1[[#This Row],[starttime]]), "h:mm am/pm"),CHAR(13),Table1[[#This Row],[description]],CHAR(13))</f>
        <v>#VALUE!</v>
      </c>
    </row>
    <row r="443" spans="1:4" x14ac:dyDescent="0.25">
      <c r="A443" t="e">
        <f>VLOOKUP(Table1[[#This Row],[locationaddress]],VENUEID!$A$2:$B$28,1,TRUE)</f>
        <v>#VALUE!</v>
      </c>
      <c r="B443" t="e">
        <f>IF(Table1[[#This Row],[categories]]="","",
IF(ISNUMBER(SEARCH("*ADULTS*",Table1[categories])),"ADULTS",
IF(ISNUMBER(SEARCH("*CHILDREN*",Table1[categories])),"CHILDREN",
IF(ISNUMBER(SEARCH("*TEENS*",Table1[categories])),"TEENS"))))</f>
        <v>#VALUE!</v>
      </c>
      <c r="C443" t="e">
        <f>Table1[[#This Row],[startdatetime]]</f>
        <v>#VALUE!</v>
      </c>
      <c r="D443" t="e">
        <f>CONCATENATE(Table1[[#This Row],[summary]],
CHAR(13),
Table1[[#This Row],[startdayname]],
", ",
TEXT((Table1[[#This Row],[startshortdate]]),"MMM D"),
CHAR(13),
TEXT((Table1[[#This Row],[starttime]]), "h:mm am/pm"),CHAR(13),Table1[[#This Row],[description]],CHAR(13))</f>
        <v>#VALUE!</v>
      </c>
    </row>
    <row r="444" spans="1:4" x14ac:dyDescent="0.25">
      <c r="A444" t="e">
        <f>VLOOKUP(Table1[[#This Row],[locationaddress]],VENUEID!$A$2:$B$28,1,TRUE)</f>
        <v>#VALUE!</v>
      </c>
      <c r="B444" t="e">
        <f>IF(Table1[[#This Row],[categories]]="","",
IF(ISNUMBER(SEARCH("*ADULTS*",Table1[categories])),"ADULTS",
IF(ISNUMBER(SEARCH("*CHILDREN*",Table1[categories])),"CHILDREN",
IF(ISNUMBER(SEARCH("*TEENS*",Table1[categories])),"TEENS"))))</f>
        <v>#VALUE!</v>
      </c>
      <c r="C444" t="e">
        <f>Table1[[#This Row],[startdatetime]]</f>
        <v>#VALUE!</v>
      </c>
      <c r="D444" t="e">
        <f>CONCATENATE(Table1[[#This Row],[summary]],
CHAR(13),
Table1[[#This Row],[startdayname]],
", ",
TEXT((Table1[[#This Row],[startshortdate]]),"MMM D"),
CHAR(13),
TEXT((Table1[[#This Row],[starttime]]), "h:mm am/pm"),CHAR(13),Table1[[#This Row],[description]],CHAR(13))</f>
        <v>#VALUE!</v>
      </c>
    </row>
    <row r="445" spans="1:4" x14ac:dyDescent="0.25">
      <c r="A445" t="e">
        <f>VLOOKUP(Table1[[#This Row],[locationaddress]],VENUEID!$A$2:$B$28,1,TRUE)</f>
        <v>#VALUE!</v>
      </c>
      <c r="B445" t="e">
        <f>IF(Table1[[#This Row],[categories]]="","",
IF(ISNUMBER(SEARCH("*ADULTS*",Table1[categories])),"ADULTS",
IF(ISNUMBER(SEARCH("*CHILDREN*",Table1[categories])),"CHILDREN",
IF(ISNUMBER(SEARCH("*TEENS*",Table1[categories])),"TEENS"))))</f>
        <v>#VALUE!</v>
      </c>
      <c r="C445" t="e">
        <f>Table1[[#This Row],[startdatetime]]</f>
        <v>#VALUE!</v>
      </c>
      <c r="D445" t="e">
        <f>CONCATENATE(Table1[[#This Row],[summary]],
CHAR(13),
Table1[[#This Row],[startdayname]],
", ",
TEXT((Table1[[#This Row],[startshortdate]]),"MMM D"),
CHAR(13),
TEXT((Table1[[#This Row],[starttime]]), "h:mm am/pm"),CHAR(13),Table1[[#This Row],[description]],CHAR(13))</f>
        <v>#VALUE!</v>
      </c>
    </row>
    <row r="446" spans="1:4" x14ac:dyDescent="0.25">
      <c r="A446" t="e">
        <f>VLOOKUP(Table1[[#This Row],[locationaddress]],VENUEID!$A$2:$B$28,1,TRUE)</f>
        <v>#VALUE!</v>
      </c>
      <c r="B446" t="e">
        <f>IF(Table1[[#This Row],[categories]]="","",
IF(ISNUMBER(SEARCH("*ADULTS*",Table1[categories])),"ADULTS",
IF(ISNUMBER(SEARCH("*CHILDREN*",Table1[categories])),"CHILDREN",
IF(ISNUMBER(SEARCH("*TEENS*",Table1[categories])),"TEENS"))))</f>
        <v>#VALUE!</v>
      </c>
      <c r="C446" t="e">
        <f>Table1[[#This Row],[startdatetime]]</f>
        <v>#VALUE!</v>
      </c>
      <c r="D446" t="e">
        <f>CONCATENATE(Table1[[#This Row],[summary]],
CHAR(13),
Table1[[#This Row],[startdayname]],
", ",
TEXT((Table1[[#This Row],[startshortdate]]),"MMM D"),
CHAR(13),
TEXT((Table1[[#This Row],[starttime]]), "h:mm am/pm"),CHAR(13),Table1[[#This Row],[description]],CHAR(13))</f>
        <v>#VALUE!</v>
      </c>
    </row>
    <row r="447" spans="1:4" x14ac:dyDescent="0.25">
      <c r="A447" t="e">
        <f>VLOOKUP(Table1[[#This Row],[locationaddress]],VENUEID!$A$2:$B$28,1,TRUE)</f>
        <v>#VALUE!</v>
      </c>
      <c r="B447" t="e">
        <f>IF(Table1[[#This Row],[categories]]="","",
IF(ISNUMBER(SEARCH("*ADULTS*",Table1[categories])),"ADULTS",
IF(ISNUMBER(SEARCH("*CHILDREN*",Table1[categories])),"CHILDREN",
IF(ISNUMBER(SEARCH("*TEENS*",Table1[categories])),"TEENS"))))</f>
        <v>#VALUE!</v>
      </c>
      <c r="C447" t="e">
        <f>Table1[[#This Row],[startdatetime]]</f>
        <v>#VALUE!</v>
      </c>
      <c r="D447" t="e">
        <f>CONCATENATE(Table1[[#This Row],[summary]],
CHAR(13),
Table1[[#This Row],[startdayname]],
", ",
TEXT((Table1[[#This Row],[startshortdate]]),"MMM D"),
CHAR(13),
TEXT((Table1[[#This Row],[starttime]]), "h:mm am/pm"),CHAR(13),Table1[[#This Row],[description]],CHAR(13))</f>
        <v>#VALUE!</v>
      </c>
    </row>
    <row r="448" spans="1:4" x14ac:dyDescent="0.25">
      <c r="A448" t="e">
        <f>VLOOKUP(Table1[[#This Row],[locationaddress]],VENUEID!$A$2:$B$28,1,TRUE)</f>
        <v>#VALUE!</v>
      </c>
      <c r="B448" t="e">
        <f>IF(Table1[[#This Row],[categories]]="","",
IF(ISNUMBER(SEARCH("*ADULTS*",Table1[categories])),"ADULTS",
IF(ISNUMBER(SEARCH("*CHILDREN*",Table1[categories])),"CHILDREN",
IF(ISNUMBER(SEARCH("*TEENS*",Table1[categories])),"TEENS"))))</f>
        <v>#VALUE!</v>
      </c>
      <c r="C448" t="e">
        <f>Table1[[#This Row],[startdatetime]]</f>
        <v>#VALUE!</v>
      </c>
      <c r="D448" t="e">
        <f>CONCATENATE(Table1[[#This Row],[summary]],
CHAR(13),
Table1[[#This Row],[startdayname]],
", ",
TEXT((Table1[[#This Row],[startshortdate]]),"MMM D"),
CHAR(13),
TEXT((Table1[[#This Row],[starttime]]), "h:mm am/pm"),CHAR(13),Table1[[#This Row],[description]],CHAR(13))</f>
        <v>#VALUE!</v>
      </c>
    </row>
    <row r="449" spans="1:4" x14ac:dyDescent="0.25">
      <c r="A449" t="e">
        <f>VLOOKUP(Table1[[#This Row],[locationaddress]],VENUEID!$A$2:$B$28,1,TRUE)</f>
        <v>#VALUE!</v>
      </c>
      <c r="B449" t="e">
        <f>IF(Table1[[#This Row],[categories]]="","",
IF(ISNUMBER(SEARCH("*ADULTS*",Table1[categories])),"ADULTS",
IF(ISNUMBER(SEARCH("*CHILDREN*",Table1[categories])),"CHILDREN",
IF(ISNUMBER(SEARCH("*TEENS*",Table1[categories])),"TEENS"))))</f>
        <v>#VALUE!</v>
      </c>
      <c r="C449" t="e">
        <f>Table1[[#This Row],[startdatetime]]</f>
        <v>#VALUE!</v>
      </c>
      <c r="D449" t="e">
        <f>CONCATENATE(Table1[[#This Row],[summary]],
CHAR(13),
Table1[[#This Row],[startdayname]],
", ",
TEXT((Table1[[#This Row],[startshortdate]]),"MMM D"),
CHAR(13),
TEXT((Table1[[#This Row],[starttime]]), "h:mm am/pm"),CHAR(13),Table1[[#This Row],[description]],CHAR(13))</f>
        <v>#VALUE!</v>
      </c>
    </row>
    <row r="450" spans="1:4" x14ac:dyDescent="0.25">
      <c r="A450" t="e">
        <f>VLOOKUP(Table1[[#This Row],[locationaddress]],VENUEID!$A$2:$B$28,1,TRUE)</f>
        <v>#VALUE!</v>
      </c>
      <c r="B450" t="e">
        <f>IF(Table1[[#This Row],[categories]]="","",
IF(ISNUMBER(SEARCH("*ADULTS*",Table1[categories])),"ADULTS",
IF(ISNUMBER(SEARCH("*CHILDREN*",Table1[categories])),"CHILDREN",
IF(ISNUMBER(SEARCH("*TEENS*",Table1[categories])),"TEENS"))))</f>
        <v>#VALUE!</v>
      </c>
      <c r="C450" t="e">
        <f>Table1[[#This Row],[startdatetime]]</f>
        <v>#VALUE!</v>
      </c>
      <c r="D450" t="e">
        <f>CONCATENATE(Table1[[#This Row],[summary]],
CHAR(13),
Table1[[#This Row],[startdayname]],
", ",
TEXT((Table1[[#This Row],[startshortdate]]),"MMM D"),
CHAR(13),
TEXT((Table1[[#This Row],[starttime]]), "h:mm am/pm"),CHAR(13),Table1[[#This Row],[description]],CHAR(13))</f>
        <v>#VALUE!</v>
      </c>
    </row>
    <row r="451" spans="1:4" x14ac:dyDescent="0.25">
      <c r="A451" t="e">
        <f>VLOOKUP(Table1[[#This Row],[locationaddress]],VENUEID!$A$2:$B$28,1,TRUE)</f>
        <v>#VALUE!</v>
      </c>
      <c r="B451" t="e">
        <f>IF(Table1[[#This Row],[categories]]="","",
IF(ISNUMBER(SEARCH("*ADULTS*",Table1[categories])),"ADULTS",
IF(ISNUMBER(SEARCH("*CHILDREN*",Table1[categories])),"CHILDREN",
IF(ISNUMBER(SEARCH("*TEENS*",Table1[categories])),"TEENS"))))</f>
        <v>#VALUE!</v>
      </c>
      <c r="C451" t="e">
        <f>Table1[[#This Row],[startdatetime]]</f>
        <v>#VALUE!</v>
      </c>
      <c r="D451" t="e">
        <f>CONCATENATE(Table1[[#This Row],[summary]],
CHAR(13),
Table1[[#This Row],[startdayname]],
", ",
TEXT((Table1[[#This Row],[startshortdate]]),"MMM D"),
CHAR(13),
TEXT((Table1[[#This Row],[starttime]]), "h:mm am/pm"),CHAR(13),Table1[[#This Row],[description]],CHAR(13))</f>
        <v>#VALUE!</v>
      </c>
    </row>
    <row r="452" spans="1:4" x14ac:dyDescent="0.25">
      <c r="A452" t="e">
        <f>VLOOKUP(Table1[[#This Row],[locationaddress]],VENUEID!$A$2:$B$28,1,TRUE)</f>
        <v>#VALUE!</v>
      </c>
      <c r="B452" t="e">
        <f>IF(Table1[[#This Row],[categories]]="","",
IF(ISNUMBER(SEARCH("*ADULTS*",Table1[categories])),"ADULTS",
IF(ISNUMBER(SEARCH("*CHILDREN*",Table1[categories])),"CHILDREN",
IF(ISNUMBER(SEARCH("*TEENS*",Table1[categories])),"TEENS"))))</f>
        <v>#VALUE!</v>
      </c>
      <c r="C452" t="e">
        <f>Table1[[#This Row],[startdatetime]]</f>
        <v>#VALUE!</v>
      </c>
      <c r="D452" t="e">
        <f>CONCATENATE(Table1[[#This Row],[summary]],
CHAR(13),
Table1[[#This Row],[startdayname]],
", ",
TEXT((Table1[[#This Row],[startshortdate]]),"MMM D"),
CHAR(13),
TEXT((Table1[[#This Row],[starttime]]), "h:mm am/pm"),CHAR(13),Table1[[#This Row],[description]],CHAR(13))</f>
        <v>#VALUE!</v>
      </c>
    </row>
    <row r="453" spans="1:4" x14ac:dyDescent="0.25">
      <c r="A453" t="e">
        <f>VLOOKUP(Table1[[#This Row],[locationaddress]],VENUEID!$A$2:$B$28,1,TRUE)</f>
        <v>#VALUE!</v>
      </c>
      <c r="B453" t="e">
        <f>IF(Table1[[#This Row],[categories]]="","",
IF(ISNUMBER(SEARCH("*ADULTS*",Table1[categories])),"ADULTS",
IF(ISNUMBER(SEARCH("*CHILDREN*",Table1[categories])),"CHILDREN",
IF(ISNUMBER(SEARCH("*TEENS*",Table1[categories])),"TEENS"))))</f>
        <v>#VALUE!</v>
      </c>
      <c r="C453" t="e">
        <f>Table1[[#This Row],[startdatetime]]</f>
        <v>#VALUE!</v>
      </c>
      <c r="D453" t="e">
        <f>CONCATENATE(Table1[[#This Row],[summary]],
CHAR(13),
Table1[[#This Row],[startdayname]],
", ",
TEXT((Table1[[#This Row],[startshortdate]]),"MMM D"),
CHAR(13),
TEXT((Table1[[#This Row],[starttime]]), "h:mm am/pm"),CHAR(13),Table1[[#This Row],[description]],CHAR(13))</f>
        <v>#VALUE!</v>
      </c>
    </row>
    <row r="454" spans="1:4" x14ac:dyDescent="0.25">
      <c r="A454" t="e">
        <f>VLOOKUP(Table1[[#This Row],[locationaddress]],VENUEID!$A$2:$B$28,1,TRUE)</f>
        <v>#VALUE!</v>
      </c>
      <c r="B454" t="e">
        <f>IF(Table1[[#This Row],[categories]]="","",
IF(ISNUMBER(SEARCH("*ADULTS*",Table1[categories])),"ADULTS",
IF(ISNUMBER(SEARCH("*CHILDREN*",Table1[categories])),"CHILDREN",
IF(ISNUMBER(SEARCH("*TEENS*",Table1[categories])),"TEENS"))))</f>
        <v>#VALUE!</v>
      </c>
      <c r="C454" t="e">
        <f>Table1[[#This Row],[startdatetime]]</f>
        <v>#VALUE!</v>
      </c>
      <c r="D454" t="e">
        <f>CONCATENATE(Table1[[#This Row],[summary]],
CHAR(13),
Table1[[#This Row],[startdayname]],
", ",
TEXT((Table1[[#This Row],[startshortdate]]),"MMM D"),
CHAR(13),
TEXT((Table1[[#This Row],[starttime]]), "h:mm am/pm"),CHAR(13),Table1[[#This Row],[description]],CHAR(13))</f>
        <v>#VALUE!</v>
      </c>
    </row>
    <row r="455" spans="1:4" x14ac:dyDescent="0.25">
      <c r="A455" t="e">
        <f>VLOOKUP(Table1[[#This Row],[locationaddress]],VENUEID!$A$2:$B$28,1,TRUE)</f>
        <v>#VALUE!</v>
      </c>
      <c r="B455" t="e">
        <f>IF(Table1[[#This Row],[categories]]="","",
IF(ISNUMBER(SEARCH("*ADULTS*",Table1[categories])),"ADULTS",
IF(ISNUMBER(SEARCH("*CHILDREN*",Table1[categories])),"CHILDREN",
IF(ISNUMBER(SEARCH("*TEENS*",Table1[categories])),"TEENS"))))</f>
        <v>#VALUE!</v>
      </c>
      <c r="C455" t="e">
        <f>Table1[[#This Row],[startdatetime]]</f>
        <v>#VALUE!</v>
      </c>
      <c r="D455" t="e">
        <f>CONCATENATE(Table1[[#This Row],[summary]],
CHAR(13),
Table1[[#This Row],[startdayname]],
", ",
TEXT((Table1[[#This Row],[startshortdate]]),"MMM D"),
CHAR(13),
TEXT((Table1[[#This Row],[starttime]]), "h:mm am/pm"),CHAR(13),Table1[[#This Row],[description]],CHAR(13))</f>
        <v>#VALUE!</v>
      </c>
    </row>
    <row r="456" spans="1:4" x14ac:dyDescent="0.25">
      <c r="A456" t="e">
        <f>VLOOKUP(Table1[[#This Row],[locationaddress]],VENUEID!$A$2:$B$28,1,TRUE)</f>
        <v>#VALUE!</v>
      </c>
      <c r="B456" t="e">
        <f>IF(Table1[[#This Row],[categories]]="","",
IF(ISNUMBER(SEARCH("*ADULTS*",Table1[categories])),"ADULTS",
IF(ISNUMBER(SEARCH("*CHILDREN*",Table1[categories])),"CHILDREN",
IF(ISNUMBER(SEARCH("*TEENS*",Table1[categories])),"TEENS"))))</f>
        <v>#VALUE!</v>
      </c>
      <c r="C456" t="e">
        <f>Table1[[#This Row],[startdatetime]]</f>
        <v>#VALUE!</v>
      </c>
      <c r="D456" t="e">
        <f>CONCATENATE(Table1[[#This Row],[summary]],
CHAR(13),
Table1[[#This Row],[startdayname]],
", ",
TEXT((Table1[[#This Row],[startshortdate]]),"MMM D"),
CHAR(13),
TEXT((Table1[[#This Row],[starttime]]), "h:mm am/pm"),CHAR(13),Table1[[#This Row],[description]],CHAR(13))</f>
        <v>#VALUE!</v>
      </c>
    </row>
    <row r="457" spans="1:4" x14ac:dyDescent="0.25">
      <c r="A457" t="e">
        <f>VLOOKUP(Table1[[#This Row],[locationaddress]],VENUEID!$A$2:$B$28,1,TRUE)</f>
        <v>#VALUE!</v>
      </c>
      <c r="B457" t="e">
        <f>IF(Table1[[#This Row],[categories]]="","",
IF(ISNUMBER(SEARCH("*ADULTS*",Table1[categories])),"ADULTS",
IF(ISNUMBER(SEARCH("*CHILDREN*",Table1[categories])),"CHILDREN",
IF(ISNUMBER(SEARCH("*TEENS*",Table1[categories])),"TEENS"))))</f>
        <v>#VALUE!</v>
      </c>
      <c r="C457" t="e">
        <f>Table1[[#This Row],[startdatetime]]</f>
        <v>#VALUE!</v>
      </c>
      <c r="D457" t="e">
        <f>CONCATENATE(Table1[[#This Row],[summary]],
CHAR(13),
Table1[[#This Row],[startdayname]],
", ",
TEXT((Table1[[#This Row],[startshortdate]]),"MMM D"),
CHAR(13),
TEXT((Table1[[#This Row],[starttime]]), "h:mm am/pm"),CHAR(13),Table1[[#This Row],[description]],CHAR(13))</f>
        <v>#VALUE!</v>
      </c>
    </row>
    <row r="458" spans="1:4" x14ac:dyDescent="0.25">
      <c r="A458" t="e">
        <f>VLOOKUP(Table1[[#This Row],[locationaddress]],VENUEID!$A$2:$B$28,1,TRUE)</f>
        <v>#VALUE!</v>
      </c>
      <c r="B458" t="e">
        <f>IF(Table1[[#This Row],[categories]]="","",
IF(ISNUMBER(SEARCH("*ADULTS*",Table1[categories])),"ADULTS",
IF(ISNUMBER(SEARCH("*CHILDREN*",Table1[categories])),"CHILDREN",
IF(ISNUMBER(SEARCH("*TEENS*",Table1[categories])),"TEENS"))))</f>
        <v>#VALUE!</v>
      </c>
      <c r="C458" t="e">
        <f>Table1[[#This Row],[startdatetime]]</f>
        <v>#VALUE!</v>
      </c>
      <c r="D458" t="e">
        <f>CONCATENATE(Table1[[#This Row],[summary]],
CHAR(13),
Table1[[#This Row],[startdayname]],
", ",
TEXT((Table1[[#This Row],[startshortdate]]),"MMM D"),
CHAR(13),
TEXT((Table1[[#This Row],[starttime]]), "h:mm am/pm"),CHAR(13),Table1[[#This Row],[description]],CHAR(13))</f>
        <v>#VALUE!</v>
      </c>
    </row>
    <row r="459" spans="1:4" x14ac:dyDescent="0.25">
      <c r="A459" t="e">
        <f>VLOOKUP(Table1[[#This Row],[locationaddress]],VENUEID!$A$2:$B$28,1,TRUE)</f>
        <v>#VALUE!</v>
      </c>
      <c r="B459" t="e">
        <f>IF(Table1[[#This Row],[categories]]="","",
IF(ISNUMBER(SEARCH("*ADULTS*",Table1[categories])),"ADULTS",
IF(ISNUMBER(SEARCH("*CHILDREN*",Table1[categories])),"CHILDREN",
IF(ISNUMBER(SEARCH("*TEENS*",Table1[categories])),"TEENS"))))</f>
        <v>#VALUE!</v>
      </c>
      <c r="C459" t="e">
        <f>Table1[[#This Row],[startdatetime]]</f>
        <v>#VALUE!</v>
      </c>
      <c r="D459" t="e">
        <f>CONCATENATE(Table1[[#This Row],[summary]],
CHAR(13),
Table1[[#This Row],[startdayname]],
", ",
TEXT((Table1[[#This Row],[startshortdate]]),"MMM D"),
CHAR(13),
TEXT((Table1[[#This Row],[starttime]]), "h:mm am/pm"),CHAR(13),Table1[[#This Row],[description]],CHAR(13))</f>
        <v>#VALUE!</v>
      </c>
    </row>
    <row r="460" spans="1:4" x14ac:dyDescent="0.25">
      <c r="A460" t="e">
        <f>VLOOKUP(Table1[[#This Row],[locationaddress]],VENUEID!$A$2:$B$28,1,TRUE)</f>
        <v>#VALUE!</v>
      </c>
      <c r="B460" t="e">
        <f>IF(Table1[[#This Row],[categories]]="","",
IF(ISNUMBER(SEARCH("*ADULTS*",Table1[categories])),"ADULTS",
IF(ISNUMBER(SEARCH("*CHILDREN*",Table1[categories])),"CHILDREN",
IF(ISNUMBER(SEARCH("*TEENS*",Table1[categories])),"TEENS"))))</f>
        <v>#VALUE!</v>
      </c>
      <c r="C460" t="e">
        <f>Table1[[#This Row],[startdatetime]]</f>
        <v>#VALUE!</v>
      </c>
      <c r="D460" t="e">
        <f>CONCATENATE(Table1[[#This Row],[summary]],
CHAR(13),
Table1[[#This Row],[startdayname]],
", ",
TEXT((Table1[[#This Row],[startshortdate]]),"MMM D"),
CHAR(13),
TEXT((Table1[[#This Row],[starttime]]), "h:mm am/pm"),CHAR(13),Table1[[#This Row],[description]],CHAR(13))</f>
        <v>#VALUE!</v>
      </c>
    </row>
    <row r="461" spans="1:4" x14ac:dyDescent="0.25">
      <c r="A461" t="e">
        <f>VLOOKUP(Table1[[#This Row],[locationaddress]],VENUEID!$A$2:$B$28,1,TRUE)</f>
        <v>#VALUE!</v>
      </c>
      <c r="B461" t="e">
        <f>IF(Table1[[#This Row],[categories]]="","",
IF(ISNUMBER(SEARCH("*ADULTS*",Table1[categories])),"ADULTS",
IF(ISNUMBER(SEARCH("*CHILDREN*",Table1[categories])),"CHILDREN",
IF(ISNUMBER(SEARCH("*TEENS*",Table1[categories])),"TEENS"))))</f>
        <v>#VALUE!</v>
      </c>
      <c r="C461" t="e">
        <f>Table1[[#This Row],[startdatetime]]</f>
        <v>#VALUE!</v>
      </c>
      <c r="D461" t="e">
        <f>CONCATENATE(Table1[[#This Row],[summary]],
CHAR(13),
Table1[[#This Row],[startdayname]],
", ",
TEXT((Table1[[#This Row],[startshortdate]]),"MMM D"),
CHAR(13),
TEXT((Table1[[#This Row],[starttime]]), "h:mm am/pm"),CHAR(13),Table1[[#This Row],[description]],CHAR(13))</f>
        <v>#VALUE!</v>
      </c>
    </row>
    <row r="462" spans="1:4" x14ac:dyDescent="0.25">
      <c r="A462" t="e">
        <f>VLOOKUP(Table1[[#This Row],[locationaddress]],VENUEID!$A$2:$B$28,1,TRUE)</f>
        <v>#VALUE!</v>
      </c>
      <c r="B462" t="e">
        <f>IF(Table1[[#This Row],[categories]]="","",
IF(ISNUMBER(SEARCH("*ADULTS*",Table1[categories])),"ADULTS",
IF(ISNUMBER(SEARCH("*CHILDREN*",Table1[categories])),"CHILDREN",
IF(ISNUMBER(SEARCH("*TEENS*",Table1[categories])),"TEENS"))))</f>
        <v>#VALUE!</v>
      </c>
      <c r="C462" t="e">
        <f>Table1[[#This Row],[startdatetime]]</f>
        <v>#VALUE!</v>
      </c>
      <c r="D462" t="e">
        <f>CONCATENATE(Table1[[#This Row],[summary]],
CHAR(13),
Table1[[#This Row],[startdayname]],
", ",
TEXT((Table1[[#This Row],[startshortdate]]),"MMM D"),
CHAR(13),
TEXT((Table1[[#This Row],[starttime]]), "h:mm am/pm"),CHAR(13),Table1[[#This Row],[description]],CHAR(13))</f>
        <v>#VALUE!</v>
      </c>
    </row>
    <row r="463" spans="1:4" x14ac:dyDescent="0.25">
      <c r="A463" t="e">
        <f>VLOOKUP(Table1[[#This Row],[locationaddress]],VENUEID!$A$2:$B$28,1,TRUE)</f>
        <v>#VALUE!</v>
      </c>
      <c r="B463" t="e">
        <f>IF(Table1[[#This Row],[categories]]="","",
IF(ISNUMBER(SEARCH("*ADULTS*",Table1[categories])),"ADULTS",
IF(ISNUMBER(SEARCH("*CHILDREN*",Table1[categories])),"CHILDREN",
IF(ISNUMBER(SEARCH("*TEENS*",Table1[categories])),"TEENS"))))</f>
        <v>#VALUE!</v>
      </c>
      <c r="C463" t="e">
        <f>Table1[[#This Row],[startdatetime]]</f>
        <v>#VALUE!</v>
      </c>
      <c r="D463" t="e">
        <f>CONCATENATE(Table1[[#This Row],[summary]],
CHAR(13),
Table1[[#This Row],[startdayname]],
", ",
TEXT((Table1[[#This Row],[startshortdate]]),"MMM D"),
CHAR(13),
TEXT((Table1[[#This Row],[starttime]]), "h:mm am/pm"),CHAR(13),Table1[[#This Row],[description]],CHAR(13))</f>
        <v>#VALUE!</v>
      </c>
    </row>
    <row r="464" spans="1:4" x14ac:dyDescent="0.25">
      <c r="A464" t="e">
        <f>VLOOKUP(Table1[[#This Row],[locationaddress]],VENUEID!$A$2:$B$28,1,TRUE)</f>
        <v>#VALUE!</v>
      </c>
      <c r="B464" t="e">
        <f>IF(Table1[[#This Row],[categories]]="","",
IF(ISNUMBER(SEARCH("*ADULTS*",Table1[categories])),"ADULTS",
IF(ISNUMBER(SEARCH("*CHILDREN*",Table1[categories])),"CHILDREN",
IF(ISNUMBER(SEARCH("*TEENS*",Table1[categories])),"TEENS"))))</f>
        <v>#VALUE!</v>
      </c>
      <c r="C464" t="e">
        <f>Table1[[#This Row],[startdatetime]]</f>
        <v>#VALUE!</v>
      </c>
      <c r="D464" t="e">
        <f>CONCATENATE(Table1[[#This Row],[summary]],
CHAR(13),
Table1[[#This Row],[startdayname]],
", ",
TEXT((Table1[[#This Row],[startshortdate]]),"MMM D"),
CHAR(13),
TEXT((Table1[[#This Row],[starttime]]), "h:mm am/pm"),CHAR(13),Table1[[#This Row],[description]],CHAR(13))</f>
        <v>#VALUE!</v>
      </c>
    </row>
    <row r="465" spans="1:4" x14ac:dyDescent="0.25">
      <c r="A465" t="e">
        <f>VLOOKUP(Table1[[#This Row],[locationaddress]],VENUEID!$A$2:$B$28,1,TRUE)</f>
        <v>#VALUE!</v>
      </c>
      <c r="B465" t="e">
        <f>IF(Table1[[#This Row],[categories]]="","",
IF(ISNUMBER(SEARCH("*ADULTS*",Table1[categories])),"ADULTS",
IF(ISNUMBER(SEARCH("*CHILDREN*",Table1[categories])),"CHILDREN",
IF(ISNUMBER(SEARCH("*TEENS*",Table1[categories])),"TEENS"))))</f>
        <v>#VALUE!</v>
      </c>
      <c r="C465" t="e">
        <f>Table1[[#This Row],[startdatetime]]</f>
        <v>#VALUE!</v>
      </c>
      <c r="D465" t="e">
        <f>CONCATENATE(Table1[[#This Row],[summary]],
CHAR(13),
Table1[[#This Row],[startdayname]],
", ",
TEXT((Table1[[#This Row],[startshortdate]]),"MMM D"),
CHAR(13),
TEXT((Table1[[#This Row],[starttime]]), "h:mm am/pm"),CHAR(13),Table1[[#This Row],[description]],CHAR(13))</f>
        <v>#VALUE!</v>
      </c>
    </row>
    <row r="466" spans="1:4" x14ac:dyDescent="0.25">
      <c r="A466" t="e">
        <f>VLOOKUP(Table1[[#This Row],[locationaddress]],VENUEID!$A$2:$B$28,1,TRUE)</f>
        <v>#VALUE!</v>
      </c>
      <c r="B466" t="e">
        <f>IF(Table1[[#This Row],[categories]]="","",
IF(ISNUMBER(SEARCH("*ADULTS*",Table1[categories])),"ADULTS",
IF(ISNUMBER(SEARCH("*CHILDREN*",Table1[categories])),"CHILDREN",
IF(ISNUMBER(SEARCH("*TEENS*",Table1[categories])),"TEENS"))))</f>
        <v>#VALUE!</v>
      </c>
      <c r="C466" t="e">
        <f>Table1[[#This Row],[startdatetime]]</f>
        <v>#VALUE!</v>
      </c>
      <c r="D466" t="e">
        <f>CONCATENATE(Table1[[#This Row],[summary]],
CHAR(13),
Table1[[#This Row],[startdayname]],
", ",
TEXT((Table1[[#This Row],[startshortdate]]),"MMM D"),
CHAR(13),
TEXT((Table1[[#This Row],[starttime]]), "h:mm am/pm"),CHAR(13),Table1[[#This Row],[description]],CHAR(13))</f>
        <v>#VALUE!</v>
      </c>
    </row>
    <row r="467" spans="1:4" x14ac:dyDescent="0.25">
      <c r="A467" t="e">
        <f>VLOOKUP(Table1[[#This Row],[locationaddress]],VENUEID!$A$2:$B$28,1,TRUE)</f>
        <v>#VALUE!</v>
      </c>
      <c r="B467" t="e">
        <f>IF(Table1[[#This Row],[categories]]="","",
IF(ISNUMBER(SEARCH("*ADULTS*",Table1[categories])),"ADULTS",
IF(ISNUMBER(SEARCH("*CHILDREN*",Table1[categories])),"CHILDREN",
IF(ISNUMBER(SEARCH("*TEENS*",Table1[categories])),"TEENS"))))</f>
        <v>#VALUE!</v>
      </c>
      <c r="C467" t="e">
        <f>Table1[[#This Row],[startdatetime]]</f>
        <v>#VALUE!</v>
      </c>
      <c r="D467" t="e">
        <f>CONCATENATE(Table1[[#This Row],[summary]],
CHAR(13),
Table1[[#This Row],[startdayname]],
", ",
TEXT((Table1[[#This Row],[startshortdate]]),"MMM D"),
CHAR(13),
TEXT((Table1[[#This Row],[starttime]]), "h:mm am/pm"),CHAR(13),Table1[[#This Row],[description]],CHAR(13))</f>
        <v>#VALUE!</v>
      </c>
    </row>
    <row r="468" spans="1:4" x14ac:dyDescent="0.25">
      <c r="A468" t="e">
        <f>VLOOKUP(Table1[[#This Row],[locationaddress]],VENUEID!$A$2:$B$28,1,TRUE)</f>
        <v>#VALUE!</v>
      </c>
      <c r="B468" t="e">
        <f>IF(Table1[[#This Row],[categories]]="","",
IF(ISNUMBER(SEARCH("*ADULTS*",Table1[categories])),"ADULTS",
IF(ISNUMBER(SEARCH("*CHILDREN*",Table1[categories])),"CHILDREN",
IF(ISNUMBER(SEARCH("*TEENS*",Table1[categories])),"TEENS"))))</f>
        <v>#VALUE!</v>
      </c>
      <c r="C468" t="e">
        <f>Table1[[#This Row],[startdatetime]]</f>
        <v>#VALUE!</v>
      </c>
      <c r="D468" t="e">
        <f>CONCATENATE(Table1[[#This Row],[summary]],
CHAR(13),
Table1[[#This Row],[startdayname]],
", ",
TEXT((Table1[[#This Row],[startshortdate]]),"MMM D"),
CHAR(13),
TEXT((Table1[[#This Row],[starttime]]), "h:mm am/pm"),CHAR(13),Table1[[#This Row],[description]],CHAR(13))</f>
        <v>#VALUE!</v>
      </c>
    </row>
    <row r="469" spans="1:4" x14ac:dyDescent="0.25">
      <c r="A469" t="e">
        <f>VLOOKUP(Table1[[#This Row],[locationaddress]],VENUEID!$A$2:$B$28,1,TRUE)</f>
        <v>#VALUE!</v>
      </c>
      <c r="B469" t="e">
        <f>IF(Table1[[#This Row],[categories]]="","",
IF(ISNUMBER(SEARCH("*ADULTS*",Table1[categories])),"ADULTS",
IF(ISNUMBER(SEARCH("*CHILDREN*",Table1[categories])),"CHILDREN",
IF(ISNUMBER(SEARCH("*TEENS*",Table1[categories])),"TEENS"))))</f>
        <v>#VALUE!</v>
      </c>
      <c r="C469" t="e">
        <f>Table1[[#This Row],[startdatetime]]</f>
        <v>#VALUE!</v>
      </c>
      <c r="D469" t="e">
        <f>CONCATENATE(Table1[[#This Row],[summary]],
CHAR(13),
Table1[[#This Row],[startdayname]],
", ",
TEXT((Table1[[#This Row],[startshortdate]]),"MMM D"),
CHAR(13),
TEXT((Table1[[#This Row],[starttime]]), "h:mm am/pm"),CHAR(13),Table1[[#This Row],[description]],CHAR(13))</f>
        <v>#VALUE!</v>
      </c>
    </row>
    <row r="470" spans="1:4" x14ac:dyDescent="0.25">
      <c r="A470" t="e">
        <f>VLOOKUP(Table1[[#This Row],[locationaddress]],VENUEID!$A$2:$B$28,1,TRUE)</f>
        <v>#VALUE!</v>
      </c>
      <c r="B470" t="e">
        <f>IF(Table1[[#This Row],[categories]]="","",
IF(ISNUMBER(SEARCH("*ADULTS*",Table1[categories])),"ADULTS",
IF(ISNUMBER(SEARCH("*CHILDREN*",Table1[categories])),"CHILDREN",
IF(ISNUMBER(SEARCH("*TEENS*",Table1[categories])),"TEENS"))))</f>
        <v>#VALUE!</v>
      </c>
      <c r="C470" t="e">
        <f>Table1[[#This Row],[startdatetime]]</f>
        <v>#VALUE!</v>
      </c>
      <c r="D470" t="e">
        <f>CONCATENATE(Table1[[#This Row],[summary]],
CHAR(13),
Table1[[#This Row],[startdayname]],
", ",
TEXT((Table1[[#This Row],[startshortdate]]),"MMM D"),
CHAR(13),
TEXT((Table1[[#This Row],[starttime]]), "h:mm am/pm"),CHAR(13),Table1[[#This Row],[description]],CHAR(13))</f>
        <v>#VALUE!</v>
      </c>
    </row>
    <row r="471" spans="1:4" x14ac:dyDescent="0.25">
      <c r="A471" t="e">
        <f>VLOOKUP(Table1[[#This Row],[locationaddress]],VENUEID!$A$2:$B$28,1,TRUE)</f>
        <v>#VALUE!</v>
      </c>
      <c r="B471" t="e">
        <f>IF(Table1[[#This Row],[categories]]="","",
IF(ISNUMBER(SEARCH("*ADULTS*",Table1[categories])),"ADULTS",
IF(ISNUMBER(SEARCH("*CHILDREN*",Table1[categories])),"CHILDREN",
IF(ISNUMBER(SEARCH("*TEENS*",Table1[categories])),"TEENS"))))</f>
        <v>#VALUE!</v>
      </c>
      <c r="C471" t="e">
        <f>Table1[[#This Row],[startdatetime]]</f>
        <v>#VALUE!</v>
      </c>
      <c r="D471" t="e">
        <f>CONCATENATE(Table1[[#This Row],[summary]],
CHAR(13),
Table1[[#This Row],[startdayname]],
", ",
TEXT((Table1[[#This Row],[startshortdate]]),"MMM D"),
CHAR(13),
TEXT((Table1[[#This Row],[starttime]]), "h:mm am/pm"),CHAR(13),Table1[[#This Row],[description]],CHAR(13))</f>
        <v>#VALUE!</v>
      </c>
    </row>
    <row r="472" spans="1:4" x14ac:dyDescent="0.25">
      <c r="A472" t="e">
        <f>VLOOKUP(Table1[[#This Row],[locationaddress]],VENUEID!$A$2:$B$28,1,TRUE)</f>
        <v>#VALUE!</v>
      </c>
      <c r="B472" t="e">
        <f>IF(Table1[[#This Row],[categories]]="","",
IF(ISNUMBER(SEARCH("*ADULTS*",Table1[categories])),"ADULTS",
IF(ISNUMBER(SEARCH("*CHILDREN*",Table1[categories])),"CHILDREN",
IF(ISNUMBER(SEARCH("*TEENS*",Table1[categories])),"TEENS"))))</f>
        <v>#VALUE!</v>
      </c>
      <c r="C472" t="e">
        <f>Table1[[#This Row],[startdatetime]]</f>
        <v>#VALUE!</v>
      </c>
      <c r="D472" t="e">
        <f>CONCATENATE(Table1[[#This Row],[summary]],
CHAR(13),
Table1[[#This Row],[startdayname]],
", ",
TEXT((Table1[[#This Row],[startshortdate]]),"MMM D"),
CHAR(13),
TEXT((Table1[[#This Row],[starttime]]), "h:mm am/pm"),CHAR(13),Table1[[#This Row],[description]],CHAR(13))</f>
        <v>#VALUE!</v>
      </c>
    </row>
    <row r="473" spans="1:4" x14ac:dyDescent="0.25">
      <c r="A473" t="e">
        <f>VLOOKUP(Table1[[#This Row],[locationaddress]],VENUEID!$A$2:$B$28,1,TRUE)</f>
        <v>#VALUE!</v>
      </c>
      <c r="B473" t="e">
        <f>IF(Table1[[#This Row],[categories]]="","",
IF(ISNUMBER(SEARCH("*ADULTS*",Table1[categories])),"ADULTS",
IF(ISNUMBER(SEARCH("*CHILDREN*",Table1[categories])),"CHILDREN",
IF(ISNUMBER(SEARCH("*TEENS*",Table1[categories])),"TEENS"))))</f>
        <v>#VALUE!</v>
      </c>
      <c r="C473" t="e">
        <f>Table1[[#This Row],[startdatetime]]</f>
        <v>#VALUE!</v>
      </c>
      <c r="D473" t="e">
        <f>CONCATENATE(Table1[[#This Row],[summary]],
CHAR(13),
Table1[[#This Row],[startdayname]],
", ",
TEXT((Table1[[#This Row],[startshortdate]]),"MMM D"),
CHAR(13),
TEXT((Table1[[#This Row],[starttime]]), "h:mm am/pm"),CHAR(13),Table1[[#This Row],[description]],CHAR(13))</f>
        <v>#VALUE!</v>
      </c>
    </row>
    <row r="474" spans="1:4" x14ac:dyDescent="0.25">
      <c r="A474" t="e">
        <f>VLOOKUP(Table1[[#This Row],[locationaddress]],VENUEID!$A$2:$B$28,1,TRUE)</f>
        <v>#VALUE!</v>
      </c>
      <c r="B474" t="e">
        <f>IF(Table1[[#This Row],[categories]]="","",
IF(ISNUMBER(SEARCH("*ADULTS*",Table1[categories])),"ADULTS",
IF(ISNUMBER(SEARCH("*CHILDREN*",Table1[categories])),"CHILDREN",
IF(ISNUMBER(SEARCH("*TEENS*",Table1[categories])),"TEENS"))))</f>
        <v>#VALUE!</v>
      </c>
      <c r="C474" t="e">
        <f>Table1[[#This Row],[startdatetime]]</f>
        <v>#VALUE!</v>
      </c>
      <c r="D474" t="e">
        <f>CONCATENATE(Table1[[#This Row],[summary]],
CHAR(13),
Table1[[#This Row],[startdayname]],
", ",
TEXT((Table1[[#This Row],[startshortdate]]),"MMM D"),
CHAR(13),
TEXT((Table1[[#This Row],[starttime]]), "h:mm am/pm"),CHAR(13),Table1[[#This Row],[description]],CHAR(13))</f>
        <v>#VALUE!</v>
      </c>
    </row>
    <row r="475" spans="1:4" x14ac:dyDescent="0.25">
      <c r="A475" t="e">
        <f>VLOOKUP(Table1[[#This Row],[locationaddress]],VENUEID!$A$2:$B$28,1,TRUE)</f>
        <v>#VALUE!</v>
      </c>
      <c r="B475" t="e">
        <f>IF(Table1[[#This Row],[categories]]="","",
IF(ISNUMBER(SEARCH("*ADULTS*",Table1[categories])),"ADULTS",
IF(ISNUMBER(SEARCH("*CHILDREN*",Table1[categories])),"CHILDREN",
IF(ISNUMBER(SEARCH("*TEENS*",Table1[categories])),"TEENS"))))</f>
        <v>#VALUE!</v>
      </c>
      <c r="C475" t="e">
        <f>Table1[[#This Row],[startdatetime]]</f>
        <v>#VALUE!</v>
      </c>
      <c r="D475" t="e">
        <f>CONCATENATE(Table1[[#This Row],[summary]],
CHAR(13),
Table1[[#This Row],[startdayname]],
", ",
TEXT((Table1[[#This Row],[startshortdate]]),"MMM D"),
CHAR(13),
TEXT((Table1[[#This Row],[starttime]]), "h:mm am/pm"),CHAR(13),Table1[[#This Row],[description]],CHAR(13))</f>
        <v>#VALUE!</v>
      </c>
    </row>
    <row r="476" spans="1:4" x14ac:dyDescent="0.25">
      <c r="A476" t="e">
        <f>VLOOKUP(Table1[[#This Row],[locationaddress]],VENUEID!$A$2:$B$28,1,TRUE)</f>
        <v>#VALUE!</v>
      </c>
      <c r="B476" t="e">
        <f>IF(Table1[[#This Row],[categories]]="","",
IF(ISNUMBER(SEARCH("*ADULTS*",Table1[categories])),"ADULTS",
IF(ISNUMBER(SEARCH("*CHILDREN*",Table1[categories])),"CHILDREN",
IF(ISNUMBER(SEARCH("*TEENS*",Table1[categories])),"TEENS"))))</f>
        <v>#VALUE!</v>
      </c>
      <c r="C476" t="e">
        <f>Table1[[#This Row],[startdatetime]]</f>
        <v>#VALUE!</v>
      </c>
      <c r="D476" t="e">
        <f>CONCATENATE(Table1[[#This Row],[summary]],
CHAR(13),
Table1[[#This Row],[startdayname]],
", ",
TEXT((Table1[[#This Row],[startshortdate]]),"MMM D"),
CHAR(13),
TEXT((Table1[[#This Row],[starttime]]), "h:mm am/pm"),CHAR(13),Table1[[#This Row],[description]],CHAR(13))</f>
        <v>#VALUE!</v>
      </c>
    </row>
    <row r="477" spans="1:4" x14ac:dyDescent="0.25">
      <c r="A477" t="e">
        <f>VLOOKUP(Table1[[#This Row],[locationaddress]],VENUEID!$A$2:$B$28,1,TRUE)</f>
        <v>#VALUE!</v>
      </c>
      <c r="B477" t="e">
        <f>IF(Table1[[#This Row],[categories]]="","",
IF(ISNUMBER(SEARCH("*ADULTS*",Table1[categories])),"ADULTS",
IF(ISNUMBER(SEARCH("*CHILDREN*",Table1[categories])),"CHILDREN",
IF(ISNUMBER(SEARCH("*TEENS*",Table1[categories])),"TEENS"))))</f>
        <v>#VALUE!</v>
      </c>
      <c r="C477" t="e">
        <f>Table1[[#This Row],[startdatetime]]</f>
        <v>#VALUE!</v>
      </c>
      <c r="D477" t="e">
        <f>CONCATENATE(Table1[[#This Row],[summary]],
CHAR(13),
Table1[[#This Row],[startdayname]],
", ",
TEXT((Table1[[#This Row],[startshortdate]]),"MMM D"),
CHAR(13),
TEXT((Table1[[#This Row],[starttime]]), "h:mm am/pm"),CHAR(13),Table1[[#This Row],[description]],CHAR(13))</f>
        <v>#VALUE!</v>
      </c>
    </row>
    <row r="478" spans="1:4" x14ac:dyDescent="0.25">
      <c r="A478" t="e">
        <f>VLOOKUP(Table1[[#This Row],[locationaddress]],VENUEID!$A$2:$B$28,1,TRUE)</f>
        <v>#VALUE!</v>
      </c>
      <c r="B478" t="e">
        <f>IF(Table1[[#This Row],[categories]]="","",
IF(ISNUMBER(SEARCH("*ADULTS*",Table1[categories])),"ADULTS",
IF(ISNUMBER(SEARCH("*CHILDREN*",Table1[categories])),"CHILDREN",
IF(ISNUMBER(SEARCH("*TEENS*",Table1[categories])),"TEENS"))))</f>
        <v>#VALUE!</v>
      </c>
      <c r="C478" t="e">
        <f>Table1[[#This Row],[startdatetime]]</f>
        <v>#VALUE!</v>
      </c>
      <c r="D478" t="e">
        <f>CONCATENATE(Table1[[#This Row],[summary]],
CHAR(13),
Table1[[#This Row],[startdayname]],
", ",
TEXT((Table1[[#This Row],[startshortdate]]),"MMM D"),
CHAR(13),
TEXT((Table1[[#This Row],[starttime]]), "h:mm am/pm"),CHAR(13),Table1[[#This Row],[description]],CHAR(13))</f>
        <v>#VALUE!</v>
      </c>
    </row>
    <row r="479" spans="1:4" x14ac:dyDescent="0.25">
      <c r="A479" t="e">
        <f>VLOOKUP(Table1[[#This Row],[locationaddress]],VENUEID!$A$2:$B$28,1,TRUE)</f>
        <v>#VALUE!</v>
      </c>
      <c r="B479" t="e">
        <f>IF(Table1[[#This Row],[categories]]="","",
IF(ISNUMBER(SEARCH("*ADULTS*",Table1[categories])),"ADULTS",
IF(ISNUMBER(SEARCH("*CHILDREN*",Table1[categories])),"CHILDREN",
IF(ISNUMBER(SEARCH("*TEENS*",Table1[categories])),"TEENS"))))</f>
        <v>#VALUE!</v>
      </c>
      <c r="C479" t="e">
        <f>Table1[[#This Row],[startdatetime]]</f>
        <v>#VALUE!</v>
      </c>
      <c r="D479" t="e">
        <f>CONCATENATE(Table1[[#This Row],[summary]],
CHAR(13),
Table1[[#This Row],[startdayname]],
", ",
TEXT((Table1[[#This Row],[startshortdate]]),"MMM D"),
CHAR(13),
TEXT((Table1[[#This Row],[starttime]]), "h:mm am/pm"),CHAR(13),Table1[[#This Row],[description]],CHAR(13))</f>
        <v>#VALUE!</v>
      </c>
    </row>
    <row r="480" spans="1:4" x14ac:dyDescent="0.25">
      <c r="A480" t="e">
        <f>VLOOKUP(Table1[[#This Row],[locationaddress]],VENUEID!$A$2:$B$28,1,TRUE)</f>
        <v>#VALUE!</v>
      </c>
      <c r="B480" t="e">
        <f>IF(Table1[[#This Row],[categories]]="","",
IF(ISNUMBER(SEARCH("*ADULTS*",Table1[categories])),"ADULTS",
IF(ISNUMBER(SEARCH("*CHILDREN*",Table1[categories])),"CHILDREN",
IF(ISNUMBER(SEARCH("*TEENS*",Table1[categories])),"TEENS"))))</f>
        <v>#VALUE!</v>
      </c>
      <c r="C480" t="e">
        <f>Table1[[#This Row],[startdatetime]]</f>
        <v>#VALUE!</v>
      </c>
      <c r="D480" t="e">
        <f>CONCATENATE(Table1[[#This Row],[summary]],
CHAR(13),
Table1[[#This Row],[startdayname]],
", ",
TEXT((Table1[[#This Row],[startshortdate]]),"MMM D"),
CHAR(13),
TEXT((Table1[[#This Row],[starttime]]), "h:mm am/pm"),CHAR(13),Table1[[#This Row],[description]],CHAR(13))</f>
        <v>#VALUE!</v>
      </c>
    </row>
    <row r="481" spans="1:4" x14ac:dyDescent="0.25">
      <c r="A481" t="e">
        <f>VLOOKUP(Table1[[#This Row],[locationaddress]],VENUEID!$A$2:$B$28,1,TRUE)</f>
        <v>#VALUE!</v>
      </c>
      <c r="B481" t="e">
        <f>IF(Table1[[#This Row],[categories]]="","",
IF(ISNUMBER(SEARCH("*ADULTS*",Table1[categories])),"ADULTS",
IF(ISNUMBER(SEARCH("*CHILDREN*",Table1[categories])),"CHILDREN",
IF(ISNUMBER(SEARCH("*TEENS*",Table1[categories])),"TEENS"))))</f>
        <v>#VALUE!</v>
      </c>
      <c r="C481" t="e">
        <f>Table1[[#This Row],[startdatetime]]</f>
        <v>#VALUE!</v>
      </c>
      <c r="D481" t="e">
        <f>CONCATENATE(Table1[[#This Row],[summary]],
CHAR(13),
Table1[[#This Row],[startdayname]],
", ",
TEXT((Table1[[#This Row],[startshortdate]]),"MMM D"),
CHAR(13),
TEXT((Table1[[#This Row],[starttime]]), "h:mm am/pm"),CHAR(13),Table1[[#This Row],[description]],CHAR(13))</f>
        <v>#VALUE!</v>
      </c>
    </row>
    <row r="482" spans="1:4" x14ac:dyDescent="0.25">
      <c r="A482" t="e">
        <f>VLOOKUP(Table1[[#This Row],[locationaddress]],VENUEID!$A$2:$B$28,1,TRUE)</f>
        <v>#VALUE!</v>
      </c>
      <c r="B482" t="e">
        <f>IF(Table1[[#This Row],[categories]]="","",
IF(ISNUMBER(SEARCH("*ADULTS*",Table1[categories])),"ADULTS",
IF(ISNUMBER(SEARCH("*CHILDREN*",Table1[categories])),"CHILDREN",
IF(ISNUMBER(SEARCH("*TEENS*",Table1[categories])),"TEENS"))))</f>
        <v>#VALUE!</v>
      </c>
      <c r="C482" t="e">
        <f>Table1[[#This Row],[startdatetime]]</f>
        <v>#VALUE!</v>
      </c>
      <c r="D482" t="e">
        <f>CONCATENATE(Table1[[#This Row],[summary]],
CHAR(13),
Table1[[#This Row],[startdayname]],
", ",
TEXT((Table1[[#This Row],[startshortdate]]),"MMM D"),
CHAR(13),
TEXT((Table1[[#This Row],[starttime]]), "h:mm am/pm"),CHAR(13),Table1[[#This Row],[description]],CHAR(13))</f>
        <v>#VALUE!</v>
      </c>
    </row>
    <row r="483" spans="1:4" x14ac:dyDescent="0.25">
      <c r="A483" t="e">
        <f>VLOOKUP(Table1[[#This Row],[locationaddress]],VENUEID!$A$2:$B$28,1,TRUE)</f>
        <v>#VALUE!</v>
      </c>
      <c r="B483" t="e">
        <f>IF(Table1[[#This Row],[categories]]="","",
IF(ISNUMBER(SEARCH("*ADULTS*",Table1[categories])),"ADULTS",
IF(ISNUMBER(SEARCH("*CHILDREN*",Table1[categories])),"CHILDREN",
IF(ISNUMBER(SEARCH("*TEENS*",Table1[categories])),"TEENS"))))</f>
        <v>#VALUE!</v>
      </c>
      <c r="C483" t="e">
        <f>Table1[[#This Row],[startdatetime]]</f>
        <v>#VALUE!</v>
      </c>
      <c r="D483" t="e">
        <f>CONCATENATE(Table1[[#This Row],[summary]],
CHAR(13),
Table1[[#This Row],[startdayname]],
", ",
TEXT((Table1[[#This Row],[startshortdate]]),"MMM D"),
CHAR(13),
TEXT((Table1[[#This Row],[starttime]]), "h:mm am/pm"),CHAR(13),Table1[[#This Row],[description]],CHAR(13))</f>
        <v>#VALUE!</v>
      </c>
    </row>
    <row r="484" spans="1:4" x14ac:dyDescent="0.25">
      <c r="A484" t="e">
        <f>VLOOKUP(Table1[[#This Row],[locationaddress]],VENUEID!$A$2:$B$28,1,TRUE)</f>
        <v>#VALUE!</v>
      </c>
      <c r="B484" t="e">
        <f>IF(Table1[[#This Row],[categories]]="","",
IF(ISNUMBER(SEARCH("*ADULTS*",Table1[categories])),"ADULTS",
IF(ISNUMBER(SEARCH("*CHILDREN*",Table1[categories])),"CHILDREN",
IF(ISNUMBER(SEARCH("*TEENS*",Table1[categories])),"TEENS"))))</f>
        <v>#VALUE!</v>
      </c>
      <c r="C484" t="e">
        <f>Table1[[#This Row],[startdatetime]]</f>
        <v>#VALUE!</v>
      </c>
      <c r="D484" t="e">
        <f>CONCATENATE(Table1[[#This Row],[summary]],
CHAR(13),
Table1[[#This Row],[startdayname]],
", ",
TEXT((Table1[[#This Row],[startshortdate]]),"MMM D"),
CHAR(13),
TEXT((Table1[[#This Row],[starttime]]), "h:mm am/pm"),CHAR(13),Table1[[#This Row],[description]],CHAR(13))</f>
        <v>#VALUE!</v>
      </c>
    </row>
    <row r="485" spans="1:4" x14ac:dyDescent="0.25">
      <c r="A485" t="e">
        <f>VLOOKUP(Table1[[#This Row],[locationaddress]],VENUEID!$A$2:$B$28,1,TRUE)</f>
        <v>#VALUE!</v>
      </c>
      <c r="B485" t="e">
        <f>IF(Table1[[#This Row],[categories]]="","",
IF(ISNUMBER(SEARCH("*ADULTS*",Table1[categories])),"ADULTS",
IF(ISNUMBER(SEARCH("*CHILDREN*",Table1[categories])),"CHILDREN",
IF(ISNUMBER(SEARCH("*TEENS*",Table1[categories])),"TEENS"))))</f>
        <v>#VALUE!</v>
      </c>
      <c r="C485" t="e">
        <f>Table1[[#This Row],[startdatetime]]</f>
        <v>#VALUE!</v>
      </c>
      <c r="D485" t="e">
        <f>CONCATENATE(Table1[[#This Row],[summary]],
CHAR(13),
Table1[[#This Row],[startdayname]],
", ",
TEXT((Table1[[#This Row],[startshortdate]]),"MMM D"),
CHAR(13),
TEXT((Table1[[#This Row],[starttime]]), "h:mm am/pm"),CHAR(13),Table1[[#This Row],[description]],CHAR(13))</f>
        <v>#VALUE!</v>
      </c>
    </row>
    <row r="486" spans="1:4" x14ac:dyDescent="0.25">
      <c r="A486" t="e">
        <f>VLOOKUP(Table1[[#This Row],[locationaddress]],VENUEID!$A$2:$B$28,1,TRUE)</f>
        <v>#VALUE!</v>
      </c>
      <c r="B486" t="e">
        <f>IF(Table1[[#This Row],[categories]]="","",
IF(ISNUMBER(SEARCH("*ADULTS*",Table1[categories])),"ADULTS",
IF(ISNUMBER(SEARCH("*CHILDREN*",Table1[categories])),"CHILDREN",
IF(ISNUMBER(SEARCH("*TEENS*",Table1[categories])),"TEENS"))))</f>
        <v>#VALUE!</v>
      </c>
      <c r="C486" t="e">
        <f>Table1[[#This Row],[startdatetime]]</f>
        <v>#VALUE!</v>
      </c>
      <c r="D486" t="e">
        <f>CONCATENATE(Table1[[#This Row],[summary]],
CHAR(13),
Table1[[#This Row],[startdayname]],
", ",
TEXT((Table1[[#This Row],[startshortdate]]),"MMM D"),
CHAR(13),
TEXT((Table1[[#This Row],[starttime]]), "h:mm am/pm"),CHAR(13),Table1[[#This Row],[description]],CHAR(13))</f>
        <v>#VALUE!</v>
      </c>
    </row>
    <row r="487" spans="1:4" x14ac:dyDescent="0.25">
      <c r="A487" t="e">
        <f>VLOOKUP(Table1[[#This Row],[locationaddress]],VENUEID!$A$2:$B$28,1,TRUE)</f>
        <v>#VALUE!</v>
      </c>
      <c r="B487" t="e">
        <f>IF(Table1[[#This Row],[categories]]="","",
IF(ISNUMBER(SEARCH("*ADULTS*",Table1[categories])),"ADULTS",
IF(ISNUMBER(SEARCH("*CHILDREN*",Table1[categories])),"CHILDREN",
IF(ISNUMBER(SEARCH("*TEENS*",Table1[categories])),"TEENS"))))</f>
        <v>#VALUE!</v>
      </c>
      <c r="C487" t="e">
        <f>Table1[[#This Row],[startdatetime]]</f>
        <v>#VALUE!</v>
      </c>
      <c r="D487" t="e">
        <f>CONCATENATE(Table1[[#This Row],[summary]],
CHAR(13),
Table1[[#This Row],[startdayname]],
", ",
TEXT((Table1[[#This Row],[startshortdate]]),"MMM D"),
CHAR(13),
TEXT((Table1[[#This Row],[starttime]]), "h:mm am/pm"),CHAR(13),Table1[[#This Row],[description]],CHAR(13))</f>
        <v>#VALUE!</v>
      </c>
    </row>
    <row r="488" spans="1:4" x14ac:dyDescent="0.25">
      <c r="A488" t="e">
        <f>VLOOKUP(Table1[[#This Row],[locationaddress]],VENUEID!$A$2:$B$28,1,TRUE)</f>
        <v>#VALUE!</v>
      </c>
      <c r="B488" t="e">
        <f>IF(Table1[[#This Row],[categories]]="","",
IF(ISNUMBER(SEARCH("*ADULTS*",Table1[categories])),"ADULTS",
IF(ISNUMBER(SEARCH("*CHILDREN*",Table1[categories])),"CHILDREN",
IF(ISNUMBER(SEARCH("*TEENS*",Table1[categories])),"TEENS"))))</f>
        <v>#VALUE!</v>
      </c>
      <c r="C488" t="e">
        <f>Table1[[#This Row],[startdatetime]]</f>
        <v>#VALUE!</v>
      </c>
      <c r="D488" t="e">
        <f>CONCATENATE(Table1[[#This Row],[summary]],
CHAR(13),
Table1[[#This Row],[startdayname]],
", ",
TEXT((Table1[[#This Row],[startshortdate]]),"MMM D"),
CHAR(13),
TEXT((Table1[[#This Row],[starttime]]), "h:mm am/pm"),CHAR(13),Table1[[#This Row],[description]],CHAR(13))</f>
        <v>#VALUE!</v>
      </c>
    </row>
    <row r="489" spans="1:4" x14ac:dyDescent="0.25">
      <c r="A489" t="e">
        <f>VLOOKUP(Table1[[#This Row],[locationaddress]],VENUEID!$A$2:$B$28,1,TRUE)</f>
        <v>#VALUE!</v>
      </c>
      <c r="B489" t="e">
        <f>IF(Table1[[#This Row],[categories]]="","",
IF(ISNUMBER(SEARCH("*ADULTS*",Table1[categories])),"ADULTS",
IF(ISNUMBER(SEARCH("*CHILDREN*",Table1[categories])),"CHILDREN",
IF(ISNUMBER(SEARCH("*TEENS*",Table1[categories])),"TEENS"))))</f>
        <v>#VALUE!</v>
      </c>
      <c r="C489" t="e">
        <f>Table1[[#This Row],[startdatetime]]</f>
        <v>#VALUE!</v>
      </c>
      <c r="D489" t="e">
        <f>CONCATENATE(Table1[[#This Row],[summary]],
CHAR(13),
Table1[[#This Row],[startdayname]],
", ",
TEXT((Table1[[#This Row],[startshortdate]]),"MMM D"),
CHAR(13),
TEXT((Table1[[#This Row],[starttime]]), "h:mm am/pm"),CHAR(13),Table1[[#This Row],[description]],CHAR(13))</f>
        <v>#VALUE!</v>
      </c>
    </row>
    <row r="490" spans="1:4" x14ac:dyDescent="0.25">
      <c r="A490" t="e">
        <f>VLOOKUP(Table1[[#This Row],[locationaddress]],VENUEID!$A$2:$B$28,1,TRUE)</f>
        <v>#VALUE!</v>
      </c>
      <c r="B490" t="e">
        <f>IF(Table1[[#This Row],[categories]]="","",
IF(ISNUMBER(SEARCH("*ADULTS*",Table1[categories])),"ADULTS",
IF(ISNUMBER(SEARCH("*CHILDREN*",Table1[categories])),"CHILDREN",
IF(ISNUMBER(SEARCH("*TEENS*",Table1[categories])),"TEENS"))))</f>
        <v>#VALUE!</v>
      </c>
      <c r="C490" t="e">
        <f>Table1[[#This Row],[startdatetime]]</f>
        <v>#VALUE!</v>
      </c>
      <c r="D490" t="e">
        <f>CONCATENATE(Table1[[#This Row],[summary]],
CHAR(13),
Table1[[#This Row],[startdayname]],
", ",
TEXT((Table1[[#This Row],[startshortdate]]),"MMM D"),
CHAR(13),
TEXT((Table1[[#This Row],[starttime]]), "h:mm am/pm"),CHAR(13),Table1[[#This Row],[description]],CHAR(13))</f>
        <v>#VALUE!</v>
      </c>
    </row>
    <row r="491" spans="1:4" x14ac:dyDescent="0.25">
      <c r="A491" t="e">
        <f>VLOOKUP(Table1[[#This Row],[locationaddress]],VENUEID!$A$2:$B$28,1,TRUE)</f>
        <v>#VALUE!</v>
      </c>
      <c r="B491" t="e">
        <f>IF(Table1[[#This Row],[categories]]="","",
IF(ISNUMBER(SEARCH("*ADULTS*",Table1[categories])),"ADULTS",
IF(ISNUMBER(SEARCH("*CHILDREN*",Table1[categories])),"CHILDREN",
IF(ISNUMBER(SEARCH("*TEENS*",Table1[categories])),"TEENS"))))</f>
        <v>#VALUE!</v>
      </c>
      <c r="C491" t="e">
        <f>Table1[[#This Row],[startdatetime]]</f>
        <v>#VALUE!</v>
      </c>
      <c r="D491" t="e">
        <f>CONCATENATE(Table1[[#This Row],[summary]],
CHAR(13),
Table1[[#This Row],[startdayname]],
", ",
TEXT((Table1[[#This Row],[startshortdate]]),"MMM D"),
CHAR(13),
TEXT((Table1[[#This Row],[starttime]]), "h:mm am/pm"),CHAR(13),Table1[[#This Row],[description]],CHAR(13))</f>
        <v>#VALUE!</v>
      </c>
    </row>
    <row r="492" spans="1:4" x14ac:dyDescent="0.25">
      <c r="A492" t="e">
        <f>VLOOKUP(Table1[[#This Row],[locationaddress]],VENUEID!$A$2:$B$28,1,TRUE)</f>
        <v>#VALUE!</v>
      </c>
      <c r="B492" t="e">
        <f>IF(Table1[[#This Row],[categories]]="","",
IF(ISNUMBER(SEARCH("*ADULTS*",Table1[categories])),"ADULTS",
IF(ISNUMBER(SEARCH("*CHILDREN*",Table1[categories])),"CHILDREN",
IF(ISNUMBER(SEARCH("*TEENS*",Table1[categories])),"TEENS"))))</f>
        <v>#VALUE!</v>
      </c>
      <c r="C492" t="e">
        <f>Table1[[#This Row],[startdatetime]]</f>
        <v>#VALUE!</v>
      </c>
      <c r="D492" t="e">
        <f>CONCATENATE(Table1[[#This Row],[summary]],
CHAR(13),
Table1[[#This Row],[startdayname]],
", ",
TEXT((Table1[[#This Row],[startshortdate]]),"MMM D"),
CHAR(13),
TEXT((Table1[[#This Row],[starttime]]), "h:mm am/pm"),CHAR(13),Table1[[#This Row],[description]],CHAR(13))</f>
        <v>#VALUE!</v>
      </c>
    </row>
    <row r="493" spans="1:4" x14ac:dyDescent="0.25">
      <c r="A493" t="e">
        <f>VLOOKUP(Table1[[#This Row],[locationaddress]],VENUEID!$A$2:$B$28,1,TRUE)</f>
        <v>#VALUE!</v>
      </c>
      <c r="B493" t="e">
        <f>IF(Table1[[#This Row],[categories]]="","",
IF(ISNUMBER(SEARCH("*ADULTS*",Table1[categories])),"ADULTS",
IF(ISNUMBER(SEARCH("*CHILDREN*",Table1[categories])),"CHILDREN",
IF(ISNUMBER(SEARCH("*TEENS*",Table1[categories])),"TEENS"))))</f>
        <v>#VALUE!</v>
      </c>
      <c r="C493" t="e">
        <f>Table1[[#This Row],[startdatetime]]</f>
        <v>#VALUE!</v>
      </c>
      <c r="D493" t="e">
        <f>CONCATENATE(Table1[[#This Row],[summary]],
CHAR(13),
Table1[[#This Row],[startdayname]],
", ",
TEXT((Table1[[#This Row],[startshortdate]]),"MMM D"),
CHAR(13),
TEXT((Table1[[#This Row],[starttime]]), "h:mm am/pm"),CHAR(13),Table1[[#This Row],[description]],CHAR(13))</f>
        <v>#VALUE!</v>
      </c>
    </row>
    <row r="494" spans="1:4" x14ac:dyDescent="0.25">
      <c r="A494" t="e">
        <f>VLOOKUP(Table1[[#This Row],[locationaddress]],VENUEID!$A$2:$B$28,1,TRUE)</f>
        <v>#VALUE!</v>
      </c>
      <c r="B494" t="e">
        <f>IF(Table1[[#This Row],[categories]]="","",
IF(ISNUMBER(SEARCH("*ADULTS*",Table1[categories])),"ADULTS",
IF(ISNUMBER(SEARCH("*CHILDREN*",Table1[categories])),"CHILDREN",
IF(ISNUMBER(SEARCH("*TEENS*",Table1[categories])),"TEENS"))))</f>
        <v>#VALUE!</v>
      </c>
      <c r="C494" t="e">
        <f>Table1[[#This Row],[startdatetime]]</f>
        <v>#VALUE!</v>
      </c>
      <c r="D494" t="e">
        <f>CONCATENATE(Table1[[#This Row],[summary]],
CHAR(13),
Table1[[#This Row],[startdayname]],
", ",
TEXT((Table1[[#This Row],[startshortdate]]),"MMM D"),
CHAR(13),
TEXT((Table1[[#This Row],[starttime]]), "h:mm am/pm"),CHAR(13),Table1[[#This Row],[description]],CHAR(13))</f>
        <v>#VALUE!</v>
      </c>
    </row>
    <row r="495" spans="1:4" x14ac:dyDescent="0.25">
      <c r="A495" t="e">
        <f>VLOOKUP(Table1[[#This Row],[locationaddress]],VENUEID!$A$2:$B$28,1,TRUE)</f>
        <v>#VALUE!</v>
      </c>
      <c r="B495" t="e">
        <f>IF(Table1[[#This Row],[categories]]="","",
IF(ISNUMBER(SEARCH("*ADULTS*",Table1[categories])),"ADULTS",
IF(ISNUMBER(SEARCH("*CHILDREN*",Table1[categories])),"CHILDREN",
IF(ISNUMBER(SEARCH("*TEENS*",Table1[categories])),"TEENS"))))</f>
        <v>#VALUE!</v>
      </c>
      <c r="C495" t="e">
        <f>Table1[[#This Row],[startdatetime]]</f>
        <v>#VALUE!</v>
      </c>
      <c r="D495" t="e">
        <f>CONCATENATE(Table1[[#This Row],[summary]],
CHAR(13),
Table1[[#This Row],[startdayname]],
", ",
TEXT((Table1[[#This Row],[startshortdate]]),"MMM D"),
CHAR(13),
TEXT((Table1[[#This Row],[starttime]]), "h:mm am/pm"),CHAR(13),Table1[[#This Row],[description]],CHAR(13))</f>
        <v>#VALUE!</v>
      </c>
    </row>
    <row r="496" spans="1:4" x14ac:dyDescent="0.25">
      <c r="A496" t="e">
        <f>VLOOKUP(Table1[[#This Row],[locationaddress]],VENUEID!$A$2:$B$28,1,TRUE)</f>
        <v>#VALUE!</v>
      </c>
      <c r="B496" t="e">
        <f>IF(Table1[[#This Row],[categories]]="","",
IF(ISNUMBER(SEARCH("*ADULTS*",Table1[categories])),"ADULTS",
IF(ISNUMBER(SEARCH("*CHILDREN*",Table1[categories])),"CHILDREN",
IF(ISNUMBER(SEARCH("*TEENS*",Table1[categories])),"TEENS"))))</f>
        <v>#VALUE!</v>
      </c>
      <c r="C496" t="e">
        <f>Table1[[#This Row],[startdatetime]]</f>
        <v>#VALUE!</v>
      </c>
      <c r="D496" t="e">
        <f>CONCATENATE(Table1[[#This Row],[summary]],
CHAR(13),
Table1[[#This Row],[startdayname]],
", ",
TEXT((Table1[[#This Row],[startshortdate]]),"MMM D"),
CHAR(13),
TEXT((Table1[[#This Row],[starttime]]), "h:mm am/pm"),CHAR(13),Table1[[#This Row],[description]],CHAR(13))</f>
        <v>#VALUE!</v>
      </c>
    </row>
    <row r="497" spans="1:4" x14ac:dyDescent="0.25">
      <c r="A497" t="e">
        <f>VLOOKUP(Table1[[#This Row],[locationaddress]],VENUEID!$A$2:$B$28,1,TRUE)</f>
        <v>#VALUE!</v>
      </c>
      <c r="B497" t="e">
        <f>IF(Table1[[#This Row],[categories]]="","",
IF(ISNUMBER(SEARCH("*ADULTS*",Table1[categories])),"ADULTS",
IF(ISNUMBER(SEARCH("*CHILDREN*",Table1[categories])),"CHILDREN",
IF(ISNUMBER(SEARCH("*TEENS*",Table1[categories])),"TEENS"))))</f>
        <v>#VALUE!</v>
      </c>
      <c r="C497" t="e">
        <f>Table1[[#This Row],[startdatetime]]</f>
        <v>#VALUE!</v>
      </c>
      <c r="D497" t="e">
        <f>CONCATENATE(Table1[[#This Row],[summary]],
CHAR(13),
Table1[[#This Row],[startdayname]],
", ",
TEXT((Table1[[#This Row],[startshortdate]]),"MMM D"),
CHAR(13),
TEXT((Table1[[#This Row],[starttime]]), "h:mm am/pm"),CHAR(13),Table1[[#This Row],[description]],CHAR(13))</f>
        <v>#VALUE!</v>
      </c>
    </row>
    <row r="498" spans="1:4" x14ac:dyDescent="0.25">
      <c r="A498" t="e">
        <f>VLOOKUP(Table1[[#This Row],[locationaddress]],VENUEID!$A$2:$B$28,1,TRUE)</f>
        <v>#VALUE!</v>
      </c>
      <c r="B498" t="e">
        <f>IF(Table1[[#This Row],[categories]]="","",
IF(ISNUMBER(SEARCH("*ADULTS*",Table1[categories])),"ADULTS",
IF(ISNUMBER(SEARCH("*CHILDREN*",Table1[categories])),"CHILDREN",
IF(ISNUMBER(SEARCH("*TEENS*",Table1[categories])),"TEENS"))))</f>
        <v>#VALUE!</v>
      </c>
      <c r="C498" t="e">
        <f>Table1[[#This Row],[startdatetime]]</f>
        <v>#VALUE!</v>
      </c>
      <c r="D498" t="e">
        <f>CONCATENATE(Table1[[#This Row],[summary]],
CHAR(13),
Table1[[#This Row],[startdayname]],
", ",
TEXT((Table1[[#This Row],[startshortdate]]),"MMM D"),
CHAR(13),
TEXT((Table1[[#This Row],[starttime]]), "h:mm am/pm"),CHAR(13),Table1[[#This Row],[description]],CHAR(13))</f>
        <v>#VALUE!</v>
      </c>
    </row>
    <row r="499" spans="1:4" x14ac:dyDescent="0.25">
      <c r="A499" t="e">
        <f>VLOOKUP(Table1[[#This Row],[locationaddress]],VENUEID!$A$2:$B$28,1,TRUE)</f>
        <v>#VALUE!</v>
      </c>
      <c r="B499" t="e">
        <f>IF(Table1[[#This Row],[categories]]="","",
IF(ISNUMBER(SEARCH("*ADULTS*",Table1[categories])),"ADULTS",
IF(ISNUMBER(SEARCH("*CHILDREN*",Table1[categories])),"CHILDREN",
IF(ISNUMBER(SEARCH("*TEENS*",Table1[categories])),"TEENS"))))</f>
        <v>#VALUE!</v>
      </c>
      <c r="C499" t="e">
        <f>Table1[[#This Row],[startdatetime]]</f>
        <v>#VALUE!</v>
      </c>
      <c r="D499" t="e">
        <f>CONCATENATE(Table1[[#This Row],[summary]],
CHAR(13),
Table1[[#This Row],[startdayname]],
", ",
TEXT((Table1[[#This Row],[startshortdate]]),"MMM D"),
CHAR(13),
TEXT((Table1[[#This Row],[starttime]]), "h:mm am/pm"),CHAR(13),Table1[[#This Row],[description]],CHAR(13))</f>
        <v>#VALUE!</v>
      </c>
    </row>
    <row r="500" spans="1:4" x14ac:dyDescent="0.25">
      <c r="A500" t="e">
        <f>VLOOKUP(Table1[[#This Row],[locationaddress]],VENUEID!$A$2:$B$28,1,TRUE)</f>
        <v>#VALUE!</v>
      </c>
      <c r="B500" t="e">
        <f>IF(Table1[[#This Row],[categories]]="","",
IF(ISNUMBER(SEARCH("*ADULTS*",Table1[categories])),"ADULTS",
IF(ISNUMBER(SEARCH("*CHILDREN*",Table1[categories])),"CHILDREN",
IF(ISNUMBER(SEARCH("*TEENS*",Table1[categories])),"TEENS"))))</f>
        <v>#VALUE!</v>
      </c>
      <c r="C500" t="e">
        <f>Table1[[#This Row],[startdatetime]]</f>
        <v>#VALUE!</v>
      </c>
      <c r="D500" t="e">
        <f>CONCATENATE(Table1[[#This Row],[summary]],
CHAR(13),
Table1[[#This Row],[startdayname]],
", ",
TEXT((Table1[[#This Row],[startshortdate]]),"MMM D"),
CHAR(13),
TEXT((Table1[[#This Row],[starttime]]), "h:mm am/pm"),CHAR(13),Table1[[#This Row],[description]],CHAR(13))</f>
        <v>#VALUE!</v>
      </c>
    </row>
    <row r="501" spans="1:4" x14ac:dyDescent="0.25">
      <c r="A501" t="e">
        <f>VLOOKUP(Table1[[#This Row],[locationaddress]],VENUEID!$A$2:$B$28,1,TRUE)</f>
        <v>#VALUE!</v>
      </c>
      <c r="B501" t="e">
        <f>IF(Table1[[#This Row],[categories]]="","",
IF(ISNUMBER(SEARCH("*ADULTS*",Table1[categories])),"ADULTS",
IF(ISNUMBER(SEARCH("*CHILDREN*",Table1[categories])),"CHILDREN",
IF(ISNUMBER(SEARCH("*TEENS*",Table1[categories])),"TEENS"))))</f>
        <v>#VALUE!</v>
      </c>
      <c r="C501" t="e">
        <f>Table1[[#This Row],[startdatetime]]</f>
        <v>#VALUE!</v>
      </c>
      <c r="D501" t="e">
        <f>CONCATENATE(Table1[[#This Row],[summary]],
CHAR(13),
Table1[[#This Row],[startdayname]],
", ",
TEXT((Table1[[#This Row],[startshortdate]]),"MMM D"),
CHAR(13),
TEXT((Table1[[#This Row],[starttime]]), "h:mm am/pm"),CHAR(13),Table1[[#This Row],[description]],CHAR(13))</f>
        <v>#VALUE!</v>
      </c>
    </row>
    <row r="502" spans="1:4" x14ac:dyDescent="0.25">
      <c r="A502" t="e">
        <f>VLOOKUP(Table1[[#This Row],[locationaddress]],VENUEID!$A$2:$B$28,1,TRUE)</f>
        <v>#VALUE!</v>
      </c>
      <c r="B502" t="e">
        <f>IF(Table1[[#This Row],[categories]]="","",
IF(ISNUMBER(SEARCH("*ADULTS*",Table1[categories])),"ADULTS",
IF(ISNUMBER(SEARCH("*CHILDREN*",Table1[categories])),"CHILDREN",
IF(ISNUMBER(SEARCH("*TEENS*",Table1[categories])),"TEENS"))))</f>
        <v>#VALUE!</v>
      </c>
      <c r="C502" t="e">
        <f>Table1[[#This Row],[startdatetime]]</f>
        <v>#VALUE!</v>
      </c>
      <c r="D502" t="e">
        <f>CONCATENATE(Table1[[#This Row],[summary]],
CHAR(13),
Table1[[#This Row],[startdayname]],
", ",
TEXT((Table1[[#This Row],[startshortdate]]),"MMM D"),
CHAR(13),
TEXT((Table1[[#This Row],[starttime]]), "h:mm am/pm"),CHAR(13),Table1[[#This Row],[description]],CHAR(13))</f>
        <v>#VALUE!</v>
      </c>
    </row>
    <row r="503" spans="1:4" x14ac:dyDescent="0.25">
      <c r="A503" t="e">
        <f>VLOOKUP(Table1[[#This Row],[locationaddress]],VENUEID!$A$2:$B$28,1,TRUE)</f>
        <v>#VALUE!</v>
      </c>
      <c r="B503" t="e">
        <f>IF(Table1[[#This Row],[categories]]="","",
IF(ISNUMBER(SEARCH("*ADULTS*",Table1[categories])),"ADULTS",
IF(ISNUMBER(SEARCH("*CHILDREN*",Table1[categories])),"CHILDREN",
IF(ISNUMBER(SEARCH("*TEENS*",Table1[categories])),"TEENS"))))</f>
        <v>#VALUE!</v>
      </c>
      <c r="C503" t="e">
        <f>Table1[[#This Row],[startdatetime]]</f>
        <v>#VALUE!</v>
      </c>
      <c r="D503" t="e">
        <f>CONCATENATE(Table1[[#This Row],[summary]],
CHAR(13),
Table1[[#This Row],[startdayname]],
", ",
TEXT((Table1[[#This Row],[startshortdate]]),"MMM D"),
CHAR(13),
TEXT((Table1[[#This Row],[starttime]]), "h:mm am/pm"),CHAR(13),Table1[[#This Row],[description]],CHAR(13))</f>
        <v>#VALUE!</v>
      </c>
    </row>
    <row r="504" spans="1:4" x14ac:dyDescent="0.25">
      <c r="A504" t="e">
        <f>VLOOKUP(Table1[[#This Row],[locationaddress]],VENUEID!$A$2:$B$28,1,TRUE)</f>
        <v>#VALUE!</v>
      </c>
      <c r="B504" t="e">
        <f>IF(Table1[[#This Row],[categories]]="","",
IF(ISNUMBER(SEARCH("*ADULTS*",Table1[categories])),"ADULTS",
IF(ISNUMBER(SEARCH("*CHILDREN*",Table1[categories])),"CHILDREN",
IF(ISNUMBER(SEARCH("*TEENS*",Table1[categories])),"TEENS"))))</f>
        <v>#VALUE!</v>
      </c>
      <c r="C504" t="e">
        <f>Table1[[#This Row],[startdatetime]]</f>
        <v>#VALUE!</v>
      </c>
      <c r="D504" t="e">
        <f>CONCATENATE(Table1[[#This Row],[summary]],
CHAR(13),
Table1[[#This Row],[startdayname]],
", ",
TEXT((Table1[[#This Row],[startshortdate]]),"MMM D"),
CHAR(13),
TEXT((Table1[[#This Row],[starttime]]), "h:mm am/pm"),CHAR(13),Table1[[#This Row],[description]],CHAR(13))</f>
        <v>#VALUE!</v>
      </c>
    </row>
    <row r="505" spans="1:4" x14ac:dyDescent="0.25">
      <c r="A505" t="e">
        <f>VLOOKUP(Table1[[#This Row],[locationaddress]],VENUEID!$A$2:$B$28,1,TRUE)</f>
        <v>#VALUE!</v>
      </c>
      <c r="B505" t="e">
        <f>IF(Table1[[#This Row],[categories]]="","",
IF(ISNUMBER(SEARCH("*ADULTS*",Table1[categories])),"ADULTS",
IF(ISNUMBER(SEARCH("*CHILDREN*",Table1[categories])),"CHILDREN",
IF(ISNUMBER(SEARCH("*TEENS*",Table1[categories])),"TEENS"))))</f>
        <v>#VALUE!</v>
      </c>
      <c r="C505" t="e">
        <f>Table1[[#This Row],[startdatetime]]</f>
        <v>#VALUE!</v>
      </c>
      <c r="D505" t="e">
        <f>CONCATENATE(Table1[[#This Row],[summary]],
CHAR(13),
Table1[[#This Row],[startdayname]],
", ",
TEXT((Table1[[#This Row],[startshortdate]]),"MMM D"),
CHAR(13),
TEXT((Table1[[#This Row],[starttime]]), "h:mm am/pm"),CHAR(13),Table1[[#This Row],[description]],CHAR(13))</f>
        <v>#VALUE!</v>
      </c>
    </row>
    <row r="506" spans="1:4" x14ac:dyDescent="0.25">
      <c r="A506" t="e">
        <f>VLOOKUP(Table1[[#This Row],[locationaddress]],VENUEID!$A$2:$B$28,1,TRUE)</f>
        <v>#VALUE!</v>
      </c>
      <c r="B506" t="e">
        <f>IF(Table1[[#This Row],[categories]]="","",
IF(ISNUMBER(SEARCH("*ADULTS*",Table1[categories])),"ADULTS",
IF(ISNUMBER(SEARCH("*CHILDREN*",Table1[categories])),"CHILDREN",
IF(ISNUMBER(SEARCH("*TEENS*",Table1[categories])),"TEENS"))))</f>
        <v>#VALUE!</v>
      </c>
      <c r="C506" t="e">
        <f>Table1[[#This Row],[startdatetime]]</f>
        <v>#VALUE!</v>
      </c>
      <c r="D506" t="e">
        <f>CONCATENATE(Table1[[#This Row],[summary]],
CHAR(13),
Table1[[#This Row],[startdayname]],
", ",
TEXT((Table1[[#This Row],[startshortdate]]),"MMM D"),
CHAR(13),
TEXT((Table1[[#This Row],[starttime]]), "h:mm am/pm"),CHAR(13),Table1[[#This Row],[description]],CHAR(13))</f>
        <v>#VALUE!</v>
      </c>
    </row>
    <row r="507" spans="1:4" x14ac:dyDescent="0.25">
      <c r="A507" t="e">
        <f>VLOOKUP(Table1[[#This Row],[locationaddress]],VENUEID!$A$2:$B$28,1,TRUE)</f>
        <v>#VALUE!</v>
      </c>
      <c r="B507" t="e">
        <f>IF(Table1[[#This Row],[categories]]="","",
IF(ISNUMBER(SEARCH("*ADULTS*",Table1[categories])),"ADULTS",
IF(ISNUMBER(SEARCH("*CHILDREN*",Table1[categories])),"CHILDREN",
IF(ISNUMBER(SEARCH("*TEENS*",Table1[categories])),"TEENS"))))</f>
        <v>#VALUE!</v>
      </c>
      <c r="C507" t="e">
        <f>Table1[[#This Row],[startdatetime]]</f>
        <v>#VALUE!</v>
      </c>
      <c r="D507" t="e">
        <f>CONCATENATE(Table1[[#This Row],[summary]],
CHAR(13),
Table1[[#This Row],[startdayname]],
", ",
TEXT((Table1[[#This Row],[startshortdate]]),"MMM D"),
CHAR(13),
TEXT((Table1[[#This Row],[starttime]]), "h:mm am/pm"),CHAR(13),Table1[[#This Row],[description]],CHAR(13))</f>
        <v>#VALUE!</v>
      </c>
    </row>
    <row r="508" spans="1:4" x14ac:dyDescent="0.25">
      <c r="A508" t="e">
        <f>VLOOKUP(Table1[[#This Row],[locationaddress]],VENUEID!$A$2:$B$28,1,TRUE)</f>
        <v>#VALUE!</v>
      </c>
      <c r="B508" t="e">
        <f>IF(Table1[[#This Row],[categories]]="","",
IF(ISNUMBER(SEARCH("*ADULTS*",Table1[categories])),"ADULTS",
IF(ISNUMBER(SEARCH("*CHILDREN*",Table1[categories])),"CHILDREN",
IF(ISNUMBER(SEARCH("*TEENS*",Table1[categories])),"TEENS"))))</f>
        <v>#VALUE!</v>
      </c>
      <c r="C508" t="e">
        <f>Table1[[#This Row],[startdatetime]]</f>
        <v>#VALUE!</v>
      </c>
      <c r="D508" t="e">
        <f>CONCATENATE(Table1[[#This Row],[summary]],
CHAR(13),
Table1[[#This Row],[startdayname]],
", ",
TEXT((Table1[[#This Row],[startshortdate]]),"MMM D"),
CHAR(13),
TEXT((Table1[[#This Row],[starttime]]), "h:mm am/pm"),CHAR(13),Table1[[#This Row],[description]],CHAR(13))</f>
        <v>#VALUE!</v>
      </c>
    </row>
    <row r="509" spans="1:4" x14ac:dyDescent="0.25">
      <c r="A509" t="e">
        <f>VLOOKUP(Table1[[#This Row],[locationaddress]],VENUEID!$A$2:$B$28,1,TRUE)</f>
        <v>#VALUE!</v>
      </c>
      <c r="B509" t="e">
        <f>IF(Table1[[#This Row],[categories]]="","",
IF(ISNUMBER(SEARCH("*ADULTS*",Table1[categories])),"ADULTS",
IF(ISNUMBER(SEARCH("*CHILDREN*",Table1[categories])),"CHILDREN",
IF(ISNUMBER(SEARCH("*TEENS*",Table1[categories])),"TEENS"))))</f>
        <v>#VALUE!</v>
      </c>
      <c r="C509" t="e">
        <f>Table1[[#This Row],[startdatetime]]</f>
        <v>#VALUE!</v>
      </c>
      <c r="D509" t="e">
        <f>CONCATENATE(Table1[[#This Row],[summary]],
CHAR(13),
Table1[[#This Row],[startdayname]],
", ",
TEXT((Table1[[#This Row],[startshortdate]]),"MMM D"),
CHAR(13),
TEXT((Table1[[#This Row],[starttime]]), "h:mm am/pm"),CHAR(13),Table1[[#This Row],[description]],CHAR(13))</f>
        <v>#VALUE!</v>
      </c>
    </row>
    <row r="510" spans="1:4" x14ac:dyDescent="0.25">
      <c r="A510" t="e">
        <f>VLOOKUP(Table1[[#This Row],[locationaddress]],VENUEID!$A$2:$B$28,1,TRUE)</f>
        <v>#VALUE!</v>
      </c>
      <c r="B510" t="e">
        <f>IF(Table1[[#This Row],[categories]]="","",
IF(ISNUMBER(SEARCH("*ADULTS*",Table1[categories])),"ADULTS",
IF(ISNUMBER(SEARCH("*CHILDREN*",Table1[categories])),"CHILDREN",
IF(ISNUMBER(SEARCH("*TEENS*",Table1[categories])),"TEENS"))))</f>
        <v>#VALUE!</v>
      </c>
      <c r="C510" t="e">
        <f>Table1[[#This Row],[startdatetime]]</f>
        <v>#VALUE!</v>
      </c>
      <c r="D510" t="e">
        <f>CONCATENATE(Table1[[#This Row],[summary]],
CHAR(13),
Table1[[#This Row],[startdayname]],
", ",
TEXT((Table1[[#This Row],[startshortdate]]),"MMM D"),
CHAR(13),
TEXT((Table1[[#This Row],[starttime]]), "h:mm am/pm"),CHAR(13),Table1[[#This Row],[description]],CHAR(13))</f>
        <v>#VALUE!</v>
      </c>
    </row>
    <row r="511" spans="1:4" x14ac:dyDescent="0.25">
      <c r="A511" t="e">
        <f>VLOOKUP(Table1[[#This Row],[locationaddress]],VENUEID!$A$2:$B$28,1,TRUE)</f>
        <v>#VALUE!</v>
      </c>
      <c r="B511" t="e">
        <f>IF(Table1[[#This Row],[categories]]="","",
IF(ISNUMBER(SEARCH("*ADULTS*",Table1[categories])),"ADULTS",
IF(ISNUMBER(SEARCH("*CHILDREN*",Table1[categories])),"CHILDREN",
IF(ISNUMBER(SEARCH("*TEENS*",Table1[categories])),"TEENS"))))</f>
        <v>#VALUE!</v>
      </c>
      <c r="C511" t="e">
        <f>Table1[[#This Row],[startdatetime]]</f>
        <v>#VALUE!</v>
      </c>
      <c r="D511" t="e">
        <f>CONCATENATE(Table1[[#This Row],[summary]],
CHAR(13),
Table1[[#This Row],[startdayname]],
", ",
TEXT((Table1[[#This Row],[startshortdate]]),"MMM D"),
CHAR(13),
TEXT((Table1[[#This Row],[starttime]]), "h:mm am/pm"),CHAR(13),Table1[[#This Row],[description]],CHAR(13))</f>
        <v>#VALUE!</v>
      </c>
    </row>
    <row r="512" spans="1:4" x14ac:dyDescent="0.25">
      <c r="A512" t="e">
        <f>VLOOKUP(Table1[[#This Row],[locationaddress]],VENUEID!$A$2:$B$28,1,TRUE)</f>
        <v>#VALUE!</v>
      </c>
      <c r="B512" t="e">
        <f>IF(Table1[[#This Row],[categories]]="","",
IF(ISNUMBER(SEARCH("*ADULTS*",Table1[categories])),"ADULTS",
IF(ISNUMBER(SEARCH("*CHILDREN*",Table1[categories])),"CHILDREN",
IF(ISNUMBER(SEARCH("*TEENS*",Table1[categories])),"TEENS"))))</f>
        <v>#VALUE!</v>
      </c>
      <c r="C512" t="e">
        <f>Table1[[#This Row],[startdatetime]]</f>
        <v>#VALUE!</v>
      </c>
      <c r="D512" t="e">
        <f>CONCATENATE(Table1[[#This Row],[summary]],
CHAR(13),
Table1[[#This Row],[startdayname]],
", ",
TEXT((Table1[[#This Row],[startshortdate]]),"MMM D"),
CHAR(13),
TEXT((Table1[[#This Row],[starttime]]), "h:mm am/pm"),CHAR(13),Table1[[#This Row],[description]],CHAR(13))</f>
        <v>#VALUE!</v>
      </c>
    </row>
    <row r="513" spans="1:4" x14ac:dyDescent="0.25">
      <c r="A513" t="e">
        <f>VLOOKUP(Table1[[#This Row],[locationaddress]],VENUEID!$A$2:$B$28,1,TRUE)</f>
        <v>#VALUE!</v>
      </c>
      <c r="B513" t="e">
        <f>IF(Table1[[#This Row],[categories]]="","",
IF(ISNUMBER(SEARCH("*ADULTS*",Table1[categories])),"ADULTS",
IF(ISNUMBER(SEARCH("*CHILDREN*",Table1[categories])),"CHILDREN",
IF(ISNUMBER(SEARCH("*TEENS*",Table1[categories])),"TEENS"))))</f>
        <v>#VALUE!</v>
      </c>
      <c r="C513" t="e">
        <f>Table1[[#This Row],[startdatetime]]</f>
        <v>#VALUE!</v>
      </c>
      <c r="D513" t="e">
        <f>CONCATENATE(Table1[[#This Row],[summary]],
CHAR(13),
Table1[[#This Row],[startdayname]],
", ",
TEXT((Table1[[#This Row],[startshortdate]]),"MMM D"),
CHAR(13),
TEXT((Table1[[#This Row],[starttime]]), "h:mm am/pm"),CHAR(13),Table1[[#This Row],[description]],CHAR(13))</f>
        <v>#VALUE!</v>
      </c>
    </row>
    <row r="514" spans="1:4" x14ac:dyDescent="0.25">
      <c r="A514" t="e">
        <f>VLOOKUP(Table1[[#This Row],[locationaddress]],VENUEID!$A$2:$B$28,1,TRUE)</f>
        <v>#VALUE!</v>
      </c>
      <c r="B514" t="e">
        <f>IF(Table1[[#This Row],[categories]]="","",
IF(ISNUMBER(SEARCH("*ADULTS*",Table1[categories])),"ADULTS",
IF(ISNUMBER(SEARCH("*CHILDREN*",Table1[categories])),"CHILDREN",
IF(ISNUMBER(SEARCH("*TEENS*",Table1[categories])),"TEENS"))))</f>
        <v>#VALUE!</v>
      </c>
      <c r="C514" t="e">
        <f>Table1[[#This Row],[startdatetime]]</f>
        <v>#VALUE!</v>
      </c>
      <c r="D514" t="e">
        <f>CONCATENATE(Table1[[#This Row],[summary]],
CHAR(13),
Table1[[#This Row],[startdayname]],
", ",
TEXT((Table1[[#This Row],[startshortdate]]),"MMM D"),
CHAR(13),
TEXT((Table1[[#This Row],[starttime]]), "h:mm am/pm"),CHAR(13),Table1[[#This Row],[description]],CHAR(13))</f>
        <v>#VALUE!</v>
      </c>
    </row>
    <row r="515" spans="1:4" x14ac:dyDescent="0.25">
      <c r="A515" t="e">
        <f>VLOOKUP(Table1[[#This Row],[locationaddress]],VENUEID!$A$2:$B$28,1,TRUE)</f>
        <v>#VALUE!</v>
      </c>
      <c r="B515" t="e">
        <f>IF(Table1[[#This Row],[categories]]="","",
IF(ISNUMBER(SEARCH("*ADULTS*",Table1[categories])),"ADULTS",
IF(ISNUMBER(SEARCH("*CHILDREN*",Table1[categories])),"CHILDREN",
IF(ISNUMBER(SEARCH("*TEENS*",Table1[categories])),"TEENS"))))</f>
        <v>#VALUE!</v>
      </c>
      <c r="C515" t="e">
        <f>Table1[[#This Row],[startdatetime]]</f>
        <v>#VALUE!</v>
      </c>
      <c r="D515" t="e">
        <f>CONCATENATE(Table1[[#This Row],[summary]],
CHAR(13),
Table1[[#This Row],[startdayname]],
", ",
TEXT((Table1[[#This Row],[startshortdate]]),"MMM D"),
CHAR(13),
TEXT((Table1[[#This Row],[starttime]]), "h:mm am/pm"),CHAR(13),Table1[[#This Row],[description]],CHAR(13))</f>
        <v>#VALUE!</v>
      </c>
    </row>
    <row r="516" spans="1:4" x14ac:dyDescent="0.25">
      <c r="A516" t="e">
        <f>VLOOKUP(Table1[[#This Row],[locationaddress]],VENUEID!$A$2:$B$28,1,TRUE)</f>
        <v>#VALUE!</v>
      </c>
      <c r="B516" t="e">
        <f>IF(Table1[[#This Row],[categories]]="","",
IF(ISNUMBER(SEARCH("*ADULTS*",Table1[categories])),"ADULTS",
IF(ISNUMBER(SEARCH("*CHILDREN*",Table1[categories])),"CHILDREN",
IF(ISNUMBER(SEARCH("*TEENS*",Table1[categories])),"TEENS"))))</f>
        <v>#VALUE!</v>
      </c>
      <c r="C516" t="e">
        <f>Table1[[#This Row],[startdatetime]]</f>
        <v>#VALUE!</v>
      </c>
      <c r="D516" t="e">
        <f>CONCATENATE(Table1[[#This Row],[summary]],
CHAR(13),
Table1[[#This Row],[startdayname]],
", ",
TEXT((Table1[[#This Row],[startshortdate]]),"MMM D"),
CHAR(13),
TEXT((Table1[[#This Row],[starttime]]), "h:mm am/pm"),CHAR(13),Table1[[#This Row],[description]],CHAR(13))</f>
        <v>#VALUE!</v>
      </c>
    </row>
    <row r="517" spans="1:4" x14ac:dyDescent="0.25">
      <c r="A517" t="e">
        <f>VLOOKUP(Table1[[#This Row],[locationaddress]],VENUEID!$A$2:$B$28,1,TRUE)</f>
        <v>#VALUE!</v>
      </c>
      <c r="B517" t="e">
        <f>IF(Table1[[#This Row],[categories]]="","",
IF(ISNUMBER(SEARCH("*ADULTS*",Table1[categories])),"ADULTS",
IF(ISNUMBER(SEARCH("*CHILDREN*",Table1[categories])),"CHILDREN",
IF(ISNUMBER(SEARCH("*TEENS*",Table1[categories])),"TEENS"))))</f>
        <v>#VALUE!</v>
      </c>
      <c r="C517" t="e">
        <f>Table1[[#This Row],[startdatetime]]</f>
        <v>#VALUE!</v>
      </c>
      <c r="D517" t="e">
        <f>CONCATENATE(Table1[[#This Row],[summary]],
CHAR(13),
Table1[[#This Row],[startdayname]],
", ",
TEXT((Table1[[#This Row],[startshortdate]]),"MMM D"),
CHAR(13),
TEXT((Table1[[#This Row],[starttime]]), "h:mm am/pm"),CHAR(13),Table1[[#This Row],[description]],CHAR(13))</f>
        <v>#VALUE!</v>
      </c>
    </row>
    <row r="518" spans="1:4" x14ac:dyDescent="0.25">
      <c r="A518" t="e">
        <f>VLOOKUP(Table1[[#This Row],[locationaddress]],VENUEID!$A$2:$B$28,1,TRUE)</f>
        <v>#VALUE!</v>
      </c>
      <c r="B518" t="e">
        <f>IF(Table1[[#This Row],[categories]]="","",
IF(ISNUMBER(SEARCH("*ADULTS*",Table1[categories])),"ADULTS",
IF(ISNUMBER(SEARCH("*CHILDREN*",Table1[categories])),"CHILDREN",
IF(ISNUMBER(SEARCH("*TEENS*",Table1[categories])),"TEENS"))))</f>
        <v>#VALUE!</v>
      </c>
      <c r="C518" t="e">
        <f>Table1[[#This Row],[startdatetime]]</f>
        <v>#VALUE!</v>
      </c>
      <c r="D518" t="e">
        <f>CONCATENATE(Table1[[#This Row],[summary]],
CHAR(13),
Table1[[#This Row],[startdayname]],
", ",
TEXT((Table1[[#This Row],[startshortdate]]),"MMM D"),
CHAR(13),
TEXT((Table1[[#This Row],[starttime]]), "h:mm am/pm"),CHAR(13),Table1[[#This Row],[description]],CHAR(13))</f>
        <v>#VALUE!</v>
      </c>
    </row>
    <row r="519" spans="1:4" x14ac:dyDescent="0.25">
      <c r="A519" t="e">
        <f>VLOOKUP(Table1[[#This Row],[locationaddress]],VENUEID!$A$2:$B$28,1,TRUE)</f>
        <v>#VALUE!</v>
      </c>
      <c r="B519" t="e">
        <f>IF(Table1[[#This Row],[categories]]="","",
IF(ISNUMBER(SEARCH("*ADULTS*",Table1[categories])),"ADULTS",
IF(ISNUMBER(SEARCH("*CHILDREN*",Table1[categories])),"CHILDREN",
IF(ISNUMBER(SEARCH("*TEENS*",Table1[categories])),"TEENS"))))</f>
        <v>#VALUE!</v>
      </c>
      <c r="C519" t="e">
        <f>Table1[[#This Row],[startdatetime]]</f>
        <v>#VALUE!</v>
      </c>
      <c r="D519" t="e">
        <f>CONCATENATE(Table1[[#This Row],[summary]],
CHAR(13),
Table1[[#This Row],[startdayname]],
", ",
TEXT((Table1[[#This Row],[startshortdate]]),"MMM D"),
CHAR(13),
TEXT((Table1[[#This Row],[starttime]]), "h:mm am/pm"),CHAR(13),Table1[[#This Row],[description]],CHAR(13))</f>
        <v>#VALUE!</v>
      </c>
    </row>
    <row r="520" spans="1:4" x14ac:dyDescent="0.25">
      <c r="A520" t="e">
        <f>VLOOKUP(Table1[[#This Row],[locationaddress]],VENUEID!$A$2:$B$28,1,TRUE)</f>
        <v>#VALUE!</v>
      </c>
      <c r="B520" t="e">
        <f>IF(Table1[[#This Row],[categories]]="","",
IF(ISNUMBER(SEARCH("*ADULTS*",Table1[categories])),"ADULTS",
IF(ISNUMBER(SEARCH("*CHILDREN*",Table1[categories])),"CHILDREN",
IF(ISNUMBER(SEARCH("*TEENS*",Table1[categories])),"TEENS"))))</f>
        <v>#VALUE!</v>
      </c>
      <c r="C520" t="e">
        <f>Table1[[#This Row],[startdatetime]]</f>
        <v>#VALUE!</v>
      </c>
      <c r="D520" t="e">
        <f>CONCATENATE(Table1[[#This Row],[summary]],
CHAR(13),
Table1[[#This Row],[startdayname]],
", ",
TEXT((Table1[[#This Row],[startshortdate]]),"MMM D"),
CHAR(13),
TEXT((Table1[[#This Row],[starttime]]), "h:mm am/pm"),CHAR(13),Table1[[#This Row],[description]],CHAR(13))</f>
        <v>#VALUE!</v>
      </c>
    </row>
    <row r="521" spans="1:4" x14ac:dyDescent="0.25">
      <c r="A521" t="e">
        <f>VLOOKUP(Table1[[#This Row],[locationaddress]],VENUEID!$A$2:$B$28,1,TRUE)</f>
        <v>#VALUE!</v>
      </c>
      <c r="B521" t="e">
        <f>IF(Table1[[#This Row],[categories]]="","",
IF(ISNUMBER(SEARCH("*ADULTS*",Table1[categories])),"ADULTS",
IF(ISNUMBER(SEARCH("*CHILDREN*",Table1[categories])),"CHILDREN",
IF(ISNUMBER(SEARCH("*TEENS*",Table1[categories])),"TEENS"))))</f>
        <v>#VALUE!</v>
      </c>
      <c r="C521" t="e">
        <f>Table1[[#This Row],[startdatetime]]</f>
        <v>#VALUE!</v>
      </c>
      <c r="D521" t="e">
        <f>CONCATENATE(Table1[[#This Row],[summary]],
CHAR(13),
Table1[[#This Row],[startdayname]],
", ",
TEXT((Table1[[#This Row],[startshortdate]]),"MMM D"),
CHAR(13),
TEXT((Table1[[#This Row],[starttime]]), "h:mm am/pm"),CHAR(13),Table1[[#This Row],[description]],CHAR(13))</f>
        <v>#VALUE!</v>
      </c>
    </row>
    <row r="522" spans="1:4" x14ac:dyDescent="0.25">
      <c r="A522" t="e">
        <f>VLOOKUP(Table1[[#This Row],[locationaddress]],VENUEID!$A$2:$B$28,1,TRUE)</f>
        <v>#VALUE!</v>
      </c>
      <c r="B522" t="e">
        <f>IF(Table1[[#This Row],[categories]]="","",
IF(ISNUMBER(SEARCH("*ADULTS*",Table1[categories])),"ADULTS",
IF(ISNUMBER(SEARCH("*CHILDREN*",Table1[categories])),"CHILDREN",
IF(ISNUMBER(SEARCH("*TEENS*",Table1[categories])),"TEENS"))))</f>
        <v>#VALUE!</v>
      </c>
      <c r="C522" t="e">
        <f>Table1[[#This Row],[startdatetime]]</f>
        <v>#VALUE!</v>
      </c>
      <c r="D522" t="e">
        <f>CONCATENATE(Table1[[#This Row],[summary]],
CHAR(13),
Table1[[#This Row],[startdayname]],
", ",
TEXT((Table1[[#This Row],[startshortdate]]),"MMM D"),
CHAR(13),
TEXT((Table1[[#This Row],[starttime]]), "h:mm am/pm"),CHAR(13),Table1[[#This Row],[description]],CHAR(13))</f>
        <v>#VALUE!</v>
      </c>
    </row>
    <row r="523" spans="1:4" x14ac:dyDescent="0.25">
      <c r="A523" t="e">
        <f>VLOOKUP(Table1[[#This Row],[locationaddress]],VENUEID!$A$2:$B$28,1,TRUE)</f>
        <v>#VALUE!</v>
      </c>
      <c r="B523" t="e">
        <f>IF(Table1[[#This Row],[categories]]="","",
IF(ISNUMBER(SEARCH("*ADULTS*",Table1[categories])),"ADULTS",
IF(ISNUMBER(SEARCH("*CHILDREN*",Table1[categories])),"CHILDREN",
IF(ISNUMBER(SEARCH("*TEENS*",Table1[categories])),"TEENS"))))</f>
        <v>#VALUE!</v>
      </c>
      <c r="C523" t="e">
        <f>Table1[[#This Row],[startdatetime]]</f>
        <v>#VALUE!</v>
      </c>
      <c r="D523" t="e">
        <f>CONCATENATE(Table1[[#This Row],[summary]],
CHAR(13),
Table1[[#This Row],[startdayname]],
", ",
TEXT((Table1[[#This Row],[startshortdate]]),"MMM D"),
CHAR(13),
TEXT((Table1[[#This Row],[starttime]]), "h:mm am/pm"),CHAR(13),Table1[[#This Row],[description]],CHAR(13))</f>
        <v>#VALUE!</v>
      </c>
    </row>
    <row r="524" spans="1:4" x14ac:dyDescent="0.25">
      <c r="A524" t="e">
        <f>VLOOKUP(Table1[[#This Row],[locationaddress]],VENUEID!$A$2:$B$28,1,TRUE)</f>
        <v>#VALUE!</v>
      </c>
      <c r="B524" t="e">
        <f>IF(Table1[[#This Row],[categories]]="","",
IF(ISNUMBER(SEARCH("*ADULTS*",Table1[categories])),"ADULTS",
IF(ISNUMBER(SEARCH("*CHILDREN*",Table1[categories])),"CHILDREN",
IF(ISNUMBER(SEARCH("*TEENS*",Table1[categories])),"TEENS"))))</f>
        <v>#VALUE!</v>
      </c>
      <c r="C524" t="e">
        <f>Table1[[#This Row],[startdatetime]]</f>
        <v>#VALUE!</v>
      </c>
      <c r="D524" t="e">
        <f>CONCATENATE(Table1[[#This Row],[summary]],
CHAR(13),
Table1[[#This Row],[startdayname]],
", ",
TEXT((Table1[[#This Row],[startshortdate]]),"MMM D"),
CHAR(13),
TEXT((Table1[[#This Row],[starttime]]), "h:mm am/pm"),CHAR(13),Table1[[#This Row],[description]],CHAR(13))</f>
        <v>#VALUE!</v>
      </c>
    </row>
    <row r="525" spans="1:4" x14ac:dyDescent="0.25">
      <c r="A525" t="e">
        <f>VLOOKUP(Table1[[#This Row],[locationaddress]],VENUEID!$A$2:$B$28,1,TRUE)</f>
        <v>#VALUE!</v>
      </c>
      <c r="B525" t="e">
        <f>IF(Table1[[#This Row],[categories]]="","",
IF(ISNUMBER(SEARCH("*ADULTS*",Table1[categories])),"ADULTS",
IF(ISNUMBER(SEARCH("*CHILDREN*",Table1[categories])),"CHILDREN",
IF(ISNUMBER(SEARCH("*TEENS*",Table1[categories])),"TEENS"))))</f>
        <v>#VALUE!</v>
      </c>
      <c r="C525" t="e">
        <f>Table1[[#This Row],[startdatetime]]</f>
        <v>#VALUE!</v>
      </c>
      <c r="D525" t="e">
        <f>CONCATENATE(Table1[[#This Row],[summary]],
CHAR(13),
Table1[[#This Row],[startdayname]],
", ",
TEXT((Table1[[#This Row],[startshortdate]]),"MMM D"),
CHAR(13),
TEXT((Table1[[#This Row],[starttime]]), "h:mm am/pm"),CHAR(13),Table1[[#This Row],[description]],CHAR(13))</f>
        <v>#VALUE!</v>
      </c>
    </row>
    <row r="526" spans="1:4" x14ac:dyDescent="0.25">
      <c r="A526" t="e">
        <f>VLOOKUP(Table1[[#This Row],[locationaddress]],VENUEID!$A$2:$B$28,1,TRUE)</f>
        <v>#VALUE!</v>
      </c>
      <c r="B526" t="e">
        <f>IF(Table1[[#This Row],[categories]]="","",
IF(ISNUMBER(SEARCH("*ADULTS*",Table1[categories])),"ADULTS",
IF(ISNUMBER(SEARCH("*CHILDREN*",Table1[categories])),"CHILDREN",
IF(ISNUMBER(SEARCH("*TEENS*",Table1[categories])),"TEENS"))))</f>
        <v>#VALUE!</v>
      </c>
      <c r="C526" t="e">
        <f>Table1[[#This Row],[startdatetime]]</f>
        <v>#VALUE!</v>
      </c>
      <c r="D526" t="e">
        <f>CONCATENATE(Table1[[#This Row],[summary]],
CHAR(13),
Table1[[#This Row],[startdayname]],
", ",
TEXT((Table1[[#This Row],[startshortdate]]),"MMM D"),
CHAR(13),
TEXT((Table1[[#This Row],[starttime]]), "h:mm am/pm"),CHAR(13),Table1[[#This Row],[description]],CHAR(13))</f>
        <v>#VALUE!</v>
      </c>
    </row>
    <row r="527" spans="1:4" x14ac:dyDescent="0.25">
      <c r="A527" t="e">
        <f>VLOOKUP(Table1[[#This Row],[locationaddress]],VENUEID!$A$2:$B$28,1,TRUE)</f>
        <v>#VALUE!</v>
      </c>
      <c r="B527" t="e">
        <f>IF(Table1[[#This Row],[categories]]="","",
IF(ISNUMBER(SEARCH("*ADULTS*",Table1[categories])),"ADULTS",
IF(ISNUMBER(SEARCH("*CHILDREN*",Table1[categories])),"CHILDREN",
IF(ISNUMBER(SEARCH("*TEENS*",Table1[categories])),"TEENS"))))</f>
        <v>#VALUE!</v>
      </c>
      <c r="C527" t="e">
        <f>Table1[[#This Row],[startdatetime]]</f>
        <v>#VALUE!</v>
      </c>
      <c r="D527" t="e">
        <f>CONCATENATE(Table1[[#This Row],[summary]],
CHAR(13),
Table1[[#This Row],[startdayname]],
", ",
TEXT((Table1[[#This Row],[startshortdate]]),"MMM D"),
CHAR(13),
TEXT((Table1[[#This Row],[starttime]]), "h:mm am/pm"),CHAR(13),Table1[[#This Row],[description]],CHAR(13))</f>
        <v>#VALUE!</v>
      </c>
    </row>
    <row r="528" spans="1:4" x14ac:dyDescent="0.25">
      <c r="A528" t="e">
        <f>VLOOKUP(Table1[[#This Row],[locationaddress]],VENUEID!$A$2:$B$28,1,TRUE)</f>
        <v>#VALUE!</v>
      </c>
      <c r="B528" t="e">
        <f>IF(Table1[[#This Row],[categories]]="","",
IF(ISNUMBER(SEARCH("*ADULTS*",Table1[categories])),"ADULTS",
IF(ISNUMBER(SEARCH("*CHILDREN*",Table1[categories])),"CHILDREN",
IF(ISNUMBER(SEARCH("*TEENS*",Table1[categories])),"TEENS"))))</f>
        <v>#VALUE!</v>
      </c>
      <c r="C528" t="e">
        <f>Table1[[#This Row],[startdatetime]]</f>
        <v>#VALUE!</v>
      </c>
      <c r="D528" t="e">
        <f>CONCATENATE(Table1[[#This Row],[summary]],
CHAR(13),
Table1[[#This Row],[startdayname]],
", ",
TEXT((Table1[[#This Row],[startshortdate]]),"MMM D"),
CHAR(13),
TEXT((Table1[[#This Row],[starttime]]), "h:mm am/pm"),CHAR(13),Table1[[#This Row],[description]],CHAR(13))</f>
        <v>#VALUE!</v>
      </c>
    </row>
    <row r="529" spans="1:4" x14ac:dyDescent="0.25">
      <c r="A529" t="e">
        <f>VLOOKUP(Table1[[#This Row],[locationaddress]],VENUEID!$A$2:$B$28,1,TRUE)</f>
        <v>#VALUE!</v>
      </c>
      <c r="B529" t="e">
        <f>IF(Table1[[#This Row],[categories]]="","",
IF(ISNUMBER(SEARCH("*ADULTS*",Table1[categories])),"ADULTS",
IF(ISNUMBER(SEARCH("*CHILDREN*",Table1[categories])),"CHILDREN",
IF(ISNUMBER(SEARCH("*TEENS*",Table1[categories])),"TEENS"))))</f>
        <v>#VALUE!</v>
      </c>
      <c r="C529" t="e">
        <f>Table1[[#This Row],[startdatetime]]</f>
        <v>#VALUE!</v>
      </c>
      <c r="D529" t="e">
        <f>CONCATENATE(Table1[[#This Row],[summary]],
CHAR(13),
Table1[[#This Row],[startdayname]],
", ",
TEXT((Table1[[#This Row],[startshortdate]]),"MMM D"),
CHAR(13),
TEXT((Table1[[#This Row],[starttime]]), "h:mm am/pm"),CHAR(13),Table1[[#This Row],[description]],CHAR(13))</f>
        <v>#VALUE!</v>
      </c>
    </row>
    <row r="530" spans="1:4" x14ac:dyDescent="0.25">
      <c r="A530" t="e">
        <f>VLOOKUP(Table1[[#This Row],[locationaddress]],VENUEID!$A$2:$B$28,1,TRUE)</f>
        <v>#VALUE!</v>
      </c>
      <c r="B530" t="e">
        <f>IF(Table1[[#This Row],[categories]]="","",
IF(ISNUMBER(SEARCH("*ADULTS*",Table1[categories])),"ADULTS",
IF(ISNUMBER(SEARCH("*CHILDREN*",Table1[categories])),"CHILDREN",
IF(ISNUMBER(SEARCH("*TEENS*",Table1[categories])),"TEENS"))))</f>
        <v>#VALUE!</v>
      </c>
      <c r="C530" t="e">
        <f>Table1[[#This Row],[startdatetime]]</f>
        <v>#VALUE!</v>
      </c>
      <c r="D530" t="e">
        <f>CONCATENATE(Table1[[#This Row],[summary]],
CHAR(13),
Table1[[#This Row],[startdayname]],
", ",
TEXT((Table1[[#This Row],[startshortdate]]),"MMM D"),
CHAR(13),
TEXT((Table1[[#This Row],[starttime]]), "h:mm am/pm"),CHAR(13),Table1[[#This Row],[description]],CHAR(13))</f>
        <v>#VALUE!</v>
      </c>
    </row>
    <row r="531" spans="1:4" x14ac:dyDescent="0.25">
      <c r="A531" t="e">
        <f>VLOOKUP(Table1[[#This Row],[locationaddress]],VENUEID!$A$2:$B$28,1,TRUE)</f>
        <v>#VALUE!</v>
      </c>
      <c r="B531" t="e">
        <f>IF(Table1[[#This Row],[categories]]="","",
IF(ISNUMBER(SEARCH("*ADULTS*",Table1[categories])),"ADULTS",
IF(ISNUMBER(SEARCH("*CHILDREN*",Table1[categories])),"CHILDREN",
IF(ISNUMBER(SEARCH("*TEENS*",Table1[categories])),"TEENS"))))</f>
        <v>#VALUE!</v>
      </c>
      <c r="C531" t="e">
        <f>Table1[[#This Row],[startdatetime]]</f>
        <v>#VALUE!</v>
      </c>
      <c r="D531" t="e">
        <f>CONCATENATE(Table1[[#This Row],[summary]],
CHAR(13),
Table1[[#This Row],[startdayname]],
", ",
TEXT((Table1[[#This Row],[startshortdate]]),"MMM D"),
CHAR(13),
TEXT((Table1[[#This Row],[starttime]]), "h:mm am/pm"),CHAR(13),Table1[[#This Row],[description]],CHAR(13))</f>
        <v>#VALUE!</v>
      </c>
    </row>
    <row r="532" spans="1:4" x14ac:dyDescent="0.25">
      <c r="A532" t="e">
        <f>VLOOKUP(Table1[[#This Row],[locationaddress]],VENUEID!$A$2:$B$28,1,TRUE)</f>
        <v>#VALUE!</v>
      </c>
      <c r="B532" t="e">
        <f>IF(Table1[[#This Row],[categories]]="","",
IF(ISNUMBER(SEARCH("*ADULTS*",Table1[categories])),"ADULTS",
IF(ISNUMBER(SEARCH("*CHILDREN*",Table1[categories])),"CHILDREN",
IF(ISNUMBER(SEARCH("*TEENS*",Table1[categories])),"TEENS"))))</f>
        <v>#VALUE!</v>
      </c>
      <c r="C532" t="e">
        <f>Table1[[#This Row],[startdatetime]]</f>
        <v>#VALUE!</v>
      </c>
      <c r="D532" t="e">
        <f>CONCATENATE(Table1[[#This Row],[summary]],
CHAR(13),
Table1[[#This Row],[startdayname]],
", ",
TEXT((Table1[[#This Row],[startshortdate]]),"MMM D"),
CHAR(13),
TEXT((Table1[[#This Row],[starttime]]), "h:mm am/pm"),CHAR(13),Table1[[#This Row],[description]],CHAR(13))</f>
        <v>#VALUE!</v>
      </c>
    </row>
    <row r="533" spans="1:4" x14ac:dyDescent="0.25">
      <c r="A533" t="e">
        <f>VLOOKUP(Table1[[#This Row],[locationaddress]],VENUEID!$A$2:$B$28,1,TRUE)</f>
        <v>#VALUE!</v>
      </c>
      <c r="B533" t="e">
        <f>IF(Table1[[#This Row],[categories]]="","",
IF(ISNUMBER(SEARCH("*ADULTS*",Table1[categories])),"ADULTS",
IF(ISNUMBER(SEARCH("*CHILDREN*",Table1[categories])),"CHILDREN",
IF(ISNUMBER(SEARCH("*TEENS*",Table1[categories])),"TEENS"))))</f>
        <v>#VALUE!</v>
      </c>
      <c r="C533" t="e">
        <f>Table1[[#This Row],[startdatetime]]</f>
        <v>#VALUE!</v>
      </c>
      <c r="D533" t="e">
        <f>CONCATENATE(Table1[[#This Row],[summary]],
CHAR(13),
Table1[[#This Row],[startdayname]],
", ",
TEXT((Table1[[#This Row],[startshortdate]]),"MMM D"),
CHAR(13),
TEXT((Table1[[#This Row],[starttime]]), "h:mm am/pm"),CHAR(13),Table1[[#This Row],[description]],CHAR(13))</f>
        <v>#VALUE!</v>
      </c>
    </row>
    <row r="534" spans="1:4" x14ac:dyDescent="0.25">
      <c r="A534" t="e">
        <f>VLOOKUP(Table1[[#This Row],[locationaddress]],VENUEID!$A$2:$B$28,1,TRUE)</f>
        <v>#VALUE!</v>
      </c>
      <c r="B534" t="e">
        <f>IF(Table1[[#This Row],[categories]]="","",
IF(ISNUMBER(SEARCH("*ADULTS*",Table1[categories])),"ADULTS",
IF(ISNUMBER(SEARCH("*CHILDREN*",Table1[categories])),"CHILDREN",
IF(ISNUMBER(SEARCH("*TEENS*",Table1[categories])),"TEENS"))))</f>
        <v>#VALUE!</v>
      </c>
      <c r="C534" t="e">
        <f>Table1[[#This Row],[startdatetime]]</f>
        <v>#VALUE!</v>
      </c>
      <c r="D534" t="e">
        <f>CONCATENATE(Table1[[#This Row],[summary]],
CHAR(13),
Table1[[#This Row],[startdayname]],
", ",
TEXT((Table1[[#This Row],[startshortdate]]),"MMM D"),
CHAR(13),
TEXT((Table1[[#This Row],[starttime]]), "h:mm am/pm"),CHAR(13),Table1[[#This Row],[description]],CHAR(13))</f>
        <v>#VALUE!</v>
      </c>
    </row>
    <row r="535" spans="1:4" x14ac:dyDescent="0.25">
      <c r="A535" t="e">
        <f>VLOOKUP(Table1[[#This Row],[locationaddress]],VENUEID!$A$2:$B$28,1,TRUE)</f>
        <v>#VALUE!</v>
      </c>
      <c r="B535" t="e">
        <f>IF(Table1[[#This Row],[categories]]="","",
IF(ISNUMBER(SEARCH("*ADULTS*",Table1[categories])),"ADULTS",
IF(ISNUMBER(SEARCH("*CHILDREN*",Table1[categories])),"CHILDREN",
IF(ISNUMBER(SEARCH("*TEENS*",Table1[categories])),"TEENS"))))</f>
        <v>#VALUE!</v>
      </c>
      <c r="C535" t="e">
        <f>Table1[[#This Row],[startdatetime]]</f>
        <v>#VALUE!</v>
      </c>
      <c r="D535" t="e">
        <f>CONCATENATE(Table1[[#This Row],[summary]],
CHAR(13),
Table1[[#This Row],[startdayname]],
", ",
TEXT((Table1[[#This Row],[startshortdate]]),"MMM D"),
CHAR(13),
TEXT((Table1[[#This Row],[starttime]]), "h:mm am/pm"),CHAR(13),Table1[[#This Row],[description]],CHAR(13))</f>
        <v>#VALUE!</v>
      </c>
    </row>
    <row r="536" spans="1:4" x14ac:dyDescent="0.25">
      <c r="A536" t="e">
        <f>VLOOKUP(Table1[[#This Row],[locationaddress]],VENUEID!$A$2:$B$28,1,TRUE)</f>
        <v>#VALUE!</v>
      </c>
      <c r="B536" t="e">
        <f>IF(Table1[[#This Row],[categories]]="","",
IF(ISNUMBER(SEARCH("*ADULTS*",Table1[categories])),"ADULTS",
IF(ISNUMBER(SEARCH("*CHILDREN*",Table1[categories])),"CHILDREN",
IF(ISNUMBER(SEARCH("*TEENS*",Table1[categories])),"TEENS"))))</f>
        <v>#VALUE!</v>
      </c>
      <c r="C536" t="e">
        <f>Table1[[#This Row],[startdatetime]]</f>
        <v>#VALUE!</v>
      </c>
      <c r="D536" t="e">
        <f>CONCATENATE(Table1[[#This Row],[summary]],
CHAR(13),
Table1[[#This Row],[startdayname]],
", ",
TEXT((Table1[[#This Row],[startshortdate]]),"MMM D"),
CHAR(13),
TEXT((Table1[[#This Row],[starttime]]), "h:mm am/pm"),CHAR(13),Table1[[#This Row],[description]],CHAR(13))</f>
        <v>#VALUE!</v>
      </c>
    </row>
    <row r="537" spans="1:4" x14ac:dyDescent="0.25">
      <c r="A537" t="e">
        <f>VLOOKUP(Table1[[#This Row],[locationaddress]],VENUEID!$A$2:$B$28,1,TRUE)</f>
        <v>#VALUE!</v>
      </c>
      <c r="B537" t="e">
        <f>IF(Table1[[#This Row],[categories]]="","",
IF(ISNUMBER(SEARCH("*ADULTS*",Table1[categories])),"ADULTS",
IF(ISNUMBER(SEARCH("*CHILDREN*",Table1[categories])),"CHILDREN",
IF(ISNUMBER(SEARCH("*TEENS*",Table1[categories])),"TEENS"))))</f>
        <v>#VALUE!</v>
      </c>
      <c r="C537" t="e">
        <f>Table1[[#This Row],[startdatetime]]</f>
        <v>#VALUE!</v>
      </c>
      <c r="D537" t="e">
        <f>CONCATENATE(Table1[[#This Row],[summary]],
CHAR(13),
Table1[[#This Row],[startdayname]],
", ",
TEXT((Table1[[#This Row],[startshortdate]]),"MMM D"),
CHAR(13),
TEXT((Table1[[#This Row],[starttime]]), "h:mm am/pm"),CHAR(13),Table1[[#This Row],[description]],CHAR(13))</f>
        <v>#VALUE!</v>
      </c>
    </row>
    <row r="538" spans="1:4" x14ac:dyDescent="0.25">
      <c r="A538" t="e">
        <f>VLOOKUP(Table1[[#This Row],[locationaddress]],VENUEID!$A$2:$B$28,1,TRUE)</f>
        <v>#VALUE!</v>
      </c>
      <c r="B538" t="e">
        <f>IF(Table1[[#This Row],[categories]]="","",
IF(ISNUMBER(SEARCH("*ADULTS*",Table1[categories])),"ADULTS",
IF(ISNUMBER(SEARCH("*CHILDREN*",Table1[categories])),"CHILDREN",
IF(ISNUMBER(SEARCH("*TEENS*",Table1[categories])),"TEENS"))))</f>
        <v>#VALUE!</v>
      </c>
      <c r="C538" t="e">
        <f>Table1[[#This Row],[startdatetime]]</f>
        <v>#VALUE!</v>
      </c>
      <c r="D538" t="e">
        <f>CONCATENATE(Table1[[#This Row],[summary]],
CHAR(13),
Table1[[#This Row],[startdayname]],
", ",
TEXT((Table1[[#This Row],[startshortdate]]),"MMM D"),
CHAR(13),
TEXT((Table1[[#This Row],[starttime]]), "h:mm am/pm"),CHAR(13),Table1[[#This Row],[description]],CHAR(13))</f>
        <v>#VALUE!</v>
      </c>
    </row>
    <row r="539" spans="1:4" x14ac:dyDescent="0.25">
      <c r="A539" t="e">
        <f>VLOOKUP(Table1[[#This Row],[locationaddress]],VENUEID!$A$2:$B$28,1,TRUE)</f>
        <v>#VALUE!</v>
      </c>
      <c r="B539" t="e">
        <f>IF(Table1[[#This Row],[categories]]="","",
IF(ISNUMBER(SEARCH("*ADULTS*",Table1[categories])),"ADULTS",
IF(ISNUMBER(SEARCH("*CHILDREN*",Table1[categories])),"CHILDREN",
IF(ISNUMBER(SEARCH("*TEENS*",Table1[categories])),"TEENS"))))</f>
        <v>#VALUE!</v>
      </c>
      <c r="C539" t="e">
        <f>Table1[[#This Row],[startdatetime]]</f>
        <v>#VALUE!</v>
      </c>
      <c r="D539" t="e">
        <f>CONCATENATE(Table1[[#This Row],[summary]],
CHAR(13),
Table1[[#This Row],[startdayname]],
", ",
TEXT((Table1[[#This Row],[startshortdate]]),"MMM D"),
CHAR(13),
TEXT((Table1[[#This Row],[starttime]]), "h:mm am/pm"),CHAR(13),Table1[[#This Row],[description]],CHAR(13))</f>
        <v>#VALUE!</v>
      </c>
    </row>
    <row r="540" spans="1:4" x14ac:dyDescent="0.25">
      <c r="A540" t="e">
        <f>VLOOKUP(Table1[[#This Row],[locationaddress]],VENUEID!$A$2:$B$28,1,TRUE)</f>
        <v>#VALUE!</v>
      </c>
      <c r="B540" t="e">
        <f>IF(Table1[[#This Row],[categories]]="","",
IF(ISNUMBER(SEARCH("*ADULTS*",Table1[categories])),"ADULTS",
IF(ISNUMBER(SEARCH("*CHILDREN*",Table1[categories])),"CHILDREN",
IF(ISNUMBER(SEARCH("*TEENS*",Table1[categories])),"TEENS"))))</f>
        <v>#VALUE!</v>
      </c>
      <c r="C540" t="e">
        <f>Table1[[#This Row],[startdatetime]]</f>
        <v>#VALUE!</v>
      </c>
      <c r="D540" t="e">
        <f>CONCATENATE(Table1[[#This Row],[summary]],
CHAR(13),
Table1[[#This Row],[startdayname]],
", ",
TEXT((Table1[[#This Row],[startshortdate]]),"MMM D"),
CHAR(13),
TEXT((Table1[[#This Row],[starttime]]), "h:mm am/pm"),CHAR(13),Table1[[#This Row],[description]],CHAR(13))</f>
        <v>#VALUE!</v>
      </c>
    </row>
    <row r="541" spans="1:4" x14ac:dyDescent="0.25">
      <c r="A541" t="e">
        <f>VLOOKUP(Table1[[#This Row],[locationaddress]],VENUEID!$A$2:$B$28,1,TRUE)</f>
        <v>#VALUE!</v>
      </c>
      <c r="B541" t="e">
        <f>IF(Table1[[#This Row],[categories]]="","",
IF(ISNUMBER(SEARCH("*ADULTS*",Table1[categories])),"ADULTS",
IF(ISNUMBER(SEARCH("*CHILDREN*",Table1[categories])),"CHILDREN",
IF(ISNUMBER(SEARCH("*TEENS*",Table1[categories])),"TEENS"))))</f>
        <v>#VALUE!</v>
      </c>
      <c r="C541" t="e">
        <f>Table1[[#This Row],[startdatetime]]</f>
        <v>#VALUE!</v>
      </c>
      <c r="D541" t="e">
        <f>CONCATENATE(Table1[[#This Row],[summary]],
CHAR(13),
Table1[[#This Row],[startdayname]],
", ",
TEXT((Table1[[#This Row],[startshortdate]]),"MMM D"),
CHAR(13),
TEXT((Table1[[#This Row],[starttime]]), "h:mm am/pm"),CHAR(13),Table1[[#This Row],[description]],CHAR(13))</f>
        <v>#VALUE!</v>
      </c>
    </row>
    <row r="542" spans="1:4" x14ac:dyDescent="0.25">
      <c r="A542" t="e">
        <f>VLOOKUP(Table1[[#This Row],[locationaddress]],VENUEID!$A$2:$B$28,1,TRUE)</f>
        <v>#VALUE!</v>
      </c>
      <c r="B542" t="e">
        <f>IF(Table1[[#This Row],[categories]]="","",
IF(ISNUMBER(SEARCH("*ADULTS*",Table1[categories])),"ADULTS",
IF(ISNUMBER(SEARCH("*CHILDREN*",Table1[categories])),"CHILDREN",
IF(ISNUMBER(SEARCH("*TEENS*",Table1[categories])),"TEENS"))))</f>
        <v>#VALUE!</v>
      </c>
      <c r="C542" t="e">
        <f>Table1[[#This Row],[startdatetime]]</f>
        <v>#VALUE!</v>
      </c>
      <c r="D542" t="e">
        <f>CONCATENATE(Table1[[#This Row],[summary]],
CHAR(13),
Table1[[#This Row],[startdayname]],
", ",
TEXT((Table1[[#This Row],[startshortdate]]),"MMM D"),
CHAR(13),
TEXT((Table1[[#This Row],[starttime]]), "h:mm am/pm"),CHAR(13),Table1[[#This Row],[description]],CHAR(13))</f>
        <v>#VALUE!</v>
      </c>
    </row>
    <row r="543" spans="1:4" x14ac:dyDescent="0.25">
      <c r="A543" t="e">
        <f>VLOOKUP(Table1[[#This Row],[locationaddress]],VENUEID!$A$2:$B$28,1,TRUE)</f>
        <v>#VALUE!</v>
      </c>
      <c r="B543" t="e">
        <f>IF(Table1[[#This Row],[categories]]="","",
IF(ISNUMBER(SEARCH("*ADULTS*",Table1[categories])),"ADULTS",
IF(ISNUMBER(SEARCH("*CHILDREN*",Table1[categories])),"CHILDREN",
IF(ISNUMBER(SEARCH("*TEENS*",Table1[categories])),"TEENS"))))</f>
        <v>#VALUE!</v>
      </c>
      <c r="C543" t="e">
        <f>Table1[[#This Row],[startdatetime]]</f>
        <v>#VALUE!</v>
      </c>
      <c r="D543" t="e">
        <f>CONCATENATE(Table1[[#This Row],[summary]],
CHAR(13),
Table1[[#This Row],[startdayname]],
", ",
TEXT((Table1[[#This Row],[startshortdate]]),"MMM D"),
CHAR(13),
TEXT((Table1[[#This Row],[starttime]]), "h:mm am/pm"),CHAR(13),Table1[[#This Row],[description]],CHAR(13))</f>
        <v>#VALUE!</v>
      </c>
    </row>
    <row r="544" spans="1:4" x14ac:dyDescent="0.25">
      <c r="A544" t="e">
        <f>VLOOKUP(Table1[[#This Row],[locationaddress]],VENUEID!$A$2:$B$28,1,TRUE)</f>
        <v>#VALUE!</v>
      </c>
      <c r="B544" t="e">
        <f>IF(Table1[[#This Row],[categories]]="","",
IF(ISNUMBER(SEARCH("*ADULTS*",Table1[categories])),"ADULTS",
IF(ISNUMBER(SEARCH("*CHILDREN*",Table1[categories])),"CHILDREN",
IF(ISNUMBER(SEARCH("*TEENS*",Table1[categories])),"TEENS"))))</f>
        <v>#VALUE!</v>
      </c>
      <c r="C544" t="e">
        <f>Table1[[#This Row],[startdatetime]]</f>
        <v>#VALUE!</v>
      </c>
      <c r="D544" t="e">
        <f>CONCATENATE(Table1[[#This Row],[summary]],
CHAR(13),
Table1[[#This Row],[startdayname]],
", ",
TEXT((Table1[[#This Row],[startshortdate]]),"MMM D"),
CHAR(13),
TEXT((Table1[[#This Row],[starttime]]), "h:mm am/pm"),CHAR(13),Table1[[#This Row],[description]],CHAR(13))</f>
        <v>#VALUE!</v>
      </c>
    </row>
    <row r="545" spans="1:4" x14ac:dyDescent="0.25">
      <c r="A545" t="e">
        <f>VLOOKUP(Table1[[#This Row],[locationaddress]],VENUEID!$A$2:$B$28,1,TRUE)</f>
        <v>#VALUE!</v>
      </c>
      <c r="B545" t="e">
        <f>IF(Table1[[#This Row],[categories]]="","",
IF(ISNUMBER(SEARCH("*ADULTS*",Table1[categories])),"ADULTS",
IF(ISNUMBER(SEARCH("*CHILDREN*",Table1[categories])),"CHILDREN",
IF(ISNUMBER(SEARCH("*TEENS*",Table1[categories])),"TEENS"))))</f>
        <v>#VALUE!</v>
      </c>
      <c r="C545" t="e">
        <f>Table1[[#This Row],[startdatetime]]</f>
        <v>#VALUE!</v>
      </c>
      <c r="D545" t="e">
        <f>CONCATENATE(Table1[[#This Row],[summary]],
CHAR(13),
Table1[[#This Row],[startdayname]],
", ",
TEXT((Table1[[#This Row],[startshortdate]]),"MMM D"),
CHAR(13),
TEXT((Table1[[#This Row],[starttime]]), "h:mm am/pm"),CHAR(13),Table1[[#This Row],[description]],CHAR(13))</f>
        <v>#VALUE!</v>
      </c>
    </row>
    <row r="546" spans="1:4" x14ac:dyDescent="0.25">
      <c r="A546" t="e">
        <f>VLOOKUP(Table1[[#This Row],[locationaddress]],VENUEID!$A$2:$B$28,1,TRUE)</f>
        <v>#VALUE!</v>
      </c>
      <c r="B546" t="e">
        <f>IF(Table1[[#This Row],[categories]]="","",
IF(ISNUMBER(SEARCH("*ADULTS*",Table1[categories])),"ADULTS",
IF(ISNUMBER(SEARCH("*CHILDREN*",Table1[categories])),"CHILDREN",
IF(ISNUMBER(SEARCH("*TEENS*",Table1[categories])),"TEENS"))))</f>
        <v>#VALUE!</v>
      </c>
      <c r="C546" t="e">
        <f>Table1[[#This Row],[startdatetime]]</f>
        <v>#VALUE!</v>
      </c>
      <c r="D546" t="e">
        <f>CONCATENATE(Table1[[#This Row],[summary]],
CHAR(13),
Table1[[#This Row],[startdayname]],
", ",
TEXT((Table1[[#This Row],[startshortdate]]),"MMM D"),
CHAR(13),
TEXT((Table1[[#This Row],[starttime]]), "h:mm am/pm"),CHAR(13),Table1[[#This Row],[description]],CHAR(13))</f>
        <v>#VALUE!</v>
      </c>
    </row>
    <row r="547" spans="1:4" x14ac:dyDescent="0.25">
      <c r="A547" t="e">
        <f>VLOOKUP(Table1[[#This Row],[locationaddress]],VENUEID!$A$2:$B$28,1,TRUE)</f>
        <v>#VALUE!</v>
      </c>
      <c r="B547" t="e">
        <f>IF(Table1[[#This Row],[categories]]="","",
IF(ISNUMBER(SEARCH("*ADULTS*",Table1[categories])),"ADULTS",
IF(ISNUMBER(SEARCH("*CHILDREN*",Table1[categories])),"CHILDREN",
IF(ISNUMBER(SEARCH("*TEENS*",Table1[categories])),"TEENS"))))</f>
        <v>#VALUE!</v>
      </c>
      <c r="C547" t="e">
        <f>Table1[[#This Row],[startdatetime]]</f>
        <v>#VALUE!</v>
      </c>
      <c r="D547" t="e">
        <f>CONCATENATE(Table1[[#This Row],[summary]],
CHAR(13),
Table1[[#This Row],[startdayname]],
", ",
TEXT((Table1[[#This Row],[startshortdate]]),"MMM D"),
CHAR(13),
TEXT((Table1[[#This Row],[starttime]]), "h:mm am/pm"),CHAR(13),Table1[[#This Row],[description]],CHAR(13))</f>
        <v>#VALUE!</v>
      </c>
    </row>
    <row r="548" spans="1:4" x14ac:dyDescent="0.25">
      <c r="A548" t="e">
        <f>VLOOKUP(Table1[[#This Row],[locationaddress]],VENUEID!$A$2:$B$28,1,TRUE)</f>
        <v>#VALUE!</v>
      </c>
      <c r="B548" t="e">
        <f>IF(Table1[[#This Row],[categories]]="","",
IF(ISNUMBER(SEARCH("*ADULTS*",Table1[categories])),"ADULTS",
IF(ISNUMBER(SEARCH("*CHILDREN*",Table1[categories])),"CHILDREN",
IF(ISNUMBER(SEARCH("*TEENS*",Table1[categories])),"TEENS"))))</f>
        <v>#VALUE!</v>
      </c>
      <c r="C548" t="e">
        <f>Table1[[#This Row],[startdatetime]]</f>
        <v>#VALUE!</v>
      </c>
      <c r="D548" t="e">
        <f>CONCATENATE(Table1[[#This Row],[summary]],
CHAR(13),
Table1[[#This Row],[startdayname]],
", ",
TEXT((Table1[[#This Row],[startshortdate]]),"MMM D"),
CHAR(13),
TEXT((Table1[[#This Row],[starttime]]), "h:mm am/pm"),CHAR(13),Table1[[#This Row],[description]],CHAR(13))</f>
        <v>#VALUE!</v>
      </c>
    </row>
    <row r="549" spans="1:4" x14ac:dyDescent="0.25">
      <c r="A549" t="e">
        <f>VLOOKUP(Table1[[#This Row],[locationaddress]],VENUEID!$A$2:$B$28,1,TRUE)</f>
        <v>#VALUE!</v>
      </c>
      <c r="B549" t="e">
        <f>IF(Table1[[#This Row],[categories]]="","",
IF(ISNUMBER(SEARCH("*ADULTS*",Table1[categories])),"ADULTS",
IF(ISNUMBER(SEARCH("*CHILDREN*",Table1[categories])),"CHILDREN",
IF(ISNUMBER(SEARCH("*TEENS*",Table1[categories])),"TEENS"))))</f>
        <v>#VALUE!</v>
      </c>
      <c r="C549" t="e">
        <f>Table1[[#This Row],[startdatetime]]</f>
        <v>#VALUE!</v>
      </c>
      <c r="D549" t="e">
        <f>CONCATENATE(Table1[[#This Row],[summary]],
CHAR(13),
Table1[[#This Row],[startdayname]],
", ",
TEXT((Table1[[#This Row],[startshortdate]]),"MMM D"),
CHAR(13),
TEXT((Table1[[#This Row],[starttime]]), "h:mm am/pm"),CHAR(13),Table1[[#This Row],[description]],CHAR(13))</f>
        <v>#VALUE!</v>
      </c>
    </row>
    <row r="550" spans="1:4" x14ac:dyDescent="0.25">
      <c r="A550" t="e">
        <f>VLOOKUP(Table1[[#This Row],[locationaddress]],VENUEID!$A$2:$B$28,1,TRUE)</f>
        <v>#VALUE!</v>
      </c>
      <c r="B550" t="e">
        <f>IF(Table1[[#This Row],[categories]]="","",
IF(ISNUMBER(SEARCH("*ADULTS*",Table1[categories])),"ADULTS",
IF(ISNUMBER(SEARCH("*CHILDREN*",Table1[categories])),"CHILDREN",
IF(ISNUMBER(SEARCH("*TEENS*",Table1[categories])),"TEENS"))))</f>
        <v>#VALUE!</v>
      </c>
      <c r="C550" t="e">
        <f>Table1[[#This Row],[startdatetime]]</f>
        <v>#VALUE!</v>
      </c>
      <c r="D550" t="e">
        <f>CONCATENATE(Table1[[#This Row],[summary]],
CHAR(13),
Table1[[#This Row],[startdayname]],
", ",
TEXT((Table1[[#This Row],[startshortdate]]),"MMM D"),
CHAR(13),
TEXT((Table1[[#This Row],[starttime]]), "h:mm am/pm"),CHAR(13),Table1[[#This Row],[description]],CHAR(13))</f>
        <v>#VALUE!</v>
      </c>
    </row>
    <row r="551" spans="1:4" x14ac:dyDescent="0.25">
      <c r="A551" t="e">
        <f>VLOOKUP(Table1[[#This Row],[locationaddress]],VENUEID!$A$2:$B$28,1,TRUE)</f>
        <v>#VALUE!</v>
      </c>
      <c r="B551" t="e">
        <f>IF(Table1[[#This Row],[categories]]="","",
IF(ISNUMBER(SEARCH("*ADULTS*",Table1[categories])),"ADULTS",
IF(ISNUMBER(SEARCH("*CHILDREN*",Table1[categories])),"CHILDREN",
IF(ISNUMBER(SEARCH("*TEENS*",Table1[categories])),"TEENS"))))</f>
        <v>#VALUE!</v>
      </c>
      <c r="C551" t="e">
        <f>Table1[[#This Row],[startdatetime]]</f>
        <v>#VALUE!</v>
      </c>
      <c r="D551" t="e">
        <f>CONCATENATE(Table1[[#This Row],[summary]],
CHAR(13),
Table1[[#This Row],[startdayname]],
", ",
TEXT((Table1[[#This Row],[startshortdate]]),"MMM D"),
CHAR(13),
TEXT((Table1[[#This Row],[starttime]]), "h:mm am/pm"),CHAR(13),Table1[[#This Row],[description]],CHAR(13))</f>
        <v>#VALUE!</v>
      </c>
    </row>
    <row r="552" spans="1:4" x14ac:dyDescent="0.25">
      <c r="A552" t="e">
        <f>VLOOKUP(Table1[[#This Row],[locationaddress]],VENUEID!$A$2:$B$28,1,TRUE)</f>
        <v>#VALUE!</v>
      </c>
      <c r="B552" t="e">
        <f>IF(Table1[[#This Row],[categories]]="","",
IF(ISNUMBER(SEARCH("*ADULTS*",Table1[categories])),"ADULTS",
IF(ISNUMBER(SEARCH("*CHILDREN*",Table1[categories])),"CHILDREN",
IF(ISNUMBER(SEARCH("*TEENS*",Table1[categories])),"TEENS"))))</f>
        <v>#VALUE!</v>
      </c>
      <c r="C552" t="e">
        <f>Table1[[#This Row],[startdatetime]]</f>
        <v>#VALUE!</v>
      </c>
      <c r="D552" t="e">
        <f>CONCATENATE(Table1[[#This Row],[summary]],
CHAR(13),
Table1[[#This Row],[startdayname]],
", ",
TEXT((Table1[[#This Row],[startshortdate]]),"MMM D"),
CHAR(13),
TEXT((Table1[[#This Row],[starttime]]), "h:mm am/pm"),CHAR(13),Table1[[#This Row],[description]],CHAR(13))</f>
        <v>#VALUE!</v>
      </c>
    </row>
    <row r="553" spans="1:4" x14ac:dyDescent="0.25">
      <c r="A553" t="e">
        <f>VLOOKUP(Table1[[#This Row],[locationaddress]],VENUEID!$A$2:$B$28,1,TRUE)</f>
        <v>#VALUE!</v>
      </c>
      <c r="B553" t="e">
        <f>IF(Table1[[#This Row],[categories]]="","",
IF(ISNUMBER(SEARCH("*ADULTS*",Table1[categories])),"ADULTS",
IF(ISNUMBER(SEARCH("*CHILDREN*",Table1[categories])),"CHILDREN",
IF(ISNUMBER(SEARCH("*TEENS*",Table1[categories])),"TEENS"))))</f>
        <v>#VALUE!</v>
      </c>
      <c r="C553" t="e">
        <f>Table1[[#This Row],[startdatetime]]</f>
        <v>#VALUE!</v>
      </c>
      <c r="D553" t="e">
        <f>CONCATENATE(Table1[[#This Row],[summary]],
CHAR(13),
Table1[[#This Row],[startdayname]],
", ",
TEXT((Table1[[#This Row],[startshortdate]]),"MMM D"),
CHAR(13),
TEXT((Table1[[#This Row],[starttime]]), "h:mm am/pm"),CHAR(13),Table1[[#This Row],[description]],CHAR(13))</f>
        <v>#VALUE!</v>
      </c>
    </row>
    <row r="554" spans="1:4" x14ac:dyDescent="0.25">
      <c r="A554" t="e">
        <f>VLOOKUP(Table1[[#This Row],[locationaddress]],VENUEID!$A$2:$B$28,1,TRUE)</f>
        <v>#VALUE!</v>
      </c>
      <c r="B554" t="e">
        <f>IF(Table1[[#This Row],[categories]]="","",
IF(ISNUMBER(SEARCH("*ADULTS*",Table1[categories])),"ADULTS",
IF(ISNUMBER(SEARCH("*CHILDREN*",Table1[categories])),"CHILDREN",
IF(ISNUMBER(SEARCH("*TEENS*",Table1[categories])),"TEENS"))))</f>
        <v>#VALUE!</v>
      </c>
      <c r="C554" t="e">
        <f>Table1[[#This Row],[startdatetime]]</f>
        <v>#VALUE!</v>
      </c>
      <c r="D554" t="e">
        <f>CONCATENATE(Table1[[#This Row],[summary]],
CHAR(13),
Table1[[#This Row],[startdayname]],
", ",
TEXT((Table1[[#This Row],[startshortdate]]),"MMM D"),
CHAR(13),
TEXT((Table1[[#This Row],[starttime]]), "h:mm am/pm"),CHAR(13),Table1[[#This Row],[description]],CHAR(13))</f>
        <v>#VALUE!</v>
      </c>
    </row>
    <row r="555" spans="1:4" x14ac:dyDescent="0.25">
      <c r="A555" t="e">
        <f>VLOOKUP(Table1[[#This Row],[locationaddress]],VENUEID!$A$2:$B$28,1,TRUE)</f>
        <v>#VALUE!</v>
      </c>
      <c r="B555" t="e">
        <f>IF(Table1[[#This Row],[categories]]="","",
IF(ISNUMBER(SEARCH("*ADULTS*",Table1[categories])),"ADULTS",
IF(ISNUMBER(SEARCH("*CHILDREN*",Table1[categories])),"CHILDREN",
IF(ISNUMBER(SEARCH("*TEENS*",Table1[categories])),"TEENS"))))</f>
        <v>#VALUE!</v>
      </c>
      <c r="C555" t="e">
        <f>Table1[[#This Row],[startdatetime]]</f>
        <v>#VALUE!</v>
      </c>
      <c r="D555" t="e">
        <f>CONCATENATE(Table1[[#This Row],[summary]],
CHAR(13),
Table1[[#This Row],[startdayname]],
", ",
TEXT((Table1[[#This Row],[startshortdate]]),"MMM D"),
CHAR(13),
TEXT((Table1[[#This Row],[starttime]]), "h:mm am/pm"),CHAR(13),Table1[[#This Row],[description]],CHAR(13))</f>
        <v>#VALUE!</v>
      </c>
    </row>
    <row r="556" spans="1:4" x14ac:dyDescent="0.25">
      <c r="A556" t="e">
        <f>VLOOKUP(Table1[[#This Row],[locationaddress]],VENUEID!$A$2:$B$28,1,TRUE)</f>
        <v>#VALUE!</v>
      </c>
      <c r="B556" t="e">
        <f>IF(Table1[[#This Row],[categories]]="","",
IF(ISNUMBER(SEARCH("*ADULTS*",Table1[categories])),"ADULTS",
IF(ISNUMBER(SEARCH("*CHILDREN*",Table1[categories])),"CHILDREN",
IF(ISNUMBER(SEARCH("*TEENS*",Table1[categories])),"TEENS"))))</f>
        <v>#VALUE!</v>
      </c>
      <c r="C556" t="e">
        <f>Table1[[#This Row],[startdatetime]]</f>
        <v>#VALUE!</v>
      </c>
      <c r="D556" t="e">
        <f>CONCATENATE(Table1[[#This Row],[summary]],
CHAR(13),
Table1[[#This Row],[startdayname]],
", ",
TEXT((Table1[[#This Row],[startshortdate]]),"MMM D"),
CHAR(13),
TEXT((Table1[[#This Row],[starttime]]), "h:mm am/pm"),CHAR(13),Table1[[#This Row],[description]],CHAR(13))</f>
        <v>#VALUE!</v>
      </c>
    </row>
    <row r="557" spans="1:4" x14ac:dyDescent="0.25">
      <c r="A557" t="e">
        <f>VLOOKUP(Table1[[#This Row],[locationaddress]],VENUEID!$A$2:$B$28,1,TRUE)</f>
        <v>#VALUE!</v>
      </c>
      <c r="B557" t="e">
        <f>IF(Table1[[#This Row],[categories]]="","",
IF(ISNUMBER(SEARCH("*ADULTS*",Table1[categories])),"ADULTS",
IF(ISNUMBER(SEARCH("*CHILDREN*",Table1[categories])),"CHILDREN",
IF(ISNUMBER(SEARCH("*TEENS*",Table1[categories])),"TEENS"))))</f>
        <v>#VALUE!</v>
      </c>
      <c r="C557" t="e">
        <f>Table1[[#This Row],[startdatetime]]</f>
        <v>#VALUE!</v>
      </c>
      <c r="D557" t="e">
        <f>CONCATENATE(Table1[[#This Row],[summary]],
CHAR(13),
Table1[[#This Row],[startdayname]],
", ",
TEXT((Table1[[#This Row],[startshortdate]]),"MMM D"),
CHAR(13),
TEXT((Table1[[#This Row],[starttime]]), "h:mm am/pm"),CHAR(13),Table1[[#This Row],[description]],CHAR(13))</f>
        <v>#VALUE!</v>
      </c>
    </row>
    <row r="558" spans="1:4" x14ac:dyDescent="0.25">
      <c r="A558" t="e">
        <f>VLOOKUP(Table1[[#This Row],[locationaddress]],VENUEID!$A$2:$B$28,1,TRUE)</f>
        <v>#VALUE!</v>
      </c>
      <c r="B558" t="e">
        <f>IF(Table1[[#This Row],[categories]]="","",
IF(ISNUMBER(SEARCH("*ADULTS*",Table1[categories])),"ADULTS",
IF(ISNUMBER(SEARCH("*CHILDREN*",Table1[categories])),"CHILDREN",
IF(ISNUMBER(SEARCH("*TEENS*",Table1[categories])),"TEENS"))))</f>
        <v>#VALUE!</v>
      </c>
      <c r="C558" t="e">
        <f>Table1[[#This Row],[startdatetime]]</f>
        <v>#VALUE!</v>
      </c>
      <c r="D558" t="e">
        <f>CONCATENATE(Table1[[#This Row],[summary]],
CHAR(13),
Table1[[#This Row],[startdayname]],
", ",
TEXT((Table1[[#This Row],[startshortdate]]),"MMM D"),
CHAR(13),
TEXT((Table1[[#This Row],[starttime]]), "h:mm am/pm"),CHAR(13),Table1[[#This Row],[description]],CHAR(13))</f>
        <v>#VALUE!</v>
      </c>
    </row>
    <row r="559" spans="1:4" x14ac:dyDescent="0.25">
      <c r="A559" t="e">
        <f>VLOOKUP(Table1[[#This Row],[locationaddress]],VENUEID!$A$2:$B$28,1,TRUE)</f>
        <v>#VALUE!</v>
      </c>
      <c r="B559" t="e">
        <f>IF(Table1[[#This Row],[categories]]="","",
IF(ISNUMBER(SEARCH("*ADULTS*",Table1[categories])),"ADULTS",
IF(ISNUMBER(SEARCH("*CHILDREN*",Table1[categories])),"CHILDREN",
IF(ISNUMBER(SEARCH("*TEENS*",Table1[categories])),"TEENS"))))</f>
        <v>#VALUE!</v>
      </c>
      <c r="C559" t="e">
        <f>Table1[[#This Row],[startdatetime]]</f>
        <v>#VALUE!</v>
      </c>
      <c r="D559" t="e">
        <f>CONCATENATE(Table1[[#This Row],[summary]],
CHAR(13),
Table1[[#This Row],[startdayname]],
", ",
TEXT((Table1[[#This Row],[startshortdate]]),"MMM D"),
CHAR(13),
TEXT((Table1[[#This Row],[starttime]]), "h:mm am/pm"),CHAR(13),Table1[[#This Row],[description]],CHAR(13))</f>
        <v>#VALUE!</v>
      </c>
    </row>
    <row r="560" spans="1:4" x14ac:dyDescent="0.25">
      <c r="A560" t="e">
        <f>VLOOKUP(Table1[[#This Row],[locationaddress]],VENUEID!$A$2:$B$28,1,TRUE)</f>
        <v>#VALUE!</v>
      </c>
      <c r="B560" t="e">
        <f>IF(Table1[[#This Row],[categories]]="","",
IF(ISNUMBER(SEARCH("*ADULTS*",Table1[categories])),"ADULTS",
IF(ISNUMBER(SEARCH("*CHILDREN*",Table1[categories])),"CHILDREN",
IF(ISNUMBER(SEARCH("*TEENS*",Table1[categories])),"TEENS"))))</f>
        <v>#VALUE!</v>
      </c>
      <c r="C560" t="e">
        <f>Table1[[#This Row],[startdatetime]]</f>
        <v>#VALUE!</v>
      </c>
      <c r="D560" t="e">
        <f>CONCATENATE(Table1[[#This Row],[summary]],
CHAR(13),
Table1[[#This Row],[startdayname]],
", ",
TEXT((Table1[[#This Row],[startshortdate]]),"MMM D"),
CHAR(13),
TEXT((Table1[[#This Row],[starttime]]), "h:mm am/pm"),CHAR(13),Table1[[#This Row],[description]],CHAR(13))</f>
        <v>#VALUE!</v>
      </c>
    </row>
    <row r="561" spans="1:4" x14ac:dyDescent="0.25">
      <c r="A561" t="e">
        <f>VLOOKUP(Table1[[#This Row],[locationaddress]],VENUEID!$A$2:$B$28,1,TRUE)</f>
        <v>#VALUE!</v>
      </c>
      <c r="B561" t="e">
        <f>IF(Table1[[#This Row],[categories]]="","",
IF(ISNUMBER(SEARCH("*ADULTS*",Table1[categories])),"ADULTS",
IF(ISNUMBER(SEARCH("*CHILDREN*",Table1[categories])),"CHILDREN",
IF(ISNUMBER(SEARCH("*TEENS*",Table1[categories])),"TEENS"))))</f>
        <v>#VALUE!</v>
      </c>
      <c r="C561" t="e">
        <f>Table1[[#This Row],[startdatetime]]</f>
        <v>#VALUE!</v>
      </c>
      <c r="D561" t="e">
        <f>CONCATENATE(Table1[[#This Row],[summary]],
CHAR(13),
Table1[[#This Row],[startdayname]],
", ",
TEXT((Table1[[#This Row],[startshortdate]]),"MMM D"),
CHAR(13),
TEXT((Table1[[#This Row],[starttime]]), "h:mm am/pm"),CHAR(13),Table1[[#This Row],[description]],CHAR(13))</f>
        <v>#VALUE!</v>
      </c>
    </row>
    <row r="562" spans="1:4" x14ac:dyDescent="0.25">
      <c r="A562" t="e">
        <f>VLOOKUP(Table1[[#This Row],[locationaddress]],VENUEID!$A$2:$B$28,1,TRUE)</f>
        <v>#VALUE!</v>
      </c>
      <c r="B562" t="e">
        <f>IF(Table1[[#This Row],[categories]]="","",
IF(ISNUMBER(SEARCH("*ADULTS*",Table1[categories])),"ADULTS",
IF(ISNUMBER(SEARCH("*CHILDREN*",Table1[categories])),"CHILDREN",
IF(ISNUMBER(SEARCH("*TEENS*",Table1[categories])),"TEENS"))))</f>
        <v>#VALUE!</v>
      </c>
      <c r="C562" t="e">
        <f>Table1[[#This Row],[startdatetime]]</f>
        <v>#VALUE!</v>
      </c>
      <c r="D562" t="e">
        <f>CONCATENATE(Table1[[#This Row],[summary]],
CHAR(13),
Table1[[#This Row],[startdayname]],
", ",
TEXT((Table1[[#This Row],[startshortdate]]),"MMM D"),
CHAR(13),
TEXT((Table1[[#This Row],[starttime]]), "h:mm am/pm"),CHAR(13),Table1[[#This Row],[description]],CHAR(13))</f>
        <v>#VALUE!</v>
      </c>
    </row>
    <row r="563" spans="1:4" x14ac:dyDescent="0.25">
      <c r="A563" t="e">
        <f>VLOOKUP(Table1[[#This Row],[locationaddress]],VENUEID!$A$2:$B$28,1,TRUE)</f>
        <v>#VALUE!</v>
      </c>
      <c r="B563" t="e">
        <f>IF(Table1[[#This Row],[categories]]="","",
IF(ISNUMBER(SEARCH("*ADULTS*",Table1[categories])),"ADULTS",
IF(ISNUMBER(SEARCH("*CHILDREN*",Table1[categories])),"CHILDREN",
IF(ISNUMBER(SEARCH("*TEENS*",Table1[categories])),"TEENS"))))</f>
        <v>#VALUE!</v>
      </c>
      <c r="C563" t="e">
        <f>Table1[[#This Row],[startdatetime]]</f>
        <v>#VALUE!</v>
      </c>
      <c r="D563" t="e">
        <f>CONCATENATE(Table1[[#This Row],[summary]],
CHAR(13),
Table1[[#This Row],[startdayname]],
", ",
TEXT((Table1[[#This Row],[startshortdate]]),"MMM D"),
CHAR(13),
TEXT((Table1[[#This Row],[starttime]]), "h:mm am/pm"),CHAR(13),Table1[[#This Row],[description]],CHAR(13))</f>
        <v>#VALUE!</v>
      </c>
    </row>
    <row r="564" spans="1:4" x14ac:dyDescent="0.25">
      <c r="A564" t="e">
        <f>VLOOKUP(Table1[[#This Row],[locationaddress]],VENUEID!$A$2:$B$28,1,TRUE)</f>
        <v>#VALUE!</v>
      </c>
      <c r="B564" t="e">
        <f>IF(Table1[[#This Row],[categories]]="","",
IF(ISNUMBER(SEARCH("*ADULTS*",Table1[categories])),"ADULTS",
IF(ISNUMBER(SEARCH("*CHILDREN*",Table1[categories])),"CHILDREN",
IF(ISNUMBER(SEARCH("*TEENS*",Table1[categories])),"TEENS"))))</f>
        <v>#VALUE!</v>
      </c>
      <c r="C564" t="e">
        <f>Table1[[#This Row],[startdatetime]]</f>
        <v>#VALUE!</v>
      </c>
      <c r="D564" t="e">
        <f>CONCATENATE(Table1[[#This Row],[summary]],
CHAR(13),
Table1[[#This Row],[startdayname]],
", ",
TEXT((Table1[[#This Row],[startshortdate]]),"MMM D"),
CHAR(13),
TEXT((Table1[[#This Row],[starttime]]), "h:mm am/pm"),CHAR(13),Table1[[#This Row],[description]],CHAR(13))</f>
        <v>#VALUE!</v>
      </c>
    </row>
    <row r="565" spans="1:4" x14ac:dyDescent="0.25">
      <c r="A565" t="e">
        <f>VLOOKUP(Table1[[#This Row],[locationaddress]],VENUEID!$A$2:$B$28,1,TRUE)</f>
        <v>#VALUE!</v>
      </c>
      <c r="B565" t="e">
        <f>IF(Table1[[#This Row],[categories]]="","",
IF(ISNUMBER(SEARCH("*ADULTS*",Table1[categories])),"ADULTS",
IF(ISNUMBER(SEARCH("*CHILDREN*",Table1[categories])),"CHILDREN",
IF(ISNUMBER(SEARCH("*TEENS*",Table1[categories])),"TEENS"))))</f>
        <v>#VALUE!</v>
      </c>
      <c r="C565" t="e">
        <f>Table1[[#This Row],[startdatetime]]</f>
        <v>#VALUE!</v>
      </c>
      <c r="D565" t="e">
        <f>CONCATENATE(Table1[[#This Row],[summary]],
CHAR(13),
Table1[[#This Row],[startdayname]],
", ",
TEXT((Table1[[#This Row],[startshortdate]]),"MMM D"),
CHAR(13),
TEXT((Table1[[#This Row],[starttime]]), "h:mm am/pm"),CHAR(13),Table1[[#This Row],[description]],CHAR(13))</f>
        <v>#VALUE!</v>
      </c>
    </row>
    <row r="566" spans="1:4" x14ac:dyDescent="0.25">
      <c r="A566" t="e">
        <f>VLOOKUP(Table1[[#This Row],[locationaddress]],VENUEID!$A$2:$B$28,1,TRUE)</f>
        <v>#VALUE!</v>
      </c>
      <c r="B566" t="e">
        <f>IF(Table1[[#This Row],[categories]]="","",
IF(ISNUMBER(SEARCH("*ADULTS*",Table1[categories])),"ADULTS",
IF(ISNUMBER(SEARCH("*CHILDREN*",Table1[categories])),"CHILDREN",
IF(ISNUMBER(SEARCH("*TEENS*",Table1[categories])),"TEENS"))))</f>
        <v>#VALUE!</v>
      </c>
      <c r="C566" t="e">
        <f>Table1[[#This Row],[startdatetime]]</f>
        <v>#VALUE!</v>
      </c>
      <c r="D566" t="e">
        <f>CONCATENATE(Table1[[#This Row],[summary]],
CHAR(13),
Table1[[#This Row],[startdayname]],
", ",
TEXT((Table1[[#This Row],[startshortdate]]),"MMM D"),
CHAR(13),
TEXT((Table1[[#This Row],[starttime]]), "h:mm am/pm"),CHAR(13),Table1[[#This Row],[description]],CHAR(13))</f>
        <v>#VALUE!</v>
      </c>
    </row>
    <row r="567" spans="1:4" x14ac:dyDescent="0.25">
      <c r="A567" t="e">
        <f>VLOOKUP(Table1[[#This Row],[locationaddress]],VENUEID!$A$2:$B$28,1,TRUE)</f>
        <v>#VALUE!</v>
      </c>
      <c r="B567" t="e">
        <f>IF(Table1[[#This Row],[categories]]="","",
IF(ISNUMBER(SEARCH("*ADULTS*",Table1[categories])),"ADULTS",
IF(ISNUMBER(SEARCH("*CHILDREN*",Table1[categories])),"CHILDREN",
IF(ISNUMBER(SEARCH("*TEENS*",Table1[categories])),"TEENS"))))</f>
        <v>#VALUE!</v>
      </c>
      <c r="C567" t="e">
        <f>Table1[[#This Row],[startdatetime]]</f>
        <v>#VALUE!</v>
      </c>
      <c r="D567" t="e">
        <f>CONCATENATE(Table1[[#This Row],[summary]],
CHAR(13),
Table1[[#This Row],[startdayname]],
", ",
TEXT((Table1[[#This Row],[startshortdate]]),"MMM D"),
CHAR(13),
TEXT((Table1[[#This Row],[starttime]]), "h:mm am/pm"),CHAR(13),Table1[[#This Row],[description]],CHAR(13))</f>
        <v>#VALUE!</v>
      </c>
    </row>
    <row r="568" spans="1:4" x14ac:dyDescent="0.25">
      <c r="A568" t="e">
        <f>VLOOKUP(Table1[[#This Row],[locationaddress]],VENUEID!$A$2:$B$28,1,TRUE)</f>
        <v>#VALUE!</v>
      </c>
      <c r="B568" t="e">
        <f>IF(Table1[[#This Row],[categories]]="","",
IF(ISNUMBER(SEARCH("*ADULTS*",Table1[categories])),"ADULTS",
IF(ISNUMBER(SEARCH("*CHILDREN*",Table1[categories])),"CHILDREN",
IF(ISNUMBER(SEARCH("*TEENS*",Table1[categories])),"TEENS"))))</f>
        <v>#VALUE!</v>
      </c>
      <c r="C568" t="e">
        <f>Table1[[#This Row],[startdatetime]]</f>
        <v>#VALUE!</v>
      </c>
      <c r="D568" t="e">
        <f>CONCATENATE(Table1[[#This Row],[summary]],
CHAR(13),
Table1[[#This Row],[startdayname]],
", ",
TEXT((Table1[[#This Row],[startshortdate]]),"MMM D"),
CHAR(13),
TEXT((Table1[[#This Row],[starttime]]), "h:mm am/pm"),CHAR(13),Table1[[#This Row],[description]],CHAR(13))</f>
        <v>#VALUE!</v>
      </c>
    </row>
    <row r="569" spans="1:4" x14ac:dyDescent="0.25">
      <c r="A569" t="e">
        <f>VLOOKUP(Table1[[#This Row],[locationaddress]],VENUEID!$A$2:$B$28,1,TRUE)</f>
        <v>#VALUE!</v>
      </c>
      <c r="B569" t="e">
        <f>IF(Table1[[#This Row],[categories]]="","",
IF(ISNUMBER(SEARCH("*ADULTS*",Table1[categories])),"ADULTS",
IF(ISNUMBER(SEARCH("*CHILDREN*",Table1[categories])),"CHILDREN",
IF(ISNUMBER(SEARCH("*TEENS*",Table1[categories])),"TEENS"))))</f>
        <v>#VALUE!</v>
      </c>
      <c r="C569" t="e">
        <f>Table1[[#This Row],[startdatetime]]</f>
        <v>#VALUE!</v>
      </c>
      <c r="D569" t="e">
        <f>CONCATENATE(Table1[[#This Row],[summary]],
CHAR(13),
Table1[[#This Row],[startdayname]],
", ",
TEXT((Table1[[#This Row],[startshortdate]]),"MMM D"),
CHAR(13),
TEXT((Table1[[#This Row],[starttime]]), "h:mm am/pm"),CHAR(13),Table1[[#This Row],[description]],CHAR(13))</f>
        <v>#VALUE!</v>
      </c>
    </row>
    <row r="570" spans="1:4" x14ac:dyDescent="0.25">
      <c r="A570" t="e">
        <f>VLOOKUP(Table1[[#This Row],[locationaddress]],VENUEID!$A$2:$B$28,1,TRUE)</f>
        <v>#VALUE!</v>
      </c>
      <c r="B570" t="e">
        <f>IF(Table1[[#This Row],[categories]]="","",
IF(ISNUMBER(SEARCH("*ADULTS*",Table1[categories])),"ADULTS",
IF(ISNUMBER(SEARCH("*CHILDREN*",Table1[categories])),"CHILDREN",
IF(ISNUMBER(SEARCH("*TEENS*",Table1[categories])),"TEENS"))))</f>
        <v>#VALUE!</v>
      </c>
      <c r="C570" t="e">
        <f>Table1[[#This Row],[startdatetime]]</f>
        <v>#VALUE!</v>
      </c>
      <c r="D570" t="e">
        <f>CONCATENATE(Table1[[#This Row],[summary]],
CHAR(13),
Table1[[#This Row],[startdayname]],
", ",
TEXT((Table1[[#This Row],[startshortdate]]),"MMM D"),
CHAR(13),
TEXT((Table1[[#This Row],[starttime]]), "h:mm am/pm"),CHAR(13),Table1[[#This Row],[description]],CHAR(13))</f>
        <v>#VALUE!</v>
      </c>
    </row>
    <row r="571" spans="1:4" x14ac:dyDescent="0.25">
      <c r="A571" t="e">
        <f>VLOOKUP(Table1[[#This Row],[locationaddress]],VENUEID!$A$2:$B$28,1,TRUE)</f>
        <v>#VALUE!</v>
      </c>
      <c r="B571" t="e">
        <f>IF(Table1[[#This Row],[categories]]="","",
IF(ISNUMBER(SEARCH("*ADULTS*",Table1[categories])),"ADULTS",
IF(ISNUMBER(SEARCH("*CHILDREN*",Table1[categories])),"CHILDREN",
IF(ISNUMBER(SEARCH("*TEENS*",Table1[categories])),"TEENS"))))</f>
        <v>#VALUE!</v>
      </c>
      <c r="C571" t="e">
        <f>Table1[[#This Row],[startdatetime]]</f>
        <v>#VALUE!</v>
      </c>
      <c r="D571" t="e">
        <f>CONCATENATE(Table1[[#This Row],[summary]],
CHAR(13),
Table1[[#This Row],[startdayname]],
", ",
TEXT((Table1[[#This Row],[startshortdate]]),"MMM D"),
CHAR(13),
TEXT((Table1[[#This Row],[starttime]]), "h:mm am/pm"),CHAR(13),Table1[[#This Row],[description]],CHAR(13))</f>
        <v>#VALUE!</v>
      </c>
    </row>
    <row r="572" spans="1:4" x14ac:dyDescent="0.25">
      <c r="A572" t="e">
        <f>VLOOKUP(Table1[[#This Row],[locationaddress]],VENUEID!$A$2:$B$28,1,TRUE)</f>
        <v>#VALUE!</v>
      </c>
      <c r="B572" t="e">
        <f>IF(Table1[[#This Row],[categories]]="","",
IF(ISNUMBER(SEARCH("*ADULTS*",Table1[categories])),"ADULTS",
IF(ISNUMBER(SEARCH("*CHILDREN*",Table1[categories])),"CHILDREN",
IF(ISNUMBER(SEARCH("*TEENS*",Table1[categories])),"TEENS"))))</f>
        <v>#VALUE!</v>
      </c>
      <c r="C572" t="e">
        <f>Table1[[#This Row],[startdatetime]]</f>
        <v>#VALUE!</v>
      </c>
      <c r="D572" t="e">
        <f>CONCATENATE(Table1[[#This Row],[summary]],
CHAR(13),
Table1[[#This Row],[startdayname]],
", ",
TEXT((Table1[[#This Row],[startshortdate]]),"MMM D"),
CHAR(13),
TEXT((Table1[[#This Row],[starttime]]), "h:mm am/pm"),CHAR(13),Table1[[#This Row],[description]],CHAR(13))</f>
        <v>#VALUE!</v>
      </c>
    </row>
    <row r="573" spans="1:4" x14ac:dyDescent="0.25">
      <c r="A573" t="e">
        <f>VLOOKUP(Table1[[#This Row],[locationaddress]],VENUEID!$A$2:$B$28,1,TRUE)</f>
        <v>#VALUE!</v>
      </c>
      <c r="B573" t="e">
        <f>IF(Table1[[#This Row],[categories]]="","",
IF(ISNUMBER(SEARCH("*ADULTS*",Table1[categories])),"ADULTS",
IF(ISNUMBER(SEARCH("*CHILDREN*",Table1[categories])),"CHILDREN",
IF(ISNUMBER(SEARCH("*TEENS*",Table1[categories])),"TEENS"))))</f>
        <v>#VALUE!</v>
      </c>
      <c r="C573" t="e">
        <f>Table1[[#This Row],[startdatetime]]</f>
        <v>#VALUE!</v>
      </c>
      <c r="D573" t="e">
        <f>CONCATENATE(Table1[[#This Row],[summary]],
CHAR(13),
Table1[[#This Row],[startdayname]],
", ",
TEXT((Table1[[#This Row],[startshortdate]]),"MMM D"),
CHAR(13),
TEXT((Table1[[#This Row],[starttime]]), "h:mm am/pm"),CHAR(13),Table1[[#This Row],[description]],CHAR(13))</f>
        <v>#VALUE!</v>
      </c>
    </row>
    <row r="574" spans="1:4" x14ac:dyDescent="0.25">
      <c r="A574" t="e">
        <f>VLOOKUP(Table1[[#This Row],[locationaddress]],VENUEID!$A$2:$B$28,1,TRUE)</f>
        <v>#VALUE!</v>
      </c>
      <c r="B574" t="e">
        <f>IF(Table1[[#This Row],[categories]]="","",
IF(ISNUMBER(SEARCH("*ADULTS*",Table1[categories])),"ADULTS",
IF(ISNUMBER(SEARCH("*CHILDREN*",Table1[categories])),"CHILDREN",
IF(ISNUMBER(SEARCH("*TEENS*",Table1[categories])),"TEENS"))))</f>
        <v>#VALUE!</v>
      </c>
      <c r="C574" t="e">
        <f>Table1[[#This Row],[startdatetime]]</f>
        <v>#VALUE!</v>
      </c>
      <c r="D574" t="e">
        <f>CONCATENATE(Table1[[#This Row],[summary]],
CHAR(13),
Table1[[#This Row],[startdayname]],
", ",
TEXT((Table1[[#This Row],[startshortdate]]),"MMM D"),
CHAR(13),
TEXT((Table1[[#This Row],[starttime]]), "h:mm am/pm"),CHAR(13),Table1[[#This Row],[description]],CHAR(13))</f>
        <v>#VALUE!</v>
      </c>
    </row>
    <row r="575" spans="1:4" x14ac:dyDescent="0.25">
      <c r="A575" t="e">
        <f>VLOOKUP(Table1[[#This Row],[locationaddress]],VENUEID!$A$2:$B$28,1,TRUE)</f>
        <v>#VALUE!</v>
      </c>
      <c r="B575" t="e">
        <f>IF(Table1[[#This Row],[categories]]="","",
IF(ISNUMBER(SEARCH("*ADULTS*",Table1[categories])),"ADULTS",
IF(ISNUMBER(SEARCH("*CHILDREN*",Table1[categories])),"CHILDREN",
IF(ISNUMBER(SEARCH("*TEENS*",Table1[categories])),"TEENS"))))</f>
        <v>#VALUE!</v>
      </c>
      <c r="C575" t="e">
        <f>Table1[[#This Row],[startdatetime]]</f>
        <v>#VALUE!</v>
      </c>
      <c r="D575" t="e">
        <f>CONCATENATE(Table1[[#This Row],[summary]],
CHAR(13),
Table1[[#This Row],[startdayname]],
", ",
TEXT((Table1[[#This Row],[startshortdate]]),"MMM D"),
CHAR(13),
TEXT((Table1[[#This Row],[starttime]]), "h:mm am/pm"),CHAR(13),Table1[[#This Row],[description]],CHAR(13))</f>
        <v>#VALUE!</v>
      </c>
    </row>
    <row r="576" spans="1:4" x14ac:dyDescent="0.25">
      <c r="A576" t="e">
        <f>VLOOKUP(Table1[[#This Row],[locationaddress]],VENUEID!$A$2:$B$28,1,TRUE)</f>
        <v>#VALUE!</v>
      </c>
      <c r="B576" t="e">
        <f>IF(Table1[[#This Row],[categories]]="","",
IF(ISNUMBER(SEARCH("*ADULTS*",Table1[categories])),"ADULTS",
IF(ISNUMBER(SEARCH("*CHILDREN*",Table1[categories])),"CHILDREN",
IF(ISNUMBER(SEARCH("*TEENS*",Table1[categories])),"TEENS"))))</f>
        <v>#VALUE!</v>
      </c>
      <c r="C576" t="e">
        <f>Table1[[#This Row],[startdatetime]]</f>
        <v>#VALUE!</v>
      </c>
      <c r="D576" t="e">
        <f>CONCATENATE(Table1[[#This Row],[summary]],
CHAR(13),
Table1[[#This Row],[startdayname]],
", ",
TEXT((Table1[[#This Row],[startshortdate]]),"MMM D"),
CHAR(13),
TEXT((Table1[[#This Row],[starttime]]), "h:mm am/pm"),CHAR(13),Table1[[#This Row],[description]],CHAR(13))</f>
        <v>#VALUE!</v>
      </c>
    </row>
    <row r="577" spans="1:4" x14ac:dyDescent="0.25">
      <c r="A577" t="e">
        <f>VLOOKUP(Table1[[#This Row],[locationaddress]],VENUEID!$A$2:$B$28,1,TRUE)</f>
        <v>#VALUE!</v>
      </c>
      <c r="B577" t="e">
        <f>IF(Table1[[#This Row],[categories]]="","",
IF(ISNUMBER(SEARCH("*ADULTS*",Table1[categories])),"ADULTS",
IF(ISNUMBER(SEARCH("*CHILDREN*",Table1[categories])),"CHILDREN",
IF(ISNUMBER(SEARCH("*TEENS*",Table1[categories])),"TEENS"))))</f>
        <v>#VALUE!</v>
      </c>
      <c r="C577" t="e">
        <f>Table1[[#This Row],[startdatetime]]</f>
        <v>#VALUE!</v>
      </c>
      <c r="D577" t="e">
        <f>CONCATENATE(Table1[[#This Row],[summary]],
CHAR(13),
Table1[[#This Row],[startdayname]],
", ",
TEXT((Table1[[#This Row],[startshortdate]]),"MMM D"),
CHAR(13),
TEXT((Table1[[#This Row],[starttime]]), "h:mm am/pm"),CHAR(13),Table1[[#This Row],[description]],CHAR(13))</f>
        <v>#VALUE!</v>
      </c>
    </row>
    <row r="578" spans="1:4" x14ac:dyDescent="0.25">
      <c r="A578" t="e">
        <f>VLOOKUP(Table1[[#This Row],[locationaddress]],VENUEID!$A$2:$B$28,1,TRUE)</f>
        <v>#VALUE!</v>
      </c>
      <c r="B578" t="e">
        <f>IF(Table1[[#This Row],[categories]]="","",
IF(ISNUMBER(SEARCH("*ADULTS*",Table1[categories])),"ADULTS",
IF(ISNUMBER(SEARCH("*CHILDREN*",Table1[categories])),"CHILDREN",
IF(ISNUMBER(SEARCH("*TEENS*",Table1[categories])),"TEENS"))))</f>
        <v>#VALUE!</v>
      </c>
      <c r="C578" t="e">
        <f>Table1[[#This Row],[startdatetime]]</f>
        <v>#VALUE!</v>
      </c>
      <c r="D578" t="e">
        <f>CONCATENATE(Table1[[#This Row],[summary]],
CHAR(13),
Table1[[#This Row],[startdayname]],
", ",
TEXT((Table1[[#This Row],[startshortdate]]),"MMM D"),
CHAR(13),
TEXT((Table1[[#This Row],[starttime]]), "h:mm am/pm"),CHAR(13),Table1[[#This Row],[description]],CHAR(13))</f>
        <v>#VALUE!</v>
      </c>
    </row>
    <row r="579" spans="1:4" x14ac:dyDescent="0.25">
      <c r="A579" t="e">
        <f>VLOOKUP(Table1[[#This Row],[locationaddress]],VENUEID!$A$2:$B$28,1,TRUE)</f>
        <v>#VALUE!</v>
      </c>
      <c r="B579" t="e">
        <f>IF(Table1[[#This Row],[categories]]="","",
IF(ISNUMBER(SEARCH("*ADULTS*",Table1[categories])),"ADULTS",
IF(ISNUMBER(SEARCH("*CHILDREN*",Table1[categories])),"CHILDREN",
IF(ISNUMBER(SEARCH("*TEENS*",Table1[categories])),"TEENS"))))</f>
        <v>#VALUE!</v>
      </c>
      <c r="C579" t="e">
        <f>Table1[[#This Row],[startdatetime]]</f>
        <v>#VALUE!</v>
      </c>
      <c r="D579" t="e">
        <f>CONCATENATE(Table1[[#This Row],[summary]],
CHAR(13),
Table1[[#This Row],[startdayname]],
", ",
TEXT((Table1[[#This Row],[startshortdate]]),"MMM D"),
CHAR(13),
TEXT((Table1[[#This Row],[starttime]]), "h:mm am/pm"),CHAR(13),Table1[[#This Row],[description]],CHAR(13))</f>
        <v>#VALUE!</v>
      </c>
    </row>
    <row r="580" spans="1:4" x14ac:dyDescent="0.25">
      <c r="A580" t="e">
        <f>VLOOKUP(Table1[[#This Row],[locationaddress]],VENUEID!$A$2:$B$28,1,TRUE)</f>
        <v>#VALUE!</v>
      </c>
      <c r="B580" t="e">
        <f>IF(Table1[[#This Row],[categories]]="","",
IF(ISNUMBER(SEARCH("*ADULTS*",Table1[categories])),"ADULTS",
IF(ISNUMBER(SEARCH("*CHILDREN*",Table1[categories])),"CHILDREN",
IF(ISNUMBER(SEARCH("*TEENS*",Table1[categories])),"TEENS"))))</f>
        <v>#VALUE!</v>
      </c>
      <c r="C580" t="e">
        <f>Table1[[#This Row],[startdatetime]]</f>
        <v>#VALUE!</v>
      </c>
      <c r="D580" t="e">
        <f>CONCATENATE(Table1[[#This Row],[summary]],
CHAR(13),
Table1[[#This Row],[startdayname]],
", ",
TEXT((Table1[[#This Row],[startshortdate]]),"MMM D"),
CHAR(13),
TEXT((Table1[[#This Row],[starttime]]), "h:mm am/pm"),CHAR(13),Table1[[#This Row],[description]],CHAR(13))</f>
        <v>#VALUE!</v>
      </c>
    </row>
    <row r="581" spans="1:4" x14ac:dyDescent="0.25">
      <c r="A581" t="e">
        <f>VLOOKUP(Table1[[#This Row],[locationaddress]],VENUEID!$A$2:$B$28,1,TRUE)</f>
        <v>#VALUE!</v>
      </c>
      <c r="B581" t="e">
        <f>IF(Table1[[#This Row],[categories]]="","",
IF(ISNUMBER(SEARCH("*ADULTS*",Table1[categories])),"ADULTS",
IF(ISNUMBER(SEARCH("*CHILDREN*",Table1[categories])),"CHILDREN",
IF(ISNUMBER(SEARCH("*TEENS*",Table1[categories])),"TEENS"))))</f>
        <v>#VALUE!</v>
      </c>
      <c r="C581" t="e">
        <f>Table1[[#This Row],[startdatetime]]</f>
        <v>#VALUE!</v>
      </c>
      <c r="D581" t="e">
        <f>CONCATENATE(Table1[[#This Row],[summary]],
CHAR(13),
Table1[[#This Row],[startdayname]],
", ",
TEXT((Table1[[#This Row],[startshortdate]]),"MMM D"),
CHAR(13),
TEXT((Table1[[#This Row],[starttime]]), "h:mm am/pm"),CHAR(13),Table1[[#This Row],[description]],CHAR(13))</f>
        <v>#VALUE!</v>
      </c>
    </row>
    <row r="582" spans="1:4" x14ac:dyDescent="0.25">
      <c r="A582" t="e">
        <f>VLOOKUP(Table1[[#This Row],[locationaddress]],VENUEID!$A$2:$B$28,1,TRUE)</f>
        <v>#VALUE!</v>
      </c>
      <c r="B582" t="e">
        <f>IF(Table1[[#This Row],[categories]]="","",
IF(ISNUMBER(SEARCH("*ADULTS*",Table1[categories])),"ADULTS",
IF(ISNUMBER(SEARCH("*CHILDREN*",Table1[categories])),"CHILDREN",
IF(ISNUMBER(SEARCH("*TEENS*",Table1[categories])),"TEENS"))))</f>
        <v>#VALUE!</v>
      </c>
      <c r="C582" t="e">
        <f>Table1[[#This Row],[startdatetime]]</f>
        <v>#VALUE!</v>
      </c>
      <c r="D582" t="e">
        <f>CONCATENATE(Table1[[#This Row],[summary]],
CHAR(13),
Table1[[#This Row],[startdayname]],
", ",
TEXT((Table1[[#This Row],[startshortdate]]),"MMM D"),
CHAR(13),
TEXT((Table1[[#This Row],[starttime]]), "h:mm am/pm"),CHAR(13),Table1[[#This Row],[description]],CHAR(13))</f>
        <v>#VALUE!</v>
      </c>
    </row>
    <row r="583" spans="1:4" x14ac:dyDescent="0.25">
      <c r="A583" t="e">
        <f>VLOOKUP(Table1[[#This Row],[locationaddress]],VENUEID!$A$2:$B$28,1,TRUE)</f>
        <v>#VALUE!</v>
      </c>
      <c r="B583" t="e">
        <f>IF(Table1[[#This Row],[categories]]="","",
IF(ISNUMBER(SEARCH("*ADULTS*",Table1[categories])),"ADULTS",
IF(ISNUMBER(SEARCH("*CHILDREN*",Table1[categories])),"CHILDREN",
IF(ISNUMBER(SEARCH("*TEENS*",Table1[categories])),"TEENS"))))</f>
        <v>#VALUE!</v>
      </c>
      <c r="C583" t="e">
        <f>Table1[[#This Row],[startdatetime]]</f>
        <v>#VALUE!</v>
      </c>
      <c r="D583" t="e">
        <f>CONCATENATE(Table1[[#This Row],[summary]],
CHAR(13),
Table1[[#This Row],[startdayname]],
", ",
TEXT((Table1[[#This Row],[startshortdate]]),"MMM D"),
CHAR(13),
TEXT((Table1[[#This Row],[starttime]]), "h:mm am/pm"),CHAR(13),Table1[[#This Row],[description]],CHAR(13))</f>
        <v>#VALUE!</v>
      </c>
    </row>
    <row r="584" spans="1:4" x14ac:dyDescent="0.25">
      <c r="A584" t="e">
        <f>VLOOKUP(Table1[[#This Row],[locationaddress]],VENUEID!$A$2:$B$28,1,TRUE)</f>
        <v>#VALUE!</v>
      </c>
      <c r="B584" t="e">
        <f>IF(Table1[[#This Row],[categories]]="","",
IF(ISNUMBER(SEARCH("*ADULTS*",Table1[categories])),"ADULTS",
IF(ISNUMBER(SEARCH("*CHILDREN*",Table1[categories])),"CHILDREN",
IF(ISNUMBER(SEARCH("*TEENS*",Table1[categories])),"TEENS"))))</f>
        <v>#VALUE!</v>
      </c>
      <c r="C584" t="e">
        <f>Table1[[#This Row],[startdatetime]]</f>
        <v>#VALUE!</v>
      </c>
      <c r="D584" t="e">
        <f>CONCATENATE(Table1[[#This Row],[summary]],
CHAR(13),
Table1[[#This Row],[startdayname]],
", ",
TEXT((Table1[[#This Row],[startshortdate]]),"MMM D"),
CHAR(13),
TEXT((Table1[[#This Row],[starttime]]), "h:mm am/pm"),CHAR(13),Table1[[#This Row],[description]],CHAR(13))</f>
        <v>#VALUE!</v>
      </c>
    </row>
    <row r="585" spans="1:4" x14ac:dyDescent="0.25">
      <c r="A585" t="e">
        <f>VLOOKUP(Table1[[#This Row],[locationaddress]],VENUEID!$A$2:$B$28,1,TRUE)</f>
        <v>#VALUE!</v>
      </c>
      <c r="B585" t="e">
        <f>IF(Table1[[#This Row],[categories]]="","",
IF(ISNUMBER(SEARCH("*ADULTS*",Table1[categories])),"ADULTS",
IF(ISNUMBER(SEARCH("*CHILDREN*",Table1[categories])),"CHILDREN",
IF(ISNUMBER(SEARCH("*TEENS*",Table1[categories])),"TEENS"))))</f>
        <v>#VALUE!</v>
      </c>
      <c r="C585" t="e">
        <f>Table1[[#This Row],[startdatetime]]</f>
        <v>#VALUE!</v>
      </c>
      <c r="D585" t="e">
        <f>CONCATENATE(Table1[[#This Row],[summary]],
CHAR(13),
Table1[[#This Row],[startdayname]],
", ",
TEXT((Table1[[#This Row],[startshortdate]]),"MMM D"),
CHAR(13),
TEXT((Table1[[#This Row],[starttime]]), "h:mm am/pm"),CHAR(13),Table1[[#This Row],[description]],CHAR(13))</f>
        <v>#VALUE!</v>
      </c>
    </row>
    <row r="586" spans="1:4" x14ac:dyDescent="0.25">
      <c r="A586" t="e">
        <f>VLOOKUP(Table1[[#This Row],[locationaddress]],VENUEID!$A$2:$B$28,1,TRUE)</f>
        <v>#VALUE!</v>
      </c>
      <c r="B586" t="e">
        <f>IF(Table1[[#This Row],[categories]]="","",
IF(ISNUMBER(SEARCH("*ADULTS*",Table1[categories])),"ADULTS",
IF(ISNUMBER(SEARCH("*CHILDREN*",Table1[categories])),"CHILDREN",
IF(ISNUMBER(SEARCH("*TEENS*",Table1[categories])),"TEENS"))))</f>
        <v>#VALUE!</v>
      </c>
      <c r="C586" t="e">
        <f>Table1[[#This Row],[startdatetime]]</f>
        <v>#VALUE!</v>
      </c>
      <c r="D586" t="e">
        <f>CONCATENATE(Table1[[#This Row],[summary]],
CHAR(13),
Table1[[#This Row],[startdayname]],
", ",
TEXT((Table1[[#This Row],[startshortdate]]),"MMM D"),
CHAR(13),
TEXT((Table1[[#This Row],[starttime]]), "h:mm am/pm"),CHAR(13),Table1[[#This Row],[description]],CHAR(13))</f>
        <v>#VALUE!</v>
      </c>
    </row>
    <row r="587" spans="1:4" x14ac:dyDescent="0.25">
      <c r="A587" t="e">
        <f>VLOOKUP(Table1[[#This Row],[locationaddress]],VENUEID!$A$2:$B$28,1,TRUE)</f>
        <v>#VALUE!</v>
      </c>
      <c r="B587" t="e">
        <f>IF(Table1[[#This Row],[categories]]="","",
IF(ISNUMBER(SEARCH("*ADULTS*",Table1[categories])),"ADULTS",
IF(ISNUMBER(SEARCH("*CHILDREN*",Table1[categories])),"CHILDREN",
IF(ISNUMBER(SEARCH("*TEENS*",Table1[categories])),"TEENS"))))</f>
        <v>#VALUE!</v>
      </c>
      <c r="C587" t="e">
        <f>Table1[[#This Row],[startdatetime]]</f>
        <v>#VALUE!</v>
      </c>
      <c r="D587" t="e">
        <f>CONCATENATE(Table1[[#This Row],[summary]],
CHAR(13),
Table1[[#This Row],[startdayname]],
", ",
TEXT((Table1[[#This Row],[startshortdate]]),"MMM D"),
CHAR(13),
TEXT((Table1[[#This Row],[starttime]]), "h:mm am/pm"),CHAR(13),Table1[[#This Row],[description]],CHAR(13))</f>
        <v>#VALUE!</v>
      </c>
    </row>
    <row r="588" spans="1:4" x14ac:dyDescent="0.25">
      <c r="A588" t="e">
        <f>VLOOKUP(Table1[[#This Row],[locationaddress]],VENUEID!$A$2:$B$28,1,TRUE)</f>
        <v>#VALUE!</v>
      </c>
      <c r="B588" t="e">
        <f>IF(Table1[[#This Row],[categories]]="","",
IF(ISNUMBER(SEARCH("*ADULTS*",Table1[categories])),"ADULTS",
IF(ISNUMBER(SEARCH("*CHILDREN*",Table1[categories])),"CHILDREN",
IF(ISNUMBER(SEARCH("*TEENS*",Table1[categories])),"TEENS"))))</f>
        <v>#VALUE!</v>
      </c>
      <c r="C588" t="e">
        <f>Table1[[#This Row],[startdatetime]]</f>
        <v>#VALUE!</v>
      </c>
      <c r="D588" t="e">
        <f>CONCATENATE(Table1[[#This Row],[summary]],
CHAR(13),
Table1[[#This Row],[startdayname]],
", ",
TEXT((Table1[[#This Row],[startshortdate]]),"MMM D"),
CHAR(13),
TEXT((Table1[[#This Row],[starttime]]), "h:mm am/pm"),CHAR(13),Table1[[#This Row],[description]],CHAR(13))</f>
        <v>#VALUE!</v>
      </c>
    </row>
    <row r="589" spans="1:4" x14ac:dyDescent="0.25">
      <c r="A589" t="e">
        <f>VLOOKUP(Table1[[#This Row],[locationaddress]],VENUEID!$A$2:$B$28,1,TRUE)</f>
        <v>#VALUE!</v>
      </c>
      <c r="B589" t="e">
        <f>IF(Table1[[#This Row],[categories]]="","",
IF(ISNUMBER(SEARCH("*ADULTS*",Table1[categories])),"ADULTS",
IF(ISNUMBER(SEARCH("*CHILDREN*",Table1[categories])),"CHILDREN",
IF(ISNUMBER(SEARCH("*TEENS*",Table1[categories])),"TEENS"))))</f>
        <v>#VALUE!</v>
      </c>
      <c r="C589" t="e">
        <f>Table1[[#This Row],[startdatetime]]</f>
        <v>#VALUE!</v>
      </c>
      <c r="D589" t="e">
        <f>CONCATENATE(Table1[[#This Row],[summary]],
CHAR(13),
Table1[[#This Row],[startdayname]],
", ",
TEXT((Table1[[#This Row],[startshortdate]]),"MMM D"),
CHAR(13),
TEXT((Table1[[#This Row],[starttime]]), "h:mm am/pm"),CHAR(13),Table1[[#This Row],[description]],CHAR(13))</f>
        <v>#VALUE!</v>
      </c>
    </row>
    <row r="590" spans="1:4" x14ac:dyDescent="0.25">
      <c r="A590" t="e">
        <f>VLOOKUP(Table1[[#This Row],[locationaddress]],VENUEID!$A$2:$B$28,1,TRUE)</f>
        <v>#VALUE!</v>
      </c>
      <c r="B590" t="e">
        <f>IF(Table1[[#This Row],[categories]]="","",
IF(ISNUMBER(SEARCH("*ADULTS*",Table1[categories])),"ADULTS",
IF(ISNUMBER(SEARCH("*CHILDREN*",Table1[categories])),"CHILDREN",
IF(ISNUMBER(SEARCH("*TEENS*",Table1[categories])),"TEENS"))))</f>
        <v>#VALUE!</v>
      </c>
      <c r="C590" t="e">
        <f>Table1[[#This Row],[startdatetime]]</f>
        <v>#VALUE!</v>
      </c>
      <c r="D590" t="e">
        <f>CONCATENATE(Table1[[#This Row],[summary]],
CHAR(13),
Table1[[#This Row],[startdayname]],
", ",
TEXT((Table1[[#This Row],[startshortdate]]),"MMM D"),
CHAR(13),
TEXT((Table1[[#This Row],[starttime]]), "h:mm am/pm"),CHAR(13),Table1[[#This Row],[description]],CHAR(13))</f>
        <v>#VALUE!</v>
      </c>
    </row>
    <row r="591" spans="1:4" x14ac:dyDescent="0.25">
      <c r="A591" t="e">
        <f>VLOOKUP(Table1[[#This Row],[locationaddress]],VENUEID!$A$2:$B$28,1,TRUE)</f>
        <v>#VALUE!</v>
      </c>
      <c r="B591" t="e">
        <f>IF(Table1[[#This Row],[categories]]="","",
IF(ISNUMBER(SEARCH("*ADULTS*",Table1[categories])),"ADULTS",
IF(ISNUMBER(SEARCH("*CHILDREN*",Table1[categories])),"CHILDREN",
IF(ISNUMBER(SEARCH("*TEENS*",Table1[categories])),"TEENS"))))</f>
        <v>#VALUE!</v>
      </c>
      <c r="C591" t="e">
        <f>Table1[[#This Row],[startdatetime]]</f>
        <v>#VALUE!</v>
      </c>
      <c r="D591" t="e">
        <f>CONCATENATE(Table1[[#This Row],[summary]],
CHAR(13),
Table1[[#This Row],[startdayname]],
", ",
TEXT((Table1[[#This Row],[startshortdate]]),"MMM D"),
CHAR(13),
TEXT((Table1[[#This Row],[starttime]]), "h:mm am/pm"),CHAR(13),Table1[[#This Row],[description]],CHAR(13))</f>
        <v>#VALUE!</v>
      </c>
    </row>
    <row r="592" spans="1:4" x14ac:dyDescent="0.25">
      <c r="A592" t="e">
        <f>VLOOKUP(Table1[[#This Row],[locationaddress]],VENUEID!$A$2:$B$28,1,TRUE)</f>
        <v>#VALUE!</v>
      </c>
      <c r="B592" t="e">
        <f>IF(Table1[[#This Row],[categories]]="","",
IF(ISNUMBER(SEARCH("*ADULTS*",Table1[categories])),"ADULTS",
IF(ISNUMBER(SEARCH("*CHILDREN*",Table1[categories])),"CHILDREN",
IF(ISNUMBER(SEARCH("*TEENS*",Table1[categories])),"TEENS"))))</f>
        <v>#VALUE!</v>
      </c>
      <c r="C592" t="e">
        <f>Table1[[#This Row],[startdatetime]]</f>
        <v>#VALUE!</v>
      </c>
      <c r="D592" t="e">
        <f>CONCATENATE(Table1[[#This Row],[summary]],
CHAR(13),
Table1[[#This Row],[startdayname]],
", ",
TEXT((Table1[[#This Row],[startshortdate]]),"MMM D"),
CHAR(13),
TEXT((Table1[[#This Row],[starttime]]), "h:mm am/pm"),CHAR(13),Table1[[#This Row],[description]],CHAR(13))</f>
        <v>#VALUE!</v>
      </c>
    </row>
    <row r="593" spans="1:4" x14ac:dyDescent="0.25">
      <c r="A593" t="e">
        <f>VLOOKUP(Table1[[#This Row],[locationaddress]],VENUEID!$A$2:$B$28,1,TRUE)</f>
        <v>#VALUE!</v>
      </c>
      <c r="B593" t="e">
        <f>IF(Table1[[#This Row],[categories]]="","",
IF(ISNUMBER(SEARCH("*ADULTS*",Table1[categories])),"ADULTS",
IF(ISNUMBER(SEARCH("*CHILDREN*",Table1[categories])),"CHILDREN",
IF(ISNUMBER(SEARCH("*TEENS*",Table1[categories])),"TEENS"))))</f>
        <v>#VALUE!</v>
      </c>
      <c r="C593" t="e">
        <f>Table1[[#This Row],[startdatetime]]</f>
        <v>#VALUE!</v>
      </c>
      <c r="D593" t="e">
        <f>CONCATENATE(Table1[[#This Row],[summary]],
CHAR(13),
Table1[[#This Row],[startdayname]],
", ",
TEXT((Table1[[#This Row],[startshortdate]]),"MMM D"),
CHAR(13),
TEXT((Table1[[#This Row],[starttime]]), "h:mm am/pm"),CHAR(13),Table1[[#This Row],[description]],CHAR(13))</f>
        <v>#VALUE!</v>
      </c>
    </row>
    <row r="594" spans="1:4" x14ac:dyDescent="0.25">
      <c r="A594" t="e">
        <f>VLOOKUP(Table1[[#This Row],[locationaddress]],VENUEID!$A$2:$B$28,1,TRUE)</f>
        <v>#VALUE!</v>
      </c>
      <c r="B594" t="e">
        <f>IF(Table1[[#This Row],[categories]]="","",
IF(ISNUMBER(SEARCH("*ADULTS*",Table1[categories])),"ADULTS",
IF(ISNUMBER(SEARCH("*CHILDREN*",Table1[categories])),"CHILDREN",
IF(ISNUMBER(SEARCH("*TEENS*",Table1[categories])),"TEENS"))))</f>
        <v>#VALUE!</v>
      </c>
      <c r="C594" t="e">
        <f>Table1[[#This Row],[startdatetime]]</f>
        <v>#VALUE!</v>
      </c>
      <c r="D594" t="e">
        <f>CONCATENATE(Table1[[#This Row],[summary]],
CHAR(13),
Table1[[#This Row],[startdayname]],
", ",
TEXT((Table1[[#This Row],[startshortdate]]),"MMM D"),
CHAR(13),
TEXT((Table1[[#This Row],[starttime]]), "h:mm am/pm"),CHAR(13),Table1[[#This Row],[description]],CHAR(13))</f>
        <v>#VALUE!</v>
      </c>
    </row>
    <row r="595" spans="1:4" x14ac:dyDescent="0.25">
      <c r="A595" t="e">
        <f>VLOOKUP(Table1[[#This Row],[locationaddress]],VENUEID!$A$2:$B$28,1,TRUE)</f>
        <v>#VALUE!</v>
      </c>
      <c r="B595" t="e">
        <f>IF(Table1[[#This Row],[categories]]="","",
IF(ISNUMBER(SEARCH("*ADULTS*",Table1[categories])),"ADULTS",
IF(ISNUMBER(SEARCH("*CHILDREN*",Table1[categories])),"CHILDREN",
IF(ISNUMBER(SEARCH("*TEENS*",Table1[categories])),"TEENS"))))</f>
        <v>#VALUE!</v>
      </c>
      <c r="C595" t="e">
        <f>Table1[[#This Row],[startdatetime]]</f>
        <v>#VALUE!</v>
      </c>
      <c r="D595" t="e">
        <f>CONCATENATE(Table1[[#This Row],[summary]],
CHAR(13),
Table1[[#This Row],[startdayname]],
", ",
TEXT((Table1[[#This Row],[startshortdate]]),"MMM D"),
CHAR(13),
TEXT((Table1[[#This Row],[starttime]]), "h:mm am/pm"),CHAR(13),Table1[[#This Row],[description]],CHAR(13))</f>
        <v>#VALUE!</v>
      </c>
    </row>
    <row r="596" spans="1:4" x14ac:dyDescent="0.25">
      <c r="A596" t="e">
        <f>VLOOKUP(Table1[[#This Row],[locationaddress]],VENUEID!$A$2:$B$28,1,TRUE)</f>
        <v>#VALUE!</v>
      </c>
      <c r="B596" t="e">
        <f>IF(Table1[[#This Row],[categories]]="","",
IF(ISNUMBER(SEARCH("*ADULTS*",Table1[categories])),"ADULTS",
IF(ISNUMBER(SEARCH("*CHILDREN*",Table1[categories])),"CHILDREN",
IF(ISNUMBER(SEARCH("*TEENS*",Table1[categories])),"TEENS"))))</f>
        <v>#VALUE!</v>
      </c>
      <c r="C596" t="e">
        <f>Table1[[#This Row],[startdatetime]]</f>
        <v>#VALUE!</v>
      </c>
      <c r="D596" t="e">
        <f>CONCATENATE(Table1[[#This Row],[summary]],
CHAR(13),
Table1[[#This Row],[startdayname]],
", ",
TEXT((Table1[[#This Row],[startshortdate]]),"MMM D"),
CHAR(13),
TEXT((Table1[[#This Row],[starttime]]), "h:mm am/pm"),CHAR(13),Table1[[#This Row],[description]],CHAR(13))</f>
        <v>#VALUE!</v>
      </c>
    </row>
    <row r="597" spans="1:4" x14ac:dyDescent="0.25">
      <c r="A597" t="e">
        <f>VLOOKUP(Table1[[#This Row],[locationaddress]],VENUEID!$A$2:$B$28,1,TRUE)</f>
        <v>#VALUE!</v>
      </c>
      <c r="B597" t="e">
        <f>IF(Table1[[#This Row],[categories]]="","",
IF(ISNUMBER(SEARCH("*ADULTS*",Table1[categories])),"ADULTS",
IF(ISNUMBER(SEARCH("*CHILDREN*",Table1[categories])),"CHILDREN",
IF(ISNUMBER(SEARCH("*TEENS*",Table1[categories])),"TEENS"))))</f>
        <v>#VALUE!</v>
      </c>
      <c r="C597" t="e">
        <f>Table1[[#This Row],[startdatetime]]</f>
        <v>#VALUE!</v>
      </c>
      <c r="D597" t="e">
        <f>CONCATENATE(Table1[[#This Row],[summary]],
CHAR(13),
Table1[[#This Row],[startdayname]],
", ",
TEXT((Table1[[#This Row],[startshortdate]]),"MMM D"),
CHAR(13),
TEXT((Table1[[#This Row],[starttime]]), "h:mm am/pm"),CHAR(13),Table1[[#This Row],[description]],CHAR(13))</f>
        <v>#VALUE!</v>
      </c>
    </row>
    <row r="598" spans="1:4" x14ac:dyDescent="0.25">
      <c r="A598" t="e">
        <f>VLOOKUP(Table1[[#This Row],[locationaddress]],VENUEID!$A$2:$B$28,1,TRUE)</f>
        <v>#VALUE!</v>
      </c>
      <c r="B598" t="e">
        <f>IF(Table1[[#This Row],[categories]]="","",
IF(ISNUMBER(SEARCH("*ADULTS*",Table1[categories])),"ADULTS",
IF(ISNUMBER(SEARCH("*CHILDREN*",Table1[categories])),"CHILDREN",
IF(ISNUMBER(SEARCH("*TEENS*",Table1[categories])),"TEENS"))))</f>
        <v>#VALUE!</v>
      </c>
      <c r="C598" t="e">
        <f>Table1[[#This Row],[startdatetime]]</f>
        <v>#VALUE!</v>
      </c>
      <c r="D598" t="e">
        <f>CONCATENATE(Table1[[#This Row],[summary]],
CHAR(13),
Table1[[#This Row],[startdayname]],
", ",
TEXT((Table1[[#This Row],[startshortdate]]),"MMM D"),
CHAR(13),
TEXT((Table1[[#This Row],[starttime]]), "h:mm am/pm"),CHAR(13),Table1[[#This Row],[description]],CHAR(13))</f>
        <v>#VALUE!</v>
      </c>
    </row>
    <row r="599" spans="1:4" x14ac:dyDescent="0.25">
      <c r="A599" t="e">
        <f>VLOOKUP(Table1[[#This Row],[locationaddress]],VENUEID!$A$2:$B$28,1,TRUE)</f>
        <v>#VALUE!</v>
      </c>
      <c r="B599" t="e">
        <f>IF(Table1[[#This Row],[categories]]="","",
IF(ISNUMBER(SEARCH("*ADULTS*",Table1[categories])),"ADULTS",
IF(ISNUMBER(SEARCH("*CHILDREN*",Table1[categories])),"CHILDREN",
IF(ISNUMBER(SEARCH("*TEENS*",Table1[categories])),"TEENS"))))</f>
        <v>#VALUE!</v>
      </c>
      <c r="C599" t="e">
        <f>Table1[[#This Row],[startdatetime]]</f>
        <v>#VALUE!</v>
      </c>
      <c r="D599" t="e">
        <f>CONCATENATE(Table1[[#This Row],[summary]],
CHAR(13),
Table1[[#This Row],[startdayname]],
", ",
TEXT((Table1[[#This Row],[startshortdate]]),"MMM D"),
CHAR(13),
TEXT((Table1[[#This Row],[starttime]]), "h:mm am/pm"),CHAR(13),Table1[[#This Row],[description]],CHAR(13))</f>
        <v>#VALUE!</v>
      </c>
    </row>
    <row r="600" spans="1:4" x14ac:dyDescent="0.25">
      <c r="A600" t="e">
        <f>VLOOKUP(Table1[[#This Row],[locationaddress]],VENUEID!$A$2:$B$28,1,TRUE)</f>
        <v>#VALUE!</v>
      </c>
      <c r="B600" t="e">
        <f>IF(Table1[[#This Row],[categories]]="","",
IF(ISNUMBER(SEARCH("*ADULTS*",Table1[categories])),"ADULTS",
IF(ISNUMBER(SEARCH("*CHILDREN*",Table1[categories])),"CHILDREN",
IF(ISNUMBER(SEARCH("*TEENS*",Table1[categories])),"TEENS"))))</f>
        <v>#VALUE!</v>
      </c>
      <c r="C600" t="e">
        <f>Table1[[#This Row],[startdatetime]]</f>
        <v>#VALUE!</v>
      </c>
      <c r="D600" t="e">
        <f>CONCATENATE(Table1[[#This Row],[summary]],
CHAR(13),
Table1[[#This Row],[startdayname]],
", ",
TEXT((Table1[[#This Row],[startshortdate]]),"MMM D"),
CHAR(13),
TEXT((Table1[[#This Row],[starttime]]), "h:mm am/pm"),CHAR(13),Table1[[#This Row],[description]],CHAR(13))</f>
        <v>#VALUE!</v>
      </c>
    </row>
    <row r="601" spans="1:4" x14ac:dyDescent="0.25">
      <c r="A601" t="e">
        <f>VLOOKUP(Table1[[#This Row],[locationaddress]],VENUEID!$A$2:$B$28,1,TRUE)</f>
        <v>#VALUE!</v>
      </c>
      <c r="B601" t="e">
        <f>IF(Table1[[#This Row],[categories]]="","",
IF(ISNUMBER(SEARCH("*ADULTS*",Table1[categories])),"ADULTS",
IF(ISNUMBER(SEARCH("*CHILDREN*",Table1[categories])),"CHILDREN",
IF(ISNUMBER(SEARCH("*TEENS*",Table1[categories])),"TEENS"))))</f>
        <v>#VALUE!</v>
      </c>
      <c r="C601" t="e">
        <f>Table1[[#This Row],[startdatetime]]</f>
        <v>#VALUE!</v>
      </c>
      <c r="D601" t="e">
        <f>CONCATENATE(Table1[[#This Row],[summary]],
CHAR(13),
Table1[[#This Row],[startdayname]],
", ",
TEXT((Table1[[#This Row],[startshortdate]]),"MMM D"),
CHAR(13),
TEXT((Table1[[#This Row],[starttime]]), "h:mm am/pm"),CHAR(13),Table1[[#This Row],[description]],CHAR(13))</f>
        <v>#VALUE!</v>
      </c>
    </row>
    <row r="602" spans="1:4" x14ac:dyDescent="0.25">
      <c r="A602" t="e">
        <f>VLOOKUP(Table1[[#This Row],[locationaddress]],VENUEID!$A$2:$B$28,1,TRUE)</f>
        <v>#VALUE!</v>
      </c>
      <c r="B602" t="e">
        <f>IF(Table1[[#This Row],[categories]]="","",
IF(ISNUMBER(SEARCH("*ADULTS*",Table1[categories])),"ADULTS",
IF(ISNUMBER(SEARCH("*CHILDREN*",Table1[categories])),"CHILDREN",
IF(ISNUMBER(SEARCH("*TEENS*",Table1[categories])),"TEENS"))))</f>
        <v>#VALUE!</v>
      </c>
      <c r="C602" t="e">
        <f>Table1[[#This Row],[startdatetime]]</f>
        <v>#VALUE!</v>
      </c>
      <c r="D602" t="e">
        <f>CONCATENATE(Table1[[#This Row],[summary]],
CHAR(13),
Table1[[#This Row],[startdayname]],
", ",
TEXT((Table1[[#This Row],[startshortdate]]),"MMM D"),
CHAR(13),
TEXT((Table1[[#This Row],[starttime]]), "h:mm am/pm"),CHAR(13),Table1[[#This Row],[description]],CHAR(13))</f>
        <v>#VALUE!</v>
      </c>
    </row>
    <row r="603" spans="1:4" x14ac:dyDescent="0.25">
      <c r="A603" t="e">
        <f>VLOOKUP(Table1[[#This Row],[locationaddress]],VENUEID!$A$2:$B$28,1,TRUE)</f>
        <v>#VALUE!</v>
      </c>
      <c r="B603" t="e">
        <f>IF(Table1[[#This Row],[categories]]="","",
IF(ISNUMBER(SEARCH("*ADULTS*",Table1[categories])),"ADULTS",
IF(ISNUMBER(SEARCH("*CHILDREN*",Table1[categories])),"CHILDREN",
IF(ISNUMBER(SEARCH("*TEENS*",Table1[categories])),"TEENS"))))</f>
        <v>#VALUE!</v>
      </c>
      <c r="C603" t="e">
        <f>Table1[[#This Row],[startdatetime]]</f>
        <v>#VALUE!</v>
      </c>
      <c r="D603" t="e">
        <f>CONCATENATE(Table1[[#This Row],[summary]],
CHAR(13),
Table1[[#This Row],[startdayname]],
", ",
TEXT((Table1[[#This Row],[startshortdate]]),"MMM D"),
CHAR(13),
TEXT((Table1[[#This Row],[starttime]]), "h:mm am/pm"),CHAR(13),Table1[[#This Row],[description]],CHAR(13))</f>
        <v>#VALUE!</v>
      </c>
    </row>
    <row r="604" spans="1:4" x14ac:dyDescent="0.25">
      <c r="A604" t="e">
        <f>VLOOKUP(Table1[[#This Row],[locationaddress]],VENUEID!$A$2:$B$28,1,TRUE)</f>
        <v>#VALUE!</v>
      </c>
      <c r="B604" t="e">
        <f>IF(Table1[[#This Row],[categories]]="","",
IF(ISNUMBER(SEARCH("*ADULTS*",Table1[categories])),"ADULTS",
IF(ISNUMBER(SEARCH("*CHILDREN*",Table1[categories])),"CHILDREN",
IF(ISNUMBER(SEARCH("*TEENS*",Table1[categories])),"TEENS"))))</f>
        <v>#VALUE!</v>
      </c>
      <c r="C604" t="e">
        <f>Table1[[#This Row],[startdatetime]]</f>
        <v>#VALUE!</v>
      </c>
      <c r="D604" t="e">
        <f>CONCATENATE(Table1[[#This Row],[summary]],
CHAR(13),
Table1[[#This Row],[startdayname]],
", ",
TEXT((Table1[[#This Row],[startshortdate]]),"MMM D"),
CHAR(13),
TEXT((Table1[[#This Row],[starttime]]), "h:mm am/pm"),CHAR(13),Table1[[#This Row],[description]],CHAR(13))</f>
        <v>#VALUE!</v>
      </c>
    </row>
    <row r="605" spans="1:4" x14ac:dyDescent="0.25">
      <c r="A605" t="e">
        <f>VLOOKUP(Table1[[#This Row],[locationaddress]],VENUEID!$A$2:$B$28,1,TRUE)</f>
        <v>#VALUE!</v>
      </c>
      <c r="B605" t="e">
        <f>IF(Table1[[#This Row],[categories]]="","",
IF(ISNUMBER(SEARCH("*ADULTS*",Table1[categories])),"ADULTS",
IF(ISNUMBER(SEARCH("*CHILDREN*",Table1[categories])),"CHILDREN",
IF(ISNUMBER(SEARCH("*TEENS*",Table1[categories])),"TEENS"))))</f>
        <v>#VALUE!</v>
      </c>
      <c r="C605" t="e">
        <f>Table1[[#This Row],[startdatetime]]</f>
        <v>#VALUE!</v>
      </c>
      <c r="D605" t="e">
        <f>CONCATENATE(Table1[[#This Row],[summary]],
CHAR(13),
Table1[[#This Row],[startdayname]],
", ",
TEXT((Table1[[#This Row],[startshortdate]]),"MMM D"),
CHAR(13),
TEXT((Table1[[#This Row],[starttime]]), "h:mm am/pm"),CHAR(13),Table1[[#This Row],[description]],CHAR(13))</f>
        <v>#VALUE!</v>
      </c>
    </row>
    <row r="606" spans="1:4" x14ac:dyDescent="0.25">
      <c r="A606" t="e">
        <f>VLOOKUP(Table1[[#This Row],[locationaddress]],VENUEID!$A$2:$B$28,1,TRUE)</f>
        <v>#VALUE!</v>
      </c>
      <c r="B606" t="e">
        <f>IF(Table1[[#This Row],[categories]]="","",
IF(ISNUMBER(SEARCH("*ADULTS*",Table1[categories])),"ADULTS",
IF(ISNUMBER(SEARCH("*CHILDREN*",Table1[categories])),"CHILDREN",
IF(ISNUMBER(SEARCH("*TEENS*",Table1[categories])),"TEENS"))))</f>
        <v>#VALUE!</v>
      </c>
      <c r="C606" t="e">
        <f>Table1[[#This Row],[startdatetime]]</f>
        <v>#VALUE!</v>
      </c>
      <c r="D606" t="e">
        <f>CONCATENATE(Table1[[#This Row],[summary]],
CHAR(13),
Table1[[#This Row],[startdayname]],
", ",
TEXT((Table1[[#This Row],[startshortdate]]),"MMM D"),
CHAR(13),
TEXT((Table1[[#This Row],[starttime]]), "h:mm am/pm"),CHAR(13),Table1[[#This Row],[description]],CHAR(13))</f>
        <v>#VALUE!</v>
      </c>
    </row>
    <row r="607" spans="1:4" x14ac:dyDescent="0.25">
      <c r="A607" t="e">
        <f>VLOOKUP(Table1[[#This Row],[locationaddress]],VENUEID!$A$2:$B$28,1,TRUE)</f>
        <v>#VALUE!</v>
      </c>
      <c r="B607" t="e">
        <f>IF(Table1[[#This Row],[categories]]="","",
IF(ISNUMBER(SEARCH("*ADULTS*",Table1[categories])),"ADULTS",
IF(ISNUMBER(SEARCH("*CHILDREN*",Table1[categories])),"CHILDREN",
IF(ISNUMBER(SEARCH("*TEENS*",Table1[categories])),"TEENS"))))</f>
        <v>#VALUE!</v>
      </c>
      <c r="C607" t="e">
        <f>Table1[[#This Row],[startdatetime]]</f>
        <v>#VALUE!</v>
      </c>
      <c r="D607" t="e">
        <f>CONCATENATE(Table1[[#This Row],[summary]],
CHAR(13),
Table1[[#This Row],[startdayname]],
", ",
TEXT((Table1[[#This Row],[startshortdate]]),"MMM D"),
CHAR(13),
TEXT((Table1[[#This Row],[starttime]]), "h:mm am/pm"),CHAR(13),Table1[[#This Row],[description]],CHAR(13))</f>
        <v>#VALUE!</v>
      </c>
    </row>
    <row r="608" spans="1:4" x14ac:dyDescent="0.25">
      <c r="A608" t="e">
        <f>VLOOKUP(Table1[[#This Row],[locationaddress]],VENUEID!$A$2:$B$28,1,TRUE)</f>
        <v>#VALUE!</v>
      </c>
      <c r="B608" t="e">
        <f>IF(Table1[[#This Row],[categories]]="","",
IF(ISNUMBER(SEARCH("*ADULTS*",Table1[categories])),"ADULTS",
IF(ISNUMBER(SEARCH("*CHILDREN*",Table1[categories])),"CHILDREN",
IF(ISNUMBER(SEARCH("*TEENS*",Table1[categories])),"TEENS"))))</f>
        <v>#VALUE!</v>
      </c>
      <c r="C608" t="e">
        <f>Table1[[#This Row],[startdatetime]]</f>
        <v>#VALUE!</v>
      </c>
      <c r="D608" t="e">
        <f>CONCATENATE(Table1[[#This Row],[summary]],
CHAR(13),
Table1[[#This Row],[startdayname]],
", ",
TEXT((Table1[[#This Row],[startshortdate]]),"MMM D"),
CHAR(13),
TEXT((Table1[[#This Row],[starttime]]), "h:mm am/pm"),CHAR(13),Table1[[#This Row],[description]],CHAR(13))</f>
        <v>#VALUE!</v>
      </c>
    </row>
    <row r="609" spans="1:4" x14ac:dyDescent="0.25">
      <c r="A609" t="e">
        <f>VLOOKUP(Table1[[#This Row],[locationaddress]],VENUEID!$A$2:$B$28,1,TRUE)</f>
        <v>#VALUE!</v>
      </c>
      <c r="B609" t="e">
        <f>IF(Table1[[#This Row],[categories]]="","",
IF(ISNUMBER(SEARCH("*ADULTS*",Table1[categories])),"ADULTS",
IF(ISNUMBER(SEARCH("*CHILDREN*",Table1[categories])),"CHILDREN",
IF(ISNUMBER(SEARCH("*TEENS*",Table1[categories])),"TEENS"))))</f>
        <v>#VALUE!</v>
      </c>
      <c r="C609" t="e">
        <f>Table1[[#This Row],[startdatetime]]</f>
        <v>#VALUE!</v>
      </c>
      <c r="D609" t="e">
        <f>CONCATENATE(Table1[[#This Row],[summary]],
CHAR(13),
Table1[[#This Row],[startdayname]],
", ",
TEXT((Table1[[#This Row],[startshortdate]]),"MMM D"),
CHAR(13),
TEXT((Table1[[#This Row],[starttime]]), "h:mm am/pm"),CHAR(13),Table1[[#This Row],[description]],CHAR(13))</f>
        <v>#VALUE!</v>
      </c>
    </row>
    <row r="610" spans="1:4" x14ac:dyDescent="0.25">
      <c r="A610" t="e">
        <f>VLOOKUP(Table1[[#This Row],[locationaddress]],VENUEID!$A$2:$B$28,1,TRUE)</f>
        <v>#VALUE!</v>
      </c>
      <c r="B610" t="e">
        <f>IF(Table1[[#This Row],[categories]]="","",
IF(ISNUMBER(SEARCH("*ADULTS*",Table1[categories])),"ADULTS",
IF(ISNUMBER(SEARCH("*CHILDREN*",Table1[categories])),"CHILDREN",
IF(ISNUMBER(SEARCH("*TEENS*",Table1[categories])),"TEENS"))))</f>
        <v>#VALUE!</v>
      </c>
      <c r="C610" t="e">
        <f>Table1[[#This Row],[startdatetime]]</f>
        <v>#VALUE!</v>
      </c>
      <c r="D610" t="e">
        <f>CONCATENATE(Table1[[#This Row],[summary]],
CHAR(13),
Table1[[#This Row],[startdayname]],
", ",
TEXT((Table1[[#This Row],[startshortdate]]),"MMM D"),
CHAR(13),
TEXT((Table1[[#This Row],[starttime]]), "h:mm am/pm"),CHAR(13),Table1[[#This Row],[description]],CHAR(13))</f>
        <v>#VALUE!</v>
      </c>
    </row>
    <row r="611" spans="1:4" x14ac:dyDescent="0.25">
      <c r="A611" t="e">
        <f>VLOOKUP(Table1[[#This Row],[locationaddress]],VENUEID!$A$2:$B$28,1,TRUE)</f>
        <v>#VALUE!</v>
      </c>
      <c r="B611" t="e">
        <f>IF(Table1[[#This Row],[categories]]="","",
IF(ISNUMBER(SEARCH("*ADULTS*",Table1[categories])),"ADULTS",
IF(ISNUMBER(SEARCH("*CHILDREN*",Table1[categories])),"CHILDREN",
IF(ISNUMBER(SEARCH("*TEENS*",Table1[categories])),"TEENS"))))</f>
        <v>#VALUE!</v>
      </c>
      <c r="C611" t="e">
        <f>Table1[[#This Row],[startdatetime]]</f>
        <v>#VALUE!</v>
      </c>
      <c r="D611" t="e">
        <f>CONCATENATE(Table1[[#This Row],[summary]],
CHAR(13),
Table1[[#This Row],[startdayname]],
", ",
TEXT((Table1[[#This Row],[startshortdate]]),"MMM D"),
CHAR(13),
TEXT((Table1[[#This Row],[starttime]]), "h:mm am/pm"),CHAR(13),Table1[[#This Row],[description]],CHAR(13))</f>
        <v>#VALUE!</v>
      </c>
    </row>
    <row r="612" spans="1:4" x14ac:dyDescent="0.25">
      <c r="A612" t="e">
        <f>VLOOKUP(Table1[[#This Row],[locationaddress]],VENUEID!$A$2:$B$28,1,TRUE)</f>
        <v>#VALUE!</v>
      </c>
      <c r="B612" t="e">
        <f>IF(Table1[[#This Row],[categories]]="","",
IF(ISNUMBER(SEARCH("*ADULTS*",Table1[categories])),"ADULTS",
IF(ISNUMBER(SEARCH("*CHILDREN*",Table1[categories])),"CHILDREN",
IF(ISNUMBER(SEARCH("*TEENS*",Table1[categories])),"TEENS"))))</f>
        <v>#VALUE!</v>
      </c>
      <c r="C612" t="e">
        <f>Table1[[#This Row],[startdatetime]]</f>
        <v>#VALUE!</v>
      </c>
      <c r="D612" t="e">
        <f>CONCATENATE(Table1[[#This Row],[summary]],
CHAR(13),
Table1[[#This Row],[startdayname]],
", ",
TEXT((Table1[[#This Row],[startshortdate]]),"MMM D"),
CHAR(13),
TEXT((Table1[[#This Row],[starttime]]), "h:mm am/pm"),CHAR(13),Table1[[#This Row],[description]],CHAR(13))</f>
        <v>#VALUE!</v>
      </c>
    </row>
    <row r="613" spans="1:4" x14ac:dyDescent="0.25">
      <c r="A613" t="e">
        <f>VLOOKUP(Table1[[#This Row],[locationaddress]],VENUEID!$A$2:$B$28,1,TRUE)</f>
        <v>#VALUE!</v>
      </c>
      <c r="B613" t="e">
        <f>IF(Table1[[#This Row],[categories]]="","",
IF(ISNUMBER(SEARCH("*ADULTS*",Table1[categories])),"ADULTS",
IF(ISNUMBER(SEARCH("*CHILDREN*",Table1[categories])),"CHILDREN",
IF(ISNUMBER(SEARCH("*TEENS*",Table1[categories])),"TEENS"))))</f>
        <v>#VALUE!</v>
      </c>
      <c r="C613" t="e">
        <f>Table1[[#This Row],[startdatetime]]</f>
        <v>#VALUE!</v>
      </c>
      <c r="D613" t="e">
        <f>CONCATENATE(Table1[[#This Row],[summary]],
CHAR(13),
Table1[[#This Row],[startdayname]],
", ",
TEXT((Table1[[#This Row],[startshortdate]]),"MMM D"),
CHAR(13),
TEXT((Table1[[#This Row],[starttime]]), "h:mm am/pm"),CHAR(13),Table1[[#This Row],[description]],CHAR(13))</f>
        <v>#VALUE!</v>
      </c>
    </row>
    <row r="614" spans="1:4" x14ac:dyDescent="0.25">
      <c r="A614" t="e">
        <f>VLOOKUP(Table1[[#This Row],[locationaddress]],VENUEID!$A$2:$B$28,1,TRUE)</f>
        <v>#VALUE!</v>
      </c>
      <c r="B614" t="e">
        <f>IF(Table1[[#This Row],[categories]]="","",
IF(ISNUMBER(SEARCH("*ADULTS*",Table1[categories])),"ADULTS",
IF(ISNUMBER(SEARCH("*CHILDREN*",Table1[categories])),"CHILDREN",
IF(ISNUMBER(SEARCH("*TEENS*",Table1[categories])),"TEENS"))))</f>
        <v>#VALUE!</v>
      </c>
      <c r="C614" t="e">
        <f>Table1[[#This Row],[startdatetime]]</f>
        <v>#VALUE!</v>
      </c>
      <c r="D614" t="e">
        <f>CONCATENATE(Table1[[#This Row],[summary]],
CHAR(13),
Table1[[#This Row],[startdayname]],
", ",
TEXT((Table1[[#This Row],[startshortdate]]),"MMM D"),
CHAR(13),
TEXT((Table1[[#This Row],[starttime]]), "h:mm am/pm"),CHAR(13),Table1[[#This Row],[description]],CHAR(13))</f>
        <v>#VALUE!</v>
      </c>
    </row>
    <row r="615" spans="1:4" x14ac:dyDescent="0.25">
      <c r="A615" t="e">
        <f>VLOOKUP(Table1[[#This Row],[locationaddress]],VENUEID!$A$2:$B$28,1,TRUE)</f>
        <v>#VALUE!</v>
      </c>
      <c r="B615" t="e">
        <f>IF(Table1[[#This Row],[categories]]="","",
IF(ISNUMBER(SEARCH("*ADULTS*",Table1[categories])),"ADULTS",
IF(ISNUMBER(SEARCH("*CHILDREN*",Table1[categories])),"CHILDREN",
IF(ISNUMBER(SEARCH("*TEENS*",Table1[categories])),"TEENS"))))</f>
        <v>#VALUE!</v>
      </c>
      <c r="C615" t="e">
        <f>Table1[[#This Row],[startdatetime]]</f>
        <v>#VALUE!</v>
      </c>
      <c r="D615" t="e">
        <f>CONCATENATE(Table1[[#This Row],[summary]],
CHAR(13),
Table1[[#This Row],[startdayname]],
", ",
TEXT((Table1[[#This Row],[startshortdate]]),"MMM D"),
CHAR(13),
TEXT((Table1[[#This Row],[starttime]]), "h:mm am/pm"),CHAR(13),Table1[[#This Row],[description]],CHAR(13))</f>
        <v>#VALUE!</v>
      </c>
    </row>
    <row r="616" spans="1:4" x14ac:dyDescent="0.25">
      <c r="A616" t="e">
        <f>VLOOKUP(Table1[[#This Row],[locationaddress]],VENUEID!$A$2:$B$28,1,TRUE)</f>
        <v>#VALUE!</v>
      </c>
      <c r="B616" t="e">
        <f>IF(Table1[[#This Row],[categories]]="","",
IF(ISNUMBER(SEARCH("*ADULTS*",Table1[categories])),"ADULTS",
IF(ISNUMBER(SEARCH("*CHILDREN*",Table1[categories])),"CHILDREN",
IF(ISNUMBER(SEARCH("*TEENS*",Table1[categories])),"TEENS"))))</f>
        <v>#VALUE!</v>
      </c>
      <c r="C616" t="e">
        <f>Table1[[#This Row],[startdatetime]]</f>
        <v>#VALUE!</v>
      </c>
      <c r="D616" t="e">
        <f>CONCATENATE(Table1[[#This Row],[summary]],
CHAR(13),
Table1[[#This Row],[startdayname]],
", ",
TEXT((Table1[[#This Row],[startshortdate]]),"MMM D"),
CHAR(13),
TEXT((Table1[[#This Row],[starttime]]), "h:mm am/pm"),CHAR(13),Table1[[#This Row],[description]],CHAR(13))</f>
        <v>#VALUE!</v>
      </c>
    </row>
    <row r="617" spans="1:4" x14ac:dyDescent="0.25">
      <c r="A617" t="e">
        <f>VLOOKUP(Table1[[#This Row],[locationaddress]],VENUEID!$A$2:$B$28,1,TRUE)</f>
        <v>#VALUE!</v>
      </c>
      <c r="B617" t="e">
        <f>IF(Table1[[#This Row],[categories]]="","",
IF(ISNUMBER(SEARCH("*ADULTS*",Table1[categories])),"ADULTS",
IF(ISNUMBER(SEARCH("*CHILDREN*",Table1[categories])),"CHILDREN",
IF(ISNUMBER(SEARCH("*TEENS*",Table1[categories])),"TEENS"))))</f>
        <v>#VALUE!</v>
      </c>
      <c r="C617" t="e">
        <f>Table1[[#This Row],[startdatetime]]</f>
        <v>#VALUE!</v>
      </c>
      <c r="D617" t="e">
        <f>CONCATENATE(Table1[[#This Row],[summary]],
CHAR(13),
Table1[[#This Row],[startdayname]],
", ",
TEXT((Table1[[#This Row],[startshortdate]]),"MMM D"),
CHAR(13),
TEXT((Table1[[#This Row],[starttime]]), "h:mm am/pm"),CHAR(13),Table1[[#This Row],[description]],CHAR(13))</f>
        <v>#VALUE!</v>
      </c>
    </row>
    <row r="618" spans="1:4" x14ac:dyDescent="0.25">
      <c r="A618" t="e">
        <f>VLOOKUP(Table1[[#This Row],[locationaddress]],VENUEID!$A$2:$B$28,1,TRUE)</f>
        <v>#VALUE!</v>
      </c>
      <c r="B618" t="e">
        <f>IF(Table1[[#This Row],[categories]]="","",
IF(ISNUMBER(SEARCH("*ADULTS*",Table1[categories])),"ADULTS",
IF(ISNUMBER(SEARCH("*CHILDREN*",Table1[categories])),"CHILDREN",
IF(ISNUMBER(SEARCH("*TEENS*",Table1[categories])),"TEENS"))))</f>
        <v>#VALUE!</v>
      </c>
      <c r="C618" t="e">
        <f>Table1[[#This Row],[startdatetime]]</f>
        <v>#VALUE!</v>
      </c>
      <c r="D618" t="e">
        <f>CONCATENATE(Table1[[#This Row],[summary]],
CHAR(13),
Table1[[#This Row],[startdayname]],
", ",
TEXT((Table1[[#This Row],[startshortdate]]),"MMM D"),
CHAR(13),
TEXT((Table1[[#This Row],[starttime]]), "h:mm am/pm"),CHAR(13),Table1[[#This Row],[description]],CHAR(13))</f>
        <v>#VALUE!</v>
      </c>
    </row>
    <row r="619" spans="1:4" x14ac:dyDescent="0.25">
      <c r="A619" t="e">
        <f>VLOOKUP(Table1[[#This Row],[locationaddress]],VENUEID!$A$2:$B$28,1,TRUE)</f>
        <v>#VALUE!</v>
      </c>
      <c r="B619" t="e">
        <f>IF(Table1[[#This Row],[categories]]="","",
IF(ISNUMBER(SEARCH("*ADULTS*",Table1[categories])),"ADULTS",
IF(ISNUMBER(SEARCH("*CHILDREN*",Table1[categories])),"CHILDREN",
IF(ISNUMBER(SEARCH("*TEENS*",Table1[categories])),"TEENS"))))</f>
        <v>#VALUE!</v>
      </c>
      <c r="C619" t="e">
        <f>Table1[[#This Row],[startdatetime]]</f>
        <v>#VALUE!</v>
      </c>
      <c r="D619" t="e">
        <f>CONCATENATE(Table1[[#This Row],[summary]],
CHAR(13),
Table1[[#This Row],[startdayname]],
", ",
TEXT((Table1[[#This Row],[startshortdate]]),"MMM D"),
CHAR(13),
TEXT((Table1[[#This Row],[starttime]]), "h:mm am/pm"),CHAR(13),Table1[[#This Row],[description]],CHAR(13))</f>
        <v>#VALUE!</v>
      </c>
    </row>
    <row r="620" spans="1:4" x14ac:dyDescent="0.25">
      <c r="A620" t="e">
        <f>VLOOKUP(Table1[[#This Row],[locationaddress]],VENUEID!$A$2:$B$28,1,TRUE)</f>
        <v>#VALUE!</v>
      </c>
      <c r="B620" t="e">
        <f>IF(Table1[[#This Row],[categories]]="","",
IF(ISNUMBER(SEARCH("*ADULTS*",Table1[categories])),"ADULTS",
IF(ISNUMBER(SEARCH("*CHILDREN*",Table1[categories])),"CHILDREN",
IF(ISNUMBER(SEARCH("*TEENS*",Table1[categories])),"TEENS"))))</f>
        <v>#VALUE!</v>
      </c>
      <c r="C620" t="e">
        <f>Table1[[#This Row],[startdatetime]]</f>
        <v>#VALUE!</v>
      </c>
      <c r="D620" t="e">
        <f>CONCATENATE(Table1[[#This Row],[summary]],
CHAR(13),
Table1[[#This Row],[startdayname]],
", ",
TEXT((Table1[[#This Row],[startshortdate]]),"MMM D"),
CHAR(13),
TEXT((Table1[[#This Row],[starttime]]), "h:mm am/pm"),CHAR(13),Table1[[#This Row],[description]],CHAR(13))</f>
        <v>#VALUE!</v>
      </c>
    </row>
    <row r="621" spans="1:4" x14ac:dyDescent="0.25">
      <c r="A621" t="e">
        <f>VLOOKUP(Table1[[#This Row],[locationaddress]],VENUEID!$A$2:$B$28,1,TRUE)</f>
        <v>#VALUE!</v>
      </c>
      <c r="B621" t="e">
        <f>IF(Table1[[#This Row],[categories]]="","",
IF(ISNUMBER(SEARCH("*ADULTS*",Table1[categories])),"ADULTS",
IF(ISNUMBER(SEARCH("*CHILDREN*",Table1[categories])),"CHILDREN",
IF(ISNUMBER(SEARCH("*TEENS*",Table1[categories])),"TEENS"))))</f>
        <v>#VALUE!</v>
      </c>
      <c r="C621" t="e">
        <f>Table1[[#This Row],[startdatetime]]</f>
        <v>#VALUE!</v>
      </c>
      <c r="D621" t="e">
        <f>CONCATENATE(Table1[[#This Row],[summary]],
CHAR(13),
Table1[[#This Row],[startdayname]],
", ",
TEXT((Table1[[#This Row],[startshortdate]]),"MMM D"),
CHAR(13),
TEXT((Table1[[#This Row],[starttime]]), "h:mm am/pm"),CHAR(13),Table1[[#This Row],[description]],CHAR(13))</f>
        <v>#VALUE!</v>
      </c>
    </row>
    <row r="622" spans="1:4" x14ac:dyDescent="0.25">
      <c r="A622" t="e">
        <f>VLOOKUP(Table1[[#This Row],[locationaddress]],VENUEID!$A$2:$B$28,1,TRUE)</f>
        <v>#VALUE!</v>
      </c>
      <c r="B622" t="e">
        <f>IF(Table1[[#This Row],[categories]]="","",
IF(ISNUMBER(SEARCH("*ADULTS*",Table1[categories])),"ADULTS",
IF(ISNUMBER(SEARCH("*CHILDREN*",Table1[categories])),"CHILDREN",
IF(ISNUMBER(SEARCH("*TEENS*",Table1[categories])),"TEENS"))))</f>
        <v>#VALUE!</v>
      </c>
      <c r="C622" t="e">
        <f>Table1[[#This Row],[startdatetime]]</f>
        <v>#VALUE!</v>
      </c>
      <c r="D622" t="e">
        <f>CONCATENATE(Table1[[#This Row],[summary]],
CHAR(13),
Table1[[#This Row],[startdayname]],
", ",
TEXT((Table1[[#This Row],[startshortdate]]),"MMM D"),
CHAR(13),
TEXT((Table1[[#This Row],[starttime]]), "h:mm am/pm"),CHAR(13),Table1[[#This Row],[description]],CHAR(13))</f>
        <v>#VALUE!</v>
      </c>
    </row>
    <row r="623" spans="1:4" x14ac:dyDescent="0.25">
      <c r="A623" t="e">
        <f>VLOOKUP(Table1[[#This Row],[locationaddress]],VENUEID!$A$2:$B$28,1,TRUE)</f>
        <v>#VALUE!</v>
      </c>
      <c r="B623" t="e">
        <f>IF(Table1[[#This Row],[categories]]="","",
IF(ISNUMBER(SEARCH("*ADULTS*",Table1[categories])),"ADULTS",
IF(ISNUMBER(SEARCH("*CHILDREN*",Table1[categories])),"CHILDREN",
IF(ISNUMBER(SEARCH("*TEENS*",Table1[categories])),"TEENS"))))</f>
        <v>#VALUE!</v>
      </c>
      <c r="C623" t="e">
        <f>Table1[[#This Row],[startdatetime]]</f>
        <v>#VALUE!</v>
      </c>
      <c r="D623" t="e">
        <f>CONCATENATE(Table1[[#This Row],[summary]],
CHAR(13),
Table1[[#This Row],[startdayname]],
", ",
TEXT((Table1[[#This Row],[startshortdate]]),"MMM D"),
CHAR(13),
TEXT((Table1[[#This Row],[starttime]]), "h:mm am/pm"),CHAR(13),Table1[[#This Row],[description]],CHAR(13))</f>
        <v>#VALUE!</v>
      </c>
    </row>
    <row r="624" spans="1:4" x14ac:dyDescent="0.25">
      <c r="A624" t="e">
        <f>VLOOKUP(Table1[[#This Row],[locationaddress]],VENUEID!$A$2:$B$28,1,TRUE)</f>
        <v>#VALUE!</v>
      </c>
      <c r="B624" t="e">
        <f>IF(Table1[[#This Row],[categories]]="","",
IF(ISNUMBER(SEARCH("*ADULTS*",Table1[categories])),"ADULTS",
IF(ISNUMBER(SEARCH("*CHILDREN*",Table1[categories])),"CHILDREN",
IF(ISNUMBER(SEARCH("*TEENS*",Table1[categories])),"TEENS"))))</f>
        <v>#VALUE!</v>
      </c>
      <c r="C624" t="e">
        <f>Table1[[#This Row],[startdatetime]]</f>
        <v>#VALUE!</v>
      </c>
      <c r="D624" t="e">
        <f>CONCATENATE(Table1[[#This Row],[summary]],
CHAR(13),
Table1[[#This Row],[startdayname]],
", ",
TEXT((Table1[[#This Row],[startshortdate]]),"MMM D"),
CHAR(13),
TEXT((Table1[[#This Row],[starttime]]), "h:mm am/pm"),CHAR(13),Table1[[#This Row],[description]],CHAR(13))</f>
        <v>#VALUE!</v>
      </c>
    </row>
    <row r="625" spans="1:4" x14ac:dyDescent="0.25">
      <c r="A625" t="e">
        <f>VLOOKUP(Table1[[#This Row],[locationaddress]],VENUEID!$A$2:$B$28,1,TRUE)</f>
        <v>#VALUE!</v>
      </c>
      <c r="B625" t="e">
        <f>IF(Table1[[#This Row],[categories]]="","",
IF(ISNUMBER(SEARCH("*ADULTS*",Table1[categories])),"ADULTS",
IF(ISNUMBER(SEARCH("*CHILDREN*",Table1[categories])),"CHILDREN",
IF(ISNUMBER(SEARCH("*TEENS*",Table1[categories])),"TEENS"))))</f>
        <v>#VALUE!</v>
      </c>
      <c r="C625" t="e">
        <f>Table1[[#This Row],[startdatetime]]</f>
        <v>#VALUE!</v>
      </c>
      <c r="D625" t="e">
        <f>CONCATENATE(Table1[[#This Row],[summary]],
CHAR(13),
Table1[[#This Row],[startdayname]],
", ",
TEXT((Table1[[#This Row],[startshortdate]]),"MMM D"),
CHAR(13),
TEXT((Table1[[#This Row],[starttime]]), "h:mm am/pm"),CHAR(13),Table1[[#This Row],[description]],CHAR(13))</f>
        <v>#VALUE!</v>
      </c>
    </row>
    <row r="626" spans="1:4" x14ac:dyDescent="0.25">
      <c r="A626" t="e">
        <f>VLOOKUP(Table1[[#This Row],[locationaddress]],VENUEID!$A$2:$B$28,1,TRUE)</f>
        <v>#VALUE!</v>
      </c>
      <c r="B626" t="e">
        <f>IF(Table1[[#This Row],[categories]]="","",
IF(ISNUMBER(SEARCH("*ADULTS*",Table1[categories])),"ADULTS",
IF(ISNUMBER(SEARCH("*CHILDREN*",Table1[categories])),"CHILDREN",
IF(ISNUMBER(SEARCH("*TEENS*",Table1[categories])),"TEENS"))))</f>
        <v>#VALUE!</v>
      </c>
      <c r="C626" t="e">
        <f>Table1[[#This Row],[startdatetime]]</f>
        <v>#VALUE!</v>
      </c>
      <c r="D626" t="e">
        <f>CONCATENATE(Table1[[#This Row],[summary]],
CHAR(13),
Table1[[#This Row],[startdayname]],
", ",
TEXT((Table1[[#This Row],[startshortdate]]),"MMM D"),
CHAR(13),
TEXT((Table1[[#This Row],[starttime]]), "h:mm am/pm"),CHAR(13),Table1[[#This Row],[description]],CHAR(13))</f>
        <v>#VALUE!</v>
      </c>
    </row>
    <row r="627" spans="1:4" x14ac:dyDescent="0.25">
      <c r="A627" t="e">
        <f>VLOOKUP(Table1[[#This Row],[locationaddress]],VENUEID!$A$2:$B$28,1,TRUE)</f>
        <v>#VALUE!</v>
      </c>
      <c r="B627" t="e">
        <f>IF(Table1[[#This Row],[categories]]="","",
IF(ISNUMBER(SEARCH("*ADULTS*",Table1[categories])),"ADULTS",
IF(ISNUMBER(SEARCH("*CHILDREN*",Table1[categories])),"CHILDREN",
IF(ISNUMBER(SEARCH("*TEENS*",Table1[categories])),"TEENS"))))</f>
        <v>#VALUE!</v>
      </c>
      <c r="C627" t="e">
        <f>Table1[[#This Row],[startdatetime]]</f>
        <v>#VALUE!</v>
      </c>
      <c r="D627" t="e">
        <f>CONCATENATE(Table1[[#This Row],[summary]],
CHAR(13),
Table1[[#This Row],[startdayname]],
", ",
TEXT((Table1[[#This Row],[startshortdate]]),"MMM D"),
CHAR(13),
TEXT((Table1[[#This Row],[starttime]]), "h:mm am/pm"),CHAR(13),Table1[[#This Row],[description]],CHAR(13))</f>
        <v>#VALUE!</v>
      </c>
    </row>
    <row r="628" spans="1:4" x14ac:dyDescent="0.25">
      <c r="A628" t="e">
        <f>VLOOKUP(Table1[[#This Row],[locationaddress]],VENUEID!$A$2:$B$28,1,TRUE)</f>
        <v>#VALUE!</v>
      </c>
      <c r="B628" t="e">
        <f>IF(Table1[[#This Row],[categories]]="","",
IF(ISNUMBER(SEARCH("*ADULTS*",Table1[categories])),"ADULTS",
IF(ISNUMBER(SEARCH("*CHILDREN*",Table1[categories])),"CHILDREN",
IF(ISNUMBER(SEARCH("*TEENS*",Table1[categories])),"TEENS"))))</f>
        <v>#VALUE!</v>
      </c>
      <c r="C628" t="e">
        <f>Table1[[#This Row],[startdatetime]]</f>
        <v>#VALUE!</v>
      </c>
      <c r="D628" t="e">
        <f>CONCATENATE(Table1[[#This Row],[summary]],
CHAR(13),
Table1[[#This Row],[startdayname]],
", ",
TEXT((Table1[[#This Row],[startshortdate]]),"MMM D"),
CHAR(13),
TEXT((Table1[[#This Row],[starttime]]), "h:mm am/pm"),CHAR(13),Table1[[#This Row],[description]],CHAR(13))</f>
        <v>#VALUE!</v>
      </c>
    </row>
    <row r="629" spans="1:4" x14ac:dyDescent="0.25">
      <c r="A629" t="e">
        <f>VLOOKUP(Table1[[#This Row],[locationaddress]],VENUEID!$A$2:$B$28,1,TRUE)</f>
        <v>#VALUE!</v>
      </c>
      <c r="B629" t="e">
        <f>IF(Table1[[#This Row],[categories]]="","",
IF(ISNUMBER(SEARCH("*ADULTS*",Table1[categories])),"ADULTS",
IF(ISNUMBER(SEARCH("*CHILDREN*",Table1[categories])),"CHILDREN",
IF(ISNUMBER(SEARCH("*TEENS*",Table1[categories])),"TEENS"))))</f>
        <v>#VALUE!</v>
      </c>
      <c r="C629" t="e">
        <f>Table1[[#This Row],[startdatetime]]</f>
        <v>#VALUE!</v>
      </c>
      <c r="D629" t="e">
        <f>CONCATENATE(Table1[[#This Row],[summary]],
CHAR(13),
Table1[[#This Row],[startdayname]],
", ",
TEXT((Table1[[#This Row],[startshortdate]]),"MMM D"),
CHAR(13),
TEXT((Table1[[#This Row],[starttime]]), "h:mm am/pm"),CHAR(13),Table1[[#This Row],[description]],CHAR(13))</f>
        <v>#VALUE!</v>
      </c>
    </row>
    <row r="630" spans="1:4" x14ac:dyDescent="0.25">
      <c r="A630" t="e">
        <f>VLOOKUP(Table1[[#This Row],[locationaddress]],VENUEID!$A$2:$B$28,1,TRUE)</f>
        <v>#VALUE!</v>
      </c>
      <c r="B630" t="e">
        <f>IF(Table1[[#This Row],[categories]]="","",
IF(ISNUMBER(SEARCH("*ADULTS*",Table1[categories])),"ADULTS",
IF(ISNUMBER(SEARCH("*CHILDREN*",Table1[categories])),"CHILDREN",
IF(ISNUMBER(SEARCH("*TEENS*",Table1[categories])),"TEENS"))))</f>
        <v>#VALUE!</v>
      </c>
      <c r="C630" t="e">
        <f>Table1[[#This Row],[startdatetime]]</f>
        <v>#VALUE!</v>
      </c>
      <c r="D630" t="e">
        <f>CONCATENATE(Table1[[#This Row],[summary]],
CHAR(13),
Table1[[#This Row],[startdayname]],
", ",
TEXT((Table1[[#This Row],[startshortdate]]),"MMM D"),
CHAR(13),
TEXT((Table1[[#This Row],[starttime]]), "h:mm am/pm"),CHAR(13),Table1[[#This Row],[description]],CHAR(13))</f>
        <v>#VALUE!</v>
      </c>
    </row>
    <row r="631" spans="1:4" x14ac:dyDescent="0.25">
      <c r="A631" t="e">
        <f>VLOOKUP(Table1[[#This Row],[locationaddress]],VENUEID!$A$2:$B$28,1,TRUE)</f>
        <v>#VALUE!</v>
      </c>
      <c r="B631" t="e">
        <f>IF(Table1[[#This Row],[categories]]="","",
IF(ISNUMBER(SEARCH("*ADULTS*",Table1[categories])),"ADULTS",
IF(ISNUMBER(SEARCH("*CHILDREN*",Table1[categories])),"CHILDREN",
IF(ISNUMBER(SEARCH("*TEENS*",Table1[categories])),"TEENS"))))</f>
        <v>#VALUE!</v>
      </c>
      <c r="C631" t="e">
        <f>Table1[[#This Row],[startdatetime]]</f>
        <v>#VALUE!</v>
      </c>
      <c r="D631" t="e">
        <f>CONCATENATE(Table1[[#This Row],[summary]],
CHAR(13),
Table1[[#This Row],[startdayname]],
", ",
TEXT((Table1[[#This Row],[startshortdate]]),"MMM D"),
CHAR(13),
TEXT((Table1[[#This Row],[starttime]]), "h:mm am/pm"),CHAR(13),Table1[[#This Row],[description]],CHAR(13))</f>
        <v>#VALUE!</v>
      </c>
    </row>
    <row r="632" spans="1:4" x14ac:dyDescent="0.25">
      <c r="A632" t="e">
        <f>VLOOKUP(Table1[[#This Row],[locationaddress]],VENUEID!$A$2:$B$28,1,TRUE)</f>
        <v>#VALUE!</v>
      </c>
      <c r="B632" t="e">
        <f>IF(Table1[[#This Row],[categories]]="","",
IF(ISNUMBER(SEARCH("*ADULTS*",Table1[categories])),"ADULTS",
IF(ISNUMBER(SEARCH("*CHILDREN*",Table1[categories])),"CHILDREN",
IF(ISNUMBER(SEARCH("*TEENS*",Table1[categories])),"TEENS"))))</f>
        <v>#VALUE!</v>
      </c>
      <c r="C632" t="e">
        <f>Table1[[#This Row],[startdatetime]]</f>
        <v>#VALUE!</v>
      </c>
      <c r="D632" t="e">
        <f>CONCATENATE(Table1[[#This Row],[summary]],
CHAR(13),
Table1[[#This Row],[startdayname]],
", ",
TEXT((Table1[[#This Row],[startshortdate]]),"MMM D"),
CHAR(13),
TEXT((Table1[[#This Row],[starttime]]), "h:mm am/pm"),CHAR(13),Table1[[#This Row],[description]],CHAR(13))</f>
        <v>#VALUE!</v>
      </c>
    </row>
    <row r="633" spans="1:4" x14ac:dyDescent="0.25">
      <c r="A633" t="e">
        <f>VLOOKUP(Table1[[#This Row],[locationaddress]],VENUEID!$A$2:$B$28,1,TRUE)</f>
        <v>#VALUE!</v>
      </c>
      <c r="B633" t="e">
        <f>IF(Table1[[#This Row],[categories]]="","",
IF(ISNUMBER(SEARCH("*ADULTS*",Table1[categories])),"ADULTS",
IF(ISNUMBER(SEARCH("*CHILDREN*",Table1[categories])),"CHILDREN",
IF(ISNUMBER(SEARCH("*TEENS*",Table1[categories])),"TEENS"))))</f>
        <v>#VALUE!</v>
      </c>
      <c r="C633" t="e">
        <f>Table1[[#This Row],[startdatetime]]</f>
        <v>#VALUE!</v>
      </c>
      <c r="D633" t="e">
        <f>CONCATENATE(Table1[[#This Row],[summary]],
CHAR(13),
Table1[[#This Row],[startdayname]],
", ",
TEXT((Table1[[#This Row],[startshortdate]]),"MMM D"),
CHAR(13),
TEXT((Table1[[#This Row],[starttime]]), "h:mm am/pm"),CHAR(13),Table1[[#This Row],[description]],CHAR(13))</f>
        <v>#VALUE!</v>
      </c>
    </row>
    <row r="634" spans="1:4" x14ac:dyDescent="0.25">
      <c r="A634" t="e">
        <f>VLOOKUP(Table1[[#This Row],[locationaddress]],VENUEID!$A$2:$B$28,1,TRUE)</f>
        <v>#VALUE!</v>
      </c>
      <c r="B634" t="e">
        <f>IF(Table1[[#This Row],[categories]]="","",
IF(ISNUMBER(SEARCH("*ADULTS*",Table1[categories])),"ADULTS",
IF(ISNUMBER(SEARCH("*CHILDREN*",Table1[categories])),"CHILDREN",
IF(ISNUMBER(SEARCH("*TEENS*",Table1[categories])),"TEENS"))))</f>
        <v>#VALUE!</v>
      </c>
      <c r="C634" t="e">
        <f>Table1[[#This Row],[startdatetime]]</f>
        <v>#VALUE!</v>
      </c>
      <c r="D634" t="e">
        <f>CONCATENATE(Table1[[#This Row],[summary]],
CHAR(13),
Table1[[#This Row],[startdayname]],
", ",
TEXT((Table1[[#This Row],[startshortdate]]),"MMM D"),
CHAR(13),
TEXT((Table1[[#This Row],[starttime]]), "h:mm am/pm"),CHAR(13),Table1[[#This Row],[description]],CHAR(13))</f>
        <v>#VALUE!</v>
      </c>
    </row>
    <row r="635" spans="1:4" x14ac:dyDescent="0.25">
      <c r="A635" t="e">
        <f>VLOOKUP(Table1[[#This Row],[locationaddress]],VENUEID!$A$2:$B$28,1,TRUE)</f>
        <v>#VALUE!</v>
      </c>
      <c r="B635" t="e">
        <f>IF(Table1[[#This Row],[categories]]="","",
IF(ISNUMBER(SEARCH("*ADULTS*",Table1[categories])),"ADULTS",
IF(ISNUMBER(SEARCH("*CHILDREN*",Table1[categories])),"CHILDREN",
IF(ISNUMBER(SEARCH("*TEENS*",Table1[categories])),"TEENS"))))</f>
        <v>#VALUE!</v>
      </c>
      <c r="C635" t="e">
        <f>Table1[[#This Row],[startdatetime]]</f>
        <v>#VALUE!</v>
      </c>
      <c r="D635" t="e">
        <f>CONCATENATE(Table1[[#This Row],[summary]],
CHAR(13),
Table1[[#This Row],[startdayname]],
", ",
TEXT((Table1[[#This Row],[startshortdate]]),"MMM D"),
CHAR(13),
TEXT((Table1[[#This Row],[starttime]]), "h:mm am/pm"),CHAR(13),Table1[[#This Row],[description]],CHAR(13))</f>
        <v>#VALUE!</v>
      </c>
    </row>
    <row r="636" spans="1:4" x14ac:dyDescent="0.25">
      <c r="A636" t="e">
        <f>VLOOKUP(Table1[[#This Row],[locationaddress]],VENUEID!$A$2:$B$28,1,TRUE)</f>
        <v>#VALUE!</v>
      </c>
      <c r="B636" t="e">
        <f>IF(Table1[[#This Row],[categories]]="","",
IF(ISNUMBER(SEARCH("*ADULTS*",Table1[categories])),"ADULTS",
IF(ISNUMBER(SEARCH("*CHILDREN*",Table1[categories])),"CHILDREN",
IF(ISNUMBER(SEARCH("*TEENS*",Table1[categories])),"TEENS"))))</f>
        <v>#VALUE!</v>
      </c>
      <c r="C636" t="e">
        <f>Table1[[#This Row],[startdatetime]]</f>
        <v>#VALUE!</v>
      </c>
      <c r="D636" t="e">
        <f>CONCATENATE(Table1[[#This Row],[summary]],
CHAR(13),
Table1[[#This Row],[startdayname]],
", ",
TEXT((Table1[[#This Row],[startshortdate]]),"MMM D"),
CHAR(13),
TEXT((Table1[[#This Row],[starttime]]), "h:mm am/pm"),CHAR(13),Table1[[#This Row],[description]],CHAR(13))</f>
        <v>#VALUE!</v>
      </c>
    </row>
    <row r="637" spans="1:4" x14ac:dyDescent="0.25">
      <c r="A637" t="e">
        <f>VLOOKUP(Table1[[#This Row],[locationaddress]],VENUEID!$A$2:$B$28,1,TRUE)</f>
        <v>#VALUE!</v>
      </c>
      <c r="B637" t="e">
        <f>IF(Table1[[#This Row],[categories]]="","",
IF(ISNUMBER(SEARCH("*ADULTS*",Table1[categories])),"ADULTS",
IF(ISNUMBER(SEARCH("*CHILDREN*",Table1[categories])),"CHILDREN",
IF(ISNUMBER(SEARCH("*TEENS*",Table1[categories])),"TEENS"))))</f>
        <v>#VALUE!</v>
      </c>
      <c r="C637" t="e">
        <f>Table1[[#This Row],[startdatetime]]</f>
        <v>#VALUE!</v>
      </c>
      <c r="D637" t="e">
        <f>CONCATENATE(Table1[[#This Row],[summary]],
CHAR(13),
Table1[[#This Row],[startdayname]],
", ",
TEXT((Table1[[#This Row],[startshortdate]]),"MMM D"),
CHAR(13),
TEXT((Table1[[#This Row],[starttime]]), "h:mm am/pm"),CHAR(13),Table1[[#This Row],[description]],CHAR(13))</f>
        <v>#VALUE!</v>
      </c>
    </row>
    <row r="638" spans="1:4" x14ac:dyDescent="0.25">
      <c r="A638" t="e">
        <f>VLOOKUP(Table1[[#This Row],[locationaddress]],VENUEID!$A$2:$B$28,1,TRUE)</f>
        <v>#VALUE!</v>
      </c>
      <c r="B638" t="e">
        <f>IF(Table1[[#This Row],[categories]]="","",
IF(ISNUMBER(SEARCH("*ADULTS*",Table1[categories])),"ADULTS",
IF(ISNUMBER(SEARCH("*CHILDREN*",Table1[categories])),"CHILDREN",
IF(ISNUMBER(SEARCH("*TEENS*",Table1[categories])),"TEENS"))))</f>
        <v>#VALUE!</v>
      </c>
      <c r="C638" t="e">
        <f>Table1[[#This Row],[startdatetime]]</f>
        <v>#VALUE!</v>
      </c>
      <c r="D638" t="e">
        <f>CONCATENATE(Table1[[#This Row],[summary]],
CHAR(13),
Table1[[#This Row],[startdayname]],
", ",
TEXT((Table1[[#This Row],[startshortdate]]),"MMM D"),
CHAR(13),
TEXT((Table1[[#This Row],[starttime]]), "h:mm am/pm"),CHAR(13),Table1[[#This Row],[description]],CHAR(13))</f>
        <v>#VALUE!</v>
      </c>
    </row>
    <row r="639" spans="1:4" x14ac:dyDescent="0.25">
      <c r="A639" t="e">
        <f>VLOOKUP(Table1[[#This Row],[locationaddress]],VENUEID!$A$2:$B$28,1,TRUE)</f>
        <v>#VALUE!</v>
      </c>
      <c r="B639" t="e">
        <f>IF(Table1[[#This Row],[categories]]="","",
IF(ISNUMBER(SEARCH("*ADULTS*",Table1[categories])),"ADULTS",
IF(ISNUMBER(SEARCH("*CHILDREN*",Table1[categories])),"CHILDREN",
IF(ISNUMBER(SEARCH("*TEENS*",Table1[categories])),"TEENS"))))</f>
        <v>#VALUE!</v>
      </c>
      <c r="C639" t="e">
        <f>Table1[[#This Row],[startdatetime]]</f>
        <v>#VALUE!</v>
      </c>
      <c r="D639" t="e">
        <f>CONCATENATE(Table1[[#This Row],[summary]],
CHAR(13),
Table1[[#This Row],[startdayname]],
", ",
TEXT((Table1[[#This Row],[startshortdate]]),"MMM D"),
CHAR(13),
TEXT((Table1[[#This Row],[starttime]]), "h:mm am/pm"),CHAR(13),Table1[[#This Row],[description]],CHAR(13))</f>
        <v>#VALUE!</v>
      </c>
    </row>
    <row r="640" spans="1:4" x14ac:dyDescent="0.25">
      <c r="A640" t="e">
        <f>VLOOKUP(Table1[[#This Row],[locationaddress]],VENUEID!$A$2:$B$28,1,TRUE)</f>
        <v>#VALUE!</v>
      </c>
      <c r="B640" t="e">
        <f>IF(Table1[[#This Row],[categories]]="","",
IF(ISNUMBER(SEARCH("*ADULTS*",Table1[categories])),"ADULTS",
IF(ISNUMBER(SEARCH("*CHILDREN*",Table1[categories])),"CHILDREN",
IF(ISNUMBER(SEARCH("*TEENS*",Table1[categories])),"TEENS"))))</f>
        <v>#VALUE!</v>
      </c>
      <c r="C640" t="e">
        <f>Table1[[#This Row],[startdatetime]]</f>
        <v>#VALUE!</v>
      </c>
      <c r="D640" t="e">
        <f>CONCATENATE(Table1[[#This Row],[summary]],
CHAR(13),
Table1[[#This Row],[startdayname]],
", ",
TEXT((Table1[[#This Row],[startshortdate]]),"MMM D"),
CHAR(13),
TEXT((Table1[[#This Row],[starttime]]), "h:mm am/pm"),CHAR(13),Table1[[#This Row],[description]],CHAR(13))</f>
        <v>#VALUE!</v>
      </c>
    </row>
    <row r="641" spans="1:4" x14ac:dyDescent="0.25">
      <c r="A641" t="e">
        <f>VLOOKUP(Table1[[#This Row],[locationaddress]],VENUEID!$A$2:$B$28,1,TRUE)</f>
        <v>#VALUE!</v>
      </c>
      <c r="B641" t="e">
        <f>IF(Table1[[#This Row],[categories]]="","",
IF(ISNUMBER(SEARCH("*ADULTS*",Table1[categories])),"ADULTS",
IF(ISNUMBER(SEARCH("*CHILDREN*",Table1[categories])),"CHILDREN",
IF(ISNUMBER(SEARCH("*TEENS*",Table1[categories])),"TEENS"))))</f>
        <v>#VALUE!</v>
      </c>
      <c r="C641" t="e">
        <f>Table1[[#This Row],[startdatetime]]</f>
        <v>#VALUE!</v>
      </c>
      <c r="D641" t="e">
        <f>CONCATENATE(Table1[[#This Row],[summary]],
CHAR(13),
Table1[[#This Row],[startdayname]],
", ",
TEXT((Table1[[#This Row],[startshortdate]]),"MMM D"),
CHAR(13),
TEXT((Table1[[#This Row],[starttime]]), "h:mm am/pm"),CHAR(13),Table1[[#This Row],[description]],CHAR(13))</f>
        <v>#VALUE!</v>
      </c>
    </row>
    <row r="642" spans="1:4" x14ac:dyDescent="0.25">
      <c r="A642" t="e">
        <f>VLOOKUP(Table1[[#This Row],[locationaddress]],VENUEID!$A$2:$B$28,1,TRUE)</f>
        <v>#VALUE!</v>
      </c>
      <c r="B642" t="e">
        <f>IF(Table1[[#This Row],[categories]]="","",
IF(ISNUMBER(SEARCH("*ADULTS*",Table1[categories])),"ADULTS",
IF(ISNUMBER(SEARCH("*CHILDREN*",Table1[categories])),"CHILDREN",
IF(ISNUMBER(SEARCH("*TEENS*",Table1[categories])),"TEENS"))))</f>
        <v>#VALUE!</v>
      </c>
      <c r="C642" t="e">
        <f>Table1[[#This Row],[startdatetime]]</f>
        <v>#VALUE!</v>
      </c>
      <c r="D642" t="e">
        <f>CONCATENATE(Table1[[#This Row],[summary]],
CHAR(13),
Table1[[#This Row],[startdayname]],
", ",
TEXT((Table1[[#This Row],[startshortdate]]),"MMM D"),
CHAR(13),
TEXT((Table1[[#This Row],[starttime]]), "h:mm am/pm"),CHAR(13),Table1[[#This Row],[description]],CHAR(13))</f>
        <v>#VALUE!</v>
      </c>
    </row>
    <row r="643" spans="1:4" x14ac:dyDescent="0.25">
      <c r="A643" t="e">
        <f>VLOOKUP(Table1[[#This Row],[locationaddress]],VENUEID!$A$2:$B$28,1,TRUE)</f>
        <v>#VALUE!</v>
      </c>
      <c r="B643" t="e">
        <f>IF(Table1[[#This Row],[categories]]="","",
IF(ISNUMBER(SEARCH("*ADULTS*",Table1[categories])),"ADULTS",
IF(ISNUMBER(SEARCH("*CHILDREN*",Table1[categories])),"CHILDREN",
IF(ISNUMBER(SEARCH("*TEENS*",Table1[categories])),"TEENS"))))</f>
        <v>#VALUE!</v>
      </c>
      <c r="C643" t="e">
        <f>Table1[[#This Row],[startdatetime]]</f>
        <v>#VALUE!</v>
      </c>
      <c r="D643" t="e">
        <f>CONCATENATE(Table1[[#This Row],[summary]],
CHAR(13),
Table1[[#This Row],[startdayname]],
", ",
TEXT((Table1[[#This Row],[startshortdate]]),"MMM D"),
CHAR(13),
TEXT((Table1[[#This Row],[starttime]]), "h:mm am/pm"),CHAR(13),Table1[[#This Row],[description]],CHAR(13))</f>
        <v>#VALUE!</v>
      </c>
    </row>
    <row r="644" spans="1:4" x14ac:dyDescent="0.25">
      <c r="A644" t="e">
        <f>VLOOKUP(Table1[[#This Row],[locationaddress]],VENUEID!$A$2:$B$28,1,TRUE)</f>
        <v>#VALUE!</v>
      </c>
      <c r="B644" t="e">
        <f>IF(Table1[[#This Row],[categories]]="","",
IF(ISNUMBER(SEARCH("*ADULTS*",Table1[categories])),"ADULTS",
IF(ISNUMBER(SEARCH("*CHILDREN*",Table1[categories])),"CHILDREN",
IF(ISNUMBER(SEARCH("*TEENS*",Table1[categories])),"TEENS"))))</f>
        <v>#VALUE!</v>
      </c>
      <c r="C644" t="e">
        <f>Table1[[#This Row],[startdatetime]]</f>
        <v>#VALUE!</v>
      </c>
      <c r="D644" t="e">
        <f>CONCATENATE(Table1[[#This Row],[summary]],
CHAR(13),
Table1[[#This Row],[startdayname]],
", ",
TEXT((Table1[[#This Row],[startshortdate]]),"MMM D"),
CHAR(13),
TEXT((Table1[[#This Row],[starttime]]), "h:mm am/pm"),CHAR(13),Table1[[#This Row],[description]],CHAR(13))</f>
        <v>#VALUE!</v>
      </c>
    </row>
    <row r="645" spans="1:4" x14ac:dyDescent="0.25">
      <c r="A645" t="e">
        <f>VLOOKUP(Table1[[#This Row],[locationaddress]],VENUEID!$A$2:$B$28,1,TRUE)</f>
        <v>#VALUE!</v>
      </c>
      <c r="B645" t="e">
        <f>IF(Table1[[#This Row],[categories]]="","",
IF(ISNUMBER(SEARCH("*ADULTS*",Table1[categories])),"ADULTS",
IF(ISNUMBER(SEARCH("*CHILDREN*",Table1[categories])),"CHILDREN",
IF(ISNUMBER(SEARCH("*TEENS*",Table1[categories])),"TEENS"))))</f>
        <v>#VALUE!</v>
      </c>
      <c r="C645" t="e">
        <f>Table1[[#This Row],[startdatetime]]</f>
        <v>#VALUE!</v>
      </c>
      <c r="D645" t="e">
        <f>CONCATENATE(Table1[[#This Row],[summary]],
CHAR(13),
Table1[[#This Row],[startdayname]],
", ",
TEXT((Table1[[#This Row],[startshortdate]]),"MMM D"),
CHAR(13),
TEXT((Table1[[#This Row],[starttime]]), "h:mm am/pm"),CHAR(13),Table1[[#This Row],[description]],CHAR(13))</f>
        <v>#VALUE!</v>
      </c>
    </row>
    <row r="646" spans="1:4" x14ac:dyDescent="0.25">
      <c r="A646" t="e">
        <f>VLOOKUP(Table1[[#This Row],[locationaddress]],VENUEID!$A$2:$B$28,1,TRUE)</f>
        <v>#VALUE!</v>
      </c>
      <c r="B646" t="e">
        <f>IF(Table1[[#This Row],[categories]]="","",
IF(ISNUMBER(SEARCH("*ADULTS*",Table1[categories])),"ADULTS",
IF(ISNUMBER(SEARCH("*CHILDREN*",Table1[categories])),"CHILDREN",
IF(ISNUMBER(SEARCH("*TEENS*",Table1[categories])),"TEENS"))))</f>
        <v>#VALUE!</v>
      </c>
      <c r="C646" t="e">
        <f>Table1[[#This Row],[startdatetime]]</f>
        <v>#VALUE!</v>
      </c>
      <c r="D646" t="e">
        <f>CONCATENATE(Table1[[#This Row],[summary]],
CHAR(13),
Table1[[#This Row],[startdayname]],
", ",
TEXT((Table1[[#This Row],[startshortdate]]),"MMM D"),
CHAR(13),
TEXT((Table1[[#This Row],[starttime]]), "h:mm am/pm"),CHAR(13),Table1[[#This Row],[description]],CHAR(13))</f>
        <v>#VALUE!</v>
      </c>
    </row>
    <row r="647" spans="1:4" x14ac:dyDescent="0.25">
      <c r="A647" t="e">
        <f>VLOOKUP(Table1[[#This Row],[locationaddress]],VENUEID!$A$2:$B$28,1,TRUE)</f>
        <v>#VALUE!</v>
      </c>
      <c r="B647" t="e">
        <f>IF(Table1[[#This Row],[categories]]="","",
IF(ISNUMBER(SEARCH("*ADULTS*",Table1[categories])),"ADULTS",
IF(ISNUMBER(SEARCH("*CHILDREN*",Table1[categories])),"CHILDREN",
IF(ISNUMBER(SEARCH("*TEENS*",Table1[categories])),"TEENS"))))</f>
        <v>#VALUE!</v>
      </c>
      <c r="C647" t="e">
        <f>Table1[[#This Row],[startdatetime]]</f>
        <v>#VALUE!</v>
      </c>
      <c r="D647" t="e">
        <f>CONCATENATE(Table1[[#This Row],[summary]],
CHAR(13),
Table1[[#This Row],[startdayname]],
", ",
TEXT((Table1[[#This Row],[startshortdate]]),"MMM D"),
CHAR(13),
TEXT((Table1[[#This Row],[starttime]]), "h:mm am/pm"),CHAR(13),Table1[[#This Row],[description]],CHAR(13))</f>
        <v>#VALUE!</v>
      </c>
    </row>
    <row r="648" spans="1:4" x14ac:dyDescent="0.25">
      <c r="A648" t="e">
        <f>VLOOKUP(Table1[[#This Row],[locationaddress]],VENUEID!$A$2:$B$28,1,TRUE)</f>
        <v>#VALUE!</v>
      </c>
      <c r="B648" t="e">
        <f>IF(Table1[[#This Row],[categories]]="","",
IF(ISNUMBER(SEARCH("*ADULTS*",Table1[categories])),"ADULTS",
IF(ISNUMBER(SEARCH("*CHILDREN*",Table1[categories])),"CHILDREN",
IF(ISNUMBER(SEARCH("*TEENS*",Table1[categories])),"TEENS"))))</f>
        <v>#VALUE!</v>
      </c>
      <c r="C648" t="e">
        <f>Table1[[#This Row],[startdatetime]]</f>
        <v>#VALUE!</v>
      </c>
      <c r="D648" t="e">
        <f>CONCATENATE(Table1[[#This Row],[summary]],
CHAR(13),
Table1[[#This Row],[startdayname]],
", ",
TEXT((Table1[[#This Row],[startshortdate]]),"MMM D"),
CHAR(13),
TEXT((Table1[[#This Row],[starttime]]), "h:mm am/pm"),CHAR(13),Table1[[#This Row],[description]],CHAR(13))</f>
        <v>#VALUE!</v>
      </c>
    </row>
    <row r="649" spans="1:4" x14ac:dyDescent="0.25">
      <c r="A649" t="e">
        <f>VLOOKUP(Table1[[#This Row],[locationaddress]],VENUEID!$A$2:$B$28,1,TRUE)</f>
        <v>#VALUE!</v>
      </c>
      <c r="B649" t="e">
        <f>IF(Table1[[#This Row],[categories]]="","",
IF(ISNUMBER(SEARCH("*ADULTS*",Table1[categories])),"ADULTS",
IF(ISNUMBER(SEARCH("*CHILDREN*",Table1[categories])),"CHILDREN",
IF(ISNUMBER(SEARCH("*TEENS*",Table1[categories])),"TEENS"))))</f>
        <v>#VALUE!</v>
      </c>
      <c r="C649" t="e">
        <f>Table1[[#This Row],[startdatetime]]</f>
        <v>#VALUE!</v>
      </c>
      <c r="D649" t="e">
        <f>CONCATENATE(Table1[[#This Row],[summary]],
CHAR(13),
Table1[[#This Row],[startdayname]],
", ",
TEXT((Table1[[#This Row],[startshortdate]]),"MMM D"),
CHAR(13),
TEXT((Table1[[#This Row],[starttime]]), "h:mm am/pm"),CHAR(13),Table1[[#This Row],[description]],CHAR(13))</f>
        <v>#VALUE!</v>
      </c>
    </row>
    <row r="650" spans="1:4" x14ac:dyDescent="0.25">
      <c r="A650" t="e">
        <f>VLOOKUP(Table1[[#This Row],[locationaddress]],VENUEID!$A$2:$B$28,1,TRUE)</f>
        <v>#VALUE!</v>
      </c>
      <c r="B650" t="e">
        <f>IF(Table1[[#This Row],[categories]]="","",
IF(ISNUMBER(SEARCH("*ADULTS*",Table1[categories])),"ADULTS",
IF(ISNUMBER(SEARCH("*CHILDREN*",Table1[categories])),"CHILDREN",
IF(ISNUMBER(SEARCH("*TEENS*",Table1[categories])),"TEENS"))))</f>
        <v>#VALUE!</v>
      </c>
      <c r="C650" t="e">
        <f>Table1[[#This Row],[startdatetime]]</f>
        <v>#VALUE!</v>
      </c>
      <c r="D650" t="e">
        <f>CONCATENATE(Table1[[#This Row],[summary]],
CHAR(13),
Table1[[#This Row],[startdayname]],
", ",
TEXT((Table1[[#This Row],[startshortdate]]),"MMM D"),
CHAR(13),
TEXT((Table1[[#This Row],[starttime]]), "h:mm am/pm"),CHAR(13),Table1[[#This Row],[description]],CHAR(13))</f>
        <v>#VALUE!</v>
      </c>
    </row>
    <row r="651" spans="1:4" x14ac:dyDescent="0.25">
      <c r="A651" t="e">
        <f>VLOOKUP(Table1[[#This Row],[locationaddress]],VENUEID!$A$2:$B$28,1,TRUE)</f>
        <v>#VALUE!</v>
      </c>
      <c r="B651" t="e">
        <f>IF(Table1[[#This Row],[categories]]="","",
IF(ISNUMBER(SEARCH("*ADULTS*",Table1[categories])),"ADULTS",
IF(ISNUMBER(SEARCH("*CHILDREN*",Table1[categories])),"CHILDREN",
IF(ISNUMBER(SEARCH("*TEENS*",Table1[categories])),"TEENS"))))</f>
        <v>#VALUE!</v>
      </c>
      <c r="C651" t="e">
        <f>Table1[[#This Row],[startdatetime]]</f>
        <v>#VALUE!</v>
      </c>
      <c r="D651" t="e">
        <f>CONCATENATE(Table1[[#This Row],[summary]],
CHAR(13),
Table1[[#This Row],[startdayname]],
", ",
TEXT((Table1[[#This Row],[startshortdate]]),"MMM D"),
CHAR(13),
TEXT((Table1[[#This Row],[starttime]]), "h:mm am/pm"),CHAR(13),Table1[[#This Row],[description]],CHAR(13))</f>
        <v>#VALUE!</v>
      </c>
    </row>
    <row r="652" spans="1:4" x14ac:dyDescent="0.25">
      <c r="A652" t="e">
        <f>VLOOKUP(Table1[[#This Row],[locationaddress]],VENUEID!$A$2:$B$28,1,TRUE)</f>
        <v>#VALUE!</v>
      </c>
      <c r="B652" t="e">
        <f>IF(Table1[[#This Row],[categories]]="","",
IF(ISNUMBER(SEARCH("*ADULTS*",Table1[categories])),"ADULTS",
IF(ISNUMBER(SEARCH("*CHILDREN*",Table1[categories])),"CHILDREN",
IF(ISNUMBER(SEARCH("*TEENS*",Table1[categories])),"TEENS"))))</f>
        <v>#VALUE!</v>
      </c>
      <c r="C652" t="e">
        <f>Table1[[#This Row],[startdatetime]]</f>
        <v>#VALUE!</v>
      </c>
      <c r="D652" t="e">
        <f>CONCATENATE(Table1[[#This Row],[summary]],
CHAR(13),
Table1[[#This Row],[startdayname]],
", ",
TEXT((Table1[[#This Row],[startshortdate]]),"MMM D"),
CHAR(13),
TEXT((Table1[[#This Row],[starttime]]), "h:mm am/pm"),CHAR(13),Table1[[#This Row],[description]],CHAR(13))</f>
        <v>#VALUE!</v>
      </c>
    </row>
    <row r="653" spans="1:4" x14ac:dyDescent="0.25">
      <c r="A653" t="e">
        <f>VLOOKUP(Table1[[#This Row],[locationaddress]],VENUEID!$A$2:$B$28,1,TRUE)</f>
        <v>#VALUE!</v>
      </c>
      <c r="B653" t="e">
        <f>IF(Table1[[#This Row],[categories]]="","",
IF(ISNUMBER(SEARCH("*ADULTS*",Table1[categories])),"ADULTS",
IF(ISNUMBER(SEARCH("*CHILDREN*",Table1[categories])),"CHILDREN",
IF(ISNUMBER(SEARCH("*TEENS*",Table1[categories])),"TEENS"))))</f>
        <v>#VALUE!</v>
      </c>
      <c r="C653" t="e">
        <f>Table1[[#This Row],[startdatetime]]</f>
        <v>#VALUE!</v>
      </c>
      <c r="D653" t="e">
        <f>CONCATENATE(Table1[[#This Row],[summary]],
CHAR(13),
Table1[[#This Row],[startdayname]],
", ",
TEXT((Table1[[#This Row],[startshortdate]]),"MMM D"),
CHAR(13),
TEXT((Table1[[#This Row],[starttime]]), "h:mm am/pm"),CHAR(13),Table1[[#This Row],[description]],CHAR(13))</f>
        <v>#VALUE!</v>
      </c>
    </row>
    <row r="654" spans="1:4" x14ac:dyDescent="0.25">
      <c r="A654" t="e">
        <f>VLOOKUP(Table1[[#This Row],[locationaddress]],VENUEID!$A$2:$B$28,1,TRUE)</f>
        <v>#VALUE!</v>
      </c>
      <c r="B654" t="e">
        <f>IF(Table1[[#This Row],[categories]]="","",
IF(ISNUMBER(SEARCH("*ADULTS*",Table1[categories])),"ADULTS",
IF(ISNUMBER(SEARCH("*CHILDREN*",Table1[categories])),"CHILDREN",
IF(ISNUMBER(SEARCH("*TEENS*",Table1[categories])),"TEENS"))))</f>
        <v>#VALUE!</v>
      </c>
      <c r="C654" t="e">
        <f>Table1[[#This Row],[startdatetime]]</f>
        <v>#VALUE!</v>
      </c>
      <c r="D654" t="e">
        <f>CONCATENATE(Table1[[#This Row],[summary]],
CHAR(13),
Table1[[#This Row],[startdayname]],
", ",
TEXT((Table1[[#This Row],[startshortdate]]),"MMM D"),
CHAR(13),
TEXT((Table1[[#This Row],[starttime]]), "h:mm am/pm"),CHAR(13),Table1[[#This Row],[description]],CHAR(13))</f>
        <v>#VALUE!</v>
      </c>
    </row>
    <row r="655" spans="1:4" x14ac:dyDescent="0.25">
      <c r="A655" t="e">
        <f>VLOOKUP(Table1[[#This Row],[locationaddress]],VENUEID!$A$2:$B$28,1,TRUE)</f>
        <v>#VALUE!</v>
      </c>
      <c r="B655" t="e">
        <f>IF(Table1[[#This Row],[categories]]="","",
IF(ISNUMBER(SEARCH("*ADULTS*",Table1[categories])),"ADULTS",
IF(ISNUMBER(SEARCH("*CHILDREN*",Table1[categories])),"CHILDREN",
IF(ISNUMBER(SEARCH("*TEENS*",Table1[categories])),"TEENS"))))</f>
        <v>#VALUE!</v>
      </c>
      <c r="C655" t="e">
        <f>Table1[[#This Row],[startdatetime]]</f>
        <v>#VALUE!</v>
      </c>
      <c r="D655" t="e">
        <f>CONCATENATE(Table1[[#This Row],[summary]],
CHAR(13),
Table1[[#This Row],[startdayname]],
", ",
TEXT((Table1[[#This Row],[startshortdate]]),"MMM D"),
CHAR(13),
TEXT((Table1[[#This Row],[starttime]]), "h:mm am/pm"),CHAR(13),Table1[[#This Row],[description]],CHAR(13))</f>
        <v>#VALUE!</v>
      </c>
    </row>
    <row r="656" spans="1:4" x14ac:dyDescent="0.25">
      <c r="A656" t="e">
        <f>VLOOKUP(Table1[[#This Row],[locationaddress]],VENUEID!$A$2:$B$28,1,TRUE)</f>
        <v>#VALUE!</v>
      </c>
      <c r="B656" t="e">
        <f>IF(Table1[[#This Row],[categories]]="","",
IF(ISNUMBER(SEARCH("*ADULTS*",Table1[categories])),"ADULTS",
IF(ISNUMBER(SEARCH("*CHILDREN*",Table1[categories])),"CHILDREN",
IF(ISNUMBER(SEARCH("*TEENS*",Table1[categories])),"TEENS"))))</f>
        <v>#VALUE!</v>
      </c>
      <c r="C656" t="e">
        <f>Table1[[#This Row],[startdatetime]]</f>
        <v>#VALUE!</v>
      </c>
      <c r="D656" t="e">
        <f>CONCATENATE(Table1[[#This Row],[summary]],
CHAR(13),
Table1[[#This Row],[startdayname]],
", ",
TEXT((Table1[[#This Row],[startshortdate]]),"MMM D"),
CHAR(13),
TEXT((Table1[[#This Row],[starttime]]), "h:mm am/pm"),CHAR(13),Table1[[#This Row],[description]],CHAR(13))</f>
        <v>#VALUE!</v>
      </c>
    </row>
    <row r="657" spans="1:4" x14ac:dyDescent="0.25">
      <c r="A657" t="e">
        <f>VLOOKUP(Table1[[#This Row],[locationaddress]],VENUEID!$A$2:$B$28,1,TRUE)</f>
        <v>#VALUE!</v>
      </c>
      <c r="B657" t="e">
        <f>IF(Table1[[#This Row],[categories]]="","",
IF(ISNUMBER(SEARCH("*ADULTS*",Table1[categories])),"ADULTS",
IF(ISNUMBER(SEARCH("*CHILDREN*",Table1[categories])),"CHILDREN",
IF(ISNUMBER(SEARCH("*TEENS*",Table1[categories])),"TEENS"))))</f>
        <v>#VALUE!</v>
      </c>
      <c r="C657" t="e">
        <f>Table1[[#This Row],[startdatetime]]</f>
        <v>#VALUE!</v>
      </c>
      <c r="D657" t="e">
        <f>CONCATENATE(Table1[[#This Row],[summary]],
CHAR(13),
Table1[[#This Row],[startdayname]],
", ",
TEXT((Table1[[#This Row],[startshortdate]]),"MMM D"),
CHAR(13),
TEXT((Table1[[#This Row],[starttime]]), "h:mm am/pm"),CHAR(13),Table1[[#This Row],[description]],CHAR(13))</f>
        <v>#VALUE!</v>
      </c>
    </row>
    <row r="658" spans="1:4" x14ac:dyDescent="0.25">
      <c r="A658" t="e">
        <f>VLOOKUP(Table1[[#This Row],[locationaddress]],VENUEID!$A$2:$B$28,1,TRUE)</f>
        <v>#VALUE!</v>
      </c>
      <c r="B658" t="e">
        <f>IF(Table1[[#This Row],[categories]]="","",
IF(ISNUMBER(SEARCH("*ADULTS*",Table1[categories])),"ADULTS",
IF(ISNUMBER(SEARCH("*CHILDREN*",Table1[categories])),"CHILDREN",
IF(ISNUMBER(SEARCH("*TEENS*",Table1[categories])),"TEENS"))))</f>
        <v>#VALUE!</v>
      </c>
      <c r="C658" t="e">
        <f>Table1[[#This Row],[startdatetime]]</f>
        <v>#VALUE!</v>
      </c>
      <c r="D658" t="e">
        <f>CONCATENATE(Table1[[#This Row],[summary]],
CHAR(13),
Table1[[#This Row],[startdayname]],
", ",
TEXT((Table1[[#This Row],[startshortdate]]),"MMM D"),
CHAR(13),
TEXT((Table1[[#This Row],[starttime]]), "h:mm am/pm"),CHAR(13),Table1[[#This Row],[description]],CHAR(13))</f>
        <v>#VALUE!</v>
      </c>
    </row>
    <row r="659" spans="1:4" x14ac:dyDescent="0.25">
      <c r="A659" t="e">
        <f>VLOOKUP(Table1[[#This Row],[locationaddress]],VENUEID!$A$2:$B$28,1,TRUE)</f>
        <v>#VALUE!</v>
      </c>
      <c r="B659" t="e">
        <f>IF(Table1[[#This Row],[categories]]="","",
IF(ISNUMBER(SEARCH("*ADULTS*",Table1[categories])),"ADULTS",
IF(ISNUMBER(SEARCH("*CHILDREN*",Table1[categories])),"CHILDREN",
IF(ISNUMBER(SEARCH("*TEENS*",Table1[categories])),"TEENS"))))</f>
        <v>#VALUE!</v>
      </c>
      <c r="C659" t="e">
        <f>Table1[[#This Row],[startdatetime]]</f>
        <v>#VALUE!</v>
      </c>
      <c r="D659" t="e">
        <f>CONCATENATE(Table1[[#This Row],[summary]],
CHAR(13),
Table1[[#This Row],[startdayname]],
", ",
TEXT((Table1[[#This Row],[startshortdate]]),"MMM D"),
CHAR(13),
TEXT((Table1[[#This Row],[starttime]]), "h:mm am/pm"),CHAR(13),Table1[[#This Row],[description]],CHAR(13))</f>
        <v>#VALUE!</v>
      </c>
    </row>
    <row r="660" spans="1:4" x14ac:dyDescent="0.25">
      <c r="A660" t="e">
        <f>VLOOKUP(Table1[[#This Row],[locationaddress]],VENUEID!$A$2:$B$28,1,TRUE)</f>
        <v>#VALUE!</v>
      </c>
      <c r="B660" t="e">
        <f>IF(Table1[[#This Row],[categories]]="","",
IF(ISNUMBER(SEARCH("*ADULTS*",Table1[categories])),"ADULTS",
IF(ISNUMBER(SEARCH("*CHILDREN*",Table1[categories])),"CHILDREN",
IF(ISNUMBER(SEARCH("*TEENS*",Table1[categories])),"TEENS"))))</f>
        <v>#VALUE!</v>
      </c>
      <c r="C660" t="e">
        <f>Table1[[#This Row],[startdatetime]]</f>
        <v>#VALUE!</v>
      </c>
      <c r="D660" t="e">
        <f>CONCATENATE(Table1[[#This Row],[summary]],
CHAR(13),
Table1[[#This Row],[startdayname]],
", ",
TEXT((Table1[[#This Row],[startshortdate]]),"MMM D"),
CHAR(13),
TEXT((Table1[[#This Row],[starttime]]), "h:mm am/pm"),CHAR(13),Table1[[#This Row],[description]],CHAR(13))</f>
        <v>#VALUE!</v>
      </c>
    </row>
    <row r="661" spans="1:4" x14ac:dyDescent="0.25">
      <c r="A661" t="e">
        <f>VLOOKUP(Table1[[#This Row],[locationaddress]],VENUEID!$A$2:$B$28,1,TRUE)</f>
        <v>#VALUE!</v>
      </c>
      <c r="B661" t="e">
        <f>IF(Table1[[#This Row],[categories]]="","",
IF(ISNUMBER(SEARCH("*ADULTS*",Table1[categories])),"ADULTS",
IF(ISNUMBER(SEARCH("*CHILDREN*",Table1[categories])),"CHILDREN",
IF(ISNUMBER(SEARCH("*TEENS*",Table1[categories])),"TEENS"))))</f>
        <v>#VALUE!</v>
      </c>
      <c r="C661" t="e">
        <f>Table1[[#This Row],[startdatetime]]</f>
        <v>#VALUE!</v>
      </c>
      <c r="D661" t="e">
        <f>CONCATENATE(Table1[[#This Row],[summary]],
CHAR(13),
Table1[[#This Row],[startdayname]],
", ",
TEXT((Table1[[#This Row],[startshortdate]]),"MMM D"),
CHAR(13),
TEXT((Table1[[#This Row],[starttime]]), "h:mm am/pm"),CHAR(13),Table1[[#This Row],[description]],CHAR(13))</f>
        <v>#VALUE!</v>
      </c>
    </row>
    <row r="662" spans="1:4" x14ac:dyDescent="0.25">
      <c r="A662" t="e">
        <f>VLOOKUP(Table1[[#This Row],[locationaddress]],VENUEID!$A$2:$B$28,1,TRUE)</f>
        <v>#VALUE!</v>
      </c>
      <c r="B662" t="e">
        <f>IF(Table1[[#This Row],[categories]]="","",
IF(ISNUMBER(SEARCH("*ADULTS*",Table1[categories])),"ADULTS",
IF(ISNUMBER(SEARCH("*CHILDREN*",Table1[categories])),"CHILDREN",
IF(ISNUMBER(SEARCH("*TEENS*",Table1[categories])),"TEENS"))))</f>
        <v>#VALUE!</v>
      </c>
      <c r="C662" t="e">
        <f>Table1[[#This Row],[startdatetime]]</f>
        <v>#VALUE!</v>
      </c>
      <c r="D662" t="e">
        <f>CONCATENATE(Table1[[#This Row],[summary]],
CHAR(13),
Table1[[#This Row],[startdayname]],
", ",
TEXT((Table1[[#This Row],[startshortdate]]),"MMM D"),
CHAR(13),
TEXT((Table1[[#This Row],[starttime]]), "h:mm am/pm"),CHAR(13),Table1[[#This Row],[description]],CHAR(13))</f>
        <v>#VALUE!</v>
      </c>
    </row>
    <row r="663" spans="1:4" x14ac:dyDescent="0.25">
      <c r="A663" t="e">
        <f>VLOOKUP(Table1[[#This Row],[locationaddress]],VENUEID!$A$2:$B$28,1,TRUE)</f>
        <v>#VALUE!</v>
      </c>
      <c r="B663" t="e">
        <f>IF(Table1[[#This Row],[categories]]="","",
IF(ISNUMBER(SEARCH("*ADULTS*",Table1[categories])),"ADULTS",
IF(ISNUMBER(SEARCH("*CHILDREN*",Table1[categories])),"CHILDREN",
IF(ISNUMBER(SEARCH("*TEENS*",Table1[categories])),"TEENS"))))</f>
        <v>#VALUE!</v>
      </c>
      <c r="C663" t="e">
        <f>Table1[[#This Row],[startdatetime]]</f>
        <v>#VALUE!</v>
      </c>
      <c r="D663" t="e">
        <f>CONCATENATE(Table1[[#This Row],[summary]],
CHAR(13),
Table1[[#This Row],[startdayname]],
", ",
TEXT((Table1[[#This Row],[startshortdate]]),"MMM D"),
CHAR(13),
TEXT((Table1[[#This Row],[starttime]]), "h:mm am/pm"),CHAR(13),Table1[[#This Row],[description]],CHAR(13))</f>
        <v>#VALUE!</v>
      </c>
    </row>
    <row r="664" spans="1:4" x14ac:dyDescent="0.25">
      <c r="A664" t="e">
        <f>VLOOKUP(Table1[[#This Row],[locationaddress]],VENUEID!$A$2:$B$28,1,TRUE)</f>
        <v>#VALUE!</v>
      </c>
      <c r="B664" t="e">
        <f>IF(Table1[[#This Row],[categories]]="","",
IF(ISNUMBER(SEARCH("*ADULTS*",Table1[categories])),"ADULTS",
IF(ISNUMBER(SEARCH("*CHILDREN*",Table1[categories])),"CHILDREN",
IF(ISNUMBER(SEARCH("*TEENS*",Table1[categories])),"TEENS"))))</f>
        <v>#VALUE!</v>
      </c>
      <c r="C664" t="e">
        <f>Table1[[#This Row],[startdatetime]]</f>
        <v>#VALUE!</v>
      </c>
      <c r="D664" t="e">
        <f>CONCATENATE(Table1[[#This Row],[summary]],
CHAR(13),
Table1[[#This Row],[startdayname]],
", ",
TEXT((Table1[[#This Row],[startshortdate]]),"MMM D"),
CHAR(13),
TEXT((Table1[[#This Row],[starttime]]), "h:mm am/pm"),CHAR(13),Table1[[#This Row],[description]],CHAR(13))</f>
        <v>#VALUE!</v>
      </c>
    </row>
    <row r="665" spans="1:4" x14ac:dyDescent="0.25">
      <c r="A665" t="e">
        <f>VLOOKUP(Table1[[#This Row],[locationaddress]],VENUEID!$A$2:$B$28,1,TRUE)</f>
        <v>#VALUE!</v>
      </c>
      <c r="B665" t="e">
        <f>IF(Table1[[#This Row],[categories]]="","",
IF(ISNUMBER(SEARCH("*ADULTS*",Table1[categories])),"ADULTS",
IF(ISNUMBER(SEARCH("*CHILDREN*",Table1[categories])),"CHILDREN",
IF(ISNUMBER(SEARCH("*TEENS*",Table1[categories])),"TEENS"))))</f>
        <v>#VALUE!</v>
      </c>
      <c r="C665" t="e">
        <f>Table1[[#This Row],[startdatetime]]</f>
        <v>#VALUE!</v>
      </c>
      <c r="D665" t="e">
        <f>CONCATENATE(Table1[[#This Row],[summary]],
CHAR(13),
Table1[[#This Row],[startdayname]],
", ",
TEXT((Table1[[#This Row],[startshortdate]]),"MMM D"),
CHAR(13),
TEXT((Table1[[#This Row],[starttime]]), "h:mm am/pm"),CHAR(13),Table1[[#This Row],[description]],CHAR(13))</f>
        <v>#VALUE!</v>
      </c>
    </row>
    <row r="666" spans="1:4" x14ac:dyDescent="0.25">
      <c r="A666" t="e">
        <f>VLOOKUP(Table1[[#This Row],[locationaddress]],VENUEID!$A$2:$B$28,1,TRUE)</f>
        <v>#VALUE!</v>
      </c>
      <c r="B666" t="e">
        <f>IF(Table1[[#This Row],[categories]]="","",
IF(ISNUMBER(SEARCH("*ADULTS*",Table1[categories])),"ADULTS",
IF(ISNUMBER(SEARCH("*CHILDREN*",Table1[categories])),"CHILDREN",
IF(ISNUMBER(SEARCH("*TEENS*",Table1[categories])),"TEENS"))))</f>
        <v>#VALUE!</v>
      </c>
      <c r="C666" t="e">
        <f>Table1[[#This Row],[startdatetime]]</f>
        <v>#VALUE!</v>
      </c>
      <c r="D666" t="e">
        <f>CONCATENATE(Table1[[#This Row],[summary]],
CHAR(13),
Table1[[#This Row],[startdayname]],
", ",
TEXT((Table1[[#This Row],[startshortdate]]),"MMM D"),
CHAR(13),
TEXT((Table1[[#This Row],[starttime]]), "h:mm am/pm"),CHAR(13),Table1[[#This Row],[description]],CHAR(13))</f>
        <v>#VALUE!</v>
      </c>
    </row>
    <row r="667" spans="1:4" x14ac:dyDescent="0.25">
      <c r="A667" t="e">
        <f>VLOOKUP(Table1[[#This Row],[locationaddress]],VENUEID!$A$2:$B$28,1,TRUE)</f>
        <v>#VALUE!</v>
      </c>
      <c r="B667" t="e">
        <f>IF(Table1[[#This Row],[categories]]="","",
IF(ISNUMBER(SEARCH("*ADULTS*",Table1[categories])),"ADULTS",
IF(ISNUMBER(SEARCH("*CHILDREN*",Table1[categories])),"CHILDREN",
IF(ISNUMBER(SEARCH("*TEENS*",Table1[categories])),"TEENS"))))</f>
        <v>#VALUE!</v>
      </c>
      <c r="C667" t="e">
        <f>Table1[[#This Row],[startdatetime]]</f>
        <v>#VALUE!</v>
      </c>
      <c r="D667" t="e">
        <f>CONCATENATE(Table1[[#This Row],[summary]],
CHAR(13),
Table1[[#This Row],[startdayname]],
", ",
TEXT((Table1[[#This Row],[startshortdate]]),"MMM D"),
CHAR(13),
TEXT((Table1[[#This Row],[starttime]]), "h:mm am/pm"),CHAR(13),Table1[[#This Row],[description]],CHAR(13))</f>
        <v>#VALUE!</v>
      </c>
    </row>
    <row r="668" spans="1:4" x14ac:dyDescent="0.25">
      <c r="A668" t="e">
        <f>VLOOKUP(Table1[[#This Row],[locationaddress]],VENUEID!$A$2:$B$28,1,TRUE)</f>
        <v>#VALUE!</v>
      </c>
      <c r="B668" t="e">
        <f>IF(Table1[[#This Row],[categories]]="","",
IF(ISNUMBER(SEARCH("*ADULTS*",Table1[categories])),"ADULTS",
IF(ISNUMBER(SEARCH("*CHILDREN*",Table1[categories])),"CHILDREN",
IF(ISNUMBER(SEARCH("*TEENS*",Table1[categories])),"TEENS"))))</f>
        <v>#VALUE!</v>
      </c>
      <c r="C668" t="e">
        <f>Table1[[#This Row],[startdatetime]]</f>
        <v>#VALUE!</v>
      </c>
      <c r="D668" t="e">
        <f>CONCATENATE(Table1[[#This Row],[summary]],
CHAR(13),
Table1[[#This Row],[startdayname]],
", ",
TEXT((Table1[[#This Row],[startshortdate]]),"MMM D"),
CHAR(13),
TEXT((Table1[[#This Row],[starttime]]), "h:mm am/pm"),CHAR(13),Table1[[#This Row],[description]],CHAR(13))</f>
        <v>#VALUE!</v>
      </c>
    </row>
    <row r="669" spans="1:4" x14ac:dyDescent="0.25">
      <c r="A669" t="e">
        <f>VLOOKUP(Table1[[#This Row],[locationaddress]],VENUEID!$A$2:$B$28,1,TRUE)</f>
        <v>#VALUE!</v>
      </c>
      <c r="B669" t="e">
        <f>IF(Table1[[#This Row],[categories]]="","",
IF(ISNUMBER(SEARCH("*ADULTS*",Table1[categories])),"ADULTS",
IF(ISNUMBER(SEARCH("*CHILDREN*",Table1[categories])),"CHILDREN",
IF(ISNUMBER(SEARCH("*TEENS*",Table1[categories])),"TEENS"))))</f>
        <v>#VALUE!</v>
      </c>
      <c r="C669" t="e">
        <f>Table1[[#This Row],[startdatetime]]</f>
        <v>#VALUE!</v>
      </c>
      <c r="D669" t="e">
        <f>CONCATENATE(Table1[[#This Row],[summary]],
CHAR(13),
Table1[[#This Row],[startdayname]],
", ",
TEXT((Table1[[#This Row],[startshortdate]]),"MMM D"),
CHAR(13),
TEXT((Table1[[#This Row],[starttime]]), "h:mm am/pm"),CHAR(13),Table1[[#This Row],[description]],CHAR(13))</f>
        <v>#VALUE!</v>
      </c>
    </row>
    <row r="670" spans="1:4" x14ac:dyDescent="0.25">
      <c r="A670" t="e">
        <f>VLOOKUP(Table1[[#This Row],[locationaddress]],VENUEID!$A$2:$B$28,1,TRUE)</f>
        <v>#VALUE!</v>
      </c>
      <c r="B670" t="e">
        <f>IF(Table1[[#This Row],[categories]]="","",
IF(ISNUMBER(SEARCH("*ADULTS*",Table1[categories])),"ADULTS",
IF(ISNUMBER(SEARCH("*CHILDREN*",Table1[categories])),"CHILDREN",
IF(ISNUMBER(SEARCH("*TEENS*",Table1[categories])),"TEENS"))))</f>
        <v>#VALUE!</v>
      </c>
      <c r="C670" t="e">
        <f>Table1[[#This Row],[startdatetime]]</f>
        <v>#VALUE!</v>
      </c>
      <c r="D670" t="e">
        <f>CONCATENATE(Table1[[#This Row],[summary]],
CHAR(13),
Table1[[#This Row],[startdayname]],
", ",
TEXT((Table1[[#This Row],[startshortdate]]),"MMM D"),
CHAR(13),
TEXT((Table1[[#This Row],[starttime]]), "h:mm am/pm"),CHAR(13),Table1[[#This Row],[description]],CHAR(13))</f>
        <v>#VALUE!</v>
      </c>
    </row>
    <row r="671" spans="1:4" x14ac:dyDescent="0.25">
      <c r="A671" t="e">
        <f>VLOOKUP(Table1[[#This Row],[locationaddress]],VENUEID!$A$2:$B$28,1,TRUE)</f>
        <v>#VALUE!</v>
      </c>
      <c r="B671" t="e">
        <f>IF(Table1[[#This Row],[categories]]="","",
IF(ISNUMBER(SEARCH("*ADULTS*",Table1[categories])),"ADULTS",
IF(ISNUMBER(SEARCH("*CHILDREN*",Table1[categories])),"CHILDREN",
IF(ISNUMBER(SEARCH("*TEENS*",Table1[categories])),"TEENS"))))</f>
        <v>#VALUE!</v>
      </c>
      <c r="C671" t="e">
        <f>Table1[[#This Row],[startdatetime]]</f>
        <v>#VALUE!</v>
      </c>
      <c r="D671" t="e">
        <f>CONCATENATE(Table1[[#This Row],[summary]],
CHAR(13),
Table1[[#This Row],[startdayname]],
", ",
TEXT((Table1[[#This Row],[startshortdate]]),"MMM D"),
CHAR(13),
TEXT((Table1[[#This Row],[starttime]]), "h:mm am/pm"),CHAR(13),Table1[[#This Row],[description]],CHAR(13))</f>
        <v>#VALUE!</v>
      </c>
    </row>
    <row r="672" spans="1:4" x14ac:dyDescent="0.25">
      <c r="A672" t="e">
        <f>VLOOKUP(Table1[[#This Row],[locationaddress]],VENUEID!$A$2:$B$28,1,TRUE)</f>
        <v>#VALUE!</v>
      </c>
      <c r="B672" t="e">
        <f>IF(Table1[[#This Row],[categories]]="","",
IF(ISNUMBER(SEARCH("*ADULTS*",Table1[categories])),"ADULTS",
IF(ISNUMBER(SEARCH("*CHILDREN*",Table1[categories])),"CHILDREN",
IF(ISNUMBER(SEARCH("*TEENS*",Table1[categories])),"TEENS"))))</f>
        <v>#VALUE!</v>
      </c>
      <c r="C672" t="e">
        <f>Table1[[#This Row],[startdatetime]]</f>
        <v>#VALUE!</v>
      </c>
      <c r="D672" t="e">
        <f>CONCATENATE(Table1[[#This Row],[summary]],
CHAR(13),
Table1[[#This Row],[startdayname]],
", ",
TEXT((Table1[[#This Row],[startshortdate]]),"MMM D"),
CHAR(13),
TEXT((Table1[[#This Row],[starttime]]), "h:mm am/pm"),CHAR(13),Table1[[#This Row],[description]],CHAR(13))</f>
        <v>#VALUE!</v>
      </c>
    </row>
    <row r="673" spans="1:4" x14ac:dyDescent="0.25">
      <c r="A673" t="e">
        <f>VLOOKUP(Table1[[#This Row],[locationaddress]],VENUEID!$A$2:$B$28,1,TRUE)</f>
        <v>#VALUE!</v>
      </c>
      <c r="B673" t="e">
        <f>IF(Table1[[#This Row],[categories]]="","",
IF(ISNUMBER(SEARCH("*ADULTS*",Table1[categories])),"ADULTS",
IF(ISNUMBER(SEARCH("*CHILDREN*",Table1[categories])),"CHILDREN",
IF(ISNUMBER(SEARCH("*TEENS*",Table1[categories])),"TEENS"))))</f>
        <v>#VALUE!</v>
      </c>
      <c r="C673" t="e">
        <f>Table1[[#This Row],[startdatetime]]</f>
        <v>#VALUE!</v>
      </c>
      <c r="D673" t="e">
        <f>CONCATENATE(Table1[[#This Row],[summary]],
CHAR(13),
Table1[[#This Row],[startdayname]],
", ",
TEXT((Table1[[#This Row],[startshortdate]]),"MMM D"),
CHAR(13),
TEXT((Table1[[#This Row],[starttime]]), "h:mm am/pm"),CHAR(13),Table1[[#This Row],[description]],CHAR(13))</f>
        <v>#VALUE!</v>
      </c>
    </row>
    <row r="674" spans="1:4" x14ac:dyDescent="0.25">
      <c r="A674" t="e">
        <f>VLOOKUP(Table1[[#This Row],[locationaddress]],VENUEID!$A$2:$B$28,1,TRUE)</f>
        <v>#VALUE!</v>
      </c>
      <c r="B674" t="e">
        <f>IF(Table1[[#This Row],[categories]]="","",
IF(ISNUMBER(SEARCH("*ADULTS*",Table1[categories])),"ADULTS",
IF(ISNUMBER(SEARCH("*CHILDREN*",Table1[categories])),"CHILDREN",
IF(ISNUMBER(SEARCH("*TEENS*",Table1[categories])),"TEENS"))))</f>
        <v>#VALUE!</v>
      </c>
      <c r="C674" t="e">
        <f>Table1[[#This Row],[startdatetime]]</f>
        <v>#VALUE!</v>
      </c>
      <c r="D674" t="e">
        <f>CONCATENATE(Table1[[#This Row],[summary]],
CHAR(13),
Table1[[#This Row],[startdayname]],
", ",
TEXT((Table1[[#This Row],[startshortdate]]),"MMM D"),
CHAR(13),
TEXT((Table1[[#This Row],[starttime]]), "h:mm am/pm"),CHAR(13),Table1[[#This Row],[description]],CHAR(13))</f>
        <v>#VALUE!</v>
      </c>
    </row>
    <row r="675" spans="1:4" x14ac:dyDescent="0.25">
      <c r="A675" t="e">
        <f>VLOOKUP(Table1[[#This Row],[locationaddress]],VENUEID!$A$2:$B$28,1,TRUE)</f>
        <v>#VALUE!</v>
      </c>
      <c r="B675" t="e">
        <f>IF(Table1[[#This Row],[categories]]="","",
IF(ISNUMBER(SEARCH("*ADULTS*",Table1[categories])),"ADULTS",
IF(ISNUMBER(SEARCH("*CHILDREN*",Table1[categories])),"CHILDREN",
IF(ISNUMBER(SEARCH("*TEENS*",Table1[categories])),"TEENS"))))</f>
        <v>#VALUE!</v>
      </c>
      <c r="C675" t="e">
        <f>Table1[[#This Row],[startdatetime]]</f>
        <v>#VALUE!</v>
      </c>
      <c r="D675" t="e">
        <f>CONCATENATE(Table1[[#This Row],[summary]],
CHAR(13),
Table1[[#This Row],[startdayname]],
", ",
TEXT((Table1[[#This Row],[startshortdate]]),"MMM D"),
CHAR(13),
TEXT((Table1[[#This Row],[starttime]]), "h:mm am/pm"),CHAR(13),Table1[[#This Row],[description]],CHAR(13))</f>
        <v>#VALUE!</v>
      </c>
    </row>
    <row r="676" spans="1:4" x14ac:dyDescent="0.25">
      <c r="A676" t="e">
        <f>VLOOKUP(Table1[[#This Row],[locationaddress]],VENUEID!$A$2:$B$28,1,TRUE)</f>
        <v>#VALUE!</v>
      </c>
      <c r="B676" t="e">
        <f>IF(Table1[[#This Row],[categories]]="","",
IF(ISNUMBER(SEARCH("*ADULTS*",Table1[categories])),"ADULTS",
IF(ISNUMBER(SEARCH("*CHILDREN*",Table1[categories])),"CHILDREN",
IF(ISNUMBER(SEARCH("*TEENS*",Table1[categories])),"TEENS"))))</f>
        <v>#VALUE!</v>
      </c>
      <c r="C676" t="e">
        <f>Table1[[#This Row],[startdatetime]]</f>
        <v>#VALUE!</v>
      </c>
      <c r="D676" t="e">
        <f>CONCATENATE(Table1[[#This Row],[summary]],
CHAR(13),
Table1[[#This Row],[startdayname]],
", ",
TEXT((Table1[[#This Row],[startshortdate]]),"MMM D"),
CHAR(13),
TEXT((Table1[[#This Row],[starttime]]), "h:mm am/pm"),CHAR(13),Table1[[#This Row],[description]],CHAR(13))</f>
        <v>#VALUE!</v>
      </c>
    </row>
    <row r="677" spans="1:4" x14ac:dyDescent="0.25">
      <c r="A677" t="e">
        <f>VLOOKUP(Table1[[#This Row],[locationaddress]],VENUEID!$A$2:$B$28,1,TRUE)</f>
        <v>#VALUE!</v>
      </c>
      <c r="B677" t="e">
        <f>IF(Table1[[#This Row],[categories]]="","",
IF(ISNUMBER(SEARCH("*ADULTS*",Table1[categories])),"ADULTS",
IF(ISNUMBER(SEARCH("*CHILDREN*",Table1[categories])),"CHILDREN",
IF(ISNUMBER(SEARCH("*TEENS*",Table1[categories])),"TEENS"))))</f>
        <v>#VALUE!</v>
      </c>
      <c r="C677" t="e">
        <f>Table1[[#This Row],[startdatetime]]</f>
        <v>#VALUE!</v>
      </c>
      <c r="D677" t="e">
        <f>CONCATENATE(Table1[[#This Row],[summary]],
CHAR(13),
Table1[[#This Row],[startdayname]],
", ",
TEXT((Table1[[#This Row],[startshortdate]]),"MMM D"),
CHAR(13),
TEXT((Table1[[#This Row],[starttime]]), "h:mm am/pm"),CHAR(13),Table1[[#This Row],[description]],CHAR(13))</f>
        <v>#VALUE!</v>
      </c>
    </row>
    <row r="678" spans="1:4" x14ac:dyDescent="0.25">
      <c r="A678" t="e">
        <f>VLOOKUP(Table1[[#This Row],[locationaddress]],VENUEID!$A$2:$B$28,1,TRUE)</f>
        <v>#VALUE!</v>
      </c>
      <c r="B678" t="e">
        <f>IF(Table1[[#This Row],[categories]]="","",
IF(ISNUMBER(SEARCH("*ADULTS*",Table1[categories])),"ADULTS",
IF(ISNUMBER(SEARCH("*CHILDREN*",Table1[categories])),"CHILDREN",
IF(ISNUMBER(SEARCH("*TEENS*",Table1[categories])),"TEENS"))))</f>
        <v>#VALUE!</v>
      </c>
      <c r="C678" t="e">
        <f>Table1[[#This Row],[startdatetime]]</f>
        <v>#VALUE!</v>
      </c>
      <c r="D678" t="e">
        <f>CONCATENATE(Table1[[#This Row],[summary]],
CHAR(13),
Table1[[#This Row],[startdayname]],
", ",
TEXT((Table1[[#This Row],[startshortdate]]),"MMM D"),
CHAR(13),
TEXT((Table1[[#This Row],[starttime]]), "h:mm am/pm"),CHAR(13),Table1[[#This Row],[description]],CHAR(13))</f>
        <v>#VALUE!</v>
      </c>
    </row>
    <row r="679" spans="1:4" x14ac:dyDescent="0.25">
      <c r="A679" t="e">
        <f>VLOOKUP(Table1[[#This Row],[locationaddress]],VENUEID!$A$2:$B$28,1,TRUE)</f>
        <v>#VALUE!</v>
      </c>
      <c r="B679" t="e">
        <f>IF(Table1[[#This Row],[categories]]="","",
IF(ISNUMBER(SEARCH("*ADULTS*",Table1[categories])),"ADULTS",
IF(ISNUMBER(SEARCH("*CHILDREN*",Table1[categories])),"CHILDREN",
IF(ISNUMBER(SEARCH("*TEENS*",Table1[categories])),"TEENS"))))</f>
        <v>#VALUE!</v>
      </c>
      <c r="C679" t="e">
        <f>Table1[[#This Row],[startdatetime]]</f>
        <v>#VALUE!</v>
      </c>
      <c r="D679" t="e">
        <f>CONCATENATE(Table1[[#This Row],[summary]],
CHAR(13),
Table1[[#This Row],[startdayname]],
", ",
TEXT((Table1[[#This Row],[startshortdate]]),"MMM D"),
CHAR(13),
TEXT((Table1[[#This Row],[starttime]]), "h:mm am/pm"),CHAR(13),Table1[[#This Row],[description]],CHAR(13))</f>
        <v>#VALUE!</v>
      </c>
    </row>
    <row r="680" spans="1:4" x14ac:dyDescent="0.25">
      <c r="A680" t="e">
        <f>VLOOKUP(Table1[[#This Row],[locationaddress]],VENUEID!$A$2:$B$28,1,TRUE)</f>
        <v>#VALUE!</v>
      </c>
      <c r="B680" t="e">
        <f>IF(Table1[[#This Row],[categories]]="","",
IF(ISNUMBER(SEARCH("*ADULTS*",Table1[categories])),"ADULTS",
IF(ISNUMBER(SEARCH("*CHILDREN*",Table1[categories])),"CHILDREN",
IF(ISNUMBER(SEARCH("*TEENS*",Table1[categories])),"TEENS"))))</f>
        <v>#VALUE!</v>
      </c>
      <c r="C680" t="e">
        <f>Table1[[#This Row],[startdatetime]]</f>
        <v>#VALUE!</v>
      </c>
      <c r="D680" t="e">
        <f>CONCATENATE(Table1[[#This Row],[summary]],
CHAR(13),
Table1[[#This Row],[startdayname]],
", ",
TEXT((Table1[[#This Row],[startshortdate]]),"MMM D"),
CHAR(13),
TEXT((Table1[[#This Row],[starttime]]), "h:mm am/pm"),CHAR(13),Table1[[#This Row],[description]],CHAR(13))</f>
        <v>#VALUE!</v>
      </c>
    </row>
    <row r="681" spans="1:4" x14ac:dyDescent="0.25">
      <c r="A681" t="e">
        <f>VLOOKUP(Table1[[#This Row],[locationaddress]],VENUEID!$A$2:$B$28,1,TRUE)</f>
        <v>#VALUE!</v>
      </c>
      <c r="B681" t="e">
        <f>IF(Table1[[#This Row],[categories]]="","",
IF(ISNUMBER(SEARCH("*ADULTS*",Table1[categories])),"ADULTS",
IF(ISNUMBER(SEARCH("*CHILDREN*",Table1[categories])),"CHILDREN",
IF(ISNUMBER(SEARCH("*TEENS*",Table1[categories])),"TEENS"))))</f>
        <v>#VALUE!</v>
      </c>
      <c r="C681" t="e">
        <f>Table1[[#This Row],[startdatetime]]</f>
        <v>#VALUE!</v>
      </c>
      <c r="D681" t="e">
        <f>CONCATENATE(Table1[[#This Row],[summary]],
CHAR(13),
Table1[[#This Row],[startdayname]],
", ",
TEXT((Table1[[#This Row],[startshortdate]]),"MMM D"),
CHAR(13),
TEXT((Table1[[#This Row],[starttime]]), "h:mm am/pm"),CHAR(13),Table1[[#This Row],[description]],CHAR(13))</f>
        <v>#VALUE!</v>
      </c>
    </row>
    <row r="682" spans="1:4" x14ac:dyDescent="0.25">
      <c r="A682" t="e">
        <f>VLOOKUP(Table1[[#This Row],[locationaddress]],VENUEID!$A$2:$B$28,1,TRUE)</f>
        <v>#VALUE!</v>
      </c>
      <c r="B682" t="e">
        <f>IF(Table1[[#This Row],[categories]]="","",
IF(ISNUMBER(SEARCH("*ADULTS*",Table1[categories])),"ADULTS",
IF(ISNUMBER(SEARCH("*CHILDREN*",Table1[categories])),"CHILDREN",
IF(ISNUMBER(SEARCH("*TEENS*",Table1[categories])),"TEENS"))))</f>
        <v>#VALUE!</v>
      </c>
      <c r="C682" t="e">
        <f>Table1[[#This Row],[startdatetime]]</f>
        <v>#VALUE!</v>
      </c>
      <c r="D682" t="e">
        <f>CONCATENATE(Table1[[#This Row],[summary]],
CHAR(13),
Table1[[#This Row],[startdayname]],
", ",
TEXT((Table1[[#This Row],[startshortdate]]),"MMM D"),
CHAR(13),
TEXT((Table1[[#This Row],[starttime]]), "h:mm am/pm"),CHAR(13),Table1[[#This Row],[description]],CHAR(13))</f>
        <v>#VALUE!</v>
      </c>
    </row>
    <row r="683" spans="1:4" x14ac:dyDescent="0.25">
      <c r="A683" t="e">
        <f>VLOOKUP(Table1[[#This Row],[locationaddress]],VENUEID!$A$2:$B$28,1,TRUE)</f>
        <v>#VALUE!</v>
      </c>
      <c r="B683" t="e">
        <f>IF(Table1[[#This Row],[categories]]="","",
IF(ISNUMBER(SEARCH("*ADULTS*",Table1[categories])),"ADULTS",
IF(ISNUMBER(SEARCH("*CHILDREN*",Table1[categories])),"CHILDREN",
IF(ISNUMBER(SEARCH("*TEENS*",Table1[categories])),"TEENS"))))</f>
        <v>#VALUE!</v>
      </c>
      <c r="C683" t="e">
        <f>Table1[[#This Row],[startdatetime]]</f>
        <v>#VALUE!</v>
      </c>
      <c r="D683" t="e">
        <f>CONCATENATE(Table1[[#This Row],[summary]],
CHAR(13),
Table1[[#This Row],[startdayname]],
", ",
TEXT((Table1[[#This Row],[startshortdate]]),"MMM D"),
CHAR(13),
TEXT((Table1[[#This Row],[starttime]]), "h:mm am/pm"),CHAR(13),Table1[[#This Row],[description]],CHAR(13))</f>
        <v>#VALUE!</v>
      </c>
    </row>
    <row r="684" spans="1:4" x14ac:dyDescent="0.25">
      <c r="A684" t="e">
        <f>VLOOKUP(Table1[[#This Row],[locationaddress]],VENUEID!$A$2:$B$28,1,TRUE)</f>
        <v>#VALUE!</v>
      </c>
      <c r="B684" t="e">
        <f>IF(Table1[[#This Row],[categories]]="","",
IF(ISNUMBER(SEARCH("*ADULTS*",Table1[categories])),"ADULTS",
IF(ISNUMBER(SEARCH("*CHILDREN*",Table1[categories])),"CHILDREN",
IF(ISNUMBER(SEARCH("*TEENS*",Table1[categories])),"TEENS"))))</f>
        <v>#VALUE!</v>
      </c>
      <c r="C684" t="e">
        <f>Table1[[#This Row],[startdatetime]]</f>
        <v>#VALUE!</v>
      </c>
      <c r="D684" t="e">
        <f>CONCATENATE(Table1[[#This Row],[summary]],
CHAR(13),
Table1[[#This Row],[startdayname]],
", ",
TEXT((Table1[[#This Row],[startshortdate]]),"MMM D"),
CHAR(13),
TEXT((Table1[[#This Row],[starttime]]), "h:mm am/pm"),CHAR(13),Table1[[#This Row],[description]],CHAR(13))</f>
        <v>#VALUE!</v>
      </c>
    </row>
    <row r="685" spans="1:4" x14ac:dyDescent="0.25">
      <c r="A685" t="e">
        <f>VLOOKUP(Table1[[#This Row],[locationaddress]],VENUEID!$A$2:$B$28,1,TRUE)</f>
        <v>#VALUE!</v>
      </c>
      <c r="B685" t="e">
        <f>IF(Table1[[#This Row],[categories]]="","",
IF(ISNUMBER(SEARCH("*ADULTS*",Table1[categories])),"ADULTS",
IF(ISNUMBER(SEARCH("*CHILDREN*",Table1[categories])),"CHILDREN",
IF(ISNUMBER(SEARCH("*TEENS*",Table1[categories])),"TEENS"))))</f>
        <v>#VALUE!</v>
      </c>
      <c r="C685" t="e">
        <f>Table1[[#This Row],[startdatetime]]</f>
        <v>#VALUE!</v>
      </c>
      <c r="D685" t="e">
        <f>CONCATENATE(Table1[[#This Row],[summary]],
CHAR(13),
Table1[[#This Row],[startdayname]],
", ",
TEXT((Table1[[#This Row],[startshortdate]]),"MMM D"),
CHAR(13),
TEXT((Table1[[#This Row],[starttime]]), "h:mm am/pm"),CHAR(13),Table1[[#This Row],[description]],CHAR(13))</f>
        <v>#VALUE!</v>
      </c>
    </row>
    <row r="686" spans="1:4" x14ac:dyDescent="0.25">
      <c r="A686" t="e">
        <f>VLOOKUP(Table1[[#This Row],[locationaddress]],VENUEID!$A$2:$B$28,1,TRUE)</f>
        <v>#VALUE!</v>
      </c>
      <c r="B686" t="e">
        <f>IF(Table1[[#This Row],[categories]]="","",
IF(ISNUMBER(SEARCH("*ADULTS*",Table1[categories])),"ADULTS",
IF(ISNUMBER(SEARCH("*CHILDREN*",Table1[categories])),"CHILDREN",
IF(ISNUMBER(SEARCH("*TEENS*",Table1[categories])),"TEENS"))))</f>
        <v>#VALUE!</v>
      </c>
      <c r="C686" t="e">
        <f>Table1[[#This Row],[startdatetime]]</f>
        <v>#VALUE!</v>
      </c>
      <c r="D686" t="e">
        <f>CONCATENATE(Table1[[#This Row],[summary]],
CHAR(13),
Table1[[#This Row],[startdayname]],
", ",
TEXT((Table1[[#This Row],[startshortdate]]),"MMM D"),
CHAR(13),
TEXT((Table1[[#This Row],[starttime]]), "h:mm am/pm"),CHAR(13),Table1[[#This Row],[description]],CHAR(13))</f>
        <v>#VALUE!</v>
      </c>
    </row>
    <row r="687" spans="1:4" x14ac:dyDescent="0.25">
      <c r="A687" t="e">
        <f>VLOOKUP(Table1[[#This Row],[locationaddress]],VENUEID!$A$2:$B$28,1,TRUE)</f>
        <v>#VALUE!</v>
      </c>
      <c r="B687" t="e">
        <f>IF(Table1[[#This Row],[categories]]="","",
IF(ISNUMBER(SEARCH("*ADULTS*",Table1[categories])),"ADULTS",
IF(ISNUMBER(SEARCH("*CHILDREN*",Table1[categories])),"CHILDREN",
IF(ISNUMBER(SEARCH("*TEENS*",Table1[categories])),"TEENS"))))</f>
        <v>#VALUE!</v>
      </c>
      <c r="C687" t="e">
        <f>Table1[[#This Row],[startdatetime]]</f>
        <v>#VALUE!</v>
      </c>
      <c r="D687" t="e">
        <f>CONCATENATE(Table1[[#This Row],[summary]],
CHAR(13),
Table1[[#This Row],[startdayname]],
", ",
TEXT((Table1[[#This Row],[startshortdate]]),"MMM D"),
CHAR(13),
TEXT((Table1[[#This Row],[starttime]]), "h:mm am/pm"),CHAR(13),Table1[[#This Row],[description]],CHAR(13))</f>
        <v>#VALUE!</v>
      </c>
    </row>
    <row r="688" spans="1:4" x14ac:dyDescent="0.25">
      <c r="A688" t="e">
        <f>VLOOKUP(Table1[[#This Row],[locationaddress]],VENUEID!$A$2:$B$28,1,TRUE)</f>
        <v>#VALUE!</v>
      </c>
      <c r="B688" t="e">
        <f>IF(Table1[[#This Row],[categories]]="","",
IF(ISNUMBER(SEARCH("*ADULTS*",Table1[categories])),"ADULTS",
IF(ISNUMBER(SEARCH("*CHILDREN*",Table1[categories])),"CHILDREN",
IF(ISNUMBER(SEARCH("*TEENS*",Table1[categories])),"TEENS"))))</f>
        <v>#VALUE!</v>
      </c>
      <c r="C688" t="e">
        <f>Table1[[#This Row],[startdatetime]]</f>
        <v>#VALUE!</v>
      </c>
      <c r="D688" t="e">
        <f>CONCATENATE(Table1[[#This Row],[summary]],
CHAR(13),
Table1[[#This Row],[startdayname]],
", ",
TEXT((Table1[[#This Row],[startshortdate]]),"MMM D"),
CHAR(13),
TEXT((Table1[[#This Row],[starttime]]), "h:mm am/pm"),CHAR(13),Table1[[#This Row],[description]],CHAR(13))</f>
        <v>#VALUE!</v>
      </c>
    </row>
    <row r="689" spans="1:4" x14ac:dyDescent="0.25">
      <c r="A689" t="e">
        <f>VLOOKUP(Table1[[#This Row],[locationaddress]],VENUEID!$A$2:$B$28,1,TRUE)</f>
        <v>#VALUE!</v>
      </c>
      <c r="B689" t="e">
        <f>IF(Table1[[#This Row],[categories]]="","",
IF(ISNUMBER(SEARCH("*ADULTS*",Table1[categories])),"ADULTS",
IF(ISNUMBER(SEARCH("*CHILDREN*",Table1[categories])),"CHILDREN",
IF(ISNUMBER(SEARCH("*TEENS*",Table1[categories])),"TEENS"))))</f>
        <v>#VALUE!</v>
      </c>
      <c r="C689" t="e">
        <f>Table1[[#This Row],[startdatetime]]</f>
        <v>#VALUE!</v>
      </c>
      <c r="D689" t="e">
        <f>CONCATENATE(Table1[[#This Row],[summary]],
CHAR(13),
Table1[[#This Row],[startdayname]],
", ",
TEXT((Table1[[#This Row],[startshortdate]]),"MMM D"),
CHAR(13),
TEXT((Table1[[#This Row],[starttime]]), "h:mm am/pm"),CHAR(13),Table1[[#This Row],[description]],CHAR(13))</f>
        <v>#VALUE!</v>
      </c>
    </row>
    <row r="690" spans="1:4" x14ac:dyDescent="0.25">
      <c r="A690" t="e">
        <f>VLOOKUP(Table1[[#This Row],[locationaddress]],VENUEID!$A$2:$B$28,1,TRUE)</f>
        <v>#VALUE!</v>
      </c>
      <c r="B690" t="e">
        <f>IF(Table1[[#This Row],[categories]]="","",
IF(ISNUMBER(SEARCH("*ADULTS*",Table1[categories])),"ADULTS",
IF(ISNUMBER(SEARCH("*CHILDREN*",Table1[categories])),"CHILDREN",
IF(ISNUMBER(SEARCH("*TEENS*",Table1[categories])),"TEENS"))))</f>
        <v>#VALUE!</v>
      </c>
      <c r="C690" t="e">
        <f>Table1[[#This Row],[startdatetime]]</f>
        <v>#VALUE!</v>
      </c>
      <c r="D690" t="e">
        <f>CONCATENATE(Table1[[#This Row],[summary]],
CHAR(13),
Table1[[#This Row],[startdayname]],
", ",
TEXT((Table1[[#This Row],[startshortdate]]),"MMM D"),
CHAR(13),
TEXT((Table1[[#This Row],[starttime]]), "h:mm am/pm"),CHAR(13),Table1[[#This Row],[description]],CHAR(13))</f>
        <v>#VALUE!</v>
      </c>
    </row>
    <row r="691" spans="1:4" x14ac:dyDescent="0.25">
      <c r="A691" t="e">
        <f>VLOOKUP(Table1[[#This Row],[locationaddress]],VENUEID!$A$2:$B$28,1,TRUE)</f>
        <v>#VALUE!</v>
      </c>
      <c r="B691" t="e">
        <f>IF(Table1[[#This Row],[categories]]="","",
IF(ISNUMBER(SEARCH("*ADULTS*",Table1[categories])),"ADULTS",
IF(ISNUMBER(SEARCH("*CHILDREN*",Table1[categories])),"CHILDREN",
IF(ISNUMBER(SEARCH("*TEENS*",Table1[categories])),"TEENS"))))</f>
        <v>#VALUE!</v>
      </c>
      <c r="C691" t="e">
        <f>Table1[[#This Row],[startdatetime]]</f>
        <v>#VALUE!</v>
      </c>
      <c r="D691" t="e">
        <f>CONCATENATE(Table1[[#This Row],[summary]],
CHAR(13),
Table1[[#This Row],[startdayname]],
", ",
TEXT((Table1[[#This Row],[startshortdate]]),"MMM D"),
CHAR(13),
TEXT((Table1[[#This Row],[starttime]]), "h:mm am/pm"),CHAR(13),Table1[[#This Row],[description]],CHAR(13))</f>
        <v>#VALUE!</v>
      </c>
    </row>
    <row r="692" spans="1:4" x14ac:dyDescent="0.25">
      <c r="A692" t="e">
        <f>VLOOKUP(Table1[[#This Row],[locationaddress]],VENUEID!$A$2:$B$28,1,TRUE)</f>
        <v>#VALUE!</v>
      </c>
      <c r="B692" t="e">
        <f>IF(Table1[[#This Row],[categories]]="","",
IF(ISNUMBER(SEARCH("*ADULTS*",Table1[categories])),"ADULTS",
IF(ISNUMBER(SEARCH("*CHILDREN*",Table1[categories])),"CHILDREN",
IF(ISNUMBER(SEARCH("*TEENS*",Table1[categories])),"TEENS"))))</f>
        <v>#VALUE!</v>
      </c>
      <c r="C692" t="e">
        <f>Table1[[#This Row],[startdatetime]]</f>
        <v>#VALUE!</v>
      </c>
      <c r="D692" t="e">
        <f>CONCATENATE(Table1[[#This Row],[summary]],
CHAR(13),
Table1[[#This Row],[startdayname]],
", ",
TEXT((Table1[[#This Row],[startshortdate]]),"MMM D"),
CHAR(13),
TEXT((Table1[[#This Row],[starttime]]), "h:mm am/pm"),CHAR(13),Table1[[#This Row],[description]],CHAR(13))</f>
        <v>#VALUE!</v>
      </c>
    </row>
    <row r="693" spans="1:4" x14ac:dyDescent="0.25">
      <c r="A693" t="e">
        <f>VLOOKUP(Table1[[#This Row],[locationaddress]],VENUEID!$A$2:$B$28,1,TRUE)</f>
        <v>#VALUE!</v>
      </c>
      <c r="B693" t="e">
        <f>IF(Table1[[#This Row],[categories]]="","",
IF(ISNUMBER(SEARCH("*ADULTS*",Table1[categories])),"ADULTS",
IF(ISNUMBER(SEARCH("*CHILDREN*",Table1[categories])),"CHILDREN",
IF(ISNUMBER(SEARCH("*TEENS*",Table1[categories])),"TEENS"))))</f>
        <v>#VALUE!</v>
      </c>
      <c r="C693" t="e">
        <f>Table1[[#This Row],[startdatetime]]</f>
        <v>#VALUE!</v>
      </c>
      <c r="D693" t="e">
        <f>CONCATENATE(Table1[[#This Row],[summary]],
CHAR(13),
Table1[[#This Row],[startdayname]],
", ",
TEXT((Table1[[#This Row],[startshortdate]]),"MMM D"),
CHAR(13),
TEXT((Table1[[#This Row],[starttime]]), "h:mm am/pm"),CHAR(13),Table1[[#This Row],[description]],CHAR(13))</f>
        <v>#VALUE!</v>
      </c>
    </row>
    <row r="694" spans="1:4" x14ac:dyDescent="0.25">
      <c r="A694" t="e">
        <f>VLOOKUP(Table1[[#This Row],[locationaddress]],VENUEID!$A$2:$B$28,1,TRUE)</f>
        <v>#VALUE!</v>
      </c>
      <c r="B694" t="e">
        <f>IF(Table1[[#This Row],[categories]]="","",
IF(ISNUMBER(SEARCH("*ADULTS*",Table1[categories])),"ADULTS",
IF(ISNUMBER(SEARCH("*CHILDREN*",Table1[categories])),"CHILDREN",
IF(ISNUMBER(SEARCH("*TEENS*",Table1[categories])),"TEENS"))))</f>
        <v>#VALUE!</v>
      </c>
      <c r="C694" t="e">
        <f>Table1[[#This Row],[startdatetime]]</f>
        <v>#VALUE!</v>
      </c>
      <c r="D694" t="e">
        <f>CONCATENATE(Table1[[#This Row],[summary]],
CHAR(13),
Table1[[#This Row],[startdayname]],
", ",
TEXT((Table1[[#This Row],[startshortdate]]),"MMM D"),
CHAR(13),
TEXT((Table1[[#This Row],[starttime]]), "h:mm am/pm"),CHAR(13),Table1[[#This Row],[description]],CHAR(13))</f>
        <v>#VALUE!</v>
      </c>
    </row>
    <row r="695" spans="1:4" x14ac:dyDescent="0.25">
      <c r="A695" t="e">
        <f>VLOOKUP(Table1[[#This Row],[locationaddress]],VENUEID!$A$2:$B$28,1,TRUE)</f>
        <v>#VALUE!</v>
      </c>
      <c r="B695" t="e">
        <f>IF(Table1[[#This Row],[categories]]="","",
IF(ISNUMBER(SEARCH("*ADULTS*",Table1[categories])),"ADULTS",
IF(ISNUMBER(SEARCH("*CHILDREN*",Table1[categories])),"CHILDREN",
IF(ISNUMBER(SEARCH("*TEENS*",Table1[categories])),"TEENS"))))</f>
        <v>#VALUE!</v>
      </c>
      <c r="C695" t="e">
        <f>Table1[[#This Row],[startdatetime]]</f>
        <v>#VALUE!</v>
      </c>
      <c r="D695" t="e">
        <f>CONCATENATE(Table1[[#This Row],[summary]],
CHAR(13),
Table1[[#This Row],[startdayname]],
", ",
TEXT((Table1[[#This Row],[startshortdate]]),"MMM D"),
CHAR(13),
TEXT((Table1[[#This Row],[starttime]]), "h:mm am/pm"),CHAR(13),Table1[[#This Row],[description]],CHAR(13))</f>
        <v>#VALUE!</v>
      </c>
    </row>
    <row r="696" spans="1:4" x14ac:dyDescent="0.25">
      <c r="A696" t="e">
        <f>VLOOKUP(Table1[[#This Row],[locationaddress]],VENUEID!$A$2:$B$28,1,TRUE)</f>
        <v>#VALUE!</v>
      </c>
      <c r="B696" t="e">
        <f>IF(Table1[[#This Row],[categories]]="","",
IF(ISNUMBER(SEARCH("*ADULTS*",Table1[categories])),"ADULTS",
IF(ISNUMBER(SEARCH("*CHILDREN*",Table1[categories])),"CHILDREN",
IF(ISNUMBER(SEARCH("*TEENS*",Table1[categories])),"TEENS"))))</f>
        <v>#VALUE!</v>
      </c>
      <c r="C696" t="e">
        <f>Table1[[#This Row],[startdatetime]]</f>
        <v>#VALUE!</v>
      </c>
      <c r="D696" t="e">
        <f>CONCATENATE(Table1[[#This Row],[summary]],
CHAR(13),
Table1[[#This Row],[startdayname]],
", ",
TEXT((Table1[[#This Row],[startshortdate]]),"MMM D"),
CHAR(13),
TEXT((Table1[[#This Row],[starttime]]), "h:mm am/pm"),CHAR(13),Table1[[#This Row],[description]],CHAR(13))</f>
        <v>#VALUE!</v>
      </c>
    </row>
    <row r="697" spans="1:4" x14ac:dyDescent="0.25">
      <c r="A697" t="e">
        <f>VLOOKUP(Table1[[#This Row],[locationaddress]],VENUEID!$A$2:$B$28,1,TRUE)</f>
        <v>#VALUE!</v>
      </c>
      <c r="B697" t="e">
        <f>IF(Table1[[#This Row],[categories]]="","",
IF(ISNUMBER(SEARCH("*ADULTS*",Table1[categories])),"ADULTS",
IF(ISNUMBER(SEARCH("*CHILDREN*",Table1[categories])),"CHILDREN",
IF(ISNUMBER(SEARCH("*TEENS*",Table1[categories])),"TEENS"))))</f>
        <v>#VALUE!</v>
      </c>
      <c r="C697" t="e">
        <f>Table1[[#This Row],[startdatetime]]</f>
        <v>#VALUE!</v>
      </c>
      <c r="D697" t="e">
        <f>CONCATENATE(Table1[[#This Row],[summary]],
CHAR(13),
Table1[[#This Row],[startdayname]],
", ",
TEXT((Table1[[#This Row],[startshortdate]]),"MMM D"),
CHAR(13),
TEXT((Table1[[#This Row],[starttime]]), "h:mm am/pm"),CHAR(13),Table1[[#This Row],[description]],CHAR(13))</f>
        <v>#VALUE!</v>
      </c>
    </row>
    <row r="698" spans="1:4" x14ac:dyDescent="0.25">
      <c r="A698" t="e">
        <f>VLOOKUP(Table1[[#This Row],[locationaddress]],VENUEID!$A$2:$B$28,1,TRUE)</f>
        <v>#VALUE!</v>
      </c>
      <c r="B698" t="e">
        <f>IF(Table1[[#This Row],[categories]]="","",
IF(ISNUMBER(SEARCH("*ADULTS*",Table1[categories])),"ADULTS",
IF(ISNUMBER(SEARCH("*CHILDREN*",Table1[categories])),"CHILDREN",
IF(ISNUMBER(SEARCH("*TEENS*",Table1[categories])),"TEENS"))))</f>
        <v>#VALUE!</v>
      </c>
      <c r="C698" t="e">
        <f>Table1[[#This Row],[startdatetime]]</f>
        <v>#VALUE!</v>
      </c>
      <c r="D698" t="e">
        <f>CONCATENATE(Table1[[#This Row],[summary]],
CHAR(13),
Table1[[#This Row],[startdayname]],
", ",
TEXT((Table1[[#This Row],[startshortdate]]),"MMM D"),
CHAR(13),
TEXT((Table1[[#This Row],[starttime]]), "h:mm am/pm"),CHAR(13),Table1[[#This Row],[description]],CHAR(13))</f>
        <v>#VALUE!</v>
      </c>
    </row>
    <row r="699" spans="1:4" x14ac:dyDescent="0.25">
      <c r="A699" t="e">
        <f>VLOOKUP(Table1[[#This Row],[locationaddress]],VENUEID!$A$2:$B$28,1,TRUE)</f>
        <v>#VALUE!</v>
      </c>
      <c r="B699" t="e">
        <f>IF(Table1[[#This Row],[categories]]="","",
IF(ISNUMBER(SEARCH("*ADULTS*",Table1[categories])),"ADULTS",
IF(ISNUMBER(SEARCH("*CHILDREN*",Table1[categories])),"CHILDREN",
IF(ISNUMBER(SEARCH("*TEENS*",Table1[categories])),"TEENS"))))</f>
        <v>#VALUE!</v>
      </c>
      <c r="C699" t="e">
        <f>Table1[[#This Row],[startdatetime]]</f>
        <v>#VALUE!</v>
      </c>
      <c r="D699" t="e">
        <f>CONCATENATE(Table1[[#This Row],[summary]],
CHAR(13),
Table1[[#This Row],[startdayname]],
", ",
TEXT((Table1[[#This Row],[startshortdate]]),"MMM D"),
CHAR(13),
TEXT((Table1[[#This Row],[starttime]]), "h:mm am/pm"),CHAR(13),Table1[[#This Row],[description]],CHAR(13))</f>
        <v>#VALUE!</v>
      </c>
    </row>
    <row r="700" spans="1:4" x14ac:dyDescent="0.25">
      <c r="A700" t="e">
        <f>VLOOKUP(Table1[[#This Row],[locationaddress]],VENUEID!$A$2:$B$28,1,TRUE)</f>
        <v>#VALUE!</v>
      </c>
      <c r="B700" t="e">
        <f>IF(Table1[[#This Row],[categories]]="","",
IF(ISNUMBER(SEARCH("*ADULTS*",Table1[categories])),"ADULTS",
IF(ISNUMBER(SEARCH("*CHILDREN*",Table1[categories])),"CHILDREN",
IF(ISNUMBER(SEARCH("*TEENS*",Table1[categories])),"TEENS"))))</f>
        <v>#VALUE!</v>
      </c>
      <c r="C700" t="e">
        <f>Table1[[#This Row],[startdatetime]]</f>
        <v>#VALUE!</v>
      </c>
      <c r="D700" t="e">
        <f>CONCATENATE(Table1[[#This Row],[summary]],
CHAR(13),
Table1[[#This Row],[startdayname]],
", ",
TEXT((Table1[[#This Row],[startshortdate]]),"MMM D"),
CHAR(13),
TEXT((Table1[[#This Row],[starttime]]), "h:mm am/pm"),CHAR(13),Table1[[#This Row],[description]],CHAR(13))</f>
        <v>#VALUE!</v>
      </c>
    </row>
    <row r="701" spans="1:4" x14ac:dyDescent="0.25">
      <c r="A701" t="e">
        <f>VLOOKUP(Table1[[#This Row],[locationaddress]],VENUEID!$A$2:$B$28,1,TRUE)</f>
        <v>#VALUE!</v>
      </c>
      <c r="B701" t="e">
        <f>IF(Table1[[#This Row],[categories]]="","",
IF(ISNUMBER(SEARCH("*ADULTS*",Table1[categories])),"ADULTS",
IF(ISNUMBER(SEARCH("*CHILDREN*",Table1[categories])),"CHILDREN",
IF(ISNUMBER(SEARCH("*TEENS*",Table1[categories])),"TEENS"))))</f>
        <v>#VALUE!</v>
      </c>
      <c r="C701" t="e">
        <f>Table1[[#This Row],[startdatetime]]</f>
        <v>#VALUE!</v>
      </c>
      <c r="D701" t="e">
        <f>CONCATENATE(Table1[[#This Row],[summary]],
CHAR(13),
Table1[[#This Row],[startdayname]],
", ",
TEXT((Table1[[#This Row],[startshortdate]]),"MMM D"),
CHAR(13),
TEXT((Table1[[#This Row],[starttime]]), "h:mm am/pm"),CHAR(13),Table1[[#This Row],[description]],CHAR(13))</f>
        <v>#VALUE!</v>
      </c>
    </row>
    <row r="702" spans="1:4" x14ac:dyDescent="0.25">
      <c r="A702" t="e">
        <f>VLOOKUP(Table1[[#This Row],[locationaddress]],VENUEID!$A$2:$B$28,1,TRUE)</f>
        <v>#VALUE!</v>
      </c>
      <c r="B702" t="e">
        <f>IF(Table1[[#This Row],[categories]]="","",
IF(ISNUMBER(SEARCH("*ADULTS*",Table1[categories])),"ADULTS",
IF(ISNUMBER(SEARCH("*CHILDREN*",Table1[categories])),"CHILDREN",
IF(ISNUMBER(SEARCH("*TEENS*",Table1[categories])),"TEENS"))))</f>
        <v>#VALUE!</v>
      </c>
      <c r="C702" t="e">
        <f>Table1[[#This Row],[startdatetime]]</f>
        <v>#VALUE!</v>
      </c>
      <c r="D702" t="e">
        <f>CONCATENATE(Table1[[#This Row],[summary]],
CHAR(13),
Table1[[#This Row],[startdayname]],
", ",
TEXT((Table1[[#This Row],[startshortdate]]),"MMM D"),
CHAR(13),
TEXT((Table1[[#This Row],[starttime]]), "h:mm am/pm"),CHAR(13),Table1[[#This Row],[description]],CHAR(13))</f>
        <v>#VALUE!</v>
      </c>
    </row>
    <row r="703" spans="1:4" x14ac:dyDescent="0.25">
      <c r="A703" t="e">
        <f>VLOOKUP(Table1[[#This Row],[locationaddress]],VENUEID!$A$2:$B$28,1,TRUE)</f>
        <v>#VALUE!</v>
      </c>
      <c r="B703" t="e">
        <f>IF(Table1[[#This Row],[categories]]="","",
IF(ISNUMBER(SEARCH("*ADULTS*",Table1[categories])),"ADULTS",
IF(ISNUMBER(SEARCH("*CHILDREN*",Table1[categories])),"CHILDREN",
IF(ISNUMBER(SEARCH("*TEENS*",Table1[categories])),"TEENS"))))</f>
        <v>#VALUE!</v>
      </c>
      <c r="C703" t="e">
        <f>Table1[[#This Row],[startdatetime]]</f>
        <v>#VALUE!</v>
      </c>
      <c r="D703" t="e">
        <f>CONCATENATE(Table1[[#This Row],[summary]],
CHAR(13),
Table1[[#This Row],[startdayname]],
", ",
TEXT((Table1[[#This Row],[startshortdate]]),"MMM D"),
CHAR(13),
TEXT((Table1[[#This Row],[starttime]]), "h:mm am/pm"),CHAR(13),Table1[[#This Row],[description]],CHAR(13))</f>
        <v>#VALUE!</v>
      </c>
    </row>
    <row r="704" spans="1:4" x14ac:dyDescent="0.25">
      <c r="A704" t="e">
        <f>VLOOKUP(Table1[[#This Row],[locationaddress]],VENUEID!$A$2:$B$28,1,TRUE)</f>
        <v>#VALUE!</v>
      </c>
      <c r="B704" t="e">
        <f>IF(Table1[[#This Row],[categories]]="","",
IF(ISNUMBER(SEARCH("*ADULTS*",Table1[categories])),"ADULTS",
IF(ISNUMBER(SEARCH("*CHILDREN*",Table1[categories])),"CHILDREN",
IF(ISNUMBER(SEARCH("*TEENS*",Table1[categories])),"TEENS"))))</f>
        <v>#VALUE!</v>
      </c>
      <c r="C704" t="e">
        <f>Table1[[#This Row],[startdatetime]]</f>
        <v>#VALUE!</v>
      </c>
      <c r="D704" t="e">
        <f>CONCATENATE(Table1[[#This Row],[summary]],
CHAR(13),
Table1[[#This Row],[startdayname]],
", ",
TEXT((Table1[[#This Row],[startshortdate]]),"MMM D"),
CHAR(13),
TEXT((Table1[[#This Row],[starttime]]), "h:mm am/pm"),CHAR(13),Table1[[#This Row],[description]],CHAR(13))</f>
        <v>#VALUE!</v>
      </c>
    </row>
    <row r="705" spans="1:4" x14ac:dyDescent="0.25">
      <c r="A705" t="e">
        <f>VLOOKUP(Table1[[#This Row],[locationaddress]],VENUEID!$A$2:$B$28,1,TRUE)</f>
        <v>#VALUE!</v>
      </c>
      <c r="B705" t="e">
        <f>IF(Table1[[#This Row],[categories]]="","",
IF(ISNUMBER(SEARCH("*ADULTS*",Table1[categories])),"ADULTS",
IF(ISNUMBER(SEARCH("*CHILDREN*",Table1[categories])),"CHILDREN",
IF(ISNUMBER(SEARCH("*TEENS*",Table1[categories])),"TEENS"))))</f>
        <v>#VALUE!</v>
      </c>
      <c r="C705" t="e">
        <f>Table1[[#This Row],[startdatetime]]</f>
        <v>#VALUE!</v>
      </c>
      <c r="D705" t="e">
        <f>CONCATENATE(Table1[[#This Row],[summary]],
CHAR(13),
Table1[[#This Row],[startdayname]],
", ",
TEXT((Table1[[#This Row],[startshortdate]]),"MMM D"),
CHAR(13),
TEXT((Table1[[#This Row],[starttime]]), "h:mm am/pm"),CHAR(13),Table1[[#This Row],[description]],CHAR(13))</f>
        <v>#VALUE!</v>
      </c>
    </row>
    <row r="706" spans="1:4" x14ac:dyDescent="0.25">
      <c r="A706" t="e">
        <f>VLOOKUP(Table1[[#This Row],[locationaddress]],VENUEID!$A$2:$B$28,1,TRUE)</f>
        <v>#VALUE!</v>
      </c>
      <c r="B706" t="e">
        <f>IF(Table1[[#This Row],[categories]]="","",
IF(ISNUMBER(SEARCH("*ADULTS*",Table1[categories])),"ADULTS",
IF(ISNUMBER(SEARCH("*CHILDREN*",Table1[categories])),"CHILDREN",
IF(ISNUMBER(SEARCH("*TEENS*",Table1[categories])),"TEENS"))))</f>
        <v>#VALUE!</v>
      </c>
      <c r="C706" t="e">
        <f>Table1[[#This Row],[startdatetime]]</f>
        <v>#VALUE!</v>
      </c>
      <c r="D706" t="e">
        <f>CONCATENATE(Table1[[#This Row],[summary]],
CHAR(13),
Table1[[#This Row],[startdayname]],
", ",
TEXT((Table1[[#This Row],[startshortdate]]),"MMM D"),
CHAR(13),
TEXT((Table1[[#This Row],[starttime]]), "h:mm am/pm"),CHAR(13),Table1[[#This Row],[description]],CHAR(13))</f>
        <v>#VALUE!</v>
      </c>
    </row>
    <row r="707" spans="1:4" x14ac:dyDescent="0.25">
      <c r="A707" t="e">
        <f>VLOOKUP(Table1[[#This Row],[locationaddress]],VENUEID!$A$2:$B$28,1,TRUE)</f>
        <v>#VALUE!</v>
      </c>
      <c r="B707" t="e">
        <f>IF(Table1[[#This Row],[categories]]="","",
IF(ISNUMBER(SEARCH("*ADULTS*",Table1[categories])),"ADULTS",
IF(ISNUMBER(SEARCH("*CHILDREN*",Table1[categories])),"CHILDREN",
IF(ISNUMBER(SEARCH("*TEENS*",Table1[categories])),"TEENS"))))</f>
        <v>#VALUE!</v>
      </c>
      <c r="C707" t="e">
        <f>Table1[[#This Row],[startdatetime]]</f>
        <v>#VALUE!</v>
      </c>
      <c r="D707" t="e">
        <f>CONCATENATE(Table1[[#This Row],[summary]],
CHAR(13),
Table1[[#This Row],[startdayname]],
", ",
TEXT((Table1[[#This Row],[startshortdate]]),"MMM D"),
CHAR(13),
TEXT((Table1[[#This Row],[starttime]]), "h:mm am/pm"),CHAR(13),Table1[[#This Row],[description]],CHAR(13))</f>
        <v>#VALUE!</v>
      </c>
    </row>
    <row r="708" spans="1:4" x14ac:dyDescent="0.25">
      <c r="A708" t="e">
        <f>VLOOKUP(Table1[[#This Row],[locationaddress]],VENUEID!$A$2:$B$28,1,TRUE)</f>
        <v>#VALUE!</v>
      </c>
      <c r="B708" t="e">
        <f>IF(Table1[[#This Row],[categories]]="","",
IF(ISNUMBER(SEARCH("*ADULTS*",Table1[categories])),"ADULTS",
IF(ISNUMBER(SEARCH("*CHILDREN*",Table1[categories])),"CHILDREN",
IF(ISNUMBER(SEARCH("*TEENS*",Table1[categories])),"TEENS"))))</f>
        <v>#VALUE!</v>
      </c>
      <c r="C708" t="e">
        <f>Table1[[#This Row],[startdatetime]]</f>
        <v>#VALUE!</v>
      </c>
      <c r="D708" t="e">
        <f>CONCATENATE(Table1[[#This Row],[summary]],
CHAR(13),
Table1[[#This Row],[startdayname]],
", ",
TEXT((Table1[[#This Row],[startshortdate]]),"MMM D"),
CHAR(13),
TEXT((Table1[[#This Row],[starttime]]), "h:mm am/pm"),CHAR(13),Table1[[#This Row],[description]],CHAR(13))</f>
        <v>#VALUE!</v>
      </c>
    </row>
    <row r="709" spans="1:4" x14ac:dyDescent="0.25">
      <c r="A709" t="e">
        <f>VLOOKUP(Table1[[#This Row],[locationaddress]],VENUEID!$A$2:$B$28,1,TRUE)</f>
        <v>#VALUE!</v>
      </c>
      <c r="B709" t="e">
        <f>IF(Table1[[#This Row],[categories]]="","",
IF(ISNUMBER(SEARCH("*ADULTS*",Table1[categories])),"ADULTS",
IF(ISNUMBER(SEARCH("*CHILDREN*",Table1[categories])),"CHILDREN",
IF(ISNUMBER(SEARCH("*TEENS*",Table1[categories])),"TEENS"))))</f>
        <v>#VALUE!</v>
      </c>
      <c r="C709" t="e">
        <f>Table1[[#This Row],[startdatetime]]</f>
        <v>#VALUE!</v>
      </c>
      <c r="D709" t="e">
        <f>CONCATENATE(Table1[[#This Row],[summary]],
CHAR(13),
Table1[[#This Row],[startdayname]],
", ",
TEXT((Table1[[#This Row],[startshortdate]]),"MMM D"),
CHAR(13),
TEXT((Table1[[#This Row],[starttime]]), "h:mm am/pm"),CHAR(13),Table1[[#This Row],[description]],CHAR(13))</f>
        <v>#VALUE!</v>
      </c>
    </row>
    <row r="710" spans="1:4" x14ac:dyDescent="0.25">
      <c r="A710" t="e">
        <f>VLOOKUP(Table1[[#This Row],[locationaddress]],VENUEID!$A$2:$B$28,1,TRUE)</f>
        <v>#VALUE!</v>
      </c>
      <c r="B710" t="e">
        <f>IF(Table1[[#This Row],[categories]]="","",
IF(ISNUMBER(SEARCH("*ADULTS*",Table1[categories])),"ADULTS",
IF(ISNUMBER(SEARCH("*CHILDREN*",Table1[categories])),"CHILDREN",
IF(ISNUMBER(SEARCH("*TEENS*",Table1[categories])),"TEENS"))))</f>
        <v>#VALUE!</v>
      </c>
      <c r="C710" t="e">
        <f>Table1[[#This Row],[startdatetime]]</f>
        <v>#VALUE!</v>
      </c>
      <c r="D710" t="e">
        <f>CONCATENATE(Table1[[#This Row],[summary]],
CHAR(13),
Table1[[#This Row],[startdayname]],
", ",
TEXT((Table1[[#This Row],[startshortdate]]),"MMM D"),
CHAR(13),
TEXT((Table1[[#This Row],[starttime]]), "h:mm am/pm"),CHAR(13),Table1[[#This Row],[description]],CHAR(13))</f>
        <v>#VALUE!</v>
      </c>
    </row>
    <row r="711" spans="1:4" x14ac:dyDescent="0.25">
      <c r="A711" t="e">
        <f>VLOOKUP(Table1[[#This Row],[locationaddress]],VENUEID!$A$2:$B$28,1,TRUE)</f>
        <v>#VALUE!</v>
      </c>
      <c r="B711" t="e">
        <f>IF(Table1[[#This Row],[categories]]="","",
IF(ISNUMBER(SEARCH("*ADULTS*",Table1[categories])),"ADULTS",
IF(ISNUMBER(SEARCH("*CHILDREN*",Table1[categories])),"CHILDREN",
IF(ISNUMBER(SEARCH("*TEENS*",Table1[categories])),"TEENS"))))</f>
        <v>#VALUE!</v>
      </c>
      <c r="C711" t="e">
        <f>Table1[[#This Row],[startdatetime]]</f>
        <v>#VALUE!</v>
      </c>
      <c r="D711" t="e">
        <f>CONCATENATE(Table1[[#This Row],[summary]],
CHAR(13),
Table1[[#This Row],[startdayname]],
", ",
TEXT((Table1[[#This Row],[startshortdate]]),"MMM D"),
CHAR(13),
TEXT((Table1[[#This Row],[starttime]]), "h:mm am/pm"),CHAR(13),Table1[[#This Row],[description]],CHAR(13))</f>
        <v>#VALUE!</v>
      </c>
    </row>
    <row r="712" spans="1:4" x14ac:dyDescent="0.25">
      <c r="A712" t="e">
        <f>VLOOKUP(Table1[[#This Row],[locationaddress]],VENUEID!$A$2:$B$28,1,TRUE)</f>
        <v>#VALUE!</v>
      </c>
      <c r="B712" t="e">
        <f>IF(Table1[[#This Row],[categories]]="","",
IF(ISNUMBER(SEARCH("*ADULTS*",Table1[categories])),"ADULTS",
IF(ISNUMBER(SEARCH("*CHILDREN*",Table1[categories])),"CHILDREN",
IF(ISNUMBER(SEARCH("*TEENS*",Table1[categories])),"TEENS"))))</f>
        <v>#VALUE!</v>
      </c>
      <c r="C712" t="e">
        <f>Table1[[#This Row],[startdatetime]]</f>
        <v>#VALUE!</v>
      </c>
      <c r="D712" t="e">
        <f>CONCATENATE(Table1[[#This Row],[summary]],
CHAR(13),
Table1[[#This Row],[startdayname]],
", ",
TEXT((Table1[[#This Row],[startshortdate]]),"MMM D"),
CHAR(13),
TEXT((Table1[[#This Row],[starttime]]), "h:mm am/pm"),CHAR(13),Table1[[#This Row],[description]],CHAR(13))</f>
        <v>#VALUE!</v>
      </c>
    </row>
    <row r="713" spans="1:4" x14ac:dyDescent="0.25">
      <c r="A713" t="e">
        <f>VLOOKUP(Table1[[#This Row],[locationaddress]],VENUEID!$A$2:$B$28,1,TRUE)</f>
        <v>#VALUE!</v>
      </c>
      <c r="B713" t="e">
        <f>IF(Table1[[#This Row],[categories]]="","",
IF(ISNUMBER(SEARCH("*ADULTS*",Table1[categories])),"ADULTS",
IF(ISNUMBER(SEARCH("*CHILDREN*",Table1[categories])),"CHILDREN",
IF(ISNUMBER(SEARCH("*TEENS*",Table1[categories])),"TEENS"))))</f>
        <v>#VALUE!</v>
      </c>
      <c r="C713" t="e">
        <f>Table1[[#This Row],[startdatetime]]</f>
        <v>#VALUE!</v>
      </c>
      <c r="D713" t="e">
        <f>CONCATENATE(Table1[[#This Row],[summary]],
CHAR(13),
Table1[[#This Row],[startdayname]],
", ",
TEXT((Table1[[#This Row],[startshortdate]]),"MMM D"),
CHAR(13),
TEXT((Table1[[#This Row],[starttime]]), "h:mm am/pm"),CHAR(13),Table1[[#This Row],[description]],CHAR(13))</f>
        <v>#VALUE!</v>
      </c>
    </row>
    <row r="714" spans="1:4" x14ac:dyDescent="0.25">
      <c r="A714" t="e">
        <f>VLOOKUP(Table1[[#This Row],[locationaddress]],VENUEID!$A$2:$B$28,1,TRUE)</f>
        <v>#VALUE!</v>
      </c>
      <c r="B714" t="e">
        <f>IF(Table1[[#This Row],[categories]]="","",
IF(ISNUMBER(SEARCH("*ADULTS*",Table1[categories])),"ADULTS",
IF(ISNUMBER(SEARCH("*CHILDREN*",Table1[categories])),"CHILDREN",
IF(ISNUMBER(SEARCH("*TEENS*",Table1[categories])),"TEENS"))))</f>
        <v>#VALUE!</v>
      </c>
      <c r="C714" t="e">
        <f>Table1[[#This Row],[startdatetime]]</f>
        <v>#VALUE!</v>
      </c>
      <c r="D714" t="e">
        <f>CONCATENATE(Table1[[#This Row],[summary]],
CHAR(13),
Table1[[#This Row],[startdayname]],
", ",
TEXT((Table1[[#This Row],[startshortdate]]),"MMM D"),
CHAR(13),
TEXT((Table1[[#This Row],[starttime]]), "h:mm am/pm"),CHAR(13),Table1[[#This Row],[description]],CHAR(13))</f>
        <v>#VALUE!</v>
      </c>
    </row>
    <row r="715" spans="1:4" x14ac:dyDescent="0.25">
      <c r="A715" t="e">
        <f>VLOOKUP(Table1[[#This Row],[locationaddress]],VENUEID!$A$2:$B$28,1,TRUE)</f>
        <v>#VALUE!</v>
      </c>
      <c r="B715" t="e">
        <f>IF(Table1[[#This Row],[categories]]="","",
IF(ISNUMBER(SEARCH("*ADULTS*",Table1[categories])),"ADULTS",
IF(ISNUMBER(SEARCH("*CHILDREN*",Table1[categories])),"CHILDREN",
IF(ISNUMBER(SEARCH("*TEENS*",Table1[categories])),"TEENS"))))</f>
        <v>#VALUE!</v>
      </c>
      <c r="C715" t="e">
        <f>Table1[[#This Row],[startdatetime]]</f>
        <v>#VALUE!</v>
      </c>
      <c r="D715" t="e">
        <f>CONCATENATE(Table1[[#This Row],[summary]],
CHAR(13),
Table1[[#This Row],[startdayname]],
", ",
TEXT((Table1[[#This Row],[startshortdate]]),"MMM D"),
CHAR(13),
TEXT((Table1[[#This Row],[starttime]]), "h:mm am/pm"),CHAR(13),Table1[[#This Row],[description]],CHAR(13))</f>
        <v>#VALUE!</v>
      </c>
    </row>
    <row r="716" spans="1:4" x14ac:dyDescent="0.25">
      <c r="A716" t="e">
        <f>VLOOKUP(Table1[[#This Row],[locationaddress]],VENUEID!$A$2:$B$28,1,TRUE)</f>
        <v>#VALUE!</v>
      </c>
      <c r="B716" t="e">
        <f>IF(Table1[[#This Row],[categories]]="","",
IF(ISNUMBER(SEARCH("*ADULTS*",Table1[categories])),"ADULTS",
IF(ISNUMBER(SEARCH("*CHILDREN*",Table1[categories])),"CHILDREN",
IF(ISNUMBER(SEARCH("*TEENS*",Table1[categories])),"TEENS"))))</f>
        <v>#VALUE!</v>
      </c>
      <c r="C716" t="e">
        <f>Table1[[#This Row],[startdatetime]]</f>
        <v>#VALUE!</v>
      </c>
      <c r="D716" t="e">
        <f>CONCATENATE(Table1[[#This Row],[summary]],
CHAR(13),
Table1[[#This Row],[startdayname]],
", ",
TEXT((Table1[[#This Row],[startshortdate]]),"MMM D"),
CHAR(13),
TEXT((Table1[[#This Row],[starttime]]), "h:mm am/pm"),CHAR(13),Table1[[#This Row],[description]],CHAR(13))</f>
        <v>#VALUE!</v>
      </c>
    </row>
    <row r="717" spans="1:4" x14ac:dyDescent="0.25">
      <c r="A717" t="e">
        <f>VLOOKUP(Table1[[#This Row],[locationaddress]],VENUEID!$A$2:$B$28,1,TRUE)</f>
        <v>#VALUE!</v>
      </c>
      <c r="B717" t="e">
        <f>IF(Table1[[#This Row],[categories]]="","",
IF(ISNUMBER(SEARCH("*ADULTS*",Table1[categories])),"ADULTS",
IF(ISNUMBER(SEARCH("*CHILDREN*",Table1[categories])),"CHILDREN",
IF(ISNUMBER(SEARCH("*TEENS*",Table1[categories])),"TEENS"))))</f>
        <v>#VALUE!</v>
      </c>
      <c r="C717" t="e">
        <f>Table1[[#This Row],[startdatetime]]</f>
        <v>#VALUE!</v>
      </c>
      <c r="D717" t="e">
        <f>CONCATENATE(Table1[[#This Row],[summary]],
CHAR(13),
Table1[[#This Row],[startdayname]],
", ",
TEXT((Table1[[#This Row],[startshortdate]]),"MMM D"),
CHAR(13),
TEXT((Table1[[#This Row],[starttime]]), "h:mm am/pm"),CHAR(13),Table1[[#This Row],[description]],CHAR(13))</f>
        <v>#VALUE!</v>
      </c>
    </row>
    <row r="718" spans="1:4" x14ac:dyDescent="0.25">
      <c r="A718" t="e">
        <f>VLOOKUP(Table1[[#This Row],[locationaddress]],VENUEID!$A$2:$B$28,1,TRUE)</f>
        <v>#VALUE!</v>
      </c>
      <c r="B718" t="e">
        <f>IF(Table1[[#This Row],[categories]]="","",
IF(ISNUMBER(SEARCH("*ADULTS*",Table1[categories])),"ADULTS",
IF(ISNUMBER(SEARCH("*CHILDREN*",Table1[categories])),"CHILDREN",
IF(ISNUMBER(SEARCH("*TEENS*",Table1[categories])),"TEENS"))))</f>
        <v>#VALUE!</v>
      </c>
      <c r="C718" t="e">
        <f>Table1[[#This Row],[startdatetime]]</f>
        <v>#VALUE!</v>
      </c>
      <c r="D718" t="e">
        <f>CONCATENATE(Table1[[#This Row],[summary]],
CHAR(13),
Table1[[#This Row],[startdayname]],
", ",
TEXT((Table1[[#This Row],[startshortdate]]),"MMM D"),
CHAR(13),
TEXT((Table1[[#This Row],[starttime]]), "h:mm am/pm"),CHAR(13),Table1[[#This Row],[description]],CHAR(13))</f>
        <v>#VALUE!</v>
      </c>
    </row>
    <row r="719" spans="1:4" x14ac:dyDescent="0.25">
      <c r="A719" t="e">
        <f>VLOOKUP(Table1[[#This Row],[locationaddress]],VENUEID!$A$2:$B$28,1,TRUE)</f>
        <v>#VALUE!</v>
      </c>
      <c r="B719" t="e">
        <f>IF(Table1[[#This Row],[categories]]="","",
IF(ISNUMBER(SEARCH("*ADULTS*",Table1[categories])),"ADULTS",
IF(ISNUMBER(SEARCH("*CHILDREN*",Table1[categories])),"CHILDREN",
IF(ISNUMBER(SEARCH("*TEENS*",Table1[categories])),"TEENS"))))</f>
        <v>#VALUE!</v>
      </c>
      <c r="C719" t="e">
        <f>Table1[[#This Row],[startdatetime]]</f>
        <v>#VALUE!</v>
      </c>
      <c r="D719" t="e">
        <f>CONCATENATE(Table1[[#This Row],[summary]],
CHAR(13),
Table1[[#This Row],[startdayname]],
", ",
TEXT((Table1[[#This Row],[startshortdate]]),"MMM D"),
CHAR(13),
TEXT((Table1[[#This Row],[starttime]]), "h:mm am/pm"),CHAR(13),Table1[[#This Row],[description]],CHAR(13))</f>
        <v>#VALUE!</v>
      </c>
    </row>
    <row r="720" spans="1:4" x14ac:dyDescent="0.25">
      <c r="A720" t="e">
        <f>VLOOKUP(Table1[[#This Row],[locationaddress]],VENUEID!$A$2:$B$28,1,TRUE)</f>
        <v>#VALUE!</v>
      </c>
      <c r="B720" t="e">
        <f>IF(Table1[[#This Row],[categories]]="","",
IF(ISNUMBER(SEARCH("*ADULTS*",Table1[categories])),"ADULTS",
IF(ISNUMBER(SEARCH("*CHILDREN*",Table1[categories])),"CHILDREN",
IF(ISNUMBER(SEARCH("*TEENS*",Table1[categories])),"TEENS"))))</f>
        <v>#VALUE!</v>
      </c>
      <c r="C720" t="e">
        <f>Table1[[#This Row],[startdatetime]]</f>
        <v>#VALUE!</v>
      </c>
      <c r="D720" t="e">
        <f>CONCATENATE(Table1[[#This Row],[summary]],
CHAR(13),
Table1[[#This Row],[startdayname]],
", ",
TEXT((Table1[[#This Row],[startshortdate]]),"MMM D"),
CHAR(13),
TEXT((Table1[[#This Row],[starttime]]), "h:mm am/pm"),CHAR(13),Table1[[#This Row],[description]],CHAR(13))</f>
        <v>#VALUE!</v>
      </c>
    </row>
    <row r="721" spans="1:4" x14ac:dyDescent="0.25">
      <c r="A721" t="e">
        <f>VLOOKUP(Table1[[#This Row],[locationaddress]],VENUEID!$A$2:$B$28,1,TRUE)</f>
        <v>#VALUE!</v>
      </c>
      <c r="B721" t="e">
        <f>IF(Table1[[#This Row],[categories]]="","",
IF(ISNUMBER(SEARCH("*ADULTS*",Table1[categories])),"ADULTS",
IF(ISNUMBER(SEARCH("*CHILDREN*",Table1[categories])),"CHILDREN",
IF(ISNUMBER(SEARCH("*TEENS*",Table1[categories])),"TEENS"))))</f>
        <v>#VALUE!</v>
      </c>
      <c r="C721" t="e">
        <f>Table1[[#This Row],[startdatetime]]</f>
        <v>#VALUE!</v>
      </c>
      <c r="D721" t="e">
        <f>CONCATENATE(Table1[[#This Row],[summary]],
CHAR(13),
Table1[[#This Row],[startdayname]],
", ",
TEXT((Table1[[#This Row],[startshortdate]]),"MMM D"),
CHAR(13),
TEXT((Table1[[#This Row],[starttime]]), "h:mm am/pm"),CHAR(13),Table1[[#This Row],[description]],CHAR(13))</f>
        <v>#VALUE!</v>
      </c>
    </row>
    <row r="722" spans="1:4" x14ac:dyDescent="0.25">
      <c r="A722" t="e">
        <f>VLOOKUP(Table1[[#This Row],[locationaddress]],VENUEID!$A$2:$B$28,1,TRUE)</f>
        <v>#VALUE!</v>
      </c>
      <c r="B722" t="e">
        <f>IF(Table1[[#This Row],[categories]]="","",
IF(ISNUMBER(SEARCH("*ADULTS*",Table1[categories])),"ADULTS",
IF(ISNUMBER(SEARCH("*CHILDREN*",Table1[categories])),"CHILDREN",
IF(ISNUMBER(SEARCH("*TEENS*",Table1[categories])),"TEENS"))))</f>
        <v>#VALUE!</v>
      </c>
      <c r="C722" t="e">
        <f>Table1[[#This Row],[startdatetime]]</f>
        <v>#VALUE!</v>
      </c>
      <c r="D722" t="e">
        <f>CONCATENATE(Table1[[#This Row],[summary]],
CHAR(13),
Table1[[#This Row],[startdayname]],
", ",
TEXT((Table1[[#This Row],[startshortdate]]),"MMM D"),
CHAR(13),
TEXT((Table1[[#This Row],[starttime]]), "h:mm am/pm"),CHAR(13),Table1[[#This Row],[description]],CHAR(13))</f>
        <v>#VALUE!</v>
      </c>
    </row>
    <row r="723" spans="1:4" x14ac:dyDescent="0.25">
      <c r="A723" t="e">
        <f>VLOOKUP(Table1[[#This Row],[locationaddress]],VENUEID!$A$2:$B$28,1,TRUE)</f>
        <v>#VALUE!</v>
      </c>
      <c r="B723" t="e">
        <f>IF(Table1[[#This Row],[categories]]="","",
IF(ISNUMBER(SEARCH("*ADULTS*",Table1[categories])),"ADULTS",
IF(ISNUMBER(SEARCH("*CHILDREN*",Table1[categories])),"CHILDREN",
IF(ISNUMBER(SEARCH("*TEENS*",Table1[categories])),"TEENS"))))</f>
        <v>#VALUE!</v>
      </c>
      <c r="C723" t="e">
        <f>Table1[[#This Row],[startdatetime]]</f>
        <v>#VALUE!</v>
      </c>
      <c r="D723" t="e">
        <f>CONCATENATE(Table1[[#This Row],[summary]],
CHAR(13),
Table1[[#This Row],[startdayname]],
", ",
TEXT((Table1[[#This Row],[startshortdate]]),"MMM D"),
CHAR(13),
TEXT((Table1[[#This Row],[starttime]]), "h:mm am/pm"),CHAR(13),Table1[[#This Row],[description]],CHAR(13))</f>
        <v>#VALUE!</v>
      </c>
    </row>
    <row r="724" spans="1:4" x14ac:dyDescent="0.25">
      <c r="A724" t="e">
        <f>VLOOKUP(Table1[[#This Row],[locationaddress]],VENUEID!$A$2:$B$28,1,TRUE)</f>
        <v>#VALUE!</v>
      </c>
      <c r="B724" t="e">
        <f>IF(Table1[[#This Row],[categories]]="","",
IF(ISNUMBER(SEARCH("*ADULTS*",Table1[categories])),"ADULTS",
IF(ISNUMBER(SEARCH("*CHILDREN*",Table1[categories])),"CHILDREN",
IF(ISNUMBER(SEARCH("*TEENS*",Table1[categories])),"TEENS"))))</f>
        <v>#VALUE!</v>
      </c>
      <c r="C724" t="e">
        <f>Table1[[#This Row],[startdatetime]]</f>
        <v>#VALUE!</v>
      </c>
      <c r="D724" t="e">
        <f>CONCATENATE(Table1[[#This Row],[summary]],
CHAR(13),
Table1[[#This Row],[startdayname]],
", ",
TEXT((Table1[[#This Row],[startshortdate]]),"MMM D"),
CHAR(13),
TEXT((Table1[[#This Row],[starttime]]), "h:mm am/pm"),CHAR(13),Table1[[#This Row],[description]],CHAR(13))</f>
        <v>#VALUE!</v>
      </c>
    </row>
    <row r="725" spans="1:4" x14ac:dyDescent="0.25">
      <c r="A725" t="e">
        <f>VLOOKUP(Table1[[#This Row],[locationaddress]],VENUEID!$A$2:$B$28,1,TRUE)</f>
        <v>#VALUE!</v>
      </c>
      <c r="B725" t="e">
        <f>IF(Table1[[#This Row],[categories]]="","",
IF(ISNUMBER(SEARCH("*ADULTS*",Table1[categories])),"ADULTS",
IF(ISNUMBER(SEARCH("*CHILDREN*",Table1[categories])),"CHILDREN",
IF(ISNUMBER(SEARCH("*TEENS*",Table1[categories])),"TEENS"))))</f>
        <v>#VALUE!</v>
      </c>
      <c r="C725" t="e">
        <f>Table1[[#This Row],[startdatetime]]</f>
        <v>#VALUE!</v>
      </c>
      <c r="D725" t="e">
        <f>CONCATENATE(Table1[[#This Row],[summary]],
CHAR(13),
Table1[[#This Row],[startdayname]],
", ",
TEXT((Table1[[#This Row],[startshortdate]]),"MMM D"),
CHAR(13),
TEXT((Table1[[#This Row],[starttime]]), "h:mm am/pm"),CHAR(13),Table1[[#This Row],[description]],CHAR(13))</f>
        <v>#VALUE!</v>
      </c>
    </row>
    <row r="726" spans="1:4" x14ac:dyDescent="0.25">
      <c r="A726" t="e">
        <f>VLOOKUP(Table1[[#This Row],[locationaddress]],VENUEID!$A$2:$B$28,1,TRUE)</f>
        <v>#VALUE!</v>
      </c>
      <c r="B726" t="e">
        <f>IF(Table1[[#This Row],[categories]]="","",
IF(ISNUMBER(SEARCH("*ADULTS*",Table1[categories])),"ADULTS",
IF(ISNUMBER(SEARCH("*CHILDREN*",Table1[categories])),"CHILDREN",
IF(ISNUMBER(SEARCH("*TEENS*",Table1[categories])),"TEENS"))))</f>
        <v>#VALUE!</v>
      </c>
      <c r="C726" t="e">
        <f>Table1[[#This Row],[startdatetime]]</f>
        <v>#VALUE!</v>
      </c>
      <c r="D726" t="e">
        <f>CONCATENATE(Table1[[#This Row],[summary]],
CHAR(13),
Table1[[#This Row],[startdayname]],
", ",
TEXT((Table1[[#This Row],[startshortdate]]),"MMM D"),
CHAR(13),
TEXT((Table1[[#This Row],[starttime]]), "h:mm am/pm"),CHAR(13),Table1[[#This Row],[description]],CHAR(13))</f>
        <v>#VALUE!</v>
      </c>
    </row>
    <row r="727" spans="1:4" x14ac:dyDescent="0.25">
      <c r="A727" t="e">
        <f>VLOOKUP(Table1[[#This Row],[locationaddress]],VENUEID!$A$2:$B$28,1,TRUE)</f>
        <v>#VALUE!</v>
      </c>
      <c r="B727" t="e">
        <f>IF(Table1[[#This Row],[categories]]="","",
IF(ISNUMBER(SEARCH("*ADULTS*",Table1[categories])),"ADULTS",
IF(ISNUMBER(SEARCH("*CHILDREN*",Table1[categories])),"CHILDREN",
IF(ISNUMBER(SEARCH("*TEENS*",Table1[categories])),"TEENS"))))</f>
        <v>#VALUE!</v>
      </c>
      <c r="C727" t="e">
        <f>Table1[[#This Row],[startdatetime]]</f>
        <v>#VALUE!</v>
      </c>
      <c r="D727" t="e">
        <f>CONCATENATE(Table1[[#This Row],[summary]],
CHAR(13),
Table1[[#This Row],[startdayname]],
", ",
TEXT((Table1[[#This Row],[startshortdate]]),"MMM D"),
CHAR(13),
TEXT((Table1[[#This Row],[starttime]]), "h:mm am/pm"),CHAR(13),Table1[[#This Row],[description]],CHAR(13))</f>
        <v>#VALUE!</v>
      </c>
    </row>
    <row r="728" spans="1:4" x14ac:dyDescent="0.25">
      <c r="A728" t="e">
        <f>VLOOKUP(Table1[[#This Row],[locationaddress]],VENUEID!$A$2:$B$28,1,TRUE)</f>
        <v>#VALUE!</v>
      </c>
      <c r="B728" t="e">
        <f>IF(Table1[[#This Row],[categories]]="","",
IF(ISNUMBER(SEARCH("*ADULTS*",Table1[categories])),"ADULTS",
IF(ISNUMBER(SEARCH("*CHILDREN*",Table1[categories])),"CHILDREN",
IF(ISNUMBER(SEARCH("*TEENS*",Table1[categories])),"TEENS"))))</f>
        <v>#VALUE!</v>
      </c>
      <c r="C728" t="e">
        <f>Table1[[#This Row],[startdatetime]]</f>
        <v>#VALUE!</v>
      </c>
      <c r="D728" t="e">
        <f>CONCATENATE(Table1[[#This Row],[summary]],
CHAR(13),
Table1[[#This Row],[startdayname]],
", ",
TEXT((Table1[[#This Row],[startshortdate]]),"MMM D"),
CHAR(13),
TEXT((Table1[[#This Row],[starttime]]), "h:mm am/pm"),CHAR(13),Table1[[#This Row],[description]],CHAR(13))</f>
        <v>#VALUE!</v>
      </c>
    </row>
    <row r="729" spans="1:4" x14ac:dyDescent="0.25">
      <c r="A729" t="e">
        <f>VLOOKUP(Table1[[#This Row],[locationaddress]],VENUEID!$A$2:$B$28,1,TRUE)</f>
        <v>#VALUE!</v>
      </c>
      <c r="B729" t="e">
        <f>IF(Table1[[#This Row],[categories]]="","",
IF(ISNUMBER(SEARCH("*ADULTS*",Table1[categories])),"ADULTS",
IF(ISNUMBER(SEARCH("*CHILDREN*",Table1[categories])),"CHILDREN",
IF(ISNUMBER(SEARCH("*TEENS*",Table1[categories])),"TEENS"))))</f>
        <v>#VALUE!</v>
      </c>
      <c r="C729" t="e">
        <f>Table1[[#This Row],[startdatetime]]</f>
        <v>#VALUE!</v>
      </c>
      <c r="D729" t="e">
        <f>CONCATENATE(Table1[[#This Row],[summary]],
CHAR(13),
Table1[[#This Row],[startdayname]],
", ",
TEXT((Table1[[#This Row],[startshortdate]]),"MMM D"),
CHAR(13),
TEXT((Table1[[#This Row],[starttime]]), "h:mm am/pm"),CHAR(13),Table1[[#This Row],[description]],CHAR(13))</f>
        <v>#VALUE!</v>
      </c>
    </row>
    <row r="730" spans="1:4" x14ac:dyDescent="0.25">
      <c r="A730" t="e">
        <f>VLOOKUP(Table1[[#This Row],[locationaddress]],VENUEID!$A$2:$B$28,1,TRUE)</f>
        <v>#VALUE!</v>
      </c>
      <c r="B730" t="e">
        <f>IF(Table1[[#This Row],[categories]]="","",
IF(ISNUMBER(SEARCH("*ADULTS*",Table1[categories])),"ADULTS",
IF(ISNUMBER(SEARCH("*CHILDREN*",Table1[categories])),"CHILDREN",
IF(ISNUMBER(SEARCH("*TEENS*",Table1[categories])),"TEENS"))))</f>
        <v>#VALUE!</v>
      </c>
      <c r="C730" t="e">
        <f>Table1[[#This Row],[startdatetime]]</f>
        <v>#VALUE!</v>
      </c>
      <c r="D730" t="e">
        <f>CONCATENATE(Table1[[#This Row],[summary]],
CHAR(13),
Table1[[#This Row],[startdayname]],
", ",
TEXT((Table1[[#This Row],[startshortdate]]),"MMM D"),
CHAR(13),
TEXT((Table1[[#This Row],[starttime]]), "h:mm am/pm"),CHAR(13),Table1[[#This Row],[description]],CHAR(13))</f>
        <v>#VALUE!</v>
      </c>
    </row>
    <row r="731" spans="1:4" x14ac:dyDescent="0.25">
      <c r="A731" t="e">
        <f>VLOOKUP(Table1[[#This Row],[locationaddress]],VENUEID!$A$2:$B$28,1,TRUE)</f>
        <v>#VALUE!</v>
      </c>
      <c r="B731" t="e">
        <f>IF(Table1[[#This Row],[categories]]="","",
IF(ISNUMBER(SEARCH("*ADULTS*",Table1[categories])),"ADULTS",
IF(ISNUMBER(SEARCH("*CHILDREN*",Table1[categories])),"CHILDREN",
IF(ISNUMBER(SEARCH("*TEENS*",Table1[categories])),"TEENS"))))</f>
        <v>#VALUE!</v>
      </c>
      <c r="C731" t="e">
        <f>Table1[[#This Row],[startdatetime]]</f>
        <v>#VALUE!</v>
      </c>
      <c r="D731" t="e">
        <f>CONCATENATE(Table1[[#This Row],[summary]],
CHAR(13),
Table1[[#This Row],[startdayname]],
", ",
TEXT((Table1[[#This Row],[startshortdate]]),"MMM D"),
CHAR(13),
TEXT((Table1[[#This Row],[starttime]]), "h:mm am/pm"),CHAR(13),Table1[[#This Row],[description]],CHAR(13))</f>
        <v>#VALUE!</v>
      </c>
    </row>
    <row r="732" spans="1:4" x14ac:dyDescent="0.25">
      <c r="A732" t="e">
        <f>VLOOKUP(Table1[[#This Row],[locationaddress]],VENUEID!$A$2:$B$28,1,TRUE)</f>
        <v>#VALUE!</v>
      </c>
      <c r="B732" t="e">
        <f>IF(Table1[[#This Row],[categories]]="","",
IF(ISNUMBER(SEARCH("*ADULTS*",Table1[categories])),"ADULTS",
IF(ISNUMBER(SEARCH("*CHILDREN*",Table1[categories])),"CHILDREN",
IF(ISNUMBER(SEARCH("*TEENS*",Table1[categories])),"TEENS"))))</f>
        <v>#VALUE!</v>
      </c>
      <c r="C732" t="e">
        <f>Table1[[#This Row],[startdatetime]]</f>
        <v>#VALUE!</v>
      </c>
      <c r="D732" t="e">
        <f>CONCATENATE(Table1[[#This Row],[summary]],
CHAR(13),
Table1[[#This Row],[startdayname]],
", ",
TEXT((Table1[[#This Row],[startshortdate]]),"MMM D"),
CHAR(13),
TEXT((Table1[[#This Row],[starttime]]), "h:mm am/pm"),CHAR(13),Table1[[#This Row],[description]],CHAR(13))</f>
        <v>#VALUE!</v>
      </c>
    </row>
    <row r="733" spans="1:4" x14ac:dyDescent="0.25">
      <c r="A733" t="e">
        <f>VLOOKUP(Table1[[#This Row],[locationaddress]],VENUEID!$A$2:$B$28,1,TRUE)</f>
        <v>#VALUE!</v>
      </c>
      <c r="B733" t="e">
        <f>IF(Table1[[#This Row],[categories]]="","",
IF(ISNUMBER(SEARCH("*ADULTS*",Table1[categories])),"ADULTS",
IF(ISNUMBER(SEARCH("*CHILDREN*",Table1[categories])),"CHILDREN",
IF(ISNUMBER(SEARCH("*TEENS*",Table1[categories])),"TEENS"))))</f>
        <v>#VALUE!</v>
      </c>
      <c r="C733" t="e">
        <f>Table1[[#This Row],[startdatetime]]</f>
        <v>#VALUE!</v>
      </c>
      <c r="D733" t="e">
        <f>CONCATENATE(Table1[[#This Row],[summary]],
CHAR(13),
Table1[[#This Row],[startdayname]],
", ",
TEXT((Table1[[#This Row],[startshortdate]]),"MMM D"),
CHAR(13),
TEXT((Table1[[#This Row],[starttime]]), "h:mm am/pm"),CHAR(13),Table1[[#This Row],[description]],CHAR(13))</f>
        <v>#VALUE!</v>
      </c>
    </row>
    <row r="734" spans="1:4" x14ac:dyDescent="0.25">
      <c r="A734" t="e">
        <f>VLOOKUP(Table1[[#This Row],[locationaddress]],VENUEID!$A$2:$B$28,1,TRUE)</f>
        <v>#VALUE!</v>
      </c>
      <c r="B734" t="e">
        <f>IF(Table1[[#This Row],[categories]]="","",
IF(ISNUMBER(SEARCH("*ADULTS*",Table1[categories])),"ADULTS",
IF(ISNUMBER(SEARCH("*CHILDREN*",Table1[categories])),"CHILDREN",
IF(ISNUMBER(SEARCH("*TEENS*",Table1[categories])),"TEENS"))))</f>
        <v>#VALUE!</v>
      </c>
      <c r="C734" t="e">
        <f>Table1[[#This Row],[startdatetime]]</f>
        <v>#VALUE!</v>
      </c>
      <c r="D734" t="e">
        <f>CONCATENATE(Table1[[#This Row],[summary]],
CHAR(13),
Table1[[#This Row],[startdayname]],
", ",
TEXT((Table1[[#This Row],[startshortdate]]),"MMM D"),
CHAR(13),
TEXT((Table1[[#This Row],[starttime]]), "h:mm am/pm"),CHAR(13),Table1[[#This Row],[description]],CHAR(13))</f>
        <v>#VALUE!</v>
      </c>
    </row>
    <row r="735" spans="1:4" x14ac:dyDescent="0.25">
      <c r="A735" t="e">
        <f>VLOOKUP(Table1[[#This Row],[locationaddress]],VENUEID!$A$2:$B$28,1,TRUE)</f>
        <v>#VALUE!</v>
      </c>
      <c r="B735" t="e">
        <f>IF(Table1[[#This Row],[categories]]="","",
IF(ISNUMBER(SEARCH("*ADULTS*",Table1[categories])),"ADULTS",
IF(ISNUMBER(SEARCH("*CHILDREN*",Table1[categories])),"CHILDREN",
IF(ISNUMBER(SEARCH("*TEENS*",Table1[categories])),"TEENS"))))</f>
        <v>#VALUE!</v>
      </c>
      <c r="C735" t="e">
        <f>Table1[[#This Row],[startdatetime]]</f>
        <v>#VALUE!</v>
      </c>
      <c r="D735" t="e">
        <f>CONCATENATE(Table1[[#This Row],[summary]],
CHAR(13),
Table1[[#This Row],[startdayname]],
", ",
TEXT((Table1[[#This Row],[startshortdate]]),"MMM D"),
CHAR(13),
TEXT((Table1[[#This Row],[starttime]]), "h:mm am/pm"),CHAR(13),Table1[[#This Row],[description]],CHAR(13))</f>
        <v>#VALUE!</v>
      </c>
    </row>
    <row r="736" spans="1:4" x14ac:dyDescent="0.25">
      <c r="A736" t="e">
        <f>VLOOKUP(Table1[[#This Row],[locationaddress]],VENUEID!$A$2:$B$28,1,TRUE)</f>
        <v>#VALUE!</v>
      </c>
      <c r="B736" t="e">
        <f>IF(Table1[[#This Row],[categories]]="","",
IF(ISNUMBER(SEARCH("*ADULTS*",Table1[categories])),"ADULTS",
IF(ISNUMBER(SEARCH("*CHILDREN*",Table1[categories])),"CHILDREN",
IF(ISNUMBER(SEARCH("*TEENS*",Table1[categories])),"TEENS"))))</f>
        <v>#VALUE!</v>
      </c>
      <c r="C736" t="e">
        <f>Table1[[#This Row],[startdatetime]]</f>
        <v>#VALUE!</v>
      </c>
      <c r="D736" t="e">
        <f>CONCATENATE(Table1[[#This Row],[summary]],
CHAR(13),
Table1[[#This Row],[startdayname]],
", ",
TEXT((Table1[[#This Row],[startshortdate]]),"MMM D"),
CHAR(13),
TEXT((Table1[[#This Row],[starttime]]), "h:mm am/pm"),CHAR(13),Table1[[#This Row],[description]],CHAR(13))</f>
        <v>#VALUE!</v>
      </c>
    </row>
    <row r="737" spans="1:4" x14ac:dyDescent="0.25">
      <c r="A737" t="e">
        <f>VLOOKUP(Table1[[#This Row],[locationaddress]],VENUEID!$A$2:$B$28,1,TRUE)</f>
        <v>#VALUE!</v>
      </c>
      <c r="B737" t="e">
        <f>IF(Table1[[#This Row],[categories]]="","",
IF(ISNUMBER(SEARCH("*ADULTS*",Table1[categories])),"ADULTS",
IF(ISNUMBER(SEARCH("*CHILDREN*",Table1[categories])),"CHILDREN",
IF(ISNUMBER(SEARCH("*TEENS*",Table1[categories])),"TEENS"))))</f>
        <v>#VALUE!</v>
      </c>
      <c r="C737" t="e">
        <f>Table1[[#This Row],[startdatetime]]</f>
        <v>#VALUE!</v>
      </c>
      <c r="D737" t="e">
        <f>CONCATENATE(Table1[[#This Row],[summary]],
CHAR(13),
Table1[[#This Row],[startdayname]],
", ",
TEXT((Table1[[#This Row],[startshortdate]]),"MMM D"),
CHAR(13),
TEXT((Table1[[#This Row],[starttime]]), "h:mm am/pm"),CHAR(13),Table1[[#This Row],[description]],CHAR(13))</f>
        <v>#VALUE!</v>
      </c>
    </row>
    <row r="738" spans="1:4" x14ac:dyDescent="0.25">
      <c r="A738" t="e">
        <f>VLOOKUP(Table1[[#This Row],[locationaddress]],VENUEID!$A$2:$B$28,1,TRUE)</f>
        <v>#VALUE!</v>
      </c>
      <c r="B738" t="e">
        <f>IF(Table1[[#This Row],[categories]]="","",
IF(ISNUMBER(SEARCH("*ADULTS*",Table1[categories])),"ADULTS",
IF(ISNUMBER(SEARCH("*CHILDREN*",Table1[categories])),"CHILDREN",
IF(ISNUMBER(SEARCH("*TEENS*",Table1[categories])),"TEENS"))))</f>
        <v>#VALUE!</v>
      </c>
      <c r="C738" t="e">
        <f>Table1[[#This Row],[startdatetime]]</f>
        <v>#VALUE!</v>
      </c>
      <c r="D738" t="e">
        <f>CONCATENATE(Table1[[#This Row],[summary]],
CHAR(13),
Table1[[#This Row],[startdayname]],
", ",
TEXT((Table1[[#This Row],[startshortdate]]),"MMM D"),
CHAR(13),
TEXT((Table1[[#This Row],[starttime]]), "h:mm am/pm"),CHAR(13),Table1[[#This Row],[description]],CHAR(13))</f>
        <v>#VALUE!</v>
      </c>
    </row>
    <row r="739" spans="1:4" x14ac:dyDescent="0.25">
      <c r="A739" t="e">
        <f>VLOOKUP(Table1[[#This Row],[locationaddress]],VENUEID!$A$2:$B$28,1,TRUE)</f>
        <v>#VALUE!</v>
      </c>
      <c r="B739" t="e">
        <f>IF(Table1[[#This Row],[categories]]="","",
IF(ISNUMBER(SEARCH("*ADULTS*",Table1[categories])),"ADULTS",
IF(ISNUMBER(SEARCH("*CHILDREN*",Table1[categories])),"CHILDREN",
IF(ISNUMBER(SEARCH("*TEENS*",Table1[categories])),"TEENS"))))</f>
        <v>#VALUE!</v>
      </c>
      <c r="C739" t="e">
        <f>Table1[[#This Row],[startdatetime]]</f>
        <v>#VALUE!</v>
      </c>
      <c r="D739" t="e">
        <f>CONCATENATE(Table1[[#This Row],[summary]],
CHAR(13),
Table1[[#This Row],[startdayname]],
", ",
TEXT((Table1[[#This Row],[startshortdate]]),"MMM D"),
CHAR(13),
TEXT((Table1[[#This Row],[starttime]]), "h:mm am/pm"),CHAR(13),Table1[[#This Row],[description]],CHAR(13))</f>
        <v>#VALUE!</v>
      </c>
    </row>
    <row r="740" spans="1:4" x14ac:dyDescent="0.25">
      <c r="A740" t="e">
        <f>VLOOKUP(Table1[[#This Row],[locationaddress]],VENUEID!$A$2:$B$28,1,TRUE)</f>
        <v>#VALUE!</v>
      </c>
      <c r="B740" t="e">
        <f>IF(Table1[[#This Row],[categories]]="","",
IF(ISNUMBER(SEARCH("*ADULTS*",Table1[categories])),"ADULTS",
IF(ISNUMBER(SEARCH("*CHILDREN*",Table1[categories])),"CHILDREN",
IF(ISNUMBER(SEARCH("*TEENS*",Table1[categories])),"TEENS"))))</f>
        <v>#VALUE!</v>
      </c>
      <c r="C740" t="e">
        <f>Table1[[#This Row],[startdatetime]]</f>
        <v>#VALUE!</v>
      </c>
      <c r="D740" t="e">
        <f>CONCATENATE(Table1[[#This Row],[summary]],
CHAR(13),
Table1[[#This Row],[startdayname]],
", ",
TEXT((Table1[[#This Row],[startshortdate]]),"MMM D"),
CHAR(13),
TEXT((Table1[[#This Row],[starttime]]), "h:mm am/pm"),CHAR(13),Table1[[#This Row],[description]],CHAR(13))</f>
        <v>#VALUE!</v>
      </c>
    </row>
    <row r="741" spans="1:4" x14ac:dyDescent="0.25">
      <c r="A741" t="e">
        <f>VLOOKUP(Table1[[#This Row],[locationaddress]],VENUEID!$A$2:$B$28,1,TRUE)</f>
        <v>#VALUE!</v>
      </c>
      <c r="B741" t="e">
        <f>IF(Table1[[#This Row],[categories]]="","",
IF(ISNUMBER(SEARCH("*ADULTS*",Table1[categories])),"ADULTS",
IF(ISNUMBER(SEARCH("*CHILDREN*",Table1[categories])),"CHILDREN",
IF(ISNUMBER(SEARCH("*TEENS*",Table1[categories])),"TEENS"))))</f>
        <v>#VALUE!</v>
      </c>
      <c r="C741" t="e">
        <f>Table1[[#This Row],[startdatetime]]</f>
        <v>#VALUE!</v>
      </c>
      <c r="D741" t="e">
        <f>CONCATENATE(Table1[[#This Row],[summary]],
CHAR(13),
Table1[[#This Row],[startdayname]],
", ",
TEXT((Table1[[#This Row],[startshortdate]]),"MMM D"),
CHAR(13),
TEXT((Table1[[#This Row],[starttime]]), "h:mm am/pm"),CHAR(13),Table1[[#This Row],[description]],CHAR(13))</f>
        <v>#VALUE!</v>
      </c>
    </row>
    <row r="742" spans="1:4" x14ac:dyDescent="0.25">
      <c r="A742" t="e">
        <f>VLOOKUP(Table1[[#This Row],[locationaddress]],VENUEID!$A$2:$B$28,1,TRUE)</f>
        <v>#VALUE!</v>
      </c>
      <c r="B742" t="e">
        <f>IF(Table1[[#This Row],[categories]]="","",
IF(ISNUMBER(SEARCH("*ADULTS*",Table1[categories])),"ADULTS",
IF(ISNUMBER(SEARCH("*CHILDREN*",Table1[categories])),"CHILDREN",
IF(ISNUMBER(SEARCH("*TEENS*",Table1[categories])),"TEENS"))))</f>
        <v>#VALUE!</v>
      </c>
      <c r="C742" t="e">
        <f>Table1[[#This Row],[startdatetime]]</f>
        <v>#VALUE!</v>
      </c>
      <c r="D742" t="e">
        <f>CONCATENATE(Table1[[#This Row],[summary]],
CHAR(13),
Table1[[#This Row],[startdayname]],
", ",
TEXT((Table1[[#This Row],[startshortdate]]),"MMM D"),
CHAR(13),
TEXT((Table1[[#This Row],[starttime]]), "h:mm am/pm"),CHAR(13),Table1[[#This Row],[description]],CHAR(13))</f>
        <v>#VALUE!</v>
      </c>
    </row>
    <row r="743" spans="1:4" x14ac:dyDescent="0.25">
      <c r="A743" t="e">
        <f>VLOOKUP(Table1[[#This Row],[locationaddress]],VENUEID!$A$2:$B$28,1,TRUE)</f>
        <v>#VALUE!</v>
      </c>
      <c r="B743" t="e">
        <f>IF(Table1[[#This Row],[categories]]="","",
IF(ISNUMBER(SEARCH("*ADULTS*",Table1[categories])),"ADULTS",
IF(ISNUMBER(SEARCH("*CHILDREN*",Table1[categories])),"CHILDREN",
IF(ISNUMBER(SEARCH("*TEENS*",Table1[categories])),"TEENS"))))</f>
        <v>#VALUE!</v>
      </c>
      <c r="C743" t="e">
        <f>Table1[[#This Row],[startdatetime]]</f>
        <v>#VALUE!</v>
      </c>
      <c r="D743" t="e">
        <f>CONCATENATE(Table1[[#This Row],[summary]],
CHAR(13),
Table1[[#This Row],[startdayname]],
", ",
TEXT((Table1[[#This Row],[startshortdate]]),"MMM D"),
CHAR(13),
TEXT((Table1[[#This Row],[starttime]]), "h:mm am/pm"),CHAR(13),Table1[[#This Row],[description]],CHAR(13))</f>
        <v>#VALUE!</v>
      </c>
    </row>
    <row r="744" spans="1:4" x14ac:dyDescent="0.25">
      <c r="A744" t="e">
        <f>VLOOKUP(Table1[[#This Row],[locationaddress]],VENUEID!$A$2:$B$28,1,TRUE)</f>
        <v>#VALUE!</v>
      </c>
      <c r="B744" t="e">
        <f>IF(Table1[[#This Row],[categories]]="","",
IF(ISNUMBER(SEARCH("*ADULTS*",Table1[categories])),"ADULTS",
IF(ISNUMBER(SEARCH("*CHILDREN*",Table1[categories])),"CHILDREN",
IF(ISNUMBER(SEARCH("*TEENS*",Table1[categories])),"TEENS"))))</f>
        <v>#VALUE!</v>
      </c>
      <c r="C744" t="e">
        <f>Table1[[#This Row],[startdatetime]]</f>
        <v>#VALUE!</v>
      </c>
      <c r="D744" t="e">
        <f>CONCATENATE(Table1[[#This Row],[summary]],
CHAR(13),
Table1[[#This Row],[startdayname]],
", ",
TEXT((Table1[[#This Row],[startshortdate]]),"MMM D"),
CHAR(13),
TEXT((Table1[[#This Row],[starttime]]), "h:mm am/pm"),CHAR(13),Table1[[#This Row],[description]],CHAR(13))</f>
        <v>#VALUE!</v>
      </c>
    </row>
    <row r="745" spans="1:4" x14ac:dyDescent="0.25">
      <c r="A745" t="e">
        <f>VLOOKUP(Table1[[#This Row],[locationaddress]],VENUEID!$A$2:$B$28,1,TRUE)</f>
        <v>#VALUE!</v>
      </c>
      <c r="B745" t="e">
        <f>IF(Table1[[#This Row],[categories]]="","",
IF(ISNUMBER(SEARCH("*ADULTS*",Table1[categories])),"ADULTS",
IF(ISNUMBER(SEARCH("*CHILDREN*",Table1[categories])),"CHILDREN",
IF(ISNUMBER(SEARCH("*TEENS*",Table1[categories])),"TEENS"))))</f>
        <v>#VALUE!</v>
      </c>
      <c r="C745" t="e">
        <f>Table1[[#This Row],[startdatetime]]</f>
        <v>#VALUE!</v>
      </c>
      <c r="D745" t="e">
        <f>CONCATENATE(Table1[[#This Row],[summary]],
CHAR(13),
Table1[[#This Row],[startdayname]],
", ",
TEXT((Table1[[#This Row],[startshortdate]]),"MMM D"),
CHAR(13),
TEXT((Table1[[#This Row],[starttime]]), "h:mm am/pm"),CHAR(13),Table1[[#This Row],[description]],CHAR(13))</f>
        <v>#VALUE!</v>
      </c>
    </row>
    <row r="746" spans="1:4" x14ac:dyDescent="0.25">
      <c r="A746" t="e">
        <f>VLOOKUP(Table1[[#This Row],[locationaddress]],VENUEID!$A$2:$B$28,1,TRUE)</f>
        <v>#VALUE!</v>
      </c>
      <c r="B746" t="e">
        <f>IF(Table1[[#This Row],[categories]]="","",
IF(ISNUMBER(SEARCH("*ADULTS*",Table1[categories])),"ADULTS",
IF(ISNUMBER(SEARCH("*CHILDREN*",Table1[categories])),"CHILDREN",
IF(ISNUMBER(SEARCH("*TEENS*",Table1[categories])),"TEENS"))))</f>
        <v>#VALUE!</v>
      </c>
      <c r="C746" t="e">
        <f>Table1[[#This Row],[startdatetime]]</f>
        <v>#VALUE!</v>
      </c>
      <c r="D746" t="e">
        <f>CONCATENATE(Table1[[#This Row],[summary]],
CHAR(13),
Table1[[#This Row],[startdayname]],
", ",
TEXT((Table1[[#This Row],[startshortdate]]),"MMM D"),
CHAR(13),
TEXT((Table1[[#This Row],[starttime]]), "h:mm am/pm"),CHAR(13),Table1[[#This Row],[description]],CHAR(13))</f>
        <v>#VALUE!</v>
      </c>
    </row>
    <row r="747" spans="1:4" x14ac:dyDescent="0.25">
      <c r="A747" t="e">
        <f>VLOOKUP(Table1[[#This Row],[locationaddress]],VENUEID!$A$2:$B$28,1,TRUE)</f>
        <v>#VALUE!</v>
      </c>
      <c r="B747" t="e">
        <f>IF(Table1[[#This Row],[categories]]="","",
IF(ISNUMBER(SEARCH("*ADULTS*",Table1[categories])),"ADULTS",
IF(ISNUMBER(SEARCH("*CHILDREN*",Table1[categories])),"CHILDREN",
IF(ISNUMBER(SEARCH("*TEENS*",Table1[categories])),"TEENS"))))</f>
        <v>#VALUE!</v>
      </c>
      <c r="C747" t="e">
        <f>Table1[[#This Row],[startdatetime]]</f>
        <v>#VALUE!</v>
      </c>
      <c r="D747" t="e">
        <f>CONCATENATE(Table1[[#This Row],[summary]],
CHAR(13),
Table1[[#This Row],[startdayname]],
", ",
TEXT((Table1[[#This Row],[startshortdate]]),"MMM D"),
CHAR(13),
TEXT((Table1[[#This Row],[starttime]]), "h:mm am/pm"),CHAR(13),Table1[[#This Row],[description]],CHAR(13))</f>
        <v>#VALUE!</v>
      </c>
    </row>
    <row r="748" spans="1:4" x14ac:dyDescent="0.25">
      <c r="A748" t="e">
        <f>VLOOKUP(Table1[[#This Row],[locationaddress]],VENUEID!$A$2:$B$28,1,TRUE)</f>
        <v>#VALUE!</v>
      </c>
      <c r="B748" t="e">
        <f>IF(Table1[[#This Row],[categories]]="","",
IF(ISNUMBER(SEARCH("*ADULTS*",Table1[categories])),"ADULTS",
IF(ISNUMBER(SEARCH("*CHILDREN*",Table1[categories])),"CHILDREN",
IF(ISNUMBER(SEARCH("*TEENS*",Table1[categories])),"TEENS"))))</f>
        <v>#VALUE!</v>
      </c>
      <c r="C748" t="e">
        <f>Table1[[#This Row],[startdatetime]]</f>
        <v>#VALUE!</v>
      </c>
      <c r="D748" t="e">
        <f>CONCATENATE(Table1[[#This Row],[summary]],
CHAR(13),
Table1[[#This Row],[startdayname]],
", ",
TEXT((Table1[[#This Row],[startshortdate]]),"MMM D"),
CHAR(13),
TEXT((Table1[[#This Row],[starttime]]), "h:mm am/pm"),CHAR(13),Table1[[#This Row],[description]],CHAR(13))</f>
        <v>#VALUE!</v>
      </c>
    </row>
    <row r="749" spans="1:4" x14ac:dyDescent="0.25">
      <c r="A749" t="e">
        <f>VLOOKUP(Table1[[#This Row],[locationaddress]],VENUEID!$A$2:$B$28,1,TRUE)</f>
        <v>#VALUE!</v>
      </c>
      <c r="B749" t="e">
        <f>IF(Table1[[#This Row],[categories]]="","",
IF(ISNUMBER(SEARCH("*ADULTS*",Table1[categories])),"ADULTS",
IF(ISNUMBER(SEARCH("*CHILDREN*",Table1[categories])),"CHILDREN",
IF(ISNUMBER(SEARCH("*TEENS*",Table1[categories])),"TEENS"))))</f>
        <v>#VALUE!</v>
      </c>
      <c r="C749" t="e">
        <f>Table1[[#This Row],[startdatetime]]</f>
        <v>#VALUE!</v>
      </c>
      <c r="D749" t="e">
        <f>CONCATENATE(Table1[[#This Row],[summary]],
CHAR(13),
Table1[[#This Row],[startdayname]],
", ",
TEXT((Table1[[#This Row],[startshortdate]]),"MMM D"),
CHAR(13),
TEXT((Table1[[#This Row],[starttime]]), "h:mm am/pm"),CHAR(13),Table1[[#This Row],[description]],CHAR(13))</f>
        <v>#VALUE!</v>
      </c>
    </row>
    <row r="750" spans="1:4" x14ac:dyDescent="0.25">
      <c r="A750" t="e">
        <f>VLOOKUP(Table1[[#This Row],[locationaddress]],VENUEID!$A$2:$B$28,1,TRUE)</f>
        <v>#VALUE!</v>
      </c>
      <c r="B750" t="e">
        <f>IF(Table1[[#This Row],[categories]]="","",
IF(ISNUMBER(SEARCH("*ADULTS*",Table1[categories])),"ADULTS",
IF(ISNUMBER(SEARCH("*CHILDREN*",Table1[categories])),"CHILDREN",
IF(ISNUMBER(SEARCH("*TEENS*",Table1[categories])),"TEENS"))))</f>
        <v>#VALUE!</v>
      </c>
      <c r="C750" t="e">
        <f>Table1[[#This Row],[startdatetime]]</f>
        <v>#VALUE!</v>
      </c>
      <c r="D750" t="e">
        <f>CONCATENATE(Table1[[#This Row],[summary]],
CHAR(13),
Table1[[#This Row],[startdayname]],
", ",
TEXT((Table1[[#This Row],[startshortdate]]),"MMM D"),
CHAR(13),
TEXT((Table1[[#This Row],[starttime]]), "h:mm am/pm"),CHAR(13),Table1[[#This Row],[description]],CHAR(13))</f>
        <v>#VALUE!</v>
      </c>
    </row>
    <row r="751" spans="1:4" x14ac:dyDescent="0.25">
      <c r="A751" t="e">
        <f>VLOOKUP(Table1[[#This Row],[locationaddress]],VENUEID!$A$2:$B$28,1,TRUE)</f>
        <v>#VALUE!</v>
      </c>
      <c r="B751" t="e">
        <f>IF(Table1[[#This Row],[categories]]="","",
IF(ISNUMBER(SEARCH("*ADULTS*",Table1[categories])),"ADULTS",
IF(ISNUMBER(SEARCH("*CHILDREN*",Table1[categories])),"CHILDREN",
IF(ISNUMBER(SEARCH("*TEENS*",Table1[categories])),"TEENS"))))</f>
        <v>#VALUE!</v>
      </c>
      <c r="C751" t="e">
        <f>Table1[[#This Row],[startdatetime]]</f>
        <v>#VALUE!</v>
      </c>
      <c r="D751" t="e">
        <f>CONCATENATE(Table1[[#This Row],[summary]],
CHAR(13),
Table1[[#This Row],[startdayname]],
", ",
TEXT((Table1[[#This Row],[startshortdate]]),"MMM D"),
CHAR(13),
TEXT((Table1[[#This Row],[starttime]]), "h:mm am/pm"),CHAR(13),Table1[[#This Row],[description]],CHAR(13))</f>
        <v>#VALUE!</v>
      </c>
    </row>
    <row r="752" spans="1:4" x14ac:dyDescent="0.25">
      <c r="A752" t="e">
        <f>VLOOKUP(Table1[[#This Row],[locationaddress]],VENUEID!$A$2:$B$28,1,TRUE)</f>
        <v>#VALUE!</v>
      </c>
      <c r="B752" t="e">
        <f>IF(Table1[[#This Row],[categories]]="","",
IF(ISNUMBER(SEARCH("*ADULTS*",Table1[categories])),"ADULTS",
IF(ISNUMBER(SEARCH("*CHILDREN*",Table1[categories])),"CHILDREN",
IF(ISNUMBER(SEARCH("*TEENS*",Table1[categories])),"TEENS"))))</f>
        <v>#VALUE!</v>
      </c>
      <c r="C752" t="e">
        <f>Table1[[#This Row],[startdatetime]]</f>
        <v>#VALUE!</v>
      </c>
      <c r="D752" t="e">
        <f>CONCATENATE(Table1[[#This Row],[summary]],
CHAR(13),
Table1[[#This Row],[startdayname]],
", ",
TEXT((Table1[[#This Row],[startshortdate]]),"MMM D"),
CHAR(13),
TEXT((Table1[[#This Row],[starttime]]), "h:mm am/pm"),CHAR(13),Table1[[#This Row],[description]],CHAR(13))</f>
        <v>#VALUE!</v>
      </c>
    </row>
    <row r="753" spans="1:4" x14ac:dyDescent="0.25">
      <c r="A753" t="e">
        <f>VLOOKUP(Table1[[#This Row],[locationaddress]],VENUEID!$A$2:$B$28,1,TRUE)</f>
        <v>#VALUE!</v>
      </c>
      <c r="B753" t="e">
        <f>IF(Table1[[#This Row],[categories]]="","",
IF(ISNUMBER(SEARCH("*ADULTS*",Table1[categories])),"ADULTS",
IF(ISNUMBER(SEARCH("*CHILDREN*",Table1[categories])),"CHILDREN",
IF(ISNUMBER(SEARCH("*TEENS*",Table1[categories])),"TEENS"))))</f>
        <v>#VALUE!</v>
      </c>
      <c r="C753" t="e">
        <f>Table1[[#This Row],[startdatetime]]</f>
        <v>#VALUE!</v>
      </c>
      <c r="D753" t="e">
        <f>CONCATENATE(Table1[[#This Row],[summary]],
CHAR(13),
Table1[[#This Row],[startdayname]],
", ",
TEXT((Table1[[#This Row],[startshortdate]]),"MMM D"),
CHAR(13),
TEXT((Table1[[#This Row],[starttime]]), "h:mm am/pm"),CHAR(13),Table1[[#This Row],[description]],CHAR(13))</f>
        <v>#VALUE!</v>
      </c>
    </row>
    <row r="754" spans="1:4" x14ac:dyDescent="0.25">
      <c r="A754" t="e">
        <f>VLOOKUP(Table1[[#This Row],[locationaddress]],VENUEID!$A$2:$B$28,1,TRUE)</f>
        <v>#VALUE!</v>
      </c>
      <c r="B754" t="e">
        <f>IF(Table1[[#This Row],[categories]]="","",
IF(ISNUMBER(SEARCH("*ADULTS*",Table1[categories])),"ADULTS",
IF(ISNUMBER(SEARCH("*CHILDREN*",Table1[categories])),"CHILDREN",
IF(ISNUMBER(SEARCH("*TEENS*",Table1[categories])),"TEENS"))))</f>
        <v>#VALUE!</v>
      </c>
      <c r="C754" t="e">
        <f>Table1[[#This Row],[startdatetime]]</f>
        <v>#VALUE!</v>
      </c>
      <c r="D754" t="e">
        <f>CONCATENATE(Table1[[#This Row],[summary]],
CHAR(13),
Table1[[#This Row],[startdayname]],
", ",
TEXT((Table1[[#This Row],[startshortdate]]),"MMM D"),
CHAR(13),
TEXT((Table1[[#This Row],[starttime]]), "h:mm am/pm"),CHAR(13),Table1[[#This Row],[description]],CHAR(13))</f>
        <v>#VALUE!</v>
      </c>
    </row>
    <row r="755" spans="1:4" x14ac:dyDescent="0.25">
      <c r="A755" t="e">
        <f>VLOOKUP(Table1[[#This Row],[locationaddress]],VENUEID!$A$2:$B$28,1,TRUE)</f>
        <v>#VALUE!</v>
      </c>
      <c r="B755" t="e">
        <f>IF(Table1[[#This Row],[categories]]="","",
IF(ISNUMBER(SEARCH("*ADULTS*",Table1[categories])),"ADULTS",
IF(ISNUMBER(SEARCH("*CHILDREN*",Table1[categories])),"CHILDREN",
IF(ISNUMBER(SEARCH("*TEENS*",Table1[categories])),"TEENS"))))</f>
        <v>#VALUE!</v>
      </c>
      <c r="C755" t="e">
        <f>Table1[[#This Row],[startdatetime]]</f>
        <v>#VALUE!</v>
      </c>
      <c r="D755" t="e">
        <f>CONCATENATE(Table1[[#This Row],[summary]],
CHAR(13),
Table1[[#This Row],[startdayname]],
", ",
TEXT((Table1[[#This Row],[startshortdate]]),"MMM D"),
CHAR(13),
TEXT((Table1[[#This Row],[starttime]]), "h:mm am/pm"),CHAR(13),Table1[[#This Row],[description]],CHAR(13))</f>
        <v>#VALUE!</v>
      </c>
    </row>
    <row r="756" spans="1:4" x14ac:dyDescent="0.25">
      <c r="A756" t="e">
        <f>VLOOKUP(Table1[[#This Row],[locationaddress]],VENUEID!$A$2:$B$28,1,TRUE)</f>
        <v>#VALUE!</v>
      </c>
      <c r="B756" t="e">
        <f>IF(Table1[[#This Row],[categories]]="","",
IF(ISNUMBER(SEARCH("*ADULTS*",Table1[categories])),"ADULTS",
IF(ISNUMBER(SEARCH("*CHILDREN*",Table1[categories])),"CHILDREN",
IF(ISNUMBER(SEARCH("*TEENS*",Table1[categories])),"TEENS"))))</f>
        <v>#VALUE!</v>
      </c>
      <c r="C756" t="e">
        <f>Table1[[#This Row],[startdatetime]]</f>
        <v>#VALUE!</v>
      </c>
      <c r="D756" t="e">
        <f>CONCATENATE(Table1[[#This Row],[summary]],
CHAR(13),
Table1[[#This Row],[startdayname]],
", ",
TEXT((Table1[[#This Row],[startshortdate]]),"MMM D"),
CHAR(13),
TEXT((Table1[[#This Row],[starttime]]), "h:mm am/pm"),CHAR(13),Table1[[#This Row],[description]],CHAR(13))</f>
        <v>#VALUE!</v>
      </c>
    </row>
    <row r="757" spans="1:4" x14ac:dyDescent="0.25">
      <c r="A757" t="e">
        <f>VLOOKUP(Table1[[#This Row],[locationaddress]],VENUEID!$A$2:$B$28,1,TRUE)</f>
        <v>#VALUE!</v>
      </c>
      <c r="B757" t="e">
        <f>IF(Table1[[#This Row],[categories]]="","",
IF(ISNUMBER(SEARCH("*ADULTS*",Table1[categories])),"ADULTS",
IF(ISNUMBER(SEARCH("*CHILDREN*",Table1[categories])),"CHILDREN",
IF(ISNUMBER(SEARCH("*TEENS*",Table1[categories])),"TEENS"))))</f>
        <v>#VALUE!</v>
      </c>
      <c r="C757" t="e">
        <f>Table1[[#This Row],[startdatetime]]</f>
        <v>#VALUE!</v>
      </c>
      <c r="D757" t="e">
        <f>CONCATENATE(Table1[[#This Row],[summary]],
CHAR(13),
Table1[[#This Row],[startdayname]],
", ",
TEXT((Table1[[#This Row],[startshortdate]]),"MMM D"),
CHAR(13),
TEXT((Table1[[#This Row],[starttime]]), "h:mm am/pm"),CHAR(13),Table1[[#This Row],[description]],CHAR(13))</f>
        <v>#VALUE!</v>
      </c>
    </row>
    <row r="758" spans="1:4" x14ac:dyDescent="0.25">
      <c r="A758" t="e">
        <f>VLOOKUP(Table1[[#This Row],[locationaddress]],VENUEID!$A$2:$B$28,1,TRUE)</f>
        <v>#VALUE!</v>
      </c>
      <c r="B758" t="e">
        <f>IF(Table1[[#This Row],[categories]]="","",
IF(ISNUMBER(SEARCH("*ADULTS*",Table1[categories])),"ADULTS",
IF(ISNUMBER(SEARCH("*CHILDREN*",Table1[categories])),"CHILDREN",
IF(ISNUMBER(SEARCH("*TEENS*",Table1[categories])),"TEENS"))))</f>
        <v>#VALUE!</v>
      </c>
      <c r="C758" t="e">
        <f>Table1[[#This Row],[startdatetime]]</f>
        <v>#VALUE!</v>
      </c>
      <c r="D758" t="e">
        <f>CONCATENATE(Table1[[#This Row],[summary]],
CHAR(13),
Table1[[#This Row],[startdayname]],
", ",
TEXT((Table1[[#This Row],[startshortdate]]),"MMM D"),
CHAR(13),
TEXT((Table1[[#This Row],[starttime]]), "h:mm am/pm"),CHAR(13),Table1[[#This Row],[description]],CHAR(13))</f>
        <v>#VALUE!</v>
      </c>
    </row>
    <row r="759" spans="1:4" x14ac:dyDescent="0.25">
      <c r="A759" t="e">
        <f>VLOOKUP(Table1[[#This Row],[locationaddress]],VENUEID!$A$2:$B$28,1,TRUE)</f>
        <v>#VALUE!</v>
      </c>
      <c r="B759" t="e">
        <f>IF(Table1[[#This Row],[categories]]="","",
IF(ISNUMBER(SEARCH("*ADULTS*",Table1[categories])),"ADULTS",
IF(ISNUMBER(SEARCH("*CHILDREN*",Table1[categories])),"CHILDREN",
IF(ISNUMBER(SEARCH("*TEENS*",Table1[categories])),"TEENS"))))</f>
        <v>#VALUE!</v>
      </c>
      <c r="C759" t="e">
        <f>Table1[[#This Row],[startdatetime]]</f>
        <v>#VALUE!</v>
      </c>
      <c r="D759" t="e">
        <f>CONCATENATE(Table1[[#This Row],[summary]],
CHAR(13),
Table1[[#This Row],[startdayname]],
", ",
TEXT((Table1[[#This Row],[startshortdate]]),"MMM D"),
CHAR(13),
TEXT((Table1[[#This Row],[starttime]]), "h:mm am/pm"),CHAR(13),Table1[[#This Row],[description]],CHAR(13))</f>
        <v>#VALUE!</v>
      </c>
    </row>
    <row r="760" spans="1:4" x14ac:dyDescent="0.25">
      <c r="A760" t="e">
        <f>VLOOKUP(Table1[[#This Row],[locationaddress]],VENUEID!$A$2:$B$28,1,TRUE)</f>
        <v>#VALUE!</v>
      </c>
      <c r="B760" t="e">
        <f>IF(Table1[[#This Row],[categories]]="","",
IF(ISNUMBER(SEARCH("*ADULTS*",Table1[categories])),"ADULTS",
IF(ISNUMBER(SEARCH("*CHILDREN*",Table1[categories])),"CHILDREN",
IF(ISNUMBER(SEARCH("*TEENS*",Table1[categories])),"TEENS"))))</f>
        <v>#VALUE!</v>
      </c>
      <c r="C760" t="e">
        <f>Table1[[#This Row],[startdatetime]]</f>
        <v>#VALUE!</v>
      </c>
      <c r="D760" t="e">
        <f>CONCATENATE(Table1[[#This Row],[summary]],
CHAR(13),
Table1[[#This Row],[startdayname]],
", ",
TEXT((Table1[[#This Row],[startshortdate]]),"MMM D"),
CHAR(13),
TEXT((Table1[[#This Row],[starttime]]), "h:mm am/pm"),CHAR(13),Table1[[#This Row],[description]],CHAR(13))</f>
        <v>#VALUE!</v>
      </c>
    </row>
    <row r="761" spans="1:4" x14ac:dyDescent="0.25">
      <c r="A761" t="e">
        <f>VLOOKUP(Table1[[#This Row],[locationaddress]],VENUEID!$A$2:$B$28,1,TRUE)</f>
        <v>#VALUE!</v>
      </c>
      <c r="B761" t="e">
        <f>IF(Table1[[#This Row],[categories]]="","",
IF(ISNUMBER(SEARCH("*ADULTS*",Table1[categories])),"ADULTS",
IF(ISNUMBER(SEARCH("*CHILDREN*",Table1[categories])),"CHILDREN",
IF(ISNUMBER(SEARCH("*TEENS*",Table1[categories])),"TEENS"))))</f>
        <v>#VALUE!</v>
      </c>
      <c r="C761" t="e">
        <f>Table1[[#This Row],[startdatetime]]</f>
        <v>#VALUE!</v>
      </c>
      <c r="D761" t="e">
        <f>CONCATENATE(Table1[[#This Row],[summary]],
CHAR(13),
Table1[[#This Row],[startdayname]],
", ",
TEXT((Table1[[#This Row],[startshortdate]]),"MMM D"),
CHAR(13),
TEXT((Table1[[#This Row],[starttime]]), "h:mm am/pm"),CHAR(13),Table1[[#This Row],[description]],CHAR(13))</f>
        <v>#VALUE!</v>
      </c>
    </row>
    <row r="762" spans="1:4" x14ac:dyDescent="0.25">
      <c r="A762" t="e">
        <f>VLOOKUP(Table1[[#This Row],[locationaddress]],VENUEID!$A$2:$B$28,1,TRUE)</f>
        <v>#VALUE!</v>
      </c>
      <c r="B762" t="e">
        <f>IF(Table1[[#This Row],[categories]]="","",
IF(ISNUMBER(SEARCH("*ADULTS*",Table1[categories])),"ADULTS",
IF(ISNUMBER(SEARCH("*CHILDREN*",Table1[categories])),"CHILDREN",
IF(ISNUMBER(SEARCH("*TEENS*",Table1[categories])),"TEENS"))))</f>
        <v>#VALUE!</v>
      </c>
      <c r="C762" t="e">
        <f>Table1[[#This Row],[startdatetime]]</f>
        <v>#VALUE!</v>
      </c>
      <c r="D762" t="e">
        <f>CONCATENATE(Table1[[#This Row],[summary]],
CHAR(13),
Table1[[#This Row],[startdayname]],
", ",
TEXT((Table1[[#This Row],[startshortdate]]),"MMM D"),
CHAR(13),
TEXT((Table1[[#This Row],[starttime]]), "h:mm am/pm"),CHAR(13),Table1[[#This Row],[description]],CHAR(13))</f>
        <v>#VALUE!</v>
      </c>
    </row>
    <row r="763" spans="1:4" x14ac:dyDescent="0.25">
      <c r="A763" t="e">
        <f>VLOOKUP(Table1[[#This Row],[locationaddress]],VENUEID!$A$2:$B$28,1,TRUE)</f>
        <v>#VALUE!</v>
      </c>
      <c r="B763" t="e">
        <f>IF(Table1[[#This Row],[categories]]="","",
IF(ISNUMBER(SEARCH("*ADULTS*",Table1[categories])),"ADULTS",
IF(ISNUMBER(SEARCH("*CHILDREN*",Table1[categories])),"CHILDREN",
IF(ISNUMBER(SEARCH("*TEENS*",Table1[categories])),"TEENS"))))</f>
        <v>#VALUE!</v>
      </c>
      <c r="C763" t="e">
        <f>Table1[[#This Row],[startdatetime]]</f>
        <v>#VALUE!</v>
      </c>
      <c r="D763" t="e">
        <f>CONCATENATE(Table1[[#This Row],[summary]],
CHAR(13),
Table1[[#This Row],[startdayname]],
", ",
TEXT((Table1[[#This Row],[startshortdate]]),"MMM D"),
CHAR(13),
TEXT((Table1[[#This Row],[starttime]]), "h:mm am/pm"),CHAR(13),Table1[[#This Row],[description]],CHAR(13))</f>
        <v>#VALUE!</v>
      </c>
    </row>
    <row r="764" spans="1:4" x14ac:dyDescent="0.25">
      <c r="A764" t="e">
        <f>VLOOKUP(Table1[[#This Row],[locationaddress]],VENUEID!$A$2:$B$28,1,TRUE)</f>
        <v>#VALUE!</v>
      </c>
      <c r="B764" t="e">
        <f>IF(Table1[[#This Row],[categories]]="","",
IF(ISNUMBER(SEARCH("*ADULTS*",Table1[categories])),"ADULTS",
IF(ISNUMBER(SEARCH("*CHILDREN*",Table1[categories])),"CHILDREN",
IF(ISNUMBER(SEARCH("*TEENS*",Table1[categories])),"TEENS"))))</f>
        <v>#VALUE!</v>
      </c>
      <c r="C764" t="e">
        <f>Table1[[#This Row],[startdatetime]]</f>
        <v>#VALUE!</v>
      </c>
      <c r="D764" t="e">
        <f>CONCATENATE(Table1[[#This Row],[summary]],
CHAR(13),
Table1[[#This Row],[startdayname]],
", ",
TEXT((Table1[[#This Row],[startshortdate]]),"MMM D"),
CHAR(13),
TEXT((Table1[[#This Row],[starttime]]), "h:mm am/pm"),CHAR(13),Table1[[#This Row],[description]],CHAR(13))</f>
        <v>#VALUE!</v>
      </c>
    </row>
    <row r="765" spans="1:4" x14ac:dyDescent="0.25">
      <c r="A765" t="e">
        <f>VLOOKUP(Table1[[#This Row],[locationaddress]],VENUEID!$A$2:$B$28,1,TRUE)</f>
        <v>#VALUE!</v>
      </c>
      <c r="B765" t="e">
        <f>IF(Table1[[#This Row],[categories]]="","",
IF(ISNUMBER(SEARCH("*ADULTS*",Table1[categories])),"ADULTS",
IF(ISNUMBER(SEARCH("*CHILDREN*",Table1[categories])),"CHILDREN",
IF(ISNUMBER(SEARCH("*TEENS*",Table1[categories])),"TEENS"))))</f>
        <v>#VALUE!</v>
      </c>
      <c r="C765" t="e">
        <f>Table1[[#This Row],[startdatetime]]</f>
        <v>#VALUE!</v>
      </c>
      <c r="D765" t="e">
        <f>CONCATENATE(Table1[[#This Row],[summary]],
CHAR(13),
Table1[[#This Row],[startdayname]],
", ",
TEXT((Table1[[#This Row],[startshortdate]]),"MMM D"),
CHAR(13),
TEXT((Table1[[#This Row],[starttime]]), "h:mm am/pm"),CHAR(13),Table1[[#This Row],[description]],CHAR(13))</f>
        <v>#VALUE!</v>
      </c>
    </row>
    <row r="766" spans="1:4" x14ac:dyDescent="0.25">
      <c r="A766" t="e">
        <f>VLOOKUP(Table1[[#This Row],[locationaddress]],VENUEID!$A$2:$B$28,1,TRUE)</f>
        <v>#VALUE!</v>
      </c>
      <c r="B766" t="e">
        <f>IF(Table1[[#This Row],[categories]]="","",
IF(ISNUMBER(SEARCH("*ADULTS*",Table1[categories])),"ADULTS",
IF(ISNUMBER(SEARCH("*CHILDREN*",Table1[categories])),"CHILDREN",
IF(ISNUMBER(SEARCH("*TEENS*",Table1[categories])),"TEENS"))))</f>
        <v>#VALUE!</v>
      </c>
      <c r="C766" t="e">
        <f>Table1[[#This Row],[startdatetime]]</f>
        <v>#VALUE!</v>
      </c>
      <c r="D766" t="e">
        <f>CONCATENATE(Table1[[#This Row],[summary]],
CHAR(13),
Table1[[#This Row],[startdayname]],
", ",
TEXT((Table1[[#This Row],[startshortdate]]),"MMM D"),
CHAR(13),
TEXT((Table1[[#This Row],[starttime]]), "h:mm am/pm"),CHAR(13),Table1[[#This Row],[description]],CHAR(13))</f>
        <v>#VALUE!</v>
      </c>
    </row>
    <row r="767" spans="1:4" x14ac:dyDescent="0.25">
      <c r="A767" t="e">
        <f>VLOOKUP(Table1[[#This Row],[locationaddress]],VENUEID!$A$2:$B$28,1,TRUE)</f>
        <v>#VALUE!</v>
      </c>
      <c r="B767" t="e">
        <f>IF(Table1[[#This Row],[categories]]="","",
IF(ISNUMBER(SEARCH("*ADULTS*",Table1[categories])),"ADULTS",
IF(ISNUMBER(SEARCH("*CHILDREN*",Table1[categories])),"CHILDREN",
IF(ISNUMBER(SEARCH("*TEENS*",Table1[categories])),"TEENS"))))</f>
        <v>#VALUE!</v>
      </c>
      <c r="C767" t="e">
        <f>Table1[[#This Row],[startdatetime]]</f>
        <v>#VALUE!</v>
      </c>
      <c r="D767" t="e">
        <f>CONCATENATE(Table1[[#This Row],[summary]],
CHAR(13),
Table1[[#This Row],[startdayname]],
", ",
TEXT((Table1[[#This Row],[startshortdate]]),"MMM D"),
CHAR(13),
TEXT((Table1[[#This Row],[starttime]]), "h:mm am/pm"),CHAR(13),Table1[[#This Row],[description]],CHAR(13))</f>
        <v>#VALUE!</v>
      </c>
    </row>
    <row r="768" spans="1:4" x14ac:dyDescent="0.25">
      <c r="A768" t="e">
        <f>VLOOKUP(Table1[[#This Row],[locationaddress]],VENUEID!$A$2:$B$28,1,TRUE)</f>
        <v>#VALUE!</v>
      </c>
      <c r="B768" t="e">
        <f>IF(Table1[[#This Row],[categories]]="","",
IF(ISNUMBER(SEARCH("*ADULTS*",Table1[categories])),"ADULTS",
IF(ISNUMBER(SEARCH("*CHILDREN*",Table1[categories])),"CHILDREN",
IF(ISNUMBER(SEARCH("*TEENS*",Table1[categories])),"TEENS"))))</f>
        <v>#VALUE!</v>
      </c>
      <c r="C768" t="e">
        <f>Table1[[#This Row],[startdatetime]]</f>
        <v>#VALUE!</v>
      </c>
      <c r="D768" t="e">
        <f>CONCATENATE(Table1[[#This Row],[summary]],
CHAR(13),
Table1[[#This Row],[startdayname]],
", ",
TEXT((Table1[[#This Row],[startshortdate]]),"MMM D"),
CHAR(13),
TEXT((Table1[[#This Row],[starttime]]), "h:mm am/pm"),CHAR(13),Table1[[#This Row],[description]],CHAR(13))</f>
        <v>#VALUE!</v>
      </c>
    </row>
    <row r="769" spans="1:4" x14ac:dyDescent="0.25">
      <c r="A769" t="e">
        <f>VLOOKUP(Table1[[#This Row],[locationaddress]],VENUEID!$A$2:$B$28,1,TRUE)</f>
        <v>#VALUE!</v>
      </c>
      <c r="B769" t="e">
        <f>IF(Table1[[#This Row],[categories]]="","",
IF(ISNUMBER(SEARCH("*ADULTS*",Table1[categories])),"ADULTS",
IF(ISNUMBER(SEARCH("*CHILDREN*",Table1[categories])),"CHILDREN",
IF(ISNUMBER(SEARCH("*TEENS*",Table1[categories])),"TEENS"))))</f>
        <v>#VALUE!</v>
      </c>
      <c r="C769" t="e">
        <f>Table1[[#This Row],[startdatetime]]</f>
        <v>#VALUE!</v>
      </c>
      <c r="D769" t="e">
        <f>CONCATENATE(Table1[[#This Row],[summary]],
CHAR(13),
Table1[[#This Row],[startdayname]],
", ",
TEXT((Table1[[#This Row],[startshortdate]]),"MMM D"),
CHAR(13),
TEXT((Table1[[#This Row],[starttime]]), "h:mm am/pm"),CHAR(13),Table1[[#This Row],[description]],CHAR(13))</f>
        <v>#VALUE!</v>
      </c>
    </row>
    <row r="770" spans="1:4" x14ac:dyDescent="0.25">
      <c r="A770" t="e">
        <f>VLOOKUP(Table1[[#This Row],[locationaddress]],VENUEID!$A$2:$B$28,1,TRUE)</f>
        <v>#VALUE!</v>
      </c>
      <c r="B770" t="e">
        <f>IF(Table1[[#This Row],[categories]]="","",
IF(ISNUMBER(SEARCH("*ADULTS*",Table1[categories])),"ADULTS",
IF(ISNUMBER(SEARCH("*CHILDREN*",Table1[categories])),"CHILDREN",
IF(ISNUMBER(SEARCH("*TEENS*",Table1[categories])),"TEENS"))))</f>
        <v>#VALUE!</v>
      </c>
      <c r="C770" t="e">
        <f>Table1[[#This Row],[startdatetime]]</f>
        <v>#VALUE!</v>
      </c>
      <c r="D770" t="e">
        <f>CONCATENATE(Table1[[#This Row],[summary]],
CHAR(13),
Table1[[#This Row],[startdayname]],
", ",
TEXT((Table1[[#This Row],[startshortdate]]),"MMM D"),
CHAR(13),
TEXT((Table1[[#This Row],[starttime]]), "h:mm am/pm"),CHAR(13),Table1[[#This Row],[description]],CHAR(13))</f>
        <v>#VALUE!</v>
      </c>
    </row>
    <row r="771" spans="1:4" x14ac:dyDescent="0.25">
      <c r="A771" t="e">
        <f>VLOOKUP(Table1[[#This Row],[locationaddress]],VENUEID!$A$2:$B$28,1,TRUE)</f>
        <v>#VALUE!</v>
      </c>
      <c r="B771" t="e">
        <f>IF(Table1[[#This Row],[categories]]="","",
IF(ISNUMBER(SEARCH("*ADULTS*",Table1[categories])),"ADULTS",
IF(ISNUMBER(SEARCH("*CHILDREN*",Table1[categories])),"CHILDREN",
IF(ISNUMBER(SEARCH("*TEENS*",Table1[categories])),"TEENS"))))</f>
        <v>#VALUE!</v>
      </c>
      <c r="C771" t="e">
        <f>Table1[[#This Row],[startdatetime]]</f>
        <v>#VALUE!</v>
      </c>
      <c r="D771" t="e">
        <f>CONCATENATE(Table1[[#This Row],[summary]],
CHAR(13),
Table1[[#This Row],[startdayname]],
", ",
TEXT((Table1[[#This Row],[startshortdate]]),"MMM D"),
CHAR(13),
TEXT((Table1[[#This Row],[starttime]]), "h:mm am/pm"),CHAR(13),Table1[[#This Row],[description]],CHAR(13))</f>
        <v>#VALUE!</v>
      </c>
    </row>
    <row r="772" spans="1:4" x14ac:dyDescent="0.25">
      <c r="A772" t="e">
        <f>VLOOKUP(Table1[[#This Row],[locationaddress]],VENUEID!$A$2:$B$28,1,TRUE)</f>
        <v>#VALUE!</v>
      </c>
      <c r="B772" t="e">
        <f>IF(Table1[[#This Row],[categories]]="","",
IF(ISNUMBER(SEARCH("*ADULTS*",Table1[categories])),"ADULTS",
IF(ISNUMBER(SEARCH("*CHILDREN*",Table1[categories])),"CHILDREN",
IF(ISNUMBER(SEARCH("*TEENS*",Table1[categories])),"TEENS"))))</f>
        <v>#VALUE!</v>
      </c>
      <c r="C772" t="e">
        <f>Table1[[#This Row],[startdatetime]]</f>
        <v>#VALUE!</v>
      </c>
      <c r="D772" t="e">
        <f>CONCATENATE(Table1[[#This Row],[summary]],
CHAR(13),
Table1[[#This Row],[startdayname]],
", ",
TEXT((Table1[[#This Row],[startshortdate]]),"MMM D"),
CHAR(13),
TEXT((Table1[[#This Row],[starttime]]), "h:mm am/pm"),CHAR(13),Table1[[#This Row],[description]],CHAR(13))</f>
        <v>#VALUE!</v>
      </c>
    </row>
    <row r="773" spans="1:4" x14ac:dyDescent="0.25">
      <c r="A773" t="e">
        <f>VLOOKUP(Table1[[#This Row],[locationaddress]],VENUEID!$A$2:$B$28,1,TRUE)</f>
        <v>#VALUE!</v>
      </c>
      <c r="B773" t="e">
        <f>IF(Table1[[#This Row],[categories]]="","",
IF(ISNUMBER(SEARCH("*ADULTS*",Table1[categories])),"ADULTS",
IF(ISNUMBER(SEARCH("*CHILDREN*",Table1[categories])),"CHILDREN",
IF(ISNUMBER(SEARCH("*TEENS*",Table1[categories])),"TEENS"))))</f>
        <v>#VALUE!</v>
      </c>
      <c r="C773" t="e">
        <f>Table1[[#This Row],[startdatetime]]</f>
        <v>#VALUE!</v>
      </c>
      <c r="D773" t="e">
        <f>CONCATENATE(Table1[[#This Row],[summary]],
CHAR(13),
Table1[[#This Row],[startdayname]],
", ",
TEXT((Table1[[#This Row],[startshortdate]]),"MMM D"),
CHAR(13),
TEXT((Table1[[#This Row],[starttime]]), "h:mm am/pm"),CHAR(13),Table1[[#This Row],[description]],CHAR(13))</f>
        <v>#VALUE!</v>
      </c>
    </row>
    <row r="774" spans="1:4" x14ac:dyDescent="0.25">
      <c r="A774" t="e">
        <f>VLOOKUP(Table1[[#This Row],[locationaddress]],VENUEID!$A$2:$B$28,1,TRUE)</f>
        <v>#VALUE!</v>
      </c>
      <c r="B774" t="e">
        <f>IF(Table1[[#This Row],[categories]]="","",
IF(ISNUMBER(SEARCH("*ADULTS*",Table1[categories])),"ADULTS",
IF(ISNUMBER(SEARCH("*CHILDREN*",Table1[categories])),"CHILDREN",
IF(ISNUMBER(SEARCH("*TEENS*",Table1[categories])),"TEENS"))))</f>
        <v>#VALUE!</v>
      </c>
      <c r="C774" t="e">
        <f>Table1[[#This Row],[startdatetime]]</f>
        <v>#VALUE!</v>
      </c>
      <c r="D774" t="e">
        <f>CONCATENATE(Table1[[#This Row],[summary]],
CHAR(13),
Table1[[#This Row],[startdayname]],
", ",
TEXT((Table1[[#This Row],[startshortdate]]),"MMM D"),
CHAR(13),
TEXT((Table1[[#This Row],[starttime]]), "h:mm am/pm"),CHAR(13),Table1[[#This Row],[description]],CHAR(13))</f>
        <v>#VALUE!</v>
      </c>
    </row>
    <row r="775" spans="1:4" x14ac:dyDescent="0.25">
      <c r="A775" t="e">
        <f>VLOOKUP(Table1[[#This Row],[locationaddress]],VENUEID!$A$2:$B$28,1,TRUE)</f>
        <v>#VALUE!</v>
      </c>
      <c r="B775" t="e">
        <f>IF(Table1[[#This Row],[categories]]="","",
IF(ISNUMBER(SEARCH("*ADULTS*",Table1[categories])),"ADULTS",
IF(ISNUMBER(SEARCH("*CHILDREN*",Table1[categories])),"CHILDREN",
IF(ISNUMBER(SEARCH("*TEENS*",Table1[categories])),"TEENS"))))</f>
        <v>#VALUE!</v>
      </c>
      <c r="C775" t="e">
        <f>Table1[[#This Row],[startdatetime]]</f>
        <v>#VALUE!</v>
      </c>
      <c r="D775" t="e">
        <f>CONCATENATE(Table1[[#This Row],[summary]],
CHAR(13),
Table1[[#This Row],[startdayname]],
", ",
TEXT((Table1[[#This Row],[startshortdate]]),"MMM D"),
CHAR(13),
TEXT((Table1[[#This Row],[starttime]]), "h:mm am/pm"),CHAR(13),Table1[[#This Row],[description]],CHAR(13))</f>
        <v>#VALUE!</v>
      </c>
    </row>
    <row r="776" spans="1:4" x14ac:dyDescent="0.25">
      <c r="A776" t="e">
        <f>VLOOKUP(Table1[[#This Row],[locationaddress]],VENUEID!$A$2:$B$28,1,TRUE)</f>
        <v>#VALUE!</v>
      </c>
      <c r="B776" t="e">
        <f>IF(Table1[[#This Row],[categories]]="","",
IF(ISNUMBER(SEARCH("*ADULTS*",Table1[categories])),"ADULTS",
IF(ISNUMBER(SEARCH("*CHILDREN*",Table1[categories])),"CHILDREN",
IF(ISNUMBER(SEARCH("*TEENS*",Table1[categories])),"TEENS"))))</f>
        <v>#VALUE!</v>
      </c>
      <c r="C776" t="e">
        <f>Table1[[#This Row],[startdatetime]]</f>
        <v>#VALUE!</v>
      </c>
      <c r="D776" t="e">
        <f>CONCATENATE(Table1[[#This Row],[summary]],
CHAR(13),
Table1[[#This Row],[startdayname]],
", ",
TEXT((Table1[[#This Row],[startshortdate]]),"MMM D"),
CHAR(13),
TEXT((Table1[[#This Row],[starttime]]), "h:mm am/pm"),CHAR(13),Table1[[#This Row],[description]],CHAR(13))</f>
        <v>#VALUE!</v>
      </c>
    </row>
    <row r="777" spans="1:4" x14ac:dyDescent="0.25">
      <c r="A777" t="e">
        <f>VLOOKUP(Table1[[#This Row],[locationaddress]],VENUEID!$A$2:$B$28,1,TRUE)</f>
        <v>#VALUE!</v>
      </c>
      <c r="B777" t="e">
        <f>IF(Table1[[#This Row],[categories]]="","",
IF(ISNUMBER(SEARCH("*ADULTS*",Table1[categories])),"ADULTS",
IF(ISNUMBER(SEARCH("*CHILDREN*",Table1[categories])),"CHILDREN",
IF(ISNUMBER(SEARCH("*TEENS*",Table1[categories])),"TEENS"))))</f>
        <v>#VALUE!</v>
      </c>
      <c r="C777" t="e">
        <f>Table1[[#This Row],[startdatetime]]</f>
        <v>#VALUE!</v>
      </c>
      <c r="D777" t="e">
        <f>CONCATENATE(Table1[[#This Row],[summary]],
CHAR(13),
Table1[[#This Row],[startdayname]],
", ",
TEXT((Table1[[#This Row],[startshortdate]]),"MMM D"),
CHAR(13),
TEXT((Table1[[#This Row],[starttime]]), "h:mm am/pm"),CHAR(13),Table1[[#This Row],[description]],CHAR(13))</f>
        <v>#VALUE!</v>
      </c>
    </row>
    <row r="778" spans="1:4" x14ac:dyDescent="0.25">
      <c r="A778" t="e">
        <f>VLOOKUP(Table1[[#This Row],[locationaddress]],VENUEID!$A$2:$B$28,1,TRUE)</f>
        <v>#VALUE!</v>
      </c>
      <c r="B778" t="e">
        <f>IF(Table1[[#This Row],[categories]]="","",
IF(ISNUMBER(SEARCH("*ADULTS*",Table1[categories])),"ADULTS",
IF(ISNUMBER(SEARCH("*CHILDREN*",Table1[categories])),"CHILDREN",
IF(ISNUMBER(SEARCH("*TEENS*",Table1[categories])),"TEENS"))))</f>
        <v>#VALUE!</v>
      </c>
      <c r="C778" t="e">
        <f>Table1[[#This Row],[startdatetime]]</f>
        <v>#VALUE!</v>
      </c>
      <c r="D778" t="e">
        <f>CONCATENATE(Table1[[#This Row],[summary]],
CHAR(13),
Table1[[#This Row],[startdayname]],
", ",
TEXT((Table1[[#This Row],[startshortdate]]),"MMM D"),
CHAR(13),
TEXT((Table1[[#This Row],[starttime]]), "h:mm am/pm"),CHAR(13),Table1[[#This Row],[description]],CHAR(13))</f>
        <v>#VALUE!</v>
      </c>
    </row>
    <row r="779" spans="1:4" x14ac:dyDescent="0.25">
      <c r="A779" t="e">
        <f>VLOOKUP(Table1[[#This Row],[locationaddress]],VENUEID!$A$2:$B$28,1,TRUE)</f>
        <v>#VALUE!</v>
      </c>
      <c r="B779" t="e">
        <f>IF(Table1[[#This Row],[categories]]="","",
IF(ISNUMBER(SEARCH("*ADULTS*",Table1[categories])),"ADULTS",
IF(ISNUMBER(SEARCH("*CHILDREN*",Table1[categories])),"CHILDREN",
IF(ISNUMBER(SEARCH("*TEENS*",Table1[categories])),"TEENS"))))</f>
        <v>#VALUE!</v>
      </c>
      <c r="C779" t="e">
        <f>Table1[[#This Row],[startdatetime]]</f>
        <v>#VALUE!</v>
      </c>
      <c r="D779" t="e">
        <f>CONCATENATE(Table1[[#This Row],[summary]],
CHAR(13),
Table1[[#This Row],[startdayname]],
", ",
TEXT((Table1[[#This Row],[startshortdate]]),"MMM D"),
CHAR(13),
TEXT((Table1[[#This Row],[starttime]]), "h:mm am/pm"),CHAR(13),Table1[[#This Row],[description]],CHAR(13))</f>
        <v>#VALUE!</v>
      </c>
    </row>
    <row r="780" spans="1:4" x14ac:dyDescent="0.25">
      <c r="A780" t="e">
        <f>VLOOKUP(Table1[[#This Row],[locationaddress]],VENUEID!$A$2:$B$28,1,TRUE)</f>
        <v>#VALUE!</v>
      </c>
      <c r="B780" t="e">
        <f>IF(Table1[[#This Row],[categories]]="","",
IF(ISNUMBER(SEARCH("*ADULTS*",Table1[categories])),"ADULTS",
IF(ISNUMBER(SEARCH("*CHILDREN*",Table1[categories])),"CHILDREN",
IF(ISNUMBER(SEARCH("*TEENS*",Table1[categories])),"TEENS"))))</f>
        <v>#VALUE!</v>
      </c>
      <c r="C780" t="e">
        <f>Table1[[#This Row],[startdatetime]]</f>
        <v>#VALUE!</v>
      </c>
      <c r="D780" t="e">
        <f>CONCATENATE(Table1[[#This Row],[summary]],
CHAR(13),
Table1[[#This Row],[startdayname]],
", ",
TEXT((Table1[[#This Row],[startshortdate]]),"MMM D"),
CHAR(13),
TEXT((Table1[[#This Row],[starttime]]), "h:mm am/pm"),CHAR(13),Table1[[#This Row],[description]],CHAR(13))</f>
        <v>#VALUE!</v>
      </c>
    </row>
    <row r="781" spans="1:4" x14ac:dyDescent="0.25">
      <c r="A781" t="e">
        <f>VLOOKUP(Table1[[#This Row],[locationaddress]],VENUEID!$A$2:$B$28,1,TRUE)</f>
        <v>#VALUE!</v>
      </c>
      <c r="B781" t="e">
        <f>IF(Table1[[#This Row],[categories]]="","",
IF(ISNUMBER(SEARCH("*ADULTS*",Table1[categories])),"ADULTS",
IF(ISNUMBER(SEARCH("*CHILDREN*",Table1[categories])),"CHILDREN",
IF(ISNUMBER(SEARCH("*TEENS*",Table1[categories])),"TEENS"))))</f>
        <v>#VALUE!</v>
      </c>
      <c r="C781" t="e">
        <f>Table1[[#This Row],[startdatetime]]</f>
        <v>#VALUE!</v>
      </c>
      <c r="D781" t="e">
        <f>CONCATENATE(Table1[[#This Row],[summary]],
CHAR(13),
Table1[[#This Row],[startdayname]],
", ",
TEXT((Table1[[#This Row],[startshortdate]]),"MMM D"),
CHAR(13),
TEXT((Table1[[#This Row],[starttime]]), "h:mm am/pm"),CHAR(13),Table1[[#This Row],[description]],CHAR(13))</f>
        <v>#VALUE!</v>
      </c>
    </row>
    <row r="782" spans="1:4" x14ac:dyDescent="0.25">
      <c r="A782" t="e">
        <f>VLOOKUP(Table1[[#This Row],[locationaddress]],VENUEID!$A$2:$B$28,1,TRUE)</f>
        <v>#VALUE!</v>
      </c>
      <c r="B782" t="e">
        <f>IF(Table1[[#This Row],[categories]]="","",
IF(ISNUMBER(SEARCH("*ADULTS*",Table1[categories])),"ADULTS",
IF(ISNUMBER(SEARCH("*CHILDREN*",Table1[categories])),"CHILDREN",
IF(ISNUMBER(SEARCH("*TEENS*",Table1[categories])),"TEENS"))))</f>
        <v>#VALUE!</v>
      </c>
      <c r="C782" t="e">
        <f>Table1[[#This Row],[startdatetime]]</f>
        <v>#VALUE!</v>
      </c>
      <c r="D782" t="e">
        <f>CONCATENATE(Table1[[#This Row],[summary]],
CHAR(13),
Table1[[#This Row],[startdayname]],
", ",
TEXT((Table1[[#This Row],[startshortdate]]),"MMM D"),
CHAR(13),
TEXT((Table1[[#This Row],[starttime]]), "h:mm am/pm"),CHAR(13),Table1[[#This Row],[description]],CHAR(13))</f>
        <v>#VALUE!</v>
      </c>
    </row>
    <row r="783" spans="1:4" x14ac:dyDescent="0.25">
      <c r="A783" t="e">
        <f>VLOOKUP(Table1[[#This Row],[locationaddress]],VENUEID!$A$2:$B$28,1,TRUE)</f>
        <v>#VALUE!</v>
      </c>
      <c r="B783" t="e">
        <f>IF(Table1[[#This Row],[categories]]="","",
IF(ISNUMBER(SEARCH("*ADULTS*",Table1[categories])),"ADULTS",
IF(ISNUMBER(SEARCH("*CHILDREN*",Table1[categories])),"CHILDREN",
IF(ISNUMBER(SEARCH("*TEENS*",Table1[categories])),"TEENS"))))</f>
        <v>#VALUE!</v>
      </c>
      <c r="C783" t="e">
        <f>Table1[[#This Row],[startdatetime]]</f>
        <v>#VALUE!</v>
      </c>
      <c r="D783" t="e">
        <f>CONCATENATE(Table1[[#This Row],[summary]],
CHAR(13),
Table1[[#This Row],[startdayname]],
", ",
TEXT((Table1[[#This Row],[startshortdate]]),"MMM D"),
CHAR(13),
TEXT((Table1[[#This Row],[starttime]]), "h:mm am/pm"),CHAR(13),Table1[[#This Row],[description]],CHAR(13))</f>
        <v>#VALUE!</v>
      </c>
    </row>
    <row r="784" spans="1:4" x14ac:dyDescent="0.25">
      <c r="A784" t="e">
        <f>VLOOKUP(Table1[[#This Row],[locationaddress]],VENUEID!$A$2:$B$28,1,TRUE)</f>
        <v>#VALUE!</v>
      </c>
      <c r="B784" t="e">
        <f>IF(Table1[[#This Row],[categories]]="","",
IF(ISNUMBER(SEARCH("*ADULTS*",Table1[categories])),"ADULTS",
IF(ISNUMBER(SEARCH("*CHILDREN*",Table1[categories])),"CHILDREN",
IF(ISNUMBER(SEARCH("*TEENS*",Table1[categories])),"TEENS"))))</f>
        <v>#VALUE!</v>
      </c>
      <c r="C784" t="e">
        <f>Table1[[#This Row],[startdatetime]]</f>
        <v>#VALUE!</v>
      </c>
      <c r="D784" t="e">
        <f>CONCATENATE(Table1[[#This Row],[summary]],
CHAR(13),
Table1[[#This Row],[startdayname]],
", ",
TEXT((Table1[[#This Row],[startshortdate]]),"MMM D"),
CHAR(13),
TEXT((Table1[[#This Row],[starttime]]), "h:mm am/pm"),CHAR(13),Table1[[#This Row],[description]],CHAR(13))</f>
        <v>#VALUE!</v>
      </c>
    </row>
    <row r="785" spans="1:4" x14ac:dyDescent="0.25">
      <c r="A785" t="e">
        <f>VLOOKUP(Table1[[#This Row],[locationaddress]],VENUEID!$A$2:$B$28,1,TRUE)</f>
        <v>#VALUE!</v>
      </c>
      <c r="B785" t="e">
        <f>IF(Table1[[#This Row],[categories]]="","",
IF(ISNUMBER(SEARCH("*ADULTS*",Table1[categories])),"ADULTS",
IF(ISNUMBER(SEARCH("*CHILDREN*",Table1[categories])),"CHILDREN",
IF(ISNUMBER(SEARCH("*TEENS*",Table1[categories])),"TEENS"))))</f>
        <v>#VALUE!</v>
      </c>
      <c r="C785" t="e">
        <f>Table1[[#This Row],[startdatetime]]</f>
        <v>#VALUE!</v>
      </c>
      <c r="D785" t="e">
        <f>CONCATENATE(Table1[[#This Row],[summary]],
CHAR(13),
Table1[[#This Row],[startdayname]],
", ",
TEXT((Table1[[#This Row],[startshortdate]]),"MMM D"),
CHAR(13),
TEXT((Table1[[#This Row],[starttime]]), "h:mm am/pm"),CHAR(13),Table1[[#This Row],[description]],CHAR(13))</f>
        <v>#VALUE!</v>
      </c>
    </row>
    <row r="786" spans="1:4" x14ac:dyDescent="0.25">
      <c r="A786" t="e">
        <f>VLOOKUP(Table1[[#This Row],[locationaddress]],VENUEID!$A$2:$B$28,1,TRUE)</f>
        <v>#VALUE!</v>
      </c>
      <c r="B786" t="e">
        <f>IF(Table1[[#This Row],[categories]]="","",
IF(ISNUMBER(SEARCH("*ADULTS*",Table1[categories])),"ADULTS",
IF(ISNUMBER(SEARCH("*CHILDREN*",Table1[categories])),"CHILDREN",
IF(ISNUMBER(SEARCH("*TEENS*",Table1[categories])),"TEENS"))))</f>
        <v>#VALUE!</v>
      </c>
      <c r="C786" t="e">
        <f>Table1[[#This Row],[startdatetime]]</f>
        <v>#VALUE!</v>
      </c>
      <c r="D786" t="e">
        <f>CONCATENATE(Table1[[#This Row],[summary]],
CHAR(13),
Table1[[#This Row],[startdayname]],
", ",
TEXT((Table1[[#This Row],[startshortdate]]),"MMM D"),
CHAR(13),
TEXT((Table1[[#This Row],[starttime]]), "h:mm am/pm"),CHAR(13),Table1[[#This Row],[description]],CHAR(13))</f>
        <v>#VALUE!</v>
      </c>
    </row>
    <row r="787" spans="1:4" x14ac:dyDescent="0.25">
      <c r="A787" t="e">
        <f>VLOOKUP(Table1[[#This Row],[locationaddress]],VENUEID!$A$2:$B$28,1,TRUE)</f>
        <v>#VALUE!</v>
      </c>
      <c r="B787" t="e">
        <f>IF(Table1[[#This Row],[categories]]="","",
IF(ISNUMBER(SEARCH("*ADULTS*",Table1[categories])),"ADULTS",
IF(ISNUMBER(SEARCH("*CHILDREN*",Table1[categories])),"CHILDREN",
IF(ISNUMBER(SEARCH("*TEENS*",Table1[categories])),"TEENS"))))</f>
        <v>#VALUE!</v>
      </c>
      <c r="C787" t="e">
        <f>Table1[[#This Row],[startdatetime]]</f>
        <v>#VALUE!</v>
      </c>
      <c r="D787" t="e">
        <f>CONCATENATE(Table1[[#This Row],[summary]],
CHAR(13),
Table1[[#This Row],[startdayname]],
", ",
TEXT((Table1[[#This Row],[startshortdate]]),"MMM D"),
CHAR(13),
TEXT((Table1[[#This Row],[starttime]]), "h:mm am/pm"),CHAR(13),Table1[[#This Row],[description]],CHAR(13))</f>
        <v>#VALUE!</v>
      </c>
    </row>
    <row r="788" spans="1:4" x14ac:dyDescent="0.25">
      <c r="A788" t="e">
        <f>VLOOKUP(Table1[[#This Row],[locationaddress]],VENUEID!$A$2:$B$28,1,TRUE)</f>
        <v>#VALUE!</v>
      </c>
      <c r="B788" t="e">
        <f>IF(Table1[[#This Row],[categories]]="","",
IF(ISNUMBER(SEARCH("*ADULTS*",Table1[categories])),"ADULTS",
IF(ISNUMBER(SEARCH("*CHILDREN*",Table1[categories])),"CHILDREN",
IF(ISNUMBER(SEARCH("*TEENS*",Table1[categories])),"TEENS"))))</f>
        <v>#VALUE!</v>
      </c>
      <c r="C788" t="e">
        <f>Table1[[#This Row],[startdatetime]]</f>
        <v>#VALUE!</v>
      </c>
      <c r="D788" t="e">
        <f>CONCATENATE(Table1[[#This Row],[summary]],
CHAR(13),
Table1[[#This Row],[startdayname]],
", ",
TEXT((Table1[[#This Row],[startshortdate]]),"MMM D"),
CHAR(13),
TEXT((Table1[[#This Row],[starttime]]), "h:mm am/pm"),CHAR(13),Table1[[#This Row],[description]],CHAR(13))</f>
        <v>#VALUE!</v>
      </c>
    </row>
    <row r="789" spans="1:4" x14ac:dyDescent="0.25">
      <c r="A789" t="e">
        <f>VLOOKUP(Table1[[#This Row],[locationaddress]],VENUEID!$A$2:$B$28,1,TRUE)</f>
        <v>#VALUE!</v>
      </c>
      <c r="B789" t="e">
        <f>IF(Table1[[#This Row],[categories]]="","",
IF(ISNUMBER(SEARCH("*ADULTS*",Table1[categories])),"ADULTS",
IF(ISNUMBER(SEARCH("*CHILDREN*",Table1[categories])),"CHILDREN",
IF(ISNUMBER(SEARCH("*TEENS*",Table1[categories])),"TEENS"))))</f>
        <v>#VALUE!</v>
      </c>
      <c r="C789" t="e">
        <f>Table1[[#This Row],[startdatetime]]</f>
        <v>#VALUE!</v>
      </c>
      <c r="D789" t="e">
        <f>CONCATENATE(Table1[[#This Row],[summary]],
CHAR(13),
Table1[[#This Row],[startdayname]],
", ",
TEXT((Table1[[#This Row],[startshortdate]]),"MMM D"),
CHAR(13),
TEXT((Table1[[#This Row],[starttime]]), "h:mm am/pm"),CHAR(13),Table1[[#This Row],[description]],CHAR(13))</f>
        <v>#VALUE!</v>
      </c>
    </row>
    <row r="790" spans="1:4" x14ac:dyDescent="0.25">
      <c r="A790" t="e">
        <f>VLOOKUP(Table1[[#This Row],[locationaddress]],VENUEID!$A$2:$B$28,1,TRUE)</f>
        <v>#VALUE!</v>
      </c>
      <c r="B790" t="e">
        <f>IF(Table1[[#This Row],[categories]]="","",
IF(ISNUMBER(SEARCH("*ADULTS*",Table1[categories])),"ADULTS",
IF(ISNUMBER(SEARCH("*CHILDREN*",Table1[categories])),"CHILDREN",
IF(ISNUMBER(SEARCH("*TEENS*",Table1[categories])),"TEENS"))))</f>
        <v>#VALUE!</v>
      </c>
      <c r="C790" t="e">
        <f>Table1[[#This Row],[startdatetime]]</f>
        <v>#VALUE!</v>
      </c>
      <c r="D790" t="e">
        <f>CONCATENATE(Table1[[#This Row],[summary]],
CHAR(13),
Table1[[#This Row],[startdayname]],
", ",
TEXT((Table1[[#This Row],[startshortdate]]),"MMM D"),
CHAR(13),
TEXT((Table1[[#This Row],[starttime]]), "h:mm am/pm"),CHAR(13),Table1[[#This Row],[description]],CHAR(13))</f>
        <v>#VALUE!</v>
      </c>
    </row>
    <row r="791" spans="1:4" x14ac:dyDescent="0.25">
      <c r="A791" t="e">
        <f>VLOOKUP(Table1[[#This Row],[locationaddress]],VENUEID!$A$2:$B$28,1,TRUE)</f>
        <v>#VALUE!</v>
      </c>
      <c r="B791" t="e">
        <f>IF(Table1[[#This Row],[categories]]="","",
IF(ISNUMBER(SEARCH("*ADULTS*",Table1[categories])),"ADULTS",
IF(ISNUMBER(SEARCH("*CHILDREN*",Table1[categories])),"CHILDREN",
IF(ISNUMBER(SEARCH("*TEENS*",Table1[categories])),"TEENS"))))</f>
        <v>#VALUE!</v>
      </c>
      <c r="C791" t="e">
        <f>Table1[[#This Row],[startdatetime]]</f>
        <v>#VALUE!</v>
      </c>
      <c r="D791" t="e">
        <f>CONCATENATE(Table1[[#This Row],[summary]],
CHAR(13),
Table1[[#This Row],[startdayname]],
", ",
TEXT((Table1[[#This Row],[startshortdate]]),"MMM D"),
CHAR(13),
TEXT((Table1[[#This Row],[starttime]]), "h:mm am/pm"),CHAR(13),Table1[[#This Row],[description]],CHAR(13))</f>
        <v>#VALUE!</v>
      </c>
    </row>
    <row r="792" spans="1:4" x14ac:dyDescent="0.25">
      <c r="A792" t="e">
        <f>VLOOKUP(Table1[[#This Row],[locationaddress]],VENUEID!$A$2:$B$28,1,TRUE)</f>
        <v>#VALUE!</v>
      </c>
      <c r="B792" t="e">
        <f>IF(Table1[[#This Row],[categories]]="","",
IF(ISNUMBER(SEARCH("*ADULTS*",Table1[categories])),"ADULTS",
IF(ISNUMBER(SEARCH("*CHILDREN*",Table1[categories])),"CHILDREN",
IF(ISNUMBER(SEARCH("*TEENS*",Table1[categories])),"TEENS"))))</f>
        <v>#VALUE!</v>
      </c>
      <c r="C792" t="e">
        <f>Table1[[#This Row],[startdatetime]]</f>
        <v>#VALUE!</v>
      </c>
      <c r="D792" t="e">
        <f>CONCATENATE(Table1[[#This Row],[summary]],
CHAR(13),
Table1[[#This Row],[startdayname]],
", ",
TEXT((Table1[[#This Row],[startshortdate]]),"MMM D"),
CHAR(13),
TEXT((Table1[[#This Row],[starttime]]), "h:mm am/pm"),CHAR(13),Table1[[#This Row],[description]],CHAR(13))</f>
        <v>#VALUE!</v>
      </c>
    </row>
    <row r="793" spans="1:4" x14ac:dyDescent="0.25">
      <c r="A793" t="e">
        <f>VLOOKUP(Table1[[#This Row],[locationaddress]],VENUEID!$A$2:$B$28,1,TRUE)</f>
        <v>#VALUE!</v>
      </c>
      <c r="B793" t="e">
        <f>IF(Table1[[#This Row],[categories]]="","",
IF(ISNUMBER(SEARCH("*ADULTS*",Table1[categories])),"ADULTS",
IF(ISNUMBER(SEARCH("*CHILDREN*",Table1[categories])),"CHILDREN",
IF(ISNUMBER(SEARCH("*TEENS*",Table1[categories])),"TEENS"))))</f>
        <v>#VALUE!</v>
      </c>
      <c r="C793" t="e">
        <f>Table1[[#This Row],[startdatetime]]</f>
        <v>#VALUE!</v>
      </c>
      <c r="D793" t="e">
        <f>CONCATENATE(Table1[[#This Row],[summary]],
CHAR(13),
Table1[[#This Row],[startdayname]],
", ",
TEXT((Table1[[#This Row],[startshortdate]]),"MMM D"),
CHAR(13),
TEXT((Table1[[#This Row],[starttime]]), "h:mm am/pm"),CHAR(13),Table1[[#This Row],[description]],CHAR(13))</f>
        <v>#VALUE!</v>
      </c>
    </row>
    <row r="794" spans="1:4" x14ac:dyDescent="0.25">
      <c r="A794" t="e">
        <f>VLOOKUP(Table1[[#This Row],[locationaddress]],VENUEID!$A$2:$B$28,1,TRUE)</f>
        <v>#VALUE!</v>
      </c>
      <c r="B794" t="e">
        <f>IF(Table1[[#This Row],[categories]]="","",
IF(ISNUMBER(SEARCH("*ADULTS*",Table1[categories])),"ADULTS",
IF(ISNUMBER(SEARCH("*CHILDREN*",Table1[categories])),"CHILDREN",
IF(ISNUMBER(SEARCH("*TEENS*",Table1[categories])),"TEENS"))))</f>
        <v>#VALUE!</v>
      </c>
      <c r="C794" t="e">
        <f>Table1[[#This Row],[startdatetime]]</f>
        <v>#VALUE!</v>
      </c>
      <c r="D794" t="e">
        <f>CONCATENATE(Table1[[#This Row],[summary]],
CHAR(13),
Table1[[#This Row],[startdayname]],
", ",
TEXT((Table1[[#This Row],[startshortdate]]),"MMM D"),
CHAR(13),
TEXT((Table1[[#This Row],[starttime]]), "h:mm am/pm"),CHAR(13),Table1[[#This Row],[description]],CHAR(13))</f>
        <v>#VALUE!</v>
      </c>
    </row>
    <row r="795" spans="1:4" x14ac:dyDescent="0.25">
      <c r="A795" t="e">
        <f>VLOOKUP(Table1[[#This Row],[locationaddress]],VENUEID!$A$2:$B$28,1,TRUE)</f>
        <v>#VALUE!</v>
      </c>
      <c r="B795" t="e">
        <f>IF(Table1[[#This Row],[categories]]="","",
IF(ISNUMBER(SEARCH("*ADULTS*",Table1[categories])),"ADULTS",
IF(ISNUMBER(SEARCH("*CHILDREN*",Table1[categories])),"CHILDREN",
IF(ISNUMBER(SEARCH("*TEENS*",Table1[categories])),"TEENS"))))</f>
        <v>#VALUE!</v>
      </c>
      <c r="C795" t="e">
        <f>Table1[[#This Row],[startdatetime]]</f>
        <v>#VALUE!</v>
      </c>
      <c r="D795" t="e">
        <f>CONCATENATE(Table1[[#This Row],[summary]],
CHAR(13),
Table1[[#This Row],[startdayname]],
", ",
TEXT((Table1[[#This Row],[startshortdate]]),"MMM D"),
CHAR(13),
TEXT((Table1[[#This Row],[starttime]]), "h:mm am/pm"),CHAR(13),Table1[[#This Row],[description]],CHAR(13))</f>
        <v>#VALUE!</v>
      </c>
    </row>
    <row r="796" spans="1:4" x14ac:dyDescent="0.25">
      <c r="A796" t="e">
        <f>VLOOKUP(Table1[[#This Row],[locationaddress]],VENUEID!$A$2:$B$28,1,TRUE)</f>
        <v>#VALUE!</v>
      </c>
      <c r="B796" t="e">
        <f>IF(Table1[[#This Row],[categories]]="","",
IF(ISNUMBER(SEARCH("*ADULTS*",Table1[categories])),"ADULTS",
IF(ISNUMBER(SEARCH("*CHILDREN*",Table1[categories])),"CHILDREN",
IF(ISNUMBER(SEARCH("*TEENS*",Table1[categories])),"TEENS"))))</f>
        <v>#VALUE!</v>
      </c>
      <c r="C796" t="e">
        <f>Table1[[#This Row],[startdatetime]]</f>
        <v>#VALUE!</v>
      </c>
      <c r="D796" t="e">
        <f>CONCATENATE(Table1[[#This Row],[summary]],
CHAR(13),
Table1[[#This Row],[startdayname]],
", ",
TEXT((Table1[[#This Row],[startshortdate]]),"MMM D"),
CHAR(13),
TEXT((Table1[[#This Row],[starttime]]), "h:mm am/pm"),CHAR(13),Table1[[#This Row],[description]],CHAR(13))</f>
        <v>#VALUE!</v>
      </c>
    </row>
    <row r="797" spans="1:4" x14ac:dyDescent="0.25">
      <c r="A797" t="e">
        <f>VLOOKUP(Table1[[#This Row],[locationaddress]],VENUEID!$A$2:$B$28,1,TRUE)</f>
        <v>#VALUE!</v>
      </c>
      <c r="B797" t="e">
        <f>IF(Table1[[#This Row],[categories]]="","",
IF(ISNUMBER(SEARCH("*ADULTS*",Table1[categories])),"ADULTS",
IF(ISNUMBER(SEARCH("*CHILDREN*",Table1[categories])),"CHILDREN",
IF(ISNUMBER(SEARCH("*TEENS*",Table1[categories])),"TEENS"))))</f>
        <v>#VALUE!</v>
      </c>
      <c r="C797" t="e">
        <f>Table1[[#This Row],[startdatetime]]</f>
        <v>#VALUE!</v>
      </c>
      <c r="D797" t="e">
        <f>CONCATENATE(Table1[[#This Row],[summary]],
CHAR(13),
Table1[[#This Row],[startdayname]],
", ",
TEXT((Table1[[#This Row],[startshortdate]]),"MMM D"),
CHAR(13),
TEXT((Table1[[#This Row],[starttime]]), "h:mm am/pm"),CHAR(13),Table1[[#This Row],[description]],CHAR(13))</f>
        <v>#VALUE!</v>
      </c>
    </row>
    <row r="798" spans="1:4" x14ac:dyDescent="0.25">
      <c r="A798" t="e">
        <f>VLOOKUP(Table1[[#This Row],[locationaddress]],VENUEID!$A$2:$B$28,1,TRUE)</f>
        <v>#VALUE!</v>
      </c>
      <c r="B798" t="e">
        <f>IF(Table1[[#This Row],[categories]]="","",
IF(ISNUMBER(SEARCH("*ADULTS*",Table1[categories])),"ADULTS",
IF(ISNUMBER(SEARCH("*CHILDREN*",Table1[categories])),"CHILDREN",
IF(ISNUMBER(SEARCH("*TEENS*",Table1[categories])),"TEENS"))))</f>
        <v>#VALUE!</v>
      </c>
      <c r="C798" t="e">
        <f>Table1[[#This Row],[startdatetime]]</f>
        <v>#VALUE!</v>
      </c>
      <c r="D798" t="e">
        <f>CONCATENATE(Table1[[#This Row],[summary]],
CHAR(13),
Table1[[#This Row],[startdayname]],
", ",
TEXT((Table1[[#This Row],[startshortdate]]),"MMM D"),
CHAR(13),
TEXT((Table1[[#This Row],[starttime]]), "h:mm am/pm"),CHAR(13),Table1[[#This Row],[description]],CHAR(13))</f>
        <v>#VALUE!</v>
      </c>
    </row>
    <row r="799" spans="1:4" x14ac:dyDescent="0.25">
      <c r="A799" t="e">
        <f>VLOOKUP(Table1[[#This Row],[locationaddress]],VENUEID!$A$2:$B$28,1,TRUE)</f>
        <v>#VALUE!</v>
      </c>
      <c r="B799" t="e">
        <f>IF(Table1[[#This Row],[categories]]="","",
IF(ISNUMBER(SEARCH("*ADULTS*",Table1[categories])),"ADULTS",
IF(ISNUMBER(SEARCH("*CHILDREN*",Table1[categories])),"CHILDREN",
IF(ISNUMBER(SEARCH("*TEENS*",Table1[categories])),"TEENS"))))</f>
        <v>#VALUE!</v>
      </c>
      <c r="C799" t="e">
        <f>Table1[[#This Row],[startdatetime]]</f>
        <v>#VALUE!</v>
      </c>
      <c r="D799" t="e">
        <f>CONCATENATE(Table1[[#This Row],[summary]],
CHAR(13),
Table1[[#This Row],[startdayname]],
", ",
TEXT((Table1[[#This Row],[startshortdate]]),"MMM D"),
CHAR(13),
TEXT((Table1[[#This Row],[starttime]]), "h:mm am/pm"),CHAR(13),Table1[[#This Row],[description]],CHAR(13))</f>
        <v>#VALUE!</v>
      </c>
    </row>
    <row r="800" spans="1:4" x14ac:dyDescent="0.25">
      <c r="A800" t="e">
        <f>VLOOKUP(Table1[[#This Row],[locationaddress]],VENUEID!$A$2:$B$28,1,TRUE)</f>
        <v>#VALUE!</v>
      </c>
      <c r="B800" t="e">
        <f>IF(Table1[[#This Row],[categories]]="","",
IF(ISNUMBER(SEARCH("*ADULTS*",Table1[categories])),"ADULTS",
IF(ISNUMBER(SEARCH("*CHILDREN*",Table1[categories])),"CHILDREN",
IF(ISNUMBER(SEARCH("*TEENS*",Table1[categories])),"TEENS"))))</f>
        <v>#VALUE!</v>
      </c>
      <c r="C800" t="e">
        <f>Table1[[#This Row],[startdatetime]]</f>
        <v>#VALUE!</v>
      </c>
      <c r="D800" t="e">
        <f>CONCATENATE(Table1[[#This Row],[summary]],
CHAR(13),
Table1[[#This Row],[startdayname]],
", ",
TEXT((Table1[[#This Row],[startshortdate]]),"MMM D"),
CHAR(13),
TEXT((Table1[[#This Row],[starttime]]), "h:mm am/pm"),CHAR(13),Table1[[#This Row],[description]],CHAR(13))</f>
        <v>#VALUE!</v>
      </c>
    </row>
    <row r="801" spans="1:4" x14ac:dyDescent="0.25">
      <c r="A801" t="e">
        <f>VLOOKUP(Table1[[#This Row],[locationaddress]],VENUEID!$A$2:$B$28,1,TRUE)</f>
        <v>#VALUE!</v>
      </c>
      <c r="B801" t="e">
        <f>IF(Table1[[#This Row],[categories]]="","",
IF(ISNUMBER(SEARCH("*ADULTS*",Table1[categories])),"ADULTS",
IF(ISNUMBER(SEARCH("*CHILDREN*",Table1[categories])),"CHILDREN",
IF(ISNUMBER(SEARCH("*TEENS*",Table1[categories])),"TEENS"))))</f>
        <v>#VALUE!</v>
      </c>
      <c r="C801" t="e">
        <f>Table1[[#This Row],[startdatetime]]</f>
        <v>#VALUE!</v>
      </c>
      <c r="D801" t="e">
        <f>CONCATENATE(Table1[[#This Row],[summary]],
CHAR(13),
Table1[[#This Row],[startdayname]],
", ",
TEXT((Table1[[#This Row],[startshortdate]]),"MMM D"),
CHAR(13),
TEXT((Table1[[#This Row],[starttime]]), "h:mm am/pm"),CHAR(13),Table1[[#This Row],[description]],CHAR(13))</f>
        <v>#VALUE!</v>
      </c>
    </row>
    <row r="802" spans="1:4" x14ac:dyDescent="0.25">
      <c r="A802" t="e">
        <f>VLOOKUP(Table1[[#This Row],[locationaddress]],VENUEID!$A$2:$B$28,1,TRUE)</f>
        <v>#VALUE!</v>
      </c>
      <c r="B802" t="e">
        <f>IF(Table1[[#This Row],[categories]]="","",
IF(ISNUMBER(SEARCH("*ADULTS*",Table1[categories])),"ADULTS",
IF(ISNUMBER(SEARCH("*CHILDREN*",Table1[categories])),"CHILDREN",
IF(ISNUMBER(SEARCH("*TEENS*",Table1[categories])),"TEENS"))))</f>
        <v>#VALUE!</v>
      </c>
      <c r="C802" t="e">
        <f>Table1[[#This Row],[startdatetime]]</f>
        <v>#VALUE!</v>
      </c>
      <c r="D802" t="e">
        <f>CONCATENATE(Table1[[#This Row],[summary]],
CHAR(13),
Table1[[#This Row],[startdayname]],
", ",
TEXT((Table1[[#This Row],[startshortdate]]),"MMM D"),
CHAR(13),
TEXT((Table1[[#This Row],[starttime]]), "h:mm am/pm"),CHAR(13),Table1[[#This Row],[description]],CHAR(13))</f>
        <v>#VALUE!</v>
      </c>
    </row>
    <row r="803" spans="1:4" x14ac:dyDescent="0.25">
      <c r="A803" t="e">
        <f>VLOOKUP(Table1[[#This Row],[locationaddress]],VENUEID!$A$2:$B$28,1,TRUE)</f>
        <v>#VALUE!</v>
      </c>
      <c r="B803" t="e">
        <f>IF(Table1[[#This Row],[categories]]="","",
IF(ISNUMBER(SEARCH("*ADULTS*",Table1[categories])),"ADULTS",
IF(ISNUMBER(SEARCH("*CHILDREN*",Table1[categories])),"CHILDREN",
IF(ISNUMBER(SEARCH("*TEENS*",Table1[categories])),"TEENS"))))</f>
        <v>#VALUE!</v>
      </c>
      <c r="C803" t="e">
        <f>Table1[[#This Row],[startdatetime]]</f>
        <v>#VALUE!</v>
      </c>
      <c r="D803" t="e">
        <f>CONCATENATE(Table1[[#This Row],[summary]],
CHAR(13),
Table1[[#This Row],[startdayname]],
", ",
TEXT((Table1[[#This Row],[startshortdate]]),"MMM D"),
CHAR(13),
TEXT((Table1[[#This Row],[starttime]]), "h:mm am/pm"),CHAR(13),Table1[[#This Row],[description]],CHAR(13))</f>
        <v>#VALUE!</v>
      </c>
    </row>
    <row r="804" spans="1:4" x14ac:dyDescent="0.25">
      <c r="A804" t="e">
        <f>VLOOKUP(Table1[[#This Row],[locationaddress]],VENUEID!$A$2:$B$28,1,TRUE)</f>
        <v>#VALUE!</v>
      </c>
      <c r="B804" t="e">
        <f>IF(Table1[[#This Row],[categories]]="","",
IF(ISNUMBER(SEARCH("*ADULTS*",Table1[categories])),"ADULTS",
IF(ISNUMBER(SEARCH("*CHILDREN*",Table1[categories])),"CHILDREN",
IF(ISNUMBER(SEARCH("*TEENS*",Table1[categories])),"TEENS"))))</f>
        <v>#VALUE!</v>
      </c>
      <c r="C804" t="e">
        <f>Table1[[#This Row],[startdatetime]]</f>
        <v>#VALUE!</v>
      </c>
      <c r="D804" t="e">
        <f>CONCATENATE(Table1[[#This Row],[summary]],
CHAR(13),
Table1[[#This Row],[startdayname]],
", ",
TEXT((Table1[[#This Row],[startshortdate]]),"MMM D"),
CHAR(13),
TEXT((Table1[[#This Row],[starttime]]), "h:mm am/pm"),CHAR(13),Table1[[#This Row],[description]],CHAR(13))</f>
        <v>#VALUE!</v>
      </c>
    </row>
    <row r="805" spans="1:4" x14ac:dyDescent="0.25">
      <c r="A805" t="e">
        <f>VLOOKUP(Table1[[#This Row],[locationaddress]],VENUEID!$A$2:$B$28,1,TRUE)</f>
        <v>#VALUE!</v>
      </c>
      <c r="B805" t="e">
        <f>IF(Table1[[#This Row],[categories]]="","",
IF(ISNUMBER(SEARCH("*ADULTS*",Table1[categories])),"ADULTS",
IF(ISNUMBER(SEARCH("*CHILDREN*",Table1[categories])),"CHILDREN",
IF(ISNUMBER(SEARCH("*TEENS*",Table1[categories])),"TEENS"))))</f>
        <v>#VALUE!</v>
      </c>
      <c r="C805" t="e">
        <f>Table1[[#This Row],[startdatetime]]</f>
        <v>#VALUE!</v>
      </c>
      <c r="D805" t="e">
        <f>CONCATENATE(Table1[[#This Row],[summary]],
CHAR(13),
Table1[[#This Row],[startdayname]],
", ",
TEXT((Table1[[#This Row],[startshortdate]]),"MMM D"),
CHAR(13),
TEXT((Table1[[#This Row],[starttime]]), "h:mm am/pm"),CHAR(13),Table1[[#This Row],[description]],CHAR(13))</f>
        <v>#VALUE!</v>
      </c>
    </row>
    <row r="806" spans="1:4" x14ac:dyDescent="0.25">
      <c r="A806" t="e">
        <f>VLOOKUP(Table1[[#This Row],[locationaddress]],VENUEID!$A$2:$B$28,1,TRUE)</f>
        <v>#VALUE!</v>
      </c>
      <c r="B806" t="e">
        <f>IF(Table1[[#This Row],[categories]]="","",
IF(ISNUMBER(SEARCH("*ADULTS*",Table1[categories])),"ADULTS",
IF(ISNUMBER(SEARCH("*CHILDREN*",Table1[categories])),"CHILDREN",
IF(ISNUMBER(SEARCH("*TEENS*",Table1[categories])),"TEENS"))))</f>
        <v>#VALUE!</v>
      </c>
      <c r="C806" t="e">
        <f>Table1[[#This Row],[startdatetime]]</f>
        <v>#VALUE!</v>
      </c>
      <c r="D806" t="e">
        <f>CONCATENATE(Table1[[#This Row],[summary]],
CHAR(13),
Table1[[#This Row],[startdayname]],
", ",
TEXT((Table1[[#This Row],[startshortdate]]),"MMM D"),
CHAR(13),
TEXT((Table1[[#This Row],[starttime]]), "h:mm am/pm"),CHAR(13),Table1[[#This Row],[description]],CHAR(13))</f>
        <v>#VALUE!</v>
      </c>
    </row>
    <row r="807" spans="1:4" x14ac:dyDescent="0.25">
      <c r="A807" t="e">
        <f>VLOOKUP(Table1[[#This Row],[locationaddress]],VENUEID!$A$2:$B$28,1,TRUE)</f>
        <v>#VALUE!</v>
      </c>
      <c r="B807" t="e">
        <f>IF(Table1[[#This Row],[categories]]="","",
IF(ISNUMBER(SEARCH("*ADULTS*",Table1[categories])),"ADULTS",
IF(ISNUMBER(SEARCH("*CHILDREN*",Table1[categories])),"CHILDREN",
IF(ISNUMBER(SEARCH("*TEENS*",Table1[categories])),"TEENS"))))</f>
        <v>#VALUE!</v>
      </c>
      <c r="C807" t="e">
        <f>Table1[[#This Row],[startdatetime]]</f>
        <v>#VALUE!</v>
      </c>
      <c r="D807" t="e">
        <f>CONCATENATE(Table1[[#This Row],[summary]],
CHAR(13),
Table1[[#This Row],[startdayname]],
", ",
TEXT((Table1[[#This Row],[startshortdate]]),"MMM D"),
CHAR(13),
TEXT((Table1[[#This Row],[starttime]]), "h:mm am/pm"),CHAR(13),Table1[[#This Row],[description]],CHAR(13))</f>
        <v>#VALUE!</v>
      </c>
    </row>
    <row r="808" spans="1:4" x14ac:dyDescent="0.25">
      <c r="A808" t="e">
        <f>VLOOKUP(Table1[[#This Row],[locationaddress]],VENUEID!$A$2:$B$28,1,TRUE)</f>
        <v>#VALUE!</v>
      </c>
      <c r="B808" t="e">
        <f>IF(Table1[[#This Row],[categories]]="","",
IF(ISNUMBER(SEARCH("*ADULTS*",Table1[categories])),"ADULTS",
IF(ISNUMBER(SEARCH("*CHILDREN*",Table1[categories])),"CHILDREN",
IF(ISNUMBER(SEARCH("*TEENS*",Table1[categories])),"TEENS"))))</f>
        <v>#VALUE!</v>
      </c>
      <c r="C808" t="e">
        <f>Table1[[#This Row],[startdatetime]]</f>
        <v>#VALUE!</v>
      </c>
      <c r="D808" t="e">
        <f>CONCATENATE(Table1[[#This Row],[summary]],
CHAR(13),
Table1[[#This Row],[startdayname]],
", ",
TEXT((Table1[[#This Row],[startshortdate]]),"MMM D"),
CHAR(13),
TEXT((Table1[[#This Row],[starttime]]), "h:mm am/pm"),CHAR(13),Table1[[#This Row],[description]],CHAR(13))</f>
        <v>#VALUE!</v>
      </c>
    </row>
    <row r="809" spans="1:4" x14ac:dyDescent="0.25">
      <c r="A809" t="e">
        <f>VLOOKUP(Table1[[#This Row],[locationaddress]],VENUEID!$A$2:$B$28,1,TRUE)</f>
        <v>#VALUE!</v>
      </c>
      <c r="B809" t="e">
        <f>IF(Table1[[#This Row],[categories]]="","",
IF(ISNUMBER(SEARCH("*ADULTS*",Table1[categories])),"ADULTS",
IF(ISNUMBER(SEARCH("*CHILDREN*",Table1[categories])),"CHILDREN",
IF(ISNUMBER(SEARCH("*TEENS*",Table1[categories])),"TEENS"))))</f>
        <v>#VALUE!</v>
      </c>
      <c r="C809" t="e">
        <f>Table1[[#This Row],[startdatetime]]</f>
        <v>#VALUE!</v>
      </c>
      <c r="D809" t="e">
        <f>CONCATENATE(Table1[[#This Row],[summary]],
CHAR(13),
Table1[[#This Row],[startdayname]],
", ",
TEXT((Table1[[#This Row],[startshortdate]]),"MMM D"),
CHAR(13),
TEXT((Table1[[#This Row],[starttime]]), "h:mm am/pm"),CHAR(13),Table1[[#This Row],[description]],CHAR(13))</f>
        <v>#VALUE!</v>
      </c>
    </row>
    <row r="810" spans="1:4" x14ac:dyDescent="0.25">
      <c r="A810" t="e">
        <f>VLOOKUP(Table1[[#This Row],[locationaddress]],VENUEID!$A$2:$B$28,1,TRUE)</f>
        <v>#VALUE!</v>
      </c>
      <c r="B810" t="e">
        <f>IF(Table1[[#This Row],[categories]]="","",
IF(ISNUMBER(SEARCH("*ADULTS*",Table1[categories])),"ADULTS",
IF(ISNUMBER(SEARCH("*CHILDREN*",Table1[categories])),"CHILDREN",
IF(ISNUMBER(SEARCH("*TEENS*",Table1[categories])),"TEENS"))))</f>
        <v>#VALUE!</v>
      </c>
      <c r="C810" t="e">
        <f>Table1[[#This Row],[startdatetime]]</f>
        <v>#VALUE!</v>
      </c>
      <c r="D810" t="e">
        <f>CONCATENATE(Table1[[#This Row],[summary]],
CHAR(13),
Table1[[#This Row],[startdayname]],
", ",
TEXT((Table1[[#This Row],[startshortdate]]),"MMM D"),
CHAR(13),
TEXT((Table1[[#This Row],[starttime]]), "h:mm am/pm"),CHAR(13),Table1[[#This Row],[description]],CHAR(13))</f>
        <v>#VALUE!</v>
      </c>
    </row>
    <row r="811" spans="1:4" x14ac:dyDescent="0.25">
      <c r="A811" t="e">
        <f>VLOOKUP(Table1[[#This Row],[locationaddress]],VENUEID!$A$2:$B$28,1,TRUE)</f>
        <v>#VALUE!</v>
      </c>
      <c r="B811" t="e">
        <f>IF(Table1[[#This Row],[categories]]="","",
IF(ISNUMBER(SEARCH("*ADULTS*",Table1[categories])),"ADULTS",
IF(ISNUMBER(SEARCH("*CHILDREN*",Table1[categories])),"CHILDREN",
IF(ISNUMBER(SEARCH("*TEENS*",Table1[categories])),"TEENS"))))</f>
        <v>#VALUE!</v>
      </c>
      <c r="C811" t="e">
        <f>Table1[[#This Row],[startdatetime]]</f>
        <v>#VALUE!</v>
      </c>
      <c r="D811" t="e">
        <f>CONCATENATE(Table1[[#This Row],[summary]],
CHAR(13),
Table1[[#This Row],[startdayname]],
", ",
TEXT((Table1[[#This Row],[startshortdate]]),"MMM D"),
CHAR(13),
TEXT((Table1[[#This Row],[starttime]]), "h:mm am/pm"),CHAR(13),Table1[[#This Row],[description]],CHAR(13))</f>
        <v>#VALUE!</v>
      </c>
    </row>
    <row r="812" spans="1:4" x14ac:dyDescent="0.25">
      <c r="A812" t="e">
        <f>VLOOKUP(Table1[[#This Row],[locationaddress]],VENUEID!$A$2:$B$28,1,TRUE)</f>
        <v>#VALUE!</v>
      </c>
      <c r="B812" t="e">
        <f>IF(Table1[[#This Row],[categories]]="","",
IF(ISNUMBER(SEARCH("*ADULTS*",Table1[categories])),"ADULTS",
IF(ISNUMBER(SEARCH("*CHILDREN*",Table1[categories])),"CHILDREN",
IF(ISNUMBER(SEARCH("*TEENS*",Table1[categories])),"TEENS"))))</f>
        <v>#VALUE!</v>
      </c>
      <c r="C812" t="e">
        <f>Table1[[#This Row],[startdatetime]]</f>
        <v>#VALUE!</v>
      </c>
      <c r="D812" t="e">
        <f>CONCATENATE(Table1[[#This Row],[summary]],
CHAR(13),
Table1[[#This Row],[startdayname]],
", ",
TEXT((Table1[[#This Row],[startshortdate]]),"MMM D"),
CHAR(13),
TEXT((Table1[[#This Row],[starttime]]), "h:mm am/pm"),CHAR(13),Table1[[#This Row],[description]],CHAR(13))</f>
        <v>#VALUE!</v>
      </c>
    </row>
    <row r="813" spans="1:4" x14ac:dyDescent="0.25">
      <c r="A813" t="e">
        <f>VLOOKUP(Table1[[#This Row],[locationaddress]],VENUEID!$A$2:$B$28,1,TRUE)</f>
        <v>#VALUE!</v>
      </c>
      <c r="B813" t="e">
        <f>IF(Table1[[#This Row],[categories]]="","",
IF(ISNUMBER(SEARCH("*ADULTS*",Table1[categories])),"ADULTS",
IF(ISNUMBER(SEARCH("*CHILDREN*",Table1[categories])),"CHILDREN",
IF(ISNUMBER(SEARCH("*TEENS*",Table1[categories])),"TEENS"))))</f>
        <v>#VALUE!</v>
      </c>
      <c r="C813" t="e">
        <f>Table1[[#This Row],[startdatetime]]</f>
        <v>#VALUE!</v>
      </c>
      <c r="D813" t="e">
        <f>CONCATENATE(Table1[[#This Row],[summary]],
CHAR(13),
Table1[[#This Row],[startdayname]],
", ",
TEXT((Table1[[#This Row],[startshortdate]]),"MMM D"),
CHAR(13),
TEXT((Table1[[#This Row],[starttime]]), "h:mm am/pm"),CHAR(13),Table1[[#This Row],[description]],CHAR(13))</f>
        <v>#VALUE!</v>
      </c>
    </row>
    <row r="814" spans="1:4" x14ac:dyDescent="0.25">
      <c r="A814" t="e">
        <f>VLOOKUP(Table1[[#This Row],[locationaddress]],VENUEID!$A$2:$B$28,1,TRUE)</f>
        <v>#VALUE!</v>
      </c>
      <c r="B814" t="e">
        <f>IF(Table1[[#This Row],[categories]]="","",
IF(ISNUMBER(SEARCH("*ADULTS*",Table1[categories])),"ADULTS",
IF(ISNUMBER(SEARCH("*CHILDREN*",Table1[categories])),"CHILDREN",
IF(ISNUMBER(SEARCH("*TEENS*",Table1[categories])),"TEENS"))))</f>
        <v>#VALUE!</v>
      </c>
      <c r="C814" t="e">
        <f>Table1[[#This Row],[startdatetime]]</f>
        <v>#VALUE!</v>
      </c>
      <c r="D814" t="e">
        <f>CONCATENATE(Table1[[#This Row],[summary]],
CHAR(13),
Table1[[#This Row],[startdayname]],
", ",
TEXT((Table1[[#This Row],[startshortdate]]),"MMM D"),
CHAR(13),
TEXT((Table1[[#This Row],[starttime]]), "h:mm am/pm"),CHAR(13),Table1[[#This Row],[description]],CHAR(13))</f>
        <v>#VALUE!</v>
      </c>
    </row>
    <row r="815" spans="1:4" x14ac:dyDescent="0.25">
      <c r="A815" t="e">
        <f>VLOOKUP(Table1[[#This Row],[locationaddress]],VENUEID!$A$2:$B$28,1,TRUE)</f>
        <v>#VALUE!</v>
      </c>
      <c r="B815" t="e">
        <f>IF(Table1[[#This Row],[categories]]="","",
IF(ISNUMBER(SEARCH("*ADULTS*",Table1[categories])),"ADULTS",
IF(ISNUMBER(SEARCH("*CHILDREN*",Table1[categories])),"CHILDREN",
IF(ISNUMBER(SEARCH("*TEENS*",Table1[categories])),"TEENS"))))</f>
        <v>#VALUE!</v>
      </c>
      <c r="C815" t="e">
        <f>Table1[[#This Row],[startdatetime]]</f>
        <v>#VALUE!</v>
      </c>
      <c r="D815" t="e">
        <f>CONCATENATE(Table1[[#This Row],[summary]],
CHAR(13),
Table1[[#This Row],[startdayname]],
", ",
TEXT((Table1[[#This Row],[startshortdate]]),"MMM D"),
CHAR(13),
TEXT((Table1[[#This Row],[starttime]]), "h:mm am/pm"),CHAR(13),Table1[[#This Row],[description]],CHAR(13))</f>
        <v>#VALUE!</v>
      </c>
    </row>
    <row r="816" spans="1:4" x14ac:dyDescent="0.25">
      <c r="A816" t="e">
        <f>VLOOKUP(Table1[[#This Row],[locationaddress]],VENUEID!$A$2:$B$28,1,TRUE)</f>
        <v>#VALUE!</v>
      </c>
      <c r="B816" t="e">
        <f>IF(Table1[[#This Row],[categories]]="","",
IF(ISNUMBER(SEARCH("*ADULTS*",Table1[categories])),"ADULTS",
IF(ISNUMBER(SEARCH("*CHILDREN*",Table1[categories])),"CHILDREN",
IF(ISNUMBER(SEARCH("*TEENS*",Table1[categories])),"TEENS"))))</f>
        <v>#VALUE!</v>
      </c>
      <c r="C816" t="e">
        <f>Table1[[#This Row],[startdatetime]]</f>
        <v>#VALUE!</v>
      </c>
      <c r="D816" t="e">
        <f>CONCATENATE(Table1[[#This Row],[summary]],
CHAR(13),
Table1[[#This Row],[startdayname]],
", ",
TEXT((Table1[[#This Row],[startshortdate]]),"MMM D"),
CHAR(13),
TEXT((Table1[[#This Row],[starttime]]), "h:mm am/pm"),CHAR(13),Table1[[#This Row],[description]],CHAR(13))</f>
        <v>#VALUE!</v>
      </c>
    </row>
    <row r="817" spans="1:4" x14ac:dyDescent="0.25">
      <c r="A817" t="e">
        <f>VLOOKUP(Table1[[#This Row],[locationaddress]],VENUEID!$A$2:$B$28,1,TRUE)</f>
        <v>#VALUE!</v>
      </c>
      <c r="B817" t="e">
        <f>IF(Table1[[#This Row],[categories]]="","",
IF(ISNUMBER(SEARCH("*ADULTS*",Table1[categories])),"ADULTS",
IF(ISNUMBER(SEARCH("*CHILDREN*",Table1[categories])),"CHILDREN",
IF(ISNUMBER(SEARCH("*TEENS*",Table1[categories])),"TEENS"))))</f>
        <v>#VALUE!</v>
      </c>
      <c r="C817" t="e">
        <f>Table1[[#This Row],[startdatetime]]</f>
        <v>#VALUE!</v>
      </c>
      <c r="D817" t="e">
        <f>CONCATENATE(Table1[[#This Row],[summary]],
CHAR(13),
Table1[[#This Row],[startdayname]],
", ",
TEXT((Table1[[#This Row],[startshortdate]]),"MMM D"),
CHAR(13),
TEXT((Table1[[#This Row],[starttime]]), "h:mm am/pm"),CHAR(13),Table1[[#This Row],[description]],CHAR(13))</f>
        <v>#VALUE!</v>
      </c>
    </row>
    <row r="818" spans="1:4" x14ac:dyDescent="0.25">
      <c r="A818" t="e">
        <f>VLOOKUP(Table1[[#This Row],[locationaddress]],VENUEID!$A$2:$B$28,1,TRUE)</f>
        <v>#VALUE!</v>
      </c>
      <c r="B818" t="e">
        <f>IF(Table1[[#This Row],[categories]]="","",
IF(ISNUMBER(SEARCH("*ADULTS*",Table1[categories])),"ADULTS",
IF(ISNUMBER(SEARCH("*CHILDREN*",Table1[categories])),"CHILDREN",
IF(ISNUMBER(SEARCH("*TEENS*",Table1[categories])),"TEENS"))))</f>
        <v>#VALUE!</v>
      </c>
      <c r="C818" t="e">
        <f>Table1[[#This Row],[startdatetime]]</f>
        <v>#VALUE!</v>
      </c>
      <c r="D818" t="e">
        <f>CONCATENATE(Table1[[#This Row],[summary]],
CHAR(13),
Table1[[#This Row],[startdayname]],
", ",
TEXT((Table1[[#This Row],[startshortdate]]),"MMM D"),
CHAR(13),
TEXT((Table1[[#This Row],[starttime]]), "h:mm am/pm"),CHAR(13),Table1[[#This Row],[description]],CHAR(13))</f>
        <v>#VALUE!</v>
      </c>
    </row>
    <row r="819" spans="1:4" x14ac:dyDescent="0.25">
      <c r="A819" t="e">
        <f>VLOOKUP(Table1[[#This Row],[locationaddress]],VENUEID!$A$2:$B$28,1,TRUE)</f>
        <v>#VALUE!</v>
      </c>
      <c r="B819" t="e">
        <f>IF(Table1[[#This Row],[categories]]="","",
IF(ISNUMBER(SEARCH("*ADULTS*",Table1[categories])),"ADULTS",
IF(ISNUMBER(SEARCH("*CHILDREN*",Table1[categories])),"CHILDREN",
IF(ISNUMBER(SEARCH("*TEENS*",Table1[categories])),"TEENS"))))</f>
        <v>#VALUE!</v>
      </c>
      <c r="C819" t="e">
        <f>Table1[[#This Row],[startdatetime]]</f>
        <v>#VALUE!</v>
      </c>
      <c r="D819" t="e">
        <f>CONCATENATE(Table1[[#This Row],[summary]],
CHAR(13),
Table1[[#This Row],[startdayname]],
", ",
TEXT((Table1[[#This Row],[startshortdate]]),"MMM D"),
CHAR(13),
TEXT((Table1[[#This Row],[starttime]]), "h:mm am/pm"),CHAR(13),Table1[[#This Row],[description]],CHAR(13))</f>
        <v>#VALUE!</v>
      </c>
    </row>
    <row r="820" spans="1:4" x14ac:dyDescent="0.25">
      <c r="A820" t="e">
        <f>VLOOKUP(Table1[[#This Row],[locationaddress]],VENUEID!$A$2:$B$28,1,TRUE)</f>
        <v>#VALUE!</v>
      </c>
      <c r="B820" t="e">
        <f>IF(Table1[[#This Row],[categories]]="","",
IF(ISNUMBER(SEARCH("*ADULTS*",Table1[categories])),"ADULTS",
IF(ISNUMBER(SEARCH("*CHILDREN*",Table1[categories])),"CHILDREN",
IF(ISNUMBER(SEARCH("*TEENS*",Table1[categories])),"TEENS"))))</f>
        <v>#VALUE!</v>
      </c>
      <c r="C820" t="e">
        <f>Table1[[#This Row],[startdatetime]]</f>
        <v>#VALUE!</v>
      </c>
      <c r="D820" t="e">
        <f>CONCATENATE(Table1[[#This Row],[summary]],
CHAR(13),
Table1[[#This Row],[startdayname]],
", ",
TEXT((Table1[[#This Row],[startshortdate]]),"MMM D"),
CHAR(13),
TEXT((Table1[[#This Row],[starttime]]), "h:mm am/pm"),CHAR(13),Table1[[#This Row],[description]],CHAR(13))</f>
        <v>#VALUE!</v>
      </c>
    </row>
    <row r="821" spans="1:4" x14ac:dyDescent="0.25">
      <c r="A821" t="e">
        <f>VLOOKUP(Table1[[#This Row],[locationaddress]],VENUEID!$A$2:$B$28,1,TRUE)</f>
        <v>#VALUE!</v>
      </c>
      <c r="B821" t="e">
        <f>IF(Table1[[#This Row],[categories]]="","",
IF(ISNUMBER(SEARCH("*ADULTS*",Table1[categories])),"ADULTS",
IF(ISNUMBER(SEARCH("*CHILDREN*",Table1[categories])),"CHILDREN",
IF(ISNUMBER(SEARCH("*TEENS*",Table1[categories])),"TEENS"))))</f>
        <v>#VALUE!</v>
      </c>
      <c r="C821" t="e">
        <f>Table1[[#This Row],[startdatetime]]</f>
        <v>#VALUE!</v>
      </c>
      <c r="D821" t="e">
        <f>CONCATENATE(Table1[[#This Row],[summary]],
CHAR(13),
Table1[[#This Row],[startdayname]],
", ",
TEXT((Table1[[#This Row],[startshortdate]]),"MMM D"),
CHAR(13),
TEXT((Table1[[#This Row],[starttime]]), "h:mm am/pm"),CHAR(13),Table1[[#This Row],[description]],CHAR(13))</f>
        <v>#VALUE!</v>
      </c>
    </row>
    <row r="822" spans="1:4" x14ac:dyDescent="0.25">
      <c r="A822" t="e">
        <f>VLOOKUP(Table1[[#This Row],[locationaddress]],VENUEID!$A$2:$B$28,1,TRUE)</f>
        <v>#VALUE!</v>
      </c>
      <c r="B822" t="e">
        <f>IF(Table1[[#This Row],[categories]]="","",
IF(ISNUMBER(SEARCH("*ADULTS*",Table1[categories])),"ADULTS",
IF(ISNUMBER(SEARCH("*CHILDREN*",Table1[categories])),"CHILDREN",
IF(ISNUMBER(SEARCH("*TEENS*",Table1[categories])),"TEENS"))))</f>
        <v>#VALUE!</v>
      </c>
      <c r="C822" t="e">
        <f>Table1[[#This Row],[startdatetime]]</f>
        <v>#VALUE!</v>
      </c>
      <c r="D822" t="e">
        <f>CONCATENATE(Table1[[#This Row],[summary]],
CHAR(13),
Table1[[#This Row],[startdayname]],
", ",
TEXT((Table1[[#This Row],[startshortdate]]),"MMM D"),
CHAR(13),
TEXT((Table1[[#This Row],[starttime]]), "h:mm am/pm"),CHAR(13),Table1[[#This Row],[description]],CHAR(13))</f>
        <v>#VALUE!</v>
      </c>
    </row>
    <row r="823" spans="1:4" x14ac:dyDescent="0.25">
      <c r="A823" t="e">
        <f>VLOOKUP(Table1[[#This Row],[locationaddress]],VENUEID!$A$2:$B$28,1,TRUE)</f>
        <v>#VALUE!</v>
      </c>
      <c r="B823" t="e">
        <f>IF(Table1[[#This Row],[categories]]="","",
IF(ISNUMBER(SEARCH("*ADULTS*",Table1[categories])),"ADULTS",
IF(ISNUMBER(SEARCH("*CHILDREN*",Table1[categories])),"CHILDREN",
IF(ISNUMBER(SEARCH("*TEENS*",Table1[categories])),"TEENS"))))</f>
        <v>#VALUE!</v>
      </c>
      <c r="C823" t="e">
        <f>Table1[[#This Row],[startdatetime]]</f>
        <v>#VALUE!</v>
      </c>
      <c r="D823" t="e">
        <f>CONCATENATE(Table1[[#This Row],[summary]],
CHAR(13),
Table1[[#This Row],[startdayname]],
", ",
TEXT((Table1[[#This Row],[startshortdate]]),"MMM D"),
CHAR(13),
TEXT((Table1[[#This Row],[starttime]]), "h:mm am/pm"),CHAR(13),Table1[[#This Row],[description]],CHAR(13))</f>
        <v>#VALUE!</v>
      </c>
    </row>
    <row r="824" spans="1:4" x14ac:dyDescent="0.25">
      <c r="A824" t="e">
        <f>VLOOKUP(Table1[[#This Row],[locationaddress]],VENUEID!$A$2:$B$28,1,TRUE)</f>
        <v>#VALUE!</v>
      </c>
      <c r="B824" t="e">
        <f>IF(Table1[[#This Row],[categories]]="","",
IF(ISNUMBER(SEARCH("*ADULTS*",Table1[categories])),"ADULTS",
IF(ISNUMBER(SEARCH("*CHILDREN*",Table1[categories])),"CHILDREN",
IF(ISNUMBER(SEARCH("*TEENS*",Table1[categories])),"TEENS"))))</f>
        <v>#VALUE!</v>
      </c>
      <c r="C824" t="e">
        <f>Table1[[#This Row],[startdatetime]]</f>
        <v>#VALUE!</v>
      </c>
      <c r="D824" t="e">
        <f>CONCATENATE(Table1[[#This Row],[summary]],
CHAR(13),
Table1[[#This Row],[startdayname]],
", ",
TEXT((Table1[[#This Row],[startshortdate]]),"MMM D"),
CHAR(13),
TEXT((Table1[[#This Row],[starttime]]), "h:mm am/pm"),CHAR(13),Table1[[#This Row],[description]],CHAR(13))</f>
        <v>#VALUE!</v>
      </c>
    </row>
    <row r="825" spans="1:4" x14ac:dyDescent="0.25">
      <c r="A825" t="e">
        <f>VLOOKUP(Table1[[#This Row],[locationaddress]],VENUEID!$A$2:$B$28,1,TRUE)</f>
        <v>#VALUE!</v>
      </c>
      <c r="B825" t="e">
        <f>IF(Table1[[#This Row],[categories]]="","",
IF(ISNUMBER(SEARCH("*ADULTS*",Table1[categories])),"ADULTS",
IF(ISNUMBER(SEARCH("*CHILDREN*",Table1[categories])),"CHILDREN",
IF(ISNUMBER(SEARCH("*TEENS*",Table1[categories])),"TEENS"))))</f>
        <v>#VALUE!</v>
      </c>
      <c r="C825" t="e">
        <f>Table1[[#This Row],[startdatetime]]</f>
        <v>#VALUE!</v>
      </c>
      <c r="D825" t="e">
        <f>CONCATENATE(Table1[[#This Row],[summary]],
CHAR(13),
Table1[[#This Row],[startdayname]],
", ",
TEXT((Table1[[#This Row],[startshortdate]]),"MMM D"),
CHAR(13),
TEXT((Table1[[#This Row],[starttime]]), "h:mm am/pm"),CHAR(13),Table1[[#This Row],[description]],CHAR(13))</f>
        <v>#VALUE!</v>
      </c>
    </row>
    <row r="826" spans="1:4" x14ac:dyDescent="0.25">
      <c r="A826" t="e">
        <f>VLOOKUP(Table1[[#This Row],[locationaddress]],VENUEID!$A$2:$B$28,1,TRUE)</f>
        <v>#VALUE!</v>
      </c>
      <c r="B826" t="e">
        <f>IF(Table1[[#This Row],[categories]]="","",
IF(ISNUMBER(SEARCH("*ADULTS*",Table1[categories])),"ADULTS",
IF(ISNUMBER(SEARCH("*CHILDREN*",Table1[categories])),"CHILDREN",
IF(ISNUMBER(SEARCH("*TEENS*",Table1[categories])),"TEENS"))))</f>
        <v>#VALUE!</v>
      </c>
      <c r="C826" t="e">
        <f>Table1[[#This Row],[startdatetime]]</f>
        <v>#VALUE!</v>
      </c>
      <c r="D826" t="e">
        <f>CONCATENATE(Table1[[#This Row],[summary]],
CHAR(13),
Table1[[#This Row],[startdayname]],
", ",
TEXT((Table1[[#This Row],[startshortdate]]),"MMM D"),
CHAR(13),
TEXT((Table1[[#This Row],[starttime]]), "h:mm am/pm"),CHAR(13),Table1[[#This Row],[description]],CHAR(13))</f>
        <v>#VALUE!</v>
      </c>
    </row>
    <row r="827" spans="1:4" x14ac:dyDescent="0.25">
      <c r="A827" t="e">
        <f>VLOOKUP(Table1[[#This Row],[locationaddress]],VENUEID!$A$2:$B$28,1,TRUE)</f>
        <v>#VALUE!</v>
      </c>
      <c r="B827" t="e">
        <f>IF(Table1[[#This Row],[categories]]="","",
IF(ISNUMBER(SEARCH("*ADULTS*",Table1[categories])),"ADULTS",
IF(ISNUMBER(SEARCH("*CHILDREN*",Table1[categories])),"CHILDREN",
IF(ISNUMBER(SEARCH("*TEENS*",Table1[categories])),"TEENS"))))</f>
        <v>#VALUE!</v>
      </c>
      <c r="C827" t="e">
        <f>Table1[[#This Row],[startdatetime]]</f>
        <v>#VALUE!</v>
      </c>
      <c r="D827" t="e">
        <f>CONCATENATE(Table1[[#This Row],[summary]],
CHAR(13),
Table1[[#This Row],[startdayname]],
", ",
TEXT((Table1[[#This Row],[startshortdate]]),"MMM D"),
CHAR(13),
TEXT((Table1[[#This Row],[starttime]]), "h:mm am/pm"),CHAR(13),Table1[[#This Row],[description]],CHAR(13))</f>
        <v>#VALUE!</v>
      </c>
    </row>
    <row r="828" spans="1:4" x14ac:dyDescent="0.25">
      <c r="A828" t="e">
        <f>VLOOKUP(Table1[[#This Row],[locationaddress]],VENUEID!$A$2:$B$28,1,TRUE)</f>
        <v>#VALUE!</v>
      </c>
      <c r="B828" t="e">
        <f>IF(Table1[[#This Row],[categories]]="","",
IF(ISNUMBER(SEARCH("*ADULTS*",Table1[categories])),"ADULTS",
IF(ISNUMBER(SEARCH("*CHILDREN*",Table1[categories])),"CHILDREN",
IF(ISNUMBER(SEARCH("*TEENS*",Table1[categories])),"TEENS"))))</f>
        <v>#VALUE!</v>
      </c>
      <c r="C828" t="e">
        <f>Table1[[#This Row],[startdatetime]]</f>
        <v>#VALUE!</v>
      </c>
      <c r="D828" t="e">
        <f>CONCATENATE(Table1[[#This Row],[summary]],
CHAR(13),
Table1[[#This Row],[startdayname]],
", ",
TEXT((Table1[[#This Row],[startshortdate]]),"MMM D"),
CHAR(13),
TEXT((Table1[[#This Row],[starttime]]), "h:mm am/pm"),CHAR(13),Table1[[#This Row],[description]],CHAR(13))</f>
        <v>#VALUE!</v>
      </c>
    </row>
    <row r="829" spans="1:4" x14ac:dyDescent="0.25">
      <c r="A829" t="e">
        <f>VLOOKUP(Table1[[#This Row],[locationaddress]],VENUEID!$A$2:$B$28,1,TRUE)</f>
        <v>#VALUE!</v>
      </c>
      <c r="B829" t="e">
        <f>IF(Table1[[#This Row],[categories]]="","",
IF(ISNUMBER(SEARCH("*ADULTS*",Table1[categories])),"ADULTS",
IF(ISNUMBER(SEARCH("*CHILDREN*",Table1[categories])),"CHILDREN",
IF(ISNUMBER(SEARCH("*TEENS*",Table1[categories])),"TEENS"))))</f>
        <v>#VALUE!</v>
      </c>
      <c r="C829" t="e">
        <f>Table1[[#This Row],[startdatetime]]</f>
        <v>#VALUE!</v>
      </c>
      <c r="D829" t="e">
        <f>CONCATENATE(Table1[[#This Row],[summary]],
CHAR(13),
Table1[[#This Row],[startdayname]],
", ",
TEXT((Table1[[#This Row],[startshortdate]]),"MMM D"),
CHAR(13),
TEXT((Table1[[#This Row],[starttime]]), "h:mm am/pm"),CHAR(13),Table1[[#This Row],[description]],CHAR(13))</f>
        <v>#VALUE!</v>
      </c>
    </row>
    <row r="830" spans="1:4" x14ac:dyDescent="0.25">
      <c r="A830" t="e">
        <f>VLOOKUP(Table1[[#This Row],[locationaddress]],VENUEID!$A$2:$B$28,1,TRUE)</f>
        <v>#VALUE!</v>
      </c>
      <c r="B830" t="e">
        <f>IF(Table1[[#This Row],[categories]]="","",
IF(ISNUMBER(SEARCH("*ADULTS*",Table1[categories])),"ADULTS",
IF(ISNUMBER(SEARCH("*CHILDREN*",Table1[categories])),"CHILDREN",
IF(ISNUMBER(SEARCH("*TEENS*",Table1[categories])),"TEENS"))))</f>
        <v>#VALUE!</v>
      </c>
      <c r="C830" t="e">
        <f>Table1[[#This Row],[startdatetime]]</f>
        <v>#VALUE!</v>
      </c>
      <c r="D830" t="e">
        <f>CONCATENATE(Table1[[#This Row],[summary]],
CHAR(13),
Table1[[#This Row],[startdayname]],
", ",
TEXT((Table1[[#This Row],[startshortdate]]),"MMM D"),
CHAR(13),
TEXT((Table1[[#This Row],[starttime]]), "h:mm am/pm"),CHAR(13),Table1[[#This Row],[description]],CHAR(13))</f>
        <v>#VALUE!</v>
      </c>
    </row>
    <row r="831" spans="1:4" x14ac:dyDescent="0.25">
      <c r="A831" t="e">
        <f>VLOOKUP(Table1[[#This Row],[locationaddress]],VENUEID!$A$2:$B$28,1,TRUE)</f>
        <v>#VALUE!</v>
      </c>
      <c r="B831" t="e">
        <f>IF(Table1[[#This Row],[categories]]="","",
IF(ISNUMBER(SEARCH("*ADULTS*",Table1[categories])),"ADULTS",
IF(ISNUMBER(SEARCH("*CHILDREN*",Table1[categories])),"CHILDREN",
IF(ISNUMBER(SEARCH("*TEENS*",Table1[categories])),"TEENS"))))</f>
        <v>#VALUE!</v>
      </c>
      <c r="C831" t="e">
        <f>Table1[[#This Row],[startdatetime]]</f>
        <v>#VALUE!</v>
      </c>
      <c r="D831" t="e">
        <f>CONCATENATE(Table1[[#This Row],[summary]],
CHAR(13),
Table1[[#This Row],[startdayname]],
", ",
TEXT((Table1[[#This Row],[startshortdate]]),"MMM D"),
CHAR(13),
TEXT((Table1[[#This Row],[starttime]]), "h:mm am/pm"),CHAR(13),Table1[[#This Row],[description]],CHAR(13))</f>
        <v>#VALUE!</v>
      </c>
    </row>
    <row r="832" spans="1:4" x14ac:dyDescent="0.25">
      <c r="A832" t="e">
        <f>VLOOKUP(Table1[[#This Row],[locationaddress]],VENUEID!$A$2:$B$28,1,TRUE)</f>
        <v>#VALUE!</v>
      </c>
      <c r="B832" t="e">
        <f>IF(Table1[[#This Row],[categories]]="","",
IF(ISNUMBER(SEARCH("*ADULTS*",Table1[categories])),"ADULTS",
IF(ISNUMBER(SEARCH("*CHILDREN*",Table1[categories])),"CHILDREN",
IF(ISNUMBER(SEARCH("*TEENS*",Table1[categories])),"TEENS"))))</f>
        <v>#VALUE!</v>
      </c>
      <c r="C832" t="e">
        <f>Table1[[#This Row],[startdatetime]]</f>
        <v>#VALUE!</v>
      </c>
      <c r="D832" t="e">
        <f>CONCATENATE(Table1[[#This Row],[summary]],
CHAR(13),
Table1[[#This Row],[startdayname]],
", ",
TEXT((Table1[[#This Row],[startshortdate]]),"MMM D"),
CHAR(13),
TEXT((Table1[[#This Row],[starttime]]), "h:mm am/pm"),CHAR(13),Table1[[#This Row],[description]],CHAR(13))</f>
        <v>#VALUE!</v>
      </c>
    </row>
    <row r="833" spans="1:4" x14ac:dyDescent="0.25">
      <c r="A833" t="e">
        <f>VLOOKUP(Table1[[#This Row],[locationaddress]],VENUEID!$A$2:$B$28,1,TRUE)</f>
        <v>#VALUE!</v>
      </c>
      <c r="B833" t="e">
        <f>IF(Table1[[#This Row],[categories]]="","",
IF(ISNUMBER(SEARCH("*ADULTS*",Table1[categories])),"ADULTS",
IF(ISNUMBER(SEARCH("*CHILDREN*",Table1[categories])),"CHILDREN",
IF(ISNUMBER(SEARCH("*TEENS*",Table1[categories])),"TEENS"))))</f>
        <v>#VALUE!</v>
      </c>
      <c r="C833" t="e">
        <f>Table1[[#This Row],[startdatetime]]</f>
        <v>#VALUE!</v>
      </c>
      <c r="D833" t="e">
        <f>CONCATENATE(Table1[[#This Row],[summary]],
CHAR(13),
Table1[[#This Row],[startdayname]],
", ",
TEXT((Table1[[#This Row],[startshortdate]]),"MMM D"),
CHAR(13),
TEXT((Table1[[#This Row],[starttime]]), "h:mm am/pm"),CHAR(13),Table1[[#This Row],[description]],CHAR(13))</f>
        <v>#VALUE!</v>
      </c>
    </row>
    <row r="834" spans="1:4" x14ac:dyDescent="0.25">
      <c r="A834" t="e">
        <f>VLOOKUP(Table1[[#This Row],[locationaddress]],VENUEID!$A$2:$B$28,1,TRUE)</f>
        <v>#VALUE!</v>
      </c>
      <c r="B834" t="e">
        <f>IF(Table1[[#This Row],[categories]]="","",
IF(ISNUMBER(SEARCH("*ADULTS*",Table1[categories])),"ADULTS",
IF(ISNUMBER(SEARCH("*CHILDREN*",Table1[categories])),"CHILDREN",
IF(ISNUMBER(SEARCH("*TEENS*",Table1[categories])),"TEENS"))))</f>
        <v>#VALUE!</v>
      </c>
      <c r="C834" t="e">
        <f>Table1[[#This Row],[startdatetime]]</f>
        <v>#VALUE!</v>
      </c>
      <c r="D834" t="e">
        <f>CONCATENATE(Table1[[#This Row],[summary]],
CHAR(13),
Table1[[#This Row],[startdayname]],
", ",
TEXT((Table1[[#This Row],[startshortdate]]),"MMM D"),
CHAR(13),
TEXT((Table1[[#This Row],[starttime]]), "h:mm am/pm"),CHAR(13),Table1[[#This Row],[description]],CHAR(13))</f>
        <v>#VALUE!</v>
      </c>
    </row>
    <row r="835" spans="1:4" x14ac:dyDescent="0.25">
      <c r="A835" t="e">
        <f>VLOOKUP(Table1[[#This Row],[locationaddress]],VENUEID!$A$2:$B$28,1,TRUE)</f>
        <v>#VALUE!</v>
      </c>
      <c r="B835" t="e">
        <f>IF(Table1[[#This Row],[categories]]="","",
IF(ISNUMBER(SEARCH("*ADULTS*",Table1[categories])),"ADULTS",
IF(ISNUMBER(SEARCH("*CHILDREN*",Table1[categories])),"CHILDREN",
IF(ISNUMBER(SEARCH("*TEENS*",Table1[categories])),"TEENS"))))</f>
        <v>#VALUE!</v>
      </c>
      <c r="C835" t="e">
        <f>Table1[[#This Row],[startdatetime]]</f>
        <v>#VALUE!</v>
      </c>
      <c r="D835" t="e">
        <f>CONCATENATE(Table1[[#This Row],[summary]],
CHAR(13),
Table1[[#This Row],[startdayname]],
", ",
TEXT((Table1[[#This Row],[startshortdate]]),"MMM D"),
CHAR(13),
TEXT((Table1[[#This Row],[starttime]]), "h:mm am/pm"),CHAR(13),Table1[[#This Row],[description]],CHAR(13))</f>
        <v>#VALUE!</v>
      </c>
    </row>
    <row r="836" spans="1:4" x14ac:dyDescent="0.25">
      <c r="A836" t="e">
        <f>VLOOKUP(Table1[[#This Row],[locationaddress]],VENUEID!$A$2:$B$28,1,TRUE)</f>
        <v>#VALUE!</v>
      </c>
      <c r="B836" t="e">
        <f>IF(Table1[[#This Row],[categories]]="","",
IF(ISNUMBER(SEARCH("*ADULTS*",Table1[categories])),"ADULTS",
IF(ISNUMBER(SEARCH("*CHILDREN*",Table1[categories])),"CHILDREN",
IF(ISNUMBER(SEARCH("*TEENS*",Table1[categories])),"TEENS"))))</f>
        <v>#VALUE!</v>
      </c>
      <c r="C836" t="e">
        <f>Table1[[#This Row],[startdatetime]]</f>
        <v>#VALUE!</v>
      </c>
      <c r="D836" t="e">
        <f>CONCATENATE(Table1[[#This Row],[summary]],
CHAR(13),
Table1[[#This Row],[startdayname]],
", ",
TEXT((Table1[[#This Row],[startshortdate]]),"MMM D"),
CHAR(13),
TEXT((Table1[[#This Row],[starttime]]), "h:mm am/pm"),CHAR(13),Table1[[#This Row],[description]],CHAR(13))</f>
        <v>#VALUE!</v>
      </c>
    </row>
    <row r="837" spans="1:4" x14ac:dyDescent="0.25">
      <c r="A837" t="e">
        <f>VLOOKUP(Table1[[#This Row],[locationaddress]],VENUEID!$A$2:$B$28,1,TRUE)</f>
        <v>#VALUE!</v>
      </c>
      <c r="B837" t="e">
        <f>IF(Table1[[#This Row],[categories]]="","",
IF(ISNUMBER(SEARCH("*ADULTS*",Table1[categories])),"ADULTS",
IF(ISNUMBER(SEARCH("*CHILDREN*",Table1[categories])),"CHILDREN",
IF(ISNUMBER(SEARCH("*TEENS*",Table1[categories])),"TEENS"))))</f>
        <v>#VALUE!</v>
      </c>
      <c r="C837" t="e">
        <f>Table1[[#This Row],[startdatetime]]</f>
        <v>#VALUE!</v>
      </c>
      <c r="D837" t="e">
        <f>CONCATENATE(Table1[[#This Row],[summary]],
CHAR(13),
Table1[[#This Row],[startdayname]],
", ",
TEXT((Table1[[#This Row],[startshortdate]]),"MMM D"),
CHAR(13),
TEXT((Table1[[#This Row],[starttime]]), "h:mm am/pm"),CHAR(13),Table1[[#This Row],[description]],CHAR(13))</f>
        <v>#VALUE!</v>
      </c>
    </row>
    <row r="838" spans="1:4" x14ac:dyDescent="0.25">
      <c r="A838" t="e">
        <f>VLOOKUP(Table1[[#This Row],[locationaddress]],VENUEID!$A$2:$B$28,1,TRUE)</f>
        <v>#VALUE!</v>
      </c>
      <c r="B838" t="e">
        <f>IF(Table1[[#This Row],[categories]]="","",
IF(ISNUMBER(SEARCH("*ADULTS*",Table1[categories])),"ADULTS",
IF(ISNUMBER(SEARCH("*CHILDREN*",Table1[categories])),"CHILDREN",
IF(ISNUMBER(SEARCH("*TEENS*",Table1[categories])),"TEENS"))))</f>
        <v>#VALUE!</v>
      </c>
      <c r="C838" t="e">
        <f>Table1[[#This Row],[startdatetime]]</f>
        <v>#VALUE!</v>
      </c>
      <c r="D838" t="e">
        <f>CONCATENATE(Table1[[#This Row],[summary]],
CHAR(13),
Table1[[#This Row],[startdayname]],
", ",
TEXT((Table1[[#This Row],[startshortdate]]),"MMM D"),
CHAR(13),
TEXT((Table1[[#This Row],[starttime]]), "h:mm am/pm"),CHAR(13),Table1[[#This Row],[description]],CHAR(13))</f>
        <v>#VALUE!</v>
      </c>
    </row>
    <row r="839" spans="1:4" x14ac:dyDescent="0.25">
      <c r="A839" t="e">
        <f>VLOOKUP(Table1[[#This Row],[locationaddress]],VENUEID!$A$2:$B$28,1,TRUE)</f>
        <v>#VALUE!</v>
      </c>
      <c r="B839" t="e">
        <f>IF(Table1[[#This Row],[categories]]="","",
IF(ISNUMBER(SEARCH("*ADULTS*",Table1[categories])),"ADULTS",
IF(ISNUMBER(SEARCH("*CHILDREN*",Table1[categories])),"CHILDREN",
IF(ISNUMBER(SEARCH("*TEENS*",Table1[categories])),"TEENS"))))</f>
        <v>#VALUE!</v>
      </c>
      <c r="C839" t="e">
        <f>Table1[[#This Row],[startdatetime]]</f>
        <v>#VALUE!</v>
      </c>
      <c r="D839" t="e">
        <f>CONCATENATE(Table1[[#This Row],[summary]],
CHAR(13),
Table1[[#This Row],[startdayname]],
", ",
TEXT((Table1[[#This Row],[startshortdate]]),"MMM D"),
CHAR(13),
TEXT((Table1[[#This Row],[starttime]]), "h:mm am/pm"),CHAR(13),Table1[[#This Row],[description]],CHAR(13))</f>
        <v>#VALUE!</v>
      </c>
    </row>
    <row r="840" spans="1:4" x14ac:dyDescent="0.25">
      <c r="A840" t="e">
        <f>VLOOKUP(Table1[[#This Row],[locationaddress]],VENUEID!$A$2:$B$28,1,TRUE)</f>
        <v>#VALUE!</v>
      </c>
      <c r="B840" t="e">
        <f>IF(Table1[[#This Row],[categories]]="","",
IF(ISNUMBER(SEARCH("*ADULTS*",Table1[categories])),"ADULTS",
IF(ISNUMBER(SEARCH("*CHILDREN*",Table1[categories])),"CHILDREN",
IF(ISNUMBER(SEARCH("*TEENS*",Table1[categories])),"TEENS"))))</f>
        <v>#VALUE!</v>
      </c>
      <c r="C840" t="e">
        <f>Table1[[#This Row],[startdatetime]]</f>
        <v>#VALUE!</v>
      </c>
      <c r="D840" t="e">
        <f>CONCATENATE(Table1[[#This Row],[summary]],
CHAR(13),
Table1[[#This Row],[startdayname]],
", ",
TEXT((Table1[[#This Row],[startshortdate]]),"MMM D"),
CHAR(13),
TEXT((Table1[[#This Row],[starttime]]), "h:mm am/pm"),CHAR(13),Table1[[#This Row],[description]],CHAR(13))</f>
        <v>#VALUE!</v>
      </c>
    </row>
    <row r="841" spans="1:4" x14ac:dyDescent="0.25">
      <c r="A841" t="e">
        <f>VLOOKUP(Table1[[#This Row],[locationaddress]],VENUEID!$A$2:$B$28,1,TRUE)</f>
        <v>#VALUE!</v>
      </c>
      <c r="B841" t="e">
        <f>IF(Table1[[#This Row],[categories]]="","",
IF(ISNUMBER(SEARCH("*ADULTS*",Table1[categories])),"ADULTS",
IF(ISNUMBER(SEARCH("*CHILDREN*",Table1[categories])),"CHILDREN",
IF(ISNUMBER(SEARCH("*TEENS*",Table1[categories])),"TEENS"))))</f>
        <v>#VALUE!</v>
      </c>
      <c r="C841" t="e">
        <f>Table1[[#This Row],[startdatetime]]</f>
        <v>#VALUE!</v>
      </c>
      <c r="D841" t="e">
        <f>CONCATENATE(Table1[[#This Row],[summary]],
CHAR(13),
Table1[[#This Row],[startdayname]],
", ",
TEXT((Table1[[#This Row],[startshortdate]]),"MMM D"),
CHAR(13),
TEXT((Table1[[#This Row],[starttime]]), "h:mm am/pm"),CHAR(13),Table1[[#This Row],[description]],CHAR(13))</f>
        <v>#VALUE!</v>
      </c>
    </row>
    <row r="842" spans="1:4" x14ac:dyDescent="0.25">
      <c r="A842" t="e">
        <f>VLOOKUP(Table1[[#This Row],[locationaddress]],VENUEID!$A$2:$B$28,1,TRUE)</f>
        <v>#VALUE!</v>
      </c>
      <c r="B842" t="e">
        <f>IF(Table1[[#This Row],[categories]]="","",
IF(ISNUMBER(SEARCH("*ADULTS*",Table1[categories])),"ADULTS",
IF(ISNUMBER(SEARCH("*CHILDREN*",Table1[categories])),"CHILDREN",
IF(ISNUMBER(SEARCH("*TEENS*",Table1[categories])),"TEENS"))))</f>
        <v>#VALUE!</v>
      </c>
      <c r="C842" t="e">
        <f>Table1[[#This Row],[startdatetime]]</f>
        <v>#VALUE!</v>
      </c>
      <c r="D842" t="e">
        <f>CONCATENATE(Table1[[#This Row],[summary]],
CHAR(13),
Table1[[#This Row],[startdayname]],
", ",
TEXT((Table1[[#This Row],[startshortdate]]),"MMM D"),
CHAR(13),
TEXT((Table1[[#This Row],[starttime]]), "h:mm am/pm"),CHAR(13),Table1[[#This Row],[description]],CHAR(13))</f>
        <v>#VALUE!</v>
      </c>
    </row>
    <row r="843" spans="1:4" x14ac:dyDescent="0.25">
      <c r="A843" t="e">
        <f>VLOOKUP(Table1[[#This Row],[locationaddress]],VENUEID!$A$2:$B$28,1,TRUE)</f>
        <v>#VALUE!</v>
      </c>
      <c r="B843" t="e">
        <f>IF(Table1[[#This Row],[categories]]="","",
IF(ISNUMBER(SEARCH("*ADULTS*",Table1[categories])),"ADULTS",
IF(ISNUMBER(SEARCH("*CHILDREN*",Table1[categories])),"CHILDREN",
IF(ISNUMBER(SEARCH("*TEENS*",Table1[categories])),"TEENS"))))</f>
        <v>#VALUE!</v>
      </c>
      <c r="C843" t="e">
        <f>Table1[[#This Row],[startdatetime]]</f>
        <v>#VALUE!</v>
      </c>
      <c r="D843" t="e">
        <f>CONCATENATE(Table1[[#This Row],[summary]],
CHAR(13),
Table1[[#This Row],[startdayname]],
", ",
TEXT((Table1[[#This Row],[startshortdate]]),"MMM D"),
CHAR(13),
TEXT((Table1[[#This Row],[starttime]]), "h:mm am/pm"),CHAR(13),Table1[[#This Row],[description]],CHAR(13))</f>
        <v>#VALUE!</v>
      </c>
    </row>
    <row r="844" spans="1:4" x14ac:dyDescent="0.25">
      <c r="A844" t="e">
        <f>VLOOKUP(Table1[[#This Row],[locationaddress]],VENUEID!$A$2:$B$28,1,TRUE)</f>
        <v>#VALUE!</v>
      </c>
      <c r="B844" t="e">
        <f>IF(Table1[[#This Row],[categories]]="","",
IF(ISNUMBER(SEARCH("*ADULTS*",Table1[categories])),"ADULTS",
IF(ISNUMBER(SEARCH("*CHILDREN*",Table1[categories])),"CHILDREN",
IF(ISNUMBER(SEARCH("*TEENS*",Table1[categories])),"TEENS"))))</f>
        <v>#VALUE!</v>
      </c>
      <c r="C844" t="e">
        <f>Table1[[#This Row],[startdatetime]]</f>
        <v>#VALUE!</v>
      </c>
      <c r="D844" t="e">
        <f>CONCATENATE(Table1[[#This Row],[summary]],
CHAR(13),
Table1[[#This Row],[startdayname]],
", ",
TEXT((Table1[[#This Row],[startshortdate]]),"MMM D"),
CHAR(13),
TEXT((Table1[[#This Row],[starttime]]), "h:mm am/pm"),CHAR(13),Table1[[#This Row],[description]],CHAR(13))</f>
        <v>#VALUE!</v>
      </c>
    </row>
    <row r="845" spans="1:4" x14ac:dyDescent="0.25">
      <c r="A845" t="e">
        <f>VLOOKUP(Table1[[#This Row],[locationaddress]],VENUEID!$A$2:$B$28,1,TRUE)</f>
        <v>#VALUE!</v>
      </c>
      <c r="B845" t="e">
        <f>IF(Table1[[#This Row],[categories]]="","",
IF(ISNUMBER(SEARCH("*ADULTS*",Table1[categories])),"ADULTS",
IF(ISNUMBER(SEARCH("*CHILDREN*",Table1[categories])),"CHILDREN",
IF(ISNUMBER(SEARCH("*TEENS*",Table1[categories])),"TEENS"))))</f>
        <v>#VALUE!</v>
      </c>
      <c r="C845" t="e">
        <f>Table1[[#This Row],[startdatetime]]</f>
        <v>#VALUE!</v>
      </c>
      <c r="D845" t="e">
        <f>CONCATENATE(Table1[[#This Row],[summary]],
CHAR(13),
Table1[[#This Row],[startdayname]],
", ",
TEXT((Table1[[#This Row],[startshortdate]]),"MMM D"),
CHAR(13),
TEXT((Table1[[#This Row],[starttime]]), "h:mm am/pm"),CHAR(13),Table1[[#This Row],[description]],CHAR(13))</f>
        <v>#VALUE!</v>
      </c>
    </row>
    <row r="846" spans="1:4" x14ac:dyDescent="0.25">
      <c r="A846" t="e">
        <f>VLOOKUP(Table1[[#This Row],[locationaddress]],VENUEID!$A$2:$B$28,1,TRUE)</f>
        <v>#VALUE!</v>
      </c>
      <c r="B846" t="e">
        <f>IF(Table1[[#This Row],[categories]]="","",
IF(ISNUMBER(SEARCH("*ADULTS*",Table1[categories])),"ADULTS",
IF(ISNUMBER(SEARCH("*CHILDREN*",Table1[categories])),"CHILDREN",
IF(ISNUMBER(SEARCH("*TEENS*",Table1[categories])),"TEENS"))))</f>
        <v>#VALUE!</v>
      </c>
      <c r="C846" t="e">
        <f>Table1[[#This Row],[startdatetime]]</f>
        <v>#VALUE!</v>
      </c>
      <c r="D846" t="e">
        <f>CONCATENATE(Table1[[#This Row],[summary]],
CHAR(13),
Table1[[#This Row],[startdayname]],
", ",
TEXT((Table1[[#This Row],[startshortdate]]),"MMM D"),
CHAR(13),
TEXT((Table1[[#This Row],[starttime]]), "h:mm am/pm"),CHAR(13),Table1[[#This Row],[description]],CHAR(13))</f>
        <v>#VALUE!</v>
      </c>
    </row>
    <row r="847" spans="1:4" x14ac:dyDescent="0.25">
      <c r="A847" t="e">
        <f>VLOOKUP(Table1[[#This Row],[locationaddress]],VENUEID!$A$2:$B$28,1,TRUE)</f>
        <v>#VALUE!</v>
      </c>
      <c r="B847" t="e">
        <f>IF(Table1[[#This Row],[categories]]="","",
IF(ISNUMBER(SEARCH("*ADULTS*",Table1[categories])),"ADULTS",
IF(ISNUMBER(SEARCH("*CHILDREN*",Table1[categories])),"CHILDREN",
IF(ISNUMBER(SEARCH("*TEENS*",Table1[categories])),"TEENS"))))</f>
        <v>#VALUE!</v>
      </c>
      <c r="C847" t="e">
        <f>Table1[[#This Row],[startdatetime]]</f>
        <v>#VALUE!</v>
      </c>
      <c r="D847" t="e">
        <f>CONCATENATE(Table1[[#This Row],[summary]],
CHAR(13),
Table1[[#This Row],[startdayname]],
", ",
TEXT((Table1[[#This Row],[startshortdate]]),"MMM D"),
CHAR(13),
TEXT((Table1[[#This Row],[starttime]]), "h:mm am/pm"),CHAR(13),Table1[[#This Row],[description]],CHAR(13))</f>
        <v>#VALUE!</v>
      </c>
    </row>
    <row r="848" spans="1:4" x14ac:dyDescent="0.25">
      <c r="A848" t="e">
        <f>VLOOKUP(Table1[[#This Row],[locationaddress]],VENUEID!$A$2:$B$28,1,TRUE)</f>
        <v>#VALUE!</v>
      </c>
      <c r="B848" t="e">
        <f>IF(Table1[[#This Row],[categories]]="","",
IF(ISNUMBER(SEARCH("*ADULTS*",Table1[categories])),"ADULTS",
IF(ISNUMBER(SEARCH("*CHILDREN*",Table1[categories])),"CHILDREN",
IF(ISNUMBER(SEARCH("*TEENS*",Table1[categories])),"TEENS"))))</f>
        <v>#VALUE!</v>
      </c>
      <c r="C848" t="e">
        <f>Table1[[#This Row],[startdatetime]]</f>
        <v>#VALUE!</v>
      </c>
      <c r="D848" t="e">
        <f>CONCATENATE(Table1[[#This Row],[summary]],
CHAR(13),
Table1[[#This Row],[startdayname]],
", ",
TEXT((Table1[[#This Row],[startshortdate]]),"MMM D"),
CHAR(13),
TEXT((Table1[[#This Row],[starttime]]), "h:mm am/pm"),CHAR(13),Table1[[#This Row],[description]],CHAR(13))</f>
        <v>#VALUE!</v>
      </c>
    </row>
    <row r="849" spans="1:4" x14ac:dyDescent="0.25">
      <c r="A849" t="e">
        <f>VLOOKUP(Table1[[#This Row],[locationaddress]],VENUEID!$A$2:$B$28,1,TRUE)</f>
        <v>#VALUE!</v>
      </c>
      <c r="B849" t="e">
        <f>IF(Table1[[#This Row],[categories]]="","",
IF(ISNUMBER(SEARCH("*ADULTS*",Table1[categories])),"ADULTS",
IF(ISNUMBER(SEARCH("*CHILDREN*",Table1[categories])),"CHILDREN",
IF(ISNUMBER(SEARCH("*TEENS*",Table1[categories])),"TEENS"))))</f>
        <v>#VALUE!</v>
      </c>
      <c r="C849" t="e">
        <f>Table1[[#This Row],[startdatetime]]</f>
        <v>#VALUE!</v>
      </c>
      <c r="D849" t="e">
        <f>CONCATENATE(Table1[[#This Row],[summary]],
CHAR(13),
Table1[[#This Row],[startdayname]],
", ",
TEXT((Table1[[#This Row],[startshortdate]]),"MMM D"),
CHAR(13),
TEXT((Table1[[#This Row],[starttime]]), "h:mm am/pm"),CHAR(13),Table1[[#This Row],[description]],CHAR(13))</f>
        <v>#VALUE!</v>
      </c>
    </row>
    <row r="850" spans="1:4" x14ac:dyDescent="0.25">
      <c r="A850" t="e">
        <f>VLOOKUP(Table1[[#This Row],[locationaddress]],VENUEID!$A$2:$B$28,1,TRUE)</f>
        <v>#VALUE!</v>
      </c>
      <c r="B850" t="e">
        <f>IF(Table1[[#This Row],[categories]]="","",
IF(ISNUMBER(SEARCH("*ADULTS*",Table1[categories])),"ADULTS",
IF(ISNUMBER(SEARCH("*CHILDREN*",Table1[categories])),"CHILDREN",
IF(ISNUMBER(SEARCH("*TEENS*",Table1[categories])),"TEENS"))))</f>
        <v>#VALUE!</v>
      </c>
      <c r="C850" t="e">
        <f>Table1[[#This Row],[startdatetime]]</f>
        <v>#VALUE!</v>
      </c>
      <c r="D850" t="e">
        <f>CONCATENATE(Table1[[#This Row],[summary]],
CHAR(13),
Table1[[#This Row],[startdayname]],
", ",
TEXT((Table1[[#This Row],[startshortdate]]),"MMM D"),
CHAR(13),
TEXT((Table1[[#This Row],[starttime]]), "h:mm am/pm"),CHAR(13),Table1[[#This Row],[description]],CHAR(13))</f>
        <v>#VALUE!</v>
      </c>
    </row>
    <row r="851" spans="1:4" x14ac:dyDescent="0.25">
      <c r="A851" t="e">
        <f>VLOOKUP(Table1[[#This Row],[locationaddress]],VENUEID!$A$2:$B$28,1,TRUE)</f>
        <v>#VALUE!</v>
      </c>
      <c r="B851" t="e">
        <f>IF(Table1[[#This Row],[categories]]="","",
IF(ISNUMBER(SEARCH("*ADULTS*",Table1[categories])),"ADULTS",
IF(ISNUMBER(SEARCH("*CHILDREN*",Table1[categories])),"CHILDREN",
IF(ISNUMBER(SEARCH("*TEENS*",Table1[categories])),"TEENS"))))</f>
        <v>#VALUE!</v>
      </c>
      <c r="C851" t="e">
        <f>Table1[[#This Row],[startdatetime]]</f>
        <v>#VALUE!</v>
      </c>
      <c r="D851" t="e">
        <f>CONCATENATE(Table1[[#This Row],[summary]],
CHAR(13),
Table1[[#This Row],[startdayname]],
", ",
TEXT((Table1[[#This Row],[startshortdate]]),"MMM D"),
CHAR(13),
TEXT((Table1[[#This Row],[starttime]]), "h:mm am/pm"),CHAR(13),Table1[[#This Row],[description]],CHAR(13))</f>
        <v>#VALUE!</v>
      </c>
    </row>
    <row r="852" spans="1:4" x14ac:dyDescent="0.25">
      <c r="A852" t="e">
        <f>VLOOKUP(Table1[[#This Row],[locationaddress]],VENUEID!$A$2:$B$28,1,TRUE)</f>
        <v>#VALUE!</v>
      </c>
      <c r="B852" t="e">
        <f>IF(Table1[[#This Row],[categories]]="","",
IF(ISNUMBER(SEARCH("*ADULTS*",Table1[categories])),"ADULTS",
IF(ISNUMBER(SEARCH("*CHILDREN*",Table1[categories])),"CHILDREN",
IF(ISNUMBER(SEARCH("*TEENS*",Table1[categories])),"TEENS"))))</f>
        <v>#VALUE!</v>
      </c>
      <c r="C852" t="e">
        <f>Table1[[#This Row],[startdatetime]]</f>
        <v>#VALUE!</v>
      </c>
      <c r="D852" t="e">
        <f>CONCATENATE(Table1[[#This Row],[summary]],
CHAR(13),
Table1[[#This Row],[startdayname]],
", ",
TEXT((Table1[[#This Row],[startshortdate]]),"MMM D"),
CHAR(13),
TEXT((Table1[[#This Row],[starttime]]), "h:mm am/pm"),CHAR(13),Table1[[#This Row],[description]],CHAR(13))</f>
        <v>#VALUE!</v>
      </c>
    </row>
    <row r="853" spans="1:4" x14ac:dyDescent="0.25">
      <c r="A853" t="e">
        <f>VLOOKUP(Table1[[#This Row],[locationaddress]],VENUEID!$A$2:$B$28,1,TRUE)</f>
        <v>#VALUE!</v>
      </c>
      <c r="B853" t="e">
        <f>IF(Table1[[#This Row],[categories]]="","",
IF(ISNUMBER(SEARCH("*ADULTS*",Table1[categories])),"ADULTS",
IF(ISNUMBER(SEARCH("*CHILDREN*",Table1[categories])),"CHILDREN",
IF(ISNUMBER(SEARCH("*TEENS*",Table1[categories])),"TEENS"))))</f>
        <v>#VALUE!</v>
      </c>
      <c r="C853" t="e">
        <f>Table1[[#This Row],[startdatetime]]</f>
        <v>#VALUE!</v>
      </c>
      <c r="D853" t="e">
        <f>CONCATENATE(Table1[[#This Row],[summary]],
CHAR(13),
Table1[[#This Row],[startdayname]],
", ",
TEXT((Table1[[#This Row],[startshortdate]]),"MMM D"),
CHAR(13),
TEXT((Table1[[#This Row],[starttime]]), "h:mm am/pm"),CHAR(13),Table1[[#This Row],[description]],CHAR(13))</f>
        <v>#VALUE!</v>
      </c>
    </row>
    <row r="854" spans="1:4" x14ac:dyDescent="0.25">
      <c r="A854" t="e">
        <f>VLOOKUP(Table1[[#This Row],[locationaddress]],VENUEID!$A$2:$B$28,1,TRUE)</f>
        <v>#VALUE!</v>
      </c>
      <c r="B854" t="e">
        <f>IF(Table1[[#This Row],[categories]]="","",
IF(ISNUMBER(SEARCH("*ADULTS*",Table1[categories])),"ADULTS",
IF(ISNUMBER(SEARCH("*CHILDREN*",Table1[categories])),"CHILDREN",
IF(ISNUMBER(SEARCH("*TEENS*",Table1[categories])),"TEENS"))))</f>
        <v>#VALUE!</v>
      </c>
      <c r="C854" t="e">
        <f>Table1[[#This Row],[startdatetime]]</f>
        <v>#VALUE!</v>
      </c>
      <c r="D854" t="e">
        <f>CONCATENATE(Table1[[#This Row],[summary]],
CHAR(13),
Table1[[#This Row],[startdayname]],
", ",
TEXT((Table1[[#This Row],[startshortdate]]),"MMM D"),
CHAR(13),
TEXT((Table1[[#This Row],[starttime]]), "h:mm am/pm"),CHAR(13),Table1[[#This Row],[description]],CHAR(13))</f>
        <v>#VALUE!</v>
      </c>
    </row>
    <row r="855" spans="1:4" x14ac:dyDescent="0.25">
      <c r="A855" t="e">
        <f>VLOOKUP(Table1[[#This Row],[locationaddress]],VENUEID!$A$2:$B$28,1,TRUE)</f>
        <v>#VALUE!</v>
      </c>
      <c r="B855" t="e">
        <f>IF(Table1[[#This Row],[categories]]="","",
IF(ISNUMBER(SEARCH("*ADULTS*",Table1[categories])),"ADULTS",
IF(ISNUMBER(SEARCH("*CHILDREN*",Table1[categories])),"CHILDREN",
IF(ISNUMBER(SEARCH("*TEENS*",Table1[categories])),"TEENS"))))</f>
        <v>#VALUE!</v>
      </c>
      <c r="C855" t="e">
        <f>Table1[[#This Row],[startdatetime]]</f>
        <v>#VALUE!</v>
      </c>
      <c r="D855" t="e">
        <f>CONCATENATE(Table1[[#This Row],[summary]],
CHAR(13),
Table1[[#This Row],[startdayname]],
", ",
TEXT((Table1[[#This Row],[startshortdate]]),"MMM D"),
CHAR(13),
TEXT((Table1[[#This Row],[starttime]]), "h:mm am/pm"),CHAR(13),Table1[[#This Row],[description]],CHAR(13))</f>
        <v>#VALUE!</v>
      </c>
    </row>
    <row r="856" spans="1:4" x14ac:dyDescent="0.25">
      <c r="A856" t="e">
        <f>VLOOKUP(Table1[[#This Row],[locationaddress]],VENUEID!$A$2:$B$28,1,TRUE)</f>
        <v>#VALUE!</v>
      </c>
      <c r="B856" t="e">
        <f>IF(Table1[[#This Row],[categories]]="","",
IF(ISNUMBER(SEARCH("*ADULTS*",Table1[categories])),"ADULTS",
IF(ISNUMBER(SEARCH("*CHILDREN*",Table1[categories])),"CHILDREN",
IF(ISNUMBER(SEARCH("*TEENS*",Table1[categories])),"TEENS"))))</f>
        <v>#VALUE!</v>
      </c>
      <c r="C856" t="e">
        <f>Table1[[#This Row],[startdatetime]]</f>
        <v>#VALUE!</v>
      </c>
      <c r="D856" t="e">
        <f>CONCATENATE(Table1[[#This Row],[summary]],
CHAR(13),
Table1[[#This Row],[startdayname]],
", ",
TEXT((Table1[[#This Row],[startshortdate]]),"MMM D"),
CHAR(13),
TEXT((Table1[[#This Row],[starttime]]), "h:mm am/pm"),CHAR(13),Table1[[#This Row],[description]],CHAR(13))</f>
        <v>#VALUE!</v>
      </c>
    </row>
    <row r="857" spans="1:4" x14ac:dyDescent="0.25">
      <c r="A857" t="e">
        <f>VLOOKUP(Table1[[#This Row],[locationaddress]],VENUEID!$A$2:$B$28,1,TRUE)</f>
        <v>#VALUE!</v>
      </c>
      <c r="B857" t="e">
        <f>IF(Table1[[#This Row],[categories]]="","",
IF(ISNUMBER(SEARCH("*ADULTS*",Table1[categories])),"ADULTS",
IF(ISNUMBER(SEARCH("*CHILDREN*",Table1[categories])),"CHILDREN",
IF(ISNUMBER(SEARCH("*TEENS*",Table1[categories])),"TEENS"))))</f>
        <v>#VALUE!</v>
      </c>
      <c r="C857" t="e">
        <f>Table1[[#This Row],[startdatetime]]</f>
        <v>#VALUE!</v>
      </c>
      <c r="D857" t="e">
        <f>CONCATENATE(Table1[[#This Row],[summary]],
CHAR(13),
Table1[[#This Row],[startdayname]],
", ",
TEXT((Table1[[#This Row],[startshortdate]]),"MMM D"),
CHAR(13),
TEXT((Table1[[#This Row],[starttime]]), "h:mm am/pm"),CHAR(13),Table1[[#This Row],[description]],CHAR(13))</f>
        <v>#VALUE!</v>
      </c>
    </row>
    <row r="858" spans="1:4" x14ac:dyDescent="0.25">
      <c r="A858" t="e">
        <f>VLOOKUP(Table1[[#This Row],[locationaddress]],VENUEID!$A$2:$B$28,1,TRUE)</f>
        <v>#VALUE!</v>
      </c>
      <c r="B858" t="e">
        <f>IF(Table1[[#This Row],[categories]]="","",
IF(ISNUMBER(SEARCH("*ADULTS*",Table1[categories])),"ADULTS",
IF(ISNUMBER(SEARCH("*CHILDREN*",Table1[categories])),"CHILDREN",
IF(ISNUMBER(SEARCH("*TEENS*",Table1[categories])),"TEENS"))))</f>
        <v>#VALUE!</v>
      </c>
      <c r="C858" t="e">
        <f>Table1[[#This Row],[startdatetime]]</f>
        <v>#VALUE!</v>
      </c>
      <c r="D858" t="e">
        <f>CONCATENATE(Table1[[#This Row],[summary]],
CHAR(13),
Table1[[#This Row],[startdayname]],
", ",
TEXT((Table1[[#This Row],[startshortdate]]),"MMM D"),
CHAR(13),
TEXT((Table1[[#This Row],[starttime]]), "h:mm am/pm"),CHAR(13),Table1[[#This Row],[description]],CHAR(13))</f>
        <v>#VALUE!</v>
      </c>
    </row>
    <row r="859" spans="1:4" x14ac:dyDescent="0.25">
      <c r="A859" t="e">
        <f>VLOOKUP(Table1[[#This Row],[locationaddress]],VENUEID!$A$2:$B$28,1,TRUE)</f>
        <v>#VALUE!</v>
      </c>
      <c r="B859" t="e">
        <f>IF(Table1[[#This Row],[categories]]="","",
IF(ISNUMBER(SEARCH("*ADULTS*",Table1[categories])),"ADULTS",
IF(ISNUMBER(SEARCH("*CHILDREN*",Table1[categories])),"CHILDREN",
IF(ISNUMBER(SEARCH("*TEENS*",Table1[categories])),"TEENS"))))</f>
        <v>#VALUE!</v>
      </c>
      <c r="C859" t="e">
        <f>Table1[[#This Row],[startdatetime]]</f>
        <v>#VALUE!</v>
      </c>
      <c r="D859" t="e">
        <f>CONCATENATE(Table1[[#This Row],[summary]],
CHAR(13),
Table1[[#This Row],[startdayname]],
", ",
TEXT((Table1[[#This Row],[startshortdate]]),"MMM D"),
CHAR(13),
TEXT((Table1[[#This Row],[starttime]]), "h:mm am/pm"),CHAR(13),Table1[[#This Row],[description]],CHAR(13))</f>
        <v>#VALUE!</v>
      </c>
    </row>
    <row r="860" spans="1:4" x14ac:dyDescent="0.25">
      <c r="A860" t="e">
        <f>VLOOKUP(Table1[[#This Row],[locationaddress]],VENUEID!$A$2:$B$28,1,TRUE)</f>
        <v>#VALUE!</v>
      </c>
      <c r="B860" t="e">
        <f>IF(Table1[[#This Row],[categories]]="","",
IF(ISNUMBER(SEARCH("*ADULTS*",Table1[categories])),"ADULTS",
IF(ISNUMBER(SEARCH("*CHILDREN*",Table1[categories])),"CHILDREN",
IF(ISNUMBER(SEARCH("*TEENS*",Table1[categories])),"TEENS"))))</f>
        <v>#VALUE!</v>
      </c>
      <c r="C860" t="e">
        <f>Table1[[#This Row],[startdatetime]]</f>
        <v>#VALUE!</v>
      </c>
      <c r="D860" t="e">
        <f>CONCATENATE(Table1[[#This Row],[summary]],
CHAR(13),
Table1[[#This Row],[startdayname]],
", ",
TEXT((Table1[[#This Row],[startshortdate]]),"MMM D"),
CHAR(13),
TEXT((Table1[[#This Row],[starttime]]), "h:mm am/pm"),CHAR(13),Table1[[#This Row],[description]],CHAR(13))</f>
        <v>#VALUE!</v>
      </c>
    </row>
    <row r="861" spans="1:4" x14ac:dyDescent="0.25">
      <c r="A861" t="e">
        <f>VLOOKUP(Table1[[#This Row],[locationaddress]],VENUEID!$A$2:$B$28,1,TRUE)</f>
        <v>#VALUE!</v>
      </c>
      <c r="B861" t="e">
        <f>IF(Table1[[#This Row],[categories]]="","",
IF(ISNUMBER(SEARCH("*ADULTS*",Table1[categories])),"ADULTS",
IF(ISNUMBER(SEARCH("*CHILDREN*",Table1[categories])),"CHILDREN",
IF(ISNUMBER(SEARCH("*TEENS*",Table1[categories])),"TEENS"))))</f>
        <v>#VALUE!</v>
      </c>
      <c r="C861" t="e">
        <f>Table1[[#This Row],[startdatetime]]</f>
        <v>#VALUE!</v>
      </c>
      <c r="D861" t="e">
        <f>CONCATENATE(Table1[[#This Row],[summary]],
CHAR(13),
Table1[[#This Row],[startdayname]],
", ",
TEXT((Table1[[#This Row],[startshortdate]]),"MMM D"),
CHAR(13),
TEXT((Table1[[#This Row],[starttime]]), "h:mm am/pm"),CHAR(13),Table1[[#This Row],[description]],CHAR(13))</f>
        <v>#VALUE!</v>
      </c>
    </row>
    <row r="862" spans="1:4" x14ac:dyDescent="0.25">
      <c r="A862" t="e">
        <f>VLOOKUP(Table1[[#This Row],[locationaddress]],VENUEID!$A$2:$B$28,1,TRUE)</f>
        <v>#VALUE!</v>
      </c>
      <c r="B862" t="e">
        <f>IF(Table1[[#This Row],[categories]]="","",
IF(ISNUMBER(SEARCH("*ADULTS*",Table1[categories])),"ADULTS",
IF(ISNUMBER(SEARCH("*CHILDREN*",Table1[categories])),"CHILDREN",
IF(ISNUMBER(SEARCH("*TEENS*",Table1[categories])),"TEENS"))))</f>
        <v>#VALUE!</v>
      </c>
      <c r="C862" t="e">
        <f>Table1[[#This Row],[startdatetime]]</f>
        <v>#VALUE!</v>
      </c>
      <c r="D862" t="e">
        <f>CONCATENATE(Table1[[#This Row],[summary]],
CHAR(13),
Table1[[#This Row],[startdayname]],
", ",
TEXT((Table1[[#This Row],[startshortdate]]),"MMM D"),
CHAR(13),
TEXT((Table1[[#This Row],[starttime]]), "h:mm am/pm"),CHAR(13),Table1[[#This Row],[description]],CHAR(13))</f>
        <v>#VALUE!</v>
      </c>
    </row>
    <row r="863" spans="1:4" x14ac:dyDescent="0.25">
      <c r="A863" t="e">
        <f>VLOOKUP(Table1[[#This Row],[locationaddress]],VENUEID!$A$2:$B$28,1,TRUE)</f>
        <v>#VALUE!</v>
      </c>
      <c r="B863" t="e">
        <f>IF(Table1[[#This Row],[categories]]="","",
IF(ISNUMBER(SEARCH("*ADULTS*",Table1[categories])),"ADULTS",
IF(ISNUMBER(SEARCH("*CHILDREN*",Table1[categories])),"CHILDREN",
IF(ISNUMBER(SEARCH("*TEENS*",Table1[categories])),"TEENS"))))</f>
        <v>#VALUE!</v>
      </c>
      <c r="C863" t="e">
        <f>Table1[[#This Row],[startdatetime]]</f>
        <v>#VALUE!</v>
      </c>
      <c r="D863" t="e">
        <f>CONCATENATE(Table1[[#This Row],[summary]],
CHAR(13),
Table1[[#This Row],[startdayname]],
", ",
TEXT((Table1[[#This Row],[startshortdate]]),"MMM D"),
CHAR(13),
TEXT((Table1[[#This Row],[starttime]]), "h:mm am/pm"),CHAR(13),Table1[[#This Row],[description]],CHAR(13))</f>
        <v>#VALUE!</v>
      </c>
    </row>
    <row r="864" spans="1:4" x14ac:dyDescent="0.25">
      <c r="A864" t="e">
        <f>VLOOKUP(Table1[[#This Row],[locationaddress]],VENUEID!$A$2:$B$28,1,TRUE)</f>
        <v>#VALUE!</v>
      </c>
      <c r="B864" t="e">
        <f>IF(Table1[[#This Row],[categories]]="","",
IF(ISNUMBER(SEARCH("*ADULTS*",Table1[categories])),"ADULTS",
IF(ISNUMBER(SEARCH("*CHILDREN*",Table1[categories])),"CHILDREN",
IF(ISNUMBER(SEARCH("*TEENS*",Table1[categories])),"TEENS"))))</f>
        <v>#VALUE!</v>
      </c>
      <c r="C864" t="e">
        <f>Table1[[#This Row],[startdatetime]]</f>
        <v>#VALUE!</v>
      </c>
      <c r="D864" t="e">
        <f>CONCATENATE(Table1[[#This Row],[summary]],
CHAR(13),
Table1[[#This Row],[startdayname]],
", ",
TEXT((Table1[[#This Row],[startshortdate]]),"MMM D"),
CHAR(13),
TEXT((Table1[[#This Row],[starttime]]), "h:mm am/pm"),CHAR(13),Table1[[#This Row],[description]],CHAR(13))</f>
        <v>#VALUE!</v>
      </c>
    </row>
    <row r="865" spans="1:4" x14ac:dyDescent="0.25">
      <c r="A865" t="e">
        <f>VLOOKUP(Table1[[#This Row],[locationaddress]],VENUEID!$A$2:$B$28,1,TRUE)</f>
        <v>#VALUE!</v>
      </c>
      <c r="B865" t="e">
        <f>IF(Table1[[#This Row],[categories]]="","",
IF(ISNUMBER(SEARCH("*ADULTS*",Table1[categories])),"ADULTS",
IF(ISNUMBER(SEARCH("*CHILDREN*",Table1[categories])),"CHILDREN",
IF(ISNUMBER(SEARCH("*TEENS*",Table1[categories])),"TEENS"))))</f>
        <v>#VALUE!</v>
      </c>
      <c r="C865" t="e">
        <f>Table1[[#This Row],[startdatetime]]</f>
        <v>#VALUE!</v>
      </c>
      <c r="D865" t="e">
        <f>CONCATENATE(Table1[[#This Row],[summary]],
CHAR(13),
Table1[[#This Row],[startdayname]],
", ",
TEXT((Table1[[#This Row],[startshortdate]]),"MMM D"),
CHAR(13),
TEXT((Table1[[#This Row],[starttime]]), "h:mm am/pm"),CHAR(13),Table1[[#This Row],[description]],CHAR(13))</f>
        <v>#VALUE!</v>
      </c>
    </row>
    <row r="866" spans="1:4" x14ac:dyDescent="0.25">
      <c r="A866" t="e">
        <f>VLOOKUP(Table1[[#This Row],[locationaddress]],VENUEID!$A$2:$B$28,1,TRUE)</f>
        <v>#VALUE!</v>
      </c>
      <c r="B866" t="e">
        <f>IF(Table1[[#This Row],[categories]]="","",
IF(ISNUMBER(SEARCH("*ADULTS*",Table1[categories])),"ADULTS",
IF(ISNUMBER(SEARCH("*CHILDREN*",Table1[categories])),"CHILDREN",
IF(ISNUMBER(SEARCH("*TEENS*",Table1[categories])),"TEENS"))))</f>
        <v>#VALUE!</v>
      </c>
      <c r="C866" t="e">
        <f>Table1[[#This Row],[startdatetime]]</f>
        <v>#VALUE!</v>
      </c>
      <c r="D866" t="e">
        <f>CONCATENATE(Table1[[#This Row],[summary]],
CHAR(13),
Table1[[#This Row],[startdayname]],
", ",
TEXT((Table1[[#This Row],[startshortdate]]),"MMM D"),
CHAR(13),
TEXT((Table1[[#This Row],[starttime]]), "h:mm am/pm"),CHAR(13),Table1[[#This Row],[description]],CHAR(13))</f>
        <v>#VALUE!</v>
      </c>
    </row>
    <row r="867" spans="1:4" x14ac:dyDescent="0.25">
      <c r="A867" t="e">
        <f>VLOOKUP(Table1[[#This Row],[locationaddress]],VENUEID!$A$2:$B$28,1,TRUE)</f>
        <v>#VALUE!</v>
      </c>
      <c r="B867" t="e">
        <f>IF(Table1[[#This Row],[categories]]="","",
IF(ISNUMBER(SEARCH("*ADULTS*",Table1[categories])),"ADULTS",
IF(ISNUMBER(SEARCH("*CHILDREN*",Table1[categories])),"CHILDREN",
IF(ISNUMBER(SEARCH("*TEENS*",Table1[categories])),"TEENS"))))</f>
        <v>#VALUE!</v>
      </c>
      <c r="C867" t="e">
        <f>Table1[[#This Row],[startdatetime]]</f>
        <v>#VALUE!</v>
      </c>
      <c r="D867" t="e">
        <f>CONCATENATE(Table1[[#This Row],[summary]],
CHAR(13),
Table1[[#This Row],[startdayname]],
", ",
TEXT((Table1[[#This Row],[startshortdate]]),"MMM D"),
CHAR(13),
TEXT((Table1[[#This Row],[starttime]]), "h:mm am/pm"),CHAR(13),Table1[[#This Row],[description]],CHAR(13))</f>
        <v>#VALUE!</v>
      </c>
    </row>
    <row r="868" spans="1:4" x14ac:dyDescent="0.25">
      <c r="A868" t="e">
        <f>VLOOKUP(Table1[[#This Row],[locationaddress]],VENUEID!$A$2:$B$28,1,TRUE)</f>
        <v>#VALUE!</v>
      </c>
      <c r="B868" t="e">
        <f>IF(Table1[[#This Row],[categories]]="","",
IF(ISNUMBER(SEARCH("*ADULTS*",Table1[categories])),"ADULTS",
IF(ISNUMBER(SEARCH("*CHILDREN*",Table1[categories])),"CHILDREN",
IF(ISNUMBER(SEARCH("*TEENS*",Table1[categories])),"TEENS"))))</f>
        <v>#VALUE!</v>
      </c>
      <c r="C868" t="e">
        <f>Table1[[#This Row],[startdatetime]]</f>
        <v>#VALUE!</v>
      </c>
      <c r="D868" t="e">
        <f>CONCATENATE(Table1[[#This Row],[summary]],
CHAR(13),
Table1[[#This Row],[startdayname]],
", ",
TEXT((Table1[[#This Row],[startshortdate]]),"MMM D"),
CHAR(13),
TEXT((Table1[[#This Row],[starttime]]), "h:mm am/pm"),CHAR(13),Table1[[#This Row],[description]],CHAR(13))</f>
        <v>#VALUE!</v>
      </c>
    </row>
    <row r="869" spans="1:4" x14ac:dyDescent="0.25">
      <c r="A869" t="e">
        <f>VLOOKUP(Table1[[#This Row],[locationaddress]],VENUEID!$A$2:$B$28,1,TRUE)</f>
        <v>#VALUE!</v>
      </c>
      <c r="B869" t="e">
        <f>IF(Table1[[#This Row],[categories]]="","",
IF(ISNUMBER(SEARCH("*ADULTS*",Table1[categories])),"ADULTS",
IF(ISNUMBER(SEARCH("*CHILDREN*",Table1[categories])),"CHILDREN",
IF(ISNUMBER(SEARCH("*TEENS*",Table1[categories])),"TEENS"))))</f>
        <v>#VALUE!</v>
      </c>
      <c r="C869" t="e">
        <f>Table1[[#This Row],[startdatetime]]</f>
        <v>#VALUE!</v>
      </c>
      <c r="D869" t="e">
        <f>CONCATENATE(Table1[[#This Row],[summary]],
CHAR(13),
Table1[[#This Row],[startdayname]],
", ",
TEXT((Table1[[#This Row],[startshortdate]]),"MMM D"),
CHAR(13),
TEXT((Table1[[#This Row],[starttime]]), "h:mm am/pm"),CHAR(13),Table1[[#This Row],[description]],CHAR(13))</f>
        <v>#VALUE!</v>
      </c>
    </row>
    <row r="870" spans="1:4" x14ac:dyDescent="0.25">
      <c r="A870" t="e">
        <f>VLOOKUP(Table1[[#This Row],[locationaddress]],VENUEID!$A$2:$B$28,1,TRUE)</f>
        <v>#VALUE!</v>
      </c>
      <c r="B870" t="e">
        <f>IF(Table1[[#This Row],[categories]]="","",
IF(ISNUMBER(SEARCH("*ADULTS*",Table1[categories])),"ADULTS",
IF(ISNUMBER(SEARCH("*CHILDREN*",Table1[categories])),"CHILDREN",
IF(ISNUMBER(SEARCH("*TEENS*",Table1[categories])),"TEENS"))))</f>
        <v>#VALUE!</v>
      </c>
      <c r="C870" t="e">
        <f>Table1[[#This Row],[startdatetime]]</f>
        <v>#VALUE!</v>
      </c>
      <c r="D870" t="e">
        <f>CONCATENATE(Table1[[#This Row],[summary]],
CHAR(13),
Table1[[#This Row],[startdayname]],
", ",
TEXT((Table1[[#This Row],[startshortdate]]),"MMM D"),
CHAR(13),
TEXT((Table1[[#This Row],[starttime]]), "h:mm am/pm"),CHAR(13),Table1[[#This Row],[description]],CHAR(13))</f>
        <v>#VALUE!</v>
      </c>
    </row>
    <row r="871" spans="1:4" x14ac:dyDescent="0.25">
      <c r="A871" t="e">
        <f>VLOOKUP(Table1[[#This Row],[locationaddress]],VENUEID!$A$2:$B$28,1,TRUE)</f>
        <v>#VALUE!</v>
      </c>
      <c r="B871" t="e">
        <f>IF(Table1[[#This Row],[categories]]="","",
IF(ISNUMBER(SEARCH("*ADULTS*",Table1[categories])),"ADULTS",
IF(ISNUMBER(SEARCH("*CHILDREN*",Table1[categories])),"CHILDREN",
IF(ISNUMBER(SEARCH("*TEENS*",Table1[categories])),"TEENS"))))</f>
        <v>#VALUE!</v>
      </c>
      <c r="C871" t="e">
        <f>Table1[[#This Row],[startdatetime]]</f>
        <v>#VALUE!</v>
      </c>
      <c r="D871" t="e">
        <f>CONCATENATE(Table1[[#This Row],[summary]],
CHAR(13),
Table1[[#This Row],[startdayname]],
", ",
TEXT((Table1[[#This Row],[startshortdate]]),"MMM D"),
CHAR(13),
TEXT((Table1[[#This Row],[starttime]]), "h:mm am/pm"),CHAR(13),Table1[[#This Row],[description]],CHAR(13))</f>
        <v>#VALUE!</v>
      </c>
    </row>
    <row r="872" spans="1:4" x14ac:dyDescent="0.25">
      <c r="A872" t="e">
        <f>VLOOKUP(Table1[[#This Row],[locationaddress]],VENUEID!$A$2:$B$28,1,TRUE)</f>
        <v>#VALUE!</v>
      </c>
      <c r="B872" t="e">
        <f>IF(Table1[[#This Row],[categories]]="","",
IF(ISNUMBER(SEARCH("*ADULTS*",Table1[categories])),"ADULTS",
IF(ISNUMBER(SEARCH("*CHILDREN*",Table1[categories])),"CHILDREN",
IF(ISNUMBER(SEARCH("*TEENS*",Table1[categories])),"TEENS"))))</f>
        <v>#VALUE!</v>
      </c>
      <c r="C872" t="e">
        <f>Table1[[#This Row],[startdatetime]]</f>
        <v>#VALUE!</v>
      </c>
      <c r="D872" t="e">
        <f>CONCATENATE(Table1[[#This Row],[summary]],
CHAR(13),
Table1[[#This Row],[startdayname]],
", ",
TEXT((Table1[[#This Row],[startshortdate]]),"MMM D"),
CHAR(13),
TEXT((Table1[[#This Row],[starttime]]), "h:mm am/pm"),CHAR(13),Table1[[#This Row],[description]],CHAR(13))</f>
        <v>#VALUE!</v>
      </c>
    </row>
    <row r="873" spans="1:4" x14ac:dyDescent="0.25">
      <c r="A873" t="e">
        <f>VLOOKUP(Table1[[#This Row],[locationaddress]],VENUEID!$A$2:$B$28,1,TRUE)</f>
        <v>#VALUE!</v>
      </c>
      <c r="B873" t="e">
        <f>IF(Table1[[#This Row],[categories]]="","",
IF(ISNUMBER(SEARCH("*ADULTS*",Table1[categories])),"ADULTS",
IF(ISNUMBER(SEARCH("*CHILDREN*",Table1[categories])),"CHILDREN",
IF(ISNUMBER(SEARCH("*TEENS*",Table1[categories])),"TEENS"))))</f>
        <v>#VALUE!</v>
      </c>
      <c r="C873" t="e">
        <f>Table1[[#This Row],[startdatetime]]</f>
        <v>#VALUE!</v>
      </c>
      <c r="D873" t="e">
        <f>CONCATENATE(Table1[[#This Row],[summary]],
CHAR(13),
Table1[[#This Row],[startdayname]],
", ",
TEXT((Table1[[#This Row],[startshortdate]]),"MMM D"),
CHAR(13),
TEXT((Table1[[#This Row],[starttime]]), "h:mm am/pm"),CHAR(13),Table1[[#This Row],[description]],CHAR(13))</f>
        <v>#VALUE!</v>
      </c>
    </row>
    <row r="874" spans="1:4" x14ac:dyDescent="0.25">
      <c r="A874" t="e">
        <f>VLOOKUP(Table1[[#This Row],[locationaddress]],VENUEID!$A$2:$B$28,1,TRUE)</f>
        <v>#VALUE!</v>
      </c>
      <c r="B874" t="e">
        <f>IF(Table1[[#This Row],[categories]]="","",
IF(ISNUMBER(SEARCH("*ADULTS*",Table1[categories])),"ADULTS",
IF(ISNUMBER(SEARCH("*CHILDREN*",Table1[categories])),"CHILDREN",
IF(ISNUMBER(SEARCH("*TEENS*",Table1[categories])),"TEENS"))))</f>
        <v>#VALUE!</v>
      </c>
      <c r="C874" t="e">
        <f>Table1[[#This Row],[startdatetime]]</f>
        <v>#VALUE!</v>
      </c>
      <c r="D874" t="e">
        <f>CONCATENATE(Table1[[#This Row],[summary]],
CHAR(13),
Table1[[#This Row],[startdayname]],
", ",
TEXT((Table1[[#This Row],[startshortdate]]),"MMM D"),
CHAR(13),
TEXT((Table1[[#This Row],[starttime]]), "h:mm am/pm"),CHAR(13),Table1[[#This Row],[description]],CHAR(13))</f>
        <v>#VALUE!</v>
      </c>
    </row>
    <row r="875" spans="1:4" x14ac:dyDescent="0.25">
      <c r="A875" t="e">
        <f>VLOOKUP(Table1[[#This Row],[locationaddress]],VENUEID!$A$2:$B$28,1,TRUE)</f>
        <v>#VALUE!</v>
      </c>
      <c r="B875" t="e">
        <f>IF(Table1[[#This Row],[categories]]="","",
IF(ISNUMBER(SEARCH("*ADULTS*",Table1[categories])),"ADULTS",
IF(ISNUMBER(SEARCH("*CHILDREN*",Table1[categories])),"CHILDREN",
IF(ISNUMBER(SEARCH("*TEENS*",Table1[categories])),"TEENS"))))</f>
        <v>#VALUE!</v>
      </c>
      <c r="C875" t="e">
        <f>Table1[[#This Row],[startdatetime]]</f>
        <v>#VALUE!</v>
      </c>
      <c r="D875" t="e">
        <f>CONCATENATE(Table1[[#This Row],[summary]],
CHAR(13),
Table1[[#This Row],[startdayname]],
", ",
TEXT((Table1[[#This Row],[startshortdate]]),"MMM D"),
CHAR(13),
TEXT((Table1[[#This Row],[starttime]]), "h:mm am/pm"),CHAR(13),Table1[[#This Row],[description]],CHAR(13))</f>
        <v>#VALUE!</v>
      </c>
    </row>
    <row r="876" spans="1:4" x14ac:dyDescent="0.25">
      <c r="A876" t="e">
        <f>VLOOKUP(Table1[[#This Row],[locationaddress]],VENUEID!$A$2:$B$28,1,TRUE)</f>
        <v>#VALUE!</v>
      </c>
      <c r="B876" t="e">
        <f>IF(Table1[[#This Row],[categories]]="","",
IF(ISNUMBER(SEARCH("*ADULTS*",Table1[categories])),"ADULTS",
IF(ISNUMBER(SEARCH("*CHILDREN*",Table1[categories])),"CHILDREN",
IF(ISNUMBER(SEARCH("*TEENS*",Table1[categories])),"TEENS"))))</f>
        <v>#VALUE!</v>
      </c>
      <c r="C876" t="e">
        <f>Table1[[#This Row],[startdatetime]]</f>
        <v>#VALUE!</v>
      </c>
      <c r="D876" t="e">
        <f>CONCATENATE(Table1[[#This Row],[summary]],
CHAR(13),
Table1[[#This Row],[startdayname]],
", ",
TEXT((Table1[[#This Row],[startshortdate]]),"MMM D"),
CHAR(13),
TEXT((Table1[[#This Row],[starttime]]), "h:mm am/pm"),CHAR(13),Table1[[#This Row],[description]],CHAR(13))</f>
        <v>#VALUE!</v>
      </c>
    </row>
    <row r="877" spans="1:4" x14ac:dyDescent="0.25">
      <c r="A877" t="e">
        <f>VLOOKUP(Table1[[#This Row],[locationaddress]],VENUEID!$A$2:$B$28,1,TRUE)</f>
        <v>#VALUE!</v>
      </c>
      <c r="B877" t="e">
        <f>IF(Table1[[#This Row],[categories]]="","",
IF(ISNUMBER(SEARCH("*ADULTS*",Table1[categories])),"ADULTS",
IF(ISNUMBER(SEARCH("*CHILDREN*",Table1[categories])),"CHILDREN",
IF(ISNUMBER(SEARCH("*TEENS*",Table1[categories])),"TEENS"))))</f>
        <v>#VALUE!</v>
      </c>
      <c r="C877" t="e">
        <f>Table1[[#This Row],[startdatetime]]</f>
        <v>#VALUE!</v>
      </c>
      <c r="D877" t="e">
        <f>CONCATENATE(Table1[[#This Row],[summary]],
CHAR(13),
Table1[[#This Row],[startdayname]],
", ",
TEXT((Table1[[#This Row],[startshortdate]]),"MMM D"),
CHAR(13),
TEXT((Table1[[#This Row],[starttime]]), "h:mm am/pm"),CHAR(13),Table1[[#This Row],[description]],CHAR(13))</f>
        <v>#VALUE!</v>
      </c>
    </row>
    <row r="878" spans="1:4" x14ac:dyDescent="0.25">
      <c r="A878" t="e">
        <f>VLOOKUP(Table1[[#This Row],[locationaddress]],VENUEID!$A$2:$B$28,1,TRUE)</f>
        <v>#VALUE!</v>
      </c>
      <c r="B878" t="e">
        <f>IF(Table1[[#This Row],[categories]]="","",
IF(ISNUMBER(SEARCH("*ADULTS*",Table1[categories])),"ADULTS",
IF(ISNUMBER(SEARCH("*CHILDREN*",Table1[categories])),"CHILDREN",
IF(ISNUMBER(SEARCH("*TEENS*",Table1[categories])),"TEENS"))))</f>
        <v>#VALUE!</v>
      </c>
      <c r="C878" t="e">
        <f>Table1[[#This Row],[startdatetime]]</f>
        <v>#VALUE!</v>
      </c>
      <c r="D878" t="e">
        <f>CONCATENATE(Table1[[#This Row],[summary]],
CHAR(13),
Table1[[#This Row],[startdayname]],
", ",
TEXT((Table1[[#This Row],[startshortdate]]),"MMM D"),
CHAR(13),
TEXT((Table1[[#This Row],[starttime]]), "h:mm am/pm"),CHAR(13),Table1[[#This Row],[description]],CHAR(13))</f>
        <v>#VALUE!</v>
      </c>
    </row>
    <row r="879" spans="1:4" x14ac:dyDescent="0.25">
      <c r="A879" t="e">
        <f>VLOOKUP(Table1[[#This Row],[locationaddress]],VENUEID!$A$2:$B$28,1,TRUE)</f>
        <v>#VALUE!</v>
      </c>
      <c r="B879" t="e">
        <f>IF(Table1[[#This Row],[categories]]="","",
IF(ISNUMBER(SEARCH("*ADULTS*",Table1[categories])),"ADULTS",
IF(ISNUMBER(SEARCH("*CHILDREN*",Table1[categories])),"CHILDREN",
IF(ISNUMBER(SEARCH("*TEENS*",Table1[categories])),"TEENS"))))</f>
        <v>#VALUE!</v>
      </c>
      <c r="C879" t="e">
        <f>Table1[[#This Row],[startdatetime]]</f>
        <v>#VALUE!</v>
      </c>
      <c r="D879" t="e">
        <f>CONCATENATE(Table1[[#This Row],[summary]],
CHAR(13),
Table1[[#This Row],[startdayname]],
", ",
TEXT((Table1[[#This Row],[startshortdate]]),"MMM D"),
CHAR(13),
TEXT((Table1[[#This Row],[starttime]]), "h:mm am/pm"),CHAR(13),Table1[[#This Row],[description]],CHAR(13))</f>
        <v>#VALUE!</v>
      </c>
    </row>
    <row r="880" spans="1:4" x14ac:dyDescent="0.25">
      <c r="A880" t="e">
        <f>VLOOKUP(Table1[[#This Row],[locationaddress]],VENUEID!$A$2:$B$28,1,TRUE)</f>
        <v>#VALUE!</v>
      </c>
      <c r="B880" t="e">
        <f>IF(Table1[[#This Row],[categories]]="","",
IF(ISNUMBER(SEARCH("*ADULTS*",Table1[categories])),"ADULTS",
IF(ISNUMBER(SEARCH("*CHILDREN*",Table1[categories])),"CHILDREN",
IF(ISNUMBER(SEARCH("*TEENS*",Table1[categories])),"TEENS"))))</f>
        <v>#VALUE!</v>
      </c>
      <c r="C880" t="e">
        <f>Table1[[#This Row],[startdatetime]]</f>
        <v>#VALUE!</v>
      </c>
      <c r="D880" t="e">
        <f>CONCATENATE(Table1[[#This Row],[summary]],
CHAR(13),
Table1[[#This Row],[startdayname]],
", ",
TEXT((Table1[[#This Row],[startshortdate]]),"MMM D"),
CHAR(13),
TEXT((Table1[[#This Row],[starttime]]), "h:mm am/pm"),CHAR(13),Table1[[#This Row],[description]],CHAR(13))</f>
        <v>#VALUE!</v>
      </c>
    </row>
    <row r="881" spans="1:4" x14ac:dyDescent="0.25">
      <c r="A881" t="e">
        <f>VLOOKUP(Table1[[#This Row],[locationaddress]],VENUEID!$A$2:$B$28,1,TRUE)</f>
        <v>#VALUE!</v>
      </c>
      <c r="B881" t="e">
        <f>IF(Table1[[#This Row],[categories]]="","",
IF(ISNUMBER(SEARCH("*ADULTS*",Table1[categories])),"ADULTS",
IF(ISNUMBER(SEARCH("*CHILDREN*",Table1[categories])),"CHILDREN",
IF(ISNUMBER(SEARCH("*TEENS*",Table1[categories])),"TEENS"))))</f>
        <v>#VALUE!</v>
      </c>
      <c r="C881" t="e">
        <f>Table1[[#This Row],[startdatetime]]</f>
        <v>#VALUE!</v>
      </c>
      <c r="D881" t="e">
        <f>CONCATENATE(Table1[[#This Row],[summary]],
CHAR(13),
Table1[[#This Row],[startdayname]],
", ",
TEXT((Table1[[#This Row],[startshortdate]]),"MMM D"),
CHAR(13),
TEXT((Table1[[#This Row],[starttime]]), "h:mm am/pm"),CHAR(13),Table1[[#This Row],[description]],CHAR(13))</f>
        <v>#VALUE!</v>
      </c>
    </row>
    <row r="882" spans="1:4" x14ac:dyDescent="0.25">
      <c r="A882" t="e">
        <f>VLOOKUP(Table1[[#This Row],[locationaddress]],VENUEID!$A$2:$B$28,1,TRUE)</f>
        <v>#VALUE!</v>
      </c>
      <c r="B882" t="e">
        <f>IF(Table1[[#This Row],[categories]]="","",
IF(ISNUMBER(SEARCH("*ADULTS*",Table1[categories])),"ADULTS",
IF(ISNUMBER(SEARCH("*CHILDREN*",Table1[categories])),"CHILDREN",
IF(ISNUMBER(SEARCH("*TEENS*",Table1[categories])),"TEENS"))))</f>
        <v>#VALUE!</v>
      </c>
      <c r="C882" t="e">
        <f>Table1[[#This Row],[startdatetime]]</f>
        <v>#VALUE!</v>
      </c>
      <c r="D882" t="e">
        <f>CONCATENATE(Table1[[#This Row],[summary]],
CHAR(13),
Table1[[#This Row],[startdayname]],
", ",
TEXT((Table1[[#This Row],[startshortdate]]),"MMM D"),
CHAR(13),
TEXT((Table1[[#This Row],[starttime]]), "h:mm am/pm"),CHAR(13),Table1[[#This Row],[description]],CHAR(13))</f>
        <v>#VALUE!</v>
      </c>
    </row>
    <row r="883" spans="1:4" x14ac:dyDescent="0.25">
      <c r="A883" t="e">
        <f>VLOOKUP(Table1[[#This Row],[locationaddress]],VENUEID!$A$2:$B$28,1,TRUE)</f>
        <v>#VALUE!</v>
      </c>
      <c r="B883" t="e">
        <f>IF(Table1[[#This Row],[categories]]="","",
IF(ISNUMBER(SEARCH("*ADULTS*",Table1[categories])),"ADULTS",
IF(ISNUMBER(SEARCH("*CHILDREN*",Table1[categories])),"CHILDREN",
IF(ISNUMBER(SEARCH("*TEENS*",Table1[categories])),"TEENS"))))</f>
        <v>#VALUE!</v>
      </c>
      <c r="C883" t="e">
        <f>Table1[[#This Row],[startdatetime]]</f>
        <v>#VALUE!</v>
      </c>
      <c r="D883" t="e">
        <f>CONCATENATE(Table1[[#This Row],[summary]],
CHAR(13),
Table1[[#This Row],[startdayname]],
", ",
TEXT((Table1[[#This Row],[startshortdate]]),"MMM D"),
CHAR(13),
TEXT((Table1[[#This Row],[starttime]]), "h:mm am/pm"),CHAR(13),Table1[[#This Row],[description]],CHAR(13))</f>
        <v>#VALUE!</v>
      </c>
    </row>
    <row r="884" spans="1:4" x14ac:dyDescent="0.25">
      <c r="A884" t="e">
        <f>VLOOKUP(Table1[[#This Row],[locationaddress]],VENUEID!$A$2:$B$28,1,TRUE)</f>
        <v>#VALUE!</v>
      </c>
      <c r="B884" t="e">
        <f>IF(Table1[[#This Row],[categories]]="","",
IF(ISNUMBER(SEARCH("*ADULTS*",Table1[categories])),"ADULTS",
IF(ISNUMBER(SEARCH("*CHILDREN*",Table1[categories])),"CHILDREN",
IF(ISNUMBER(SEARCH("*TEENS*",Table1[categories])),"TEENS"))))</f>
        <v>#VALUE!</v>
      </c>
      <c r="C884" t="e">
        <f>Table1[[#This Row],[startdatetime]]</f>
        <v>#VALUE!</v>
      </c>
      <c r="D884" t="e">
        <f>CONCATENATE(Table1[[#This Row],[summary]],
CHAR(13),
Table1[[#This Row],[startdayname]],
", ",
TEXT((Table1[[#This Row],[startshortdate]]),"MMM D"),
CHAR(13),
TEXT((Table1[[#This Row],[starttime]]), "h:mm am/pm"),CHAR(13),Table1[[#This Row],[description]],CHAR(13))</f>
        <v>#VALUE!</v>
      </c>
    </row>
    <row r="885" spans="1:4" x14ac:dyDescent="0.25">
      <c r="A885" t="e">
        <f>VLOOKUP(Table1[[#This Row],[locationaddress]],VENUEID!$A$2:$B$28,1,TRUE)</f>
        <v>#VALUE!</v>
      </c>
      <c r="B885" t="e">
        <f>IF(Table1[[#This Row],[categories]]="","",
IF(ISNUMBER(SEARCH("*ADULTS*",Table1[categories])),"ADULTS",
IF(ISNUMBER(SEARCH("*CHILDREN*",Table1[categories])),"CHILDREN",
IF(ISNUMBER(SEARCH("*TEENS*",Table1[categories])),"TEENS"))))</f>
        <v>#VALUE!</v>
      </c>
      <c r="C885" t="e">
        <f>Table1[[#This Row],[startdatetime]]</f>
        <v>#VALUE!</v>
      </c>
      <c r="D885" t="e">
        <f>CONCATENATE(Table1[[#This Row],[summary]],
CHAR(13),
Table1[[#This Row],[startdayname]],
", ",
TEXT((Table1[[#This Row],[startshortdate]]),"MMM D"),
CHAR(13),
TEXT((Table1[[#This Row],[starttime]]), "h:mm am/pm"),CHAR(13),Table1[[#This Row],[description]],CHAR(13))</f>
        <v>#VALUE!</v>
      </c>
    </row>
    <row r="886" spans="1:4" x14ac:dyDescent="0.25">
      <c r="A886" t="e">
        <f>VLOOKUP(Table1[[#This Row],[locationaddress]],VENUEID!$A$2:$B$28,1,TRUE)</f>
        <v>#VALUE!</v>
      </c>
      <c r="B886" t="e">
        <f>IF(Table1[[#This Row],[categories]]="","",
IF(ISNUMBER(SEARCH("*ADULTS*",Table1[categories])),"ADULTS",
IF(ISNUMBER(SEARCH("*CHILDREN*",Table1[categories])),"CHILDREN",
IF(ISNUMBER(SEARCH("*TEENS*",Table1[categories])),"TEENS"))))</f>
        <v>#VALUE!</v>
      </c>
      <c r="C886" t="e">
        <f>Table1[[#This Row],[startdatetime]]</f>
        <v>#VALUE!</v>
      </c>
      <c r="D886" t="e">
        <f>CONCATENATE(Table1[[#This Row],[summary]],
CHAR(13),
Table1[[#This Row],[startdayname]],
", ",
TEXT((Table1[[#This Row],[startshortdate]]),"MMM D"),
CHAR(13),
TEXT((Table1[[#This Row],[starttime]]), "h:mm am/pm"),CHAR(13),Table1[[#This Row],[description]],CHAR(13))</f>
        <v>#VALUE!</v>
      </c>
    </row>
    <row r="887" spans="1:4" x14ac:dyDescent="0.25">
      <c r="A887" t="e">
        <f>VLOOKUP(Table1[[#This Row],[locationaddress]],VENUEID!$A$2:$B$28,1,TRUE)</f>
        <v>#VALUE!</v>
      </c>
      <c r="B887" t="e">
        <f>IF(Table1[[#This Row],[categories]]="","",
IF(ISNUMBER(SEARCH("*ADULTS*",Table1[categories])),"ADULTS",
IF(ISNUMBER(SEARCH("*CHILDREN*",Table1[categories])),"CHILDREN",
IF(ISNUMBER(SEARCH("*TEENS*",Table1[categories])),"TEENS"))))</f>
        <v>#VALUE!</v>
      </c>
      <c r="C887" t="e">
        <f>Table1[[#This Row],[startdatetime]]</f>
        <v>#VALUE!</v>
      </c>
      <c r="D887" t="e">
        <f>CONCATENATE(Table1[[#This Row],[summary]],
CHAR(13),
Table1[[#This Row],[startdayname]],
", ",
TEXT((Table1[[#This Row],[startshortdate]]),"MMM D"),
CHAR(13),
TEXT((Table1[[#This Row],[starttime]]), "h:mm am/pm"),CHAR(13),Table1[[#This Row],[description]],CHAR(13))</f>
        <v>#VALUE!</v>
      </c>
    </row>
    <row r="888" spans="1:4" x14ac:dyDescent="0.25">
      <c r="A888" t="e">
        <f>VLOOKUP(Table1[[#This Row],[locationaddress]],VENUEID!$A$2:$B$28,1,TRUE)</f>
        <v>#VALUE!</v>
      </c>
      <c r="B888" t="e">
        <f>IF(Table1[[#This Row],[categories]]="","",
IF(ISNUMBER(SEARCH("*ADULTS*",Table1[categories])),"ADULTS",
IF(ISNUMBER(SEARCH("*CHILDREN*",Table1[categories])),"CHILDREN",
IF(ISNUMBER(SEARCH("*TEENS*",Table1[categories])),"TEENS"))))</f>
        <v>#VALUE!</v>
      </c>
      <c r="C888" t="e">
        <f>Table1[[#This Row],[startdatetime]]</f>
        <v>#VALUE!</v>
      </c>
      <c r="D888" t="e">
        <f>CONCATENATE(Table1[[#This Row],[summary]],
CHAR(13),
Table1[[#This Row],[startdayname]],
", ",
TEXT((Table1[[#This Row],[startshortdate]]),"MMM D"),
CHAR(13),
TEXT((Table1[[#This Row],[starttime]]), "h:mm am/pm"),CHAR(13),Table1[[#This Row],[description]],CHAR(13))</f>
        <v>#VALUE!</v>
      </c>
    </row>
    <row r="889" spans="1:4" x14ac:dyDescent="0.25">
      <c r="A889" t="e">
        <f>VLOOKUP(Table1[[#This Row],[locationaddress]],VENUEID!$A$2:$B$28,1,TRUE)</f>
        <v>#VALUE!</v>
      </c>
      <c r="B889" t="e">
        <f>IF(Table1[[#This Row],[categories]]="","",
IF(ISNUMBER(SEARCH("*ADULTS*",Table1[categories])),"ADULTS",
IF(ISNUMBER(SEARCH("*CHILDREN*",Table1[categories])),"CHILDREN",
IF(ISNUMBER(SEARCH("*TEENS*",Table1[categories])),"TEENS"))))</f>
        <v>#VALUE!</v>
      </c>
      <c r="C889" t="e">
        <f>Table1[[#This Row],[startdatetime]]</f>
        <v>#VALUE!</v>
      </c>
      <c r="D889" t="e">
        <f>CONCATENATE(Table1[[#This Row],[summary]],
CHAR(13),
Table1[[#This Row],[startdayname]],
", ",
TEXT((Table1[[#This Row],[startshortdate]]),"MMM D"),
CHAR(13),
TEXT((Table1[[#This Row],[starttime]]), "h:mm am/pm"),CHAR(13),Table1[[#This Row],[description]],CHAR(13))</f>
        <v>#VALUE!</v>
      </c>
    </row>
    <row r="890" spans="1:4" x14ac:dyDescent="0.25">
      <c r="A890" t="e">
        <f>VLOOKUP(Table1[[#This Row],[locationaddress]],VENUEID!$A$2:$B$28,1,TRUE)</f>
        <v>#VALUE!</v>
      </c>
      <c r="B890" t="e">
        <f>IF(Table1[[#This Row],[categories]]="","",
IF(ISNUMBER(SEARCH("*ADULTS*",Table1[categories])),"ADULTS",
IF(ISNUMBER(SEARCH("*CHILDREN*",Table1[categories])),"CHILDREN",
IF(ISNUMBER(SEARCH("*TEENS*",Table1[categories])),"TEENS"))))</f>
        <v>#VALUE!</v>
      </c>
      <c r="C890" t="e">
        <f>Table1[[#This Row],[startdatetime]]</f>
        <v>#VALUE!</v>
      </c>
      <c r="D890" t="e">
        <f>CONCATENATE(Table1[[#This Row],[summary]],
CHAR(13),
Table1[[#This Row],[startdayname]],
", ",
TEXT((Table1[[#This Row],[startshortdate]]),"MMM D"),
CHAR(13),
TEXT((Table1[[#This Row],[starttime]]), "h:mm am/pm"),CHAR(13),Table1[[#This Row],[description]],CHAR(13))</f>
        <v>#VALUE!</v>
      </c>
    </row>
    <row r="891" spans="1:4" x14ac:dyDescent="0.25">
      <c r="A891" t="e">
        <f>VLOOKUP(Table1[[#This Row],[locationaddress]],VENUEID!$A$2:$B$28,1,TRUE)</f>
        <v>#VALUE!</v>
      </c>
      <c r="B891" t="e">
        <f>IF(Table1[[#This Row],[categories]]="","",
IF(ISNUMBER(SEARCH("*ADULTS*",Table1[categories])),"ADULTS",
IF(ISNUMBER(SEARCH("*CHILDREN*",Table1[categories])),"CHILDREN",
IF(ISNUMBER(SEARCH("*TEENS*",Table1[categories])),"TEENS"))))</f>
        <v>#VALUE!</v>
      </c>
      <c r="C891" t="e">
        <f>Table1[[#This Row],[startdatetime]]</f>
        <v>#VALUE!</v>
      </c>
      <c r="D891" t="e">
        <f>CONCATENATE(Table1[[#This Row],[summary]],
CHAR(13),
Table1[[#This Row],[startdayname]],
", ",
TEXT((Table1[[#This Row],[startshortdate]]),"MMM D"),
CHAR(13),
TEXT((Table1[[#This Row],[starttime]]), "h:mm am/pm"),CHAR(13),Table1[[#This Row],[description]],CHAR(13))</f>
        <v>#VALUE!</v>
      </c>
    </row>
    <row r="892" spans="1:4" x14ac:dyDescent="0.25">
      <c r="A892" t="e">
        <f>VLOOKUP(Table1[[#This Row],[locationaddress]],VENUEID!$A$2:$B$28,1,TRUE)</f>
        <v>#VALUE!</v>
      </c>
      <c r="B892" t="e">
        <f>IF(Table1[[#This Row],[categories]]="","",
IF(ISNUMBER(SEARCH("*ADULTS*",Table1[categories])),"ADULTS",
IF(ISNUMBER(SEARCH("*CHILDREN*",Table1[categories])),"CHILDREN",
IF(ISNUMBER(SEARCH("*TEENS*",Table1[categories])),"TEENS"))))</f>
        <v>#VALUE!</v>
      </c>
      <c r="C892" t="e">
        <f>Table1[[#This Row],[startdatetime]]</f>
        <v>#VALUE!</v>
      </c>
      <c r="D892" t="e">
        <f>CONCATENATE(Table1[[#This Row],[summary]],
CHAR(13),
Table1[[#This Row],[startdayname]],
", ",
TEXT((Table1[[#This Row],[startshortdate]]),"MMM D"),
CHAR(13),
TEXT((Table1[[#This Row],[starttime]]), "h:mm am/pm"),CHAR(13),Table1[[#This Row],[description]],CHAR(13))</f>
        <v>#VALUE!</v>
      </c>
    </row>
    <row r="893" spans="1:4" x14ac:dyDescent="0.25">
      <c r="A893" t="e">
        <f>VLOOKUP(Table1[[#This Row],[locationaddress]],VENUEID!$A$2:$B$28,1,TRUE)</f>
        <v>#VALUE!</v>
      </c>
      <c r="B893" t="e">
        <f>IF(Table1[[#This Row],[categories]]="","",
IF(ISNUMBER(SEARCH("*ADULTS*",Table1[categories])),"ADULTS",
IF(ISNUMBER(SEARCH("*CHILDREN*",Table1[categories])),"CHILDREN",
IF(ISNUMBER(SEARCH("*TEENS*",Table1[categories])),"TEENS"))))</f>
        <v>#VALUE!</v>
      </c>
      <c r="C893" t="e">
        <f>Table1[[#This Row],[startdatetime]]</f>
        <v>#VALUE!</v>
      </c>
      <c r="D893" t="e">
        <f>CONCATENATE(Table1[[#This Row],[summary]],
CHAR(13),
Table1[[#This Row],[startdayname]],
", ",
TEXT((Table1[[#This Row],[startshortdate]]),"MMM D"),
CHAR(13),
TEXT((Table1[[#This Row],[starttime]]), "h:mm am/pm"),CHAR(13),Table1[[#This Row],[description]],CHAR(13))</f>
        <v>#VALUE!</v>
      </c>
    </row>
    <row r="894" spans="1:4" x14ac:dyDescent="0.25">
      <c r="A894" t="e">
        <f>VLOOKUP(Table1[[#This Row],[locationaddress]],VENUEID!$A$2:$B$28,1,TRUE)</f>
        <v>#VALUE!</v>
      </c>
      <c r="B894" t="e">
        <f>IF(Table1[[#This Row],[categories]]="","",
IF(ISNUMBER(SEARCH("*ADULTS*",Table1[categories])),"ADULTS",
IF(ISNUMBER(SEARCH("*CHILDREN*",Table1[categories])),"CHILDREN",
IF(ISNUMBER(SEARCH("*TEENS*",Table1[categories])),"TEENS"))))</f>
        <v>#VALUE!</v>
      </c>
      <c r="C894" t="e">
        <f>Table1[[#This Row],[startdatetime]]</f>
        <v>#VALUE!</v>
      </c>
      <c r="D894" t="e">
        <f>CONCATENATE(Table1[[#This Row],[summary]],
CHAR(13),
Table1[[#This Row],[startdayname]],
", ",
TEXT((Table1[[#This Row],[startshortdate]]),"MMM D"),
CHAR(13),
TEXT((Table1[[#This Row],[starttime]]), "h:mm am/pm"),CHAR(13),Table1[[#This Row],[description]],CHAR(13))</f>
        <v>#VALUE!</v>
      </c>
    </row>
    <row r="895" spans="1:4" x14ac:dyDescent="0.25">
      <c r="A895" t="e">
        <f>VLOOKUP(Table1[[#This Row],[locationaddress]],VENUEID!$A$2:$B$28,1,TRUE)</f>
        <v>#VALUE!</v>
      </c>
      <c r="B895" t="e">
        <f>IF(Table1[[#This Row],[categories]]="","",
IF(ISNUMBER(SEARCH("*ADULTS*",Table1[categories])),"ADULTS",
IF(ISNUMBER(SEARCH("*CHILDREN*",Table1[categories])),"CHILDREN",
IF(ISNUMBER(SEARCH("*TEENS*",Table1[categories])),"TEENS"))))</f>
        <v>#VALUE!</v>
      </c>
      <c r="C895" t="e">
        <f>Table1[[#This Row],[startdatetime]]</f>
        <v>#VALUE!</v>
      </c>
      <c r="D895" t="e">
        <f>CONCATENATE(Table1[[#This Row],[summary]],
CHAR(13),
Table1[[#This Row],[startdayname]],
", ",
TEXT((Table1[[#This Row],[startshortdate]]),"MMM D"),
CHAR(13),
TEXT((Table1[[#This Row],[starttime]]), "h:mm am/pm"),CHAR(13),Table1[[#This Row],[description]],CHAR(13))</f>
        <v>#VALUE!</v>
      </c>
    </row>
    <row r="896" spans="1:4" x14ac:dyDescent="0.25">
      <c r="A896" t="e">
        <f>VLOOKUP(Table1[[#This Row],[locationaddress]],VENUEID!$A$2:$B$28,1,TRUE)</f>
        <v>#VALUE!</v>
      </c>
      <c r="B896" t="e">
        <f>IF(Table1[[#This Row],[categories]]="","",
IF(ISNUMBER(SEARCH("*ADULTS*",Table1[categories])),"ADULTS",
IF(ISNUMBER(SEARCH("*CHILDREN*",Table1[categories])),"CHILDREN",
IF(ISNUMBER(SEARCH("*TEENS*",Table1[categories])),"TEENS"))))</f>
        <v>#VALUE!</v>
      </c>
      <c r="C896" t="e">
        <f>Table1[[#This Row],[startdatetime]]</f>
        <v>#VALUE!</v>
      </c>
      <c r="D896" t="e">
        <f>CONCATENATE(Table1[[#This Row],[summary]],
CHAR(13),
Table1[[#This Row],[startdayname]],
", ",
TEXT((Table1[[#This Row],[startshortdate]]),"MMM D"),
CHAR(13),
TEXT((Table1[[#This Row],[starttime]]), "h:mm am/pm"),CHAR(13),Table1[[#This Row],[description]],CHAR(13))</f>
        <v>#VALUE!</v>
      </c>
    </row>
    <row r="897" spans="1:4" x14ac:dyDescent="0.25">
      <c r="A897" t="e">
        <f>VLOOKUP(Table1[[#This Row],[locationaddress]],VENUEID!$A$2:$B$28,1,TRUE)</f>
        <v>#VALUE!</v>
      </c>
      <c r="B897" t="e">
        <f>IF(Table1[[#This Row],[categories]]="","",
IF(ISNUMBER(SEARCH("*ADULTS*",Table1[categories])),"ADULTS",
IF(ISNUMBER(SEARCH("*CHILDREN*",Table1[categories])),"CHILDREN",
IF(ISNUMBER(SEARCH("*TEENS*",Table1[categories])),"TEENS"))))</f>
        <v>#VALUE!</v>
      </c>
      <c r="C897" t="e">
        <f>Table1[[#This Row],[startdatetime]]</f>
        <v>#VALUE!</v>
      </c>
      <c r="D897" t="e">
        <f>CONCATENATE(Table1[[#This Row],[summary]],
CHAR(13),
Table1[[#This Row],[startdayname]],
", ",
TEXT((Table1[[#This Row],[startshortdate]]),"MMM D"),
CHAR(13),
TEXT((Table1[[#This Row],[starttime]]), "h:mm am/pm"),CHAR(13),Table1[[#This Row],[description]],CHAR(13))</f>
        <v>#VALUE!</v>
      </c>
    </row>
    <row r="898" spans="1:4" x14ac:dyDescent="0.25">
      <c r="A898" t="e">
        <f>VLOOKUP(Table1[[#This Row],[locationaddress]],VENUEID!$A$2:$B$28,1,TRUE)</f>
        <v>#VALUE!</v>
      </c>
      <c r="B898" t="e">
        <f>IF(Table1[[#This Row],[categories]]="","",
IF(ISNUMBER(SEARCH("*ADULTS*",Table1[categories])),"ADULTS",
IF(ISNUMBER(SEARCH("*CHILDREN*",Table1[categories])),"CHILDREN",
IF(ISNUMBER(SEARCH("*TEENS*",Table1[categories])),"TEENS"))))</f>
        <v>#VALUE!</v>
      </c>
      <c r="C898" t="e">
        <f>Table1[[#This Row],[startdatetime]]</f>
        <v>#VALUE!</v>
      </c>
      <c r="D898" t="e">
        <f>CONCATENATE(Table1[[#This Row],[summary]],
CHAR(13),
Table1[[#This Row],[startdayname]],
", ",
TEXT((Table1[[#This Row],[startshortdate]]),"MMM D"),
CHAR(13),
TEXT((Table1[[#This Row],[starttime]]), "h:mm am/pm"),CHAR(13),Table1[[#This Row],[description]],CHAR(13))</f>
        <v>#VALUE!</v>
      </c>
    </row>
    <row r="899" spans="1:4" x14ac:dyDescent="0.25">
      <c r="A899" t="e">
        <f>VLOOKUP(Table1[[#This Row],[locationaddress]],VENUEID!$A$2:$B$28,1,TRUE)</f>
        <v>#VALUE!</v>
      </c>
      <c r="B899" t="e">
        <f>IF(Table1[[#This Row],[categories]]="","",
IF(ISNUMBER(SEARCH("*ADULTS*",Table1[categories])),"ADULTS",
IF(ISNUMBER(SEARCH("*CHILDREN*",Table1[categories])),"CHILDREN",
IF(ISNUMBER(SEARCH("*TEENS*",Table1[categories])),"TEENS"))))</f>
        <v>#VALUE!</v>
      </c>
      <c r="C899" t="e">
        <f>Table1[[#This Row],[startdatetime]]</f>
        <v>#VALUE!</v>
      </c>
      <c r="D899" t="e">
        <f>CONCATENATE(Table1[[#This Row],[summary]],
CHAR(13),
Table1[[#This Row],[startdayname]],
", ",
TEXT((Table1[[#This Row],[startshortdate]]),"MMM D"),
CHAR(13),
TEXT((Table1[[#This Row],[starttime]]), "h:mm am/pm"),CHAR(13),Table1[[#This Row],[description]],CHAR(13))</f>
        <v>#VALUE!</v>
      </c>
    </row>
    <row r="900" spans="1:4" x14ac:dyDescent="0.25">
      <c r="A900" t="e">
        <f>VLOOKUP(Table1[[#This Row],[locationaddress]],VENUEID!$A$2:$B$28,1,TRUE)</f>
        <v>#VALUE!</v>
      </c>
      <c r="B900" t="e">
        <f>IF(Table1[[#This Row],[categories]]="","",
IF(ISNUMBER(SEARCH("*ADULTS*",Table1[categories])),"ADULTS",
IF(ISNUMBER(SEARCH("*CHILDREN*",Table1[categories])),"CHILDREN",
IF(ISNUMBER(SEARCH("*TEENS*",Table1[categories])),"TEENS"))))</f>
        <v>#VALUE!</v>
      </c>
      <c r="C900" t="e">
        <f>Table1[[#This Row],[startdatetime]]</f>
        <v>#VALUE!</v>
      </c>
      <c r="D900" t="e">
        <f>CONCATENATE(Table1[[#This Row],[summary]],
CHAR(13),
Table1[[#This Row],[startdayname]],
", ",
TEXT((Table1[[#This Row],[startshortdate]]),"MMM D"),
CHAR(13),
TEXT((Table1[[#This Row],[starttime]]), "h:mm am/pm"),CHAR(13),Table1[[#This Row],[description]],CHAR(13))</f>
        <v>#VALUE!</v>
      </c>
    </row>
    <row r="901" spans="1:4" x14ac:dyDescent="0.25">
      <c r="A901" t="e">
        <f>VLOOKUP(Table1[[#This Row],[locationaddress]],VENUEID!$A$2:$B$28,1,TRUE)</f>
        <v>#VALUE!</v>
      </c>
      <c r="B901" t="e">
        <f>IF(Table1[[#This Row],[categories]]="","",
IF(ISNUMBER(SEARCH("*ADULTS*",Table1[categories])),"ADULTS",
IF(ISNUMBER(SEARCH("*CHILDREN*",Table1[categories])),"CHILDREN",
IF(ISNUMBER(SEARCH("*TEENS*",Table1[categories])),"TEENS"))))</f>
        <v>#VALUE!</v>
      </c>
      <c r="C901" t="e">
        <f>Table1[[#This Row],[startdatetime]]</f>
        <v>#VALUE!</v>
      </c>
      <c r="D901" t="e">
        <f>CONCATENATE(Table1[[#This Row],[summary]],
CHAR(13),
Table1[[#This Row],[startdayname]],
", ",
TEXT((Table1[[#This Row],[startshortdate]]),"MMM D"),
CHAR(13),
TEXT((Table1[[#This Row],[starttime]]), "h:mm am/pm"),CHAR(13),Table1[[#This Row],[description]],CHAR(13))</f>
        <v>#VALUE!</v>
      </c>
    </row>
    <row r="902" spans="1:4" x14ac:dyDescent="0.25">
      <c r="A902" t="e">
        <f>VLOOKUP(Table1[[#This Row],[locationaddress]],VENUEID!$A$2:$B$28,1,TRUE)</f>
        <v>#VALUE!</v>
      </c>
      <c r="B902" t="e">
        <f>IF(Table1[[#This Row],[categories]]="","",
IF(ISNUMBER(SEARCH("*ADULTS*",Table1[categories])),"ADULTS",
IF(ISNUMBER(SEARCH("*CHILDREN*",Table1[categories])),"CHILDREN",
IF(ISNUMBER(SEARCH("*TEENS*",Table1[categories])),"TEENS"))))</f>
        <v>#VALUE!</v>
      </c>
      <c r="C902" t="e">
        <f>Table1[[#This Row],[startdatetime]]</f>
        <v>#VALUE!</v>
      </c>
      <c r="D902" t="e">
        <f>CONCATENATE(Table1[[#This Row],[summary]],
CHAR(13),
Table1[[#This Row],[startdayname]],
", ",
TEXT((Table1[[#This Row],[startshortdate]]),"MMM D"),
CHAR(13),
TEXT((Table1[[#This Row],[starttime]]), "h:mm am/pm"),CHAR(13),Table1[[#This Row],[description]],CHAR(13))</f>
        <v>#VALUE!</v>
      </c>
    </row>
    <row r="903" spans="1:4" x14ac:dyDescent="0.25">
      <c r="A903" t="e">
        <f>VLOOKUP(Table1[[#This Row],[locationaddress]],VENUEID!$A$2:$B$28,1,TRUE)</f>
        <v>#VALUE!</v>
      </c>
      <c r="B903" t="e">
        <f>IF(Table1[[#This Row],[categories]]="","",
IF(ISNUMBER(SEARCH("*ADULTS*",Table1[categories])),"ADULTS",
IF(ISNUMBER(SEARCH("*CHILDREN*",Table1[categories])),"CHILDREN",
IF(ISNUMBER(SEARCH("*TEENS*",Table1[categories])),"TEENS"))))</f>
        <v>#VALUE!</v>
      </c>
      <c r="C903" t="e">
        <f>Table1[[#This Row],[startdatetime]]</f>
        <v>#VALUE!</v>
      </c>
      <c r="D903" t="e">
        <f>CONCATENATE(Table1[[#This Row],[summary]],
CHAR(13),
Table1[[#This Row],[startdayname]],
", ",
TEXT((Table1[[#This Row],[startshortdate]]),"MMM D"),
CHAR(13),
TEXT((Table1[[#This Row],[starttime]]), "h:mm am/pm"),CHAR(13),Table1[[#This Row],[description]],CHAR(13))</f>
        <v>#VALUE!</v>
      </c>
    </row>
    <row r="904" spans="1:4" x14ac:dyDescent="0.25">
      <c r="A904" t="e">
        <f>VLOOKUP(Table1[[#This Row],[locationaddress]],VENUEID!$A$2:$B$28,1,TRUE)</f>
        <v>#VALUE!</v>
      </c>
      <c r="B904" t="e">
        <f>IF(Table1[[#This Row],[categories]]="","",
IF(ISNUMBER(SEARCH("*ADULTS*",Table1[categories])),"ADULTS",
IF(ISNUMBER(SEARCH("*CHILDREN*",Table1[categories])),"CHILDREN",
IF(ISNUMBER(SEARCH("*TEENS*",Table1[categories])),"TEENS"))))</f>
        <v>#VALUE!</v>
      </c>
      <c r="C904" t="e">
        <f>Table1[[#This Row],[startdatetime]]</f>
        <v>#VALUE!</v>
      </c>
      <c r="D904" t="e">
        <f>CONCATENATE(Table1[[#This Row],[summary]],
CHAR(13),
Table1[[#This Row],[startdayname]],
", ",
TEXT((Table1[[#This Row],[startshortdate]]),"MMM D"),
CHAR(13),
TEXT((Table1[[#This Row],[starttime]]), "h:mm am/pm"),CHAR(13),Table1[[#This Row],[description]],CHAR(13))</f>
        <v>#VALUE!</v>
      </c>
    </row>
    <row r="905" spans="1:4" x14ac:dyDescent="0.25">
      <c r="A905" t="e">
        <f>VLOOKUP(Table1[[#This Row],[locationaddress]],VENUEID!$A$2:$B$28,1,TRUE)</f>
        <v>#VALUE!</v>
      </c>
      <c r="B905" t="e">
        <f>IF(Table1[[#This Row],[categories]]="","",
IF(ISNUMBER(SEARCH("*ADULTS*",Table1[categories])),"ADULTS",
IF(ISNUMBER(SEARCH("*CHILDREN*",Table1[categories])),"CHILDREN",
IF(ISNUMBER(SEARCH("*TEENS*",Table1[categories])),"TEENS"))))</f>
        <v>#VALUE!</v>
      </c>
      <c r="C905" t="e">
        <f>Table1[[#This Row],[startdatetime]]</f>
        <v>#VALUE!</v>
      </c>
      <c r="D905" t="e">
        <f>CONCATENATE(Table1[[#This Row],[summary]],
CHAR(13),
Table1[[#This Row],[startdayname]],
", ",
TEXT((Table1[[#This Row],[startshortdate]]),"MMM D"),
CHAR(13),
TEXT((Table1[[#This Row],[starttime]]), "h:mm am/pm"),CHAR(13),Table1[[#This Row],[description]],CHAR(13))</f>
        <v>#VALUE!</v>
      </c>
    </row>
    <row r="906" spans="1:4" x14ac:dyDescent="0.25">
      <c r="A906" t="e">
        <f>VLOOKUP(Table1[[#This Row],[locationaddress]],VENUEID!$A$2:$B$28,1,TRUE)</f>
        <v>#VALUE!</v>
      </c>
      <c r="B906" t="e">
        <f>IF(Table1[[#This Row],[categories]]="","",
IF(ISNUMBER(SEARCH("*ADULTS*",Table1[categories])),"ADULTS",
IF(ISNUMBER(SEARCH("*CHILDREN*",Table1[categories])),"CHILDREN",
IF(ISNUMBER(SEARCH("*TEENS*",Table1[categories])),"TEENS"))))</f>
        <v>#VALUE!</v>
      </c>
      <c r="C906" t="e">
        <f>Table1[[#This Row],[startdatetime]]</f>
        <v>#VALUE!</v>
      </c>
      <c r="D906" t="e">
        <f>CONCATENATE(Table1[[#This Row],[summary]],
CHAR(13),
Table1[[#This Row],[startdayname]],
", ",
TEXT((Table1[[#This Row],[startshortdate]]),"MMM D"),
CHAR(13),
TEXT((Table1[[#This Row],[starttime]]), "h:mm am/pm"),CHAR(13),Table1[[#This Row],[description]],CHAR(13))</f>
        <v>#VALUE!</v>
      </c>
    </row>
    <row r="907" spans="1:4" x14ac:dyDescent="0.25">
      <c r="A907" t="e">
        <f>VLOOKUP(Table1[[#This Row],[locationaddress]],VENUEID!$A$2:$B$28,1,TRUE)</f>
        <v>#VALUE!</v>
      </c>
      <c r="B907" t="e">
        <f>IF(Table1[[#This Row],[categories]]="","",
IF(ISNUMBER(SEARCH("*ADULTS*",Table1[categories])),"ADULTS",
IF(ISNUMBER(SEARCH("*CHILDREN*",Table1[categories])),"CHILDREN",
IF(ISNUMBER(SEARCH("*TEENS*",Table1[categories])),"TEENS"))))</f>
        <v>#VALUE!</v>
      </c>
      <c r="C907" t="e">
        <f>Table1[[#This Row],[startdatetime]]</f>
        <v>#VALUE!</v>
      </c>
      <c r="D907" t="e">
        <f>CONCATENATE(Table1[[#This Row],[summary]],
CHAR(13),
Table1[[#This Row],[startdayname]],
", ",
TEXT((Table1[[#This Row],[startshortdate]]),"MMM D"),
CHAR(13),
TEXT((Table1[[#This Row],[starttime]]), "h:mm am/pm"),CHAR(13),Table1[[#This Row],[description]],CHAR(13))</f>
        <v>#VALUE!</v>
      </c>
    </row>
    <row r="908" spans="1:4" x14ac:dyDescent="0.25">
      <c r="A908" t="e">
        <f>VLOOKUP(Table1[[#This Row],[locationaddress]],VENUEID!$A$2:$B$28,1,TRUE)</f>
        <v>#VALUE!</v>
      </c>
      <c r="B908" t="e">
        <f>IF(Table1[[#This Row],[categories]]="","",
IF(ISNUMBER(SEARCH("*ADULTS*",Table1[categories])),"ADULTS",
IF(ISNUMBER(SEARCH("*CHILDREN*",Table1[categories])),"CHILDREN",
IF(ISNUMBER(SEARCH("*TEENS*",Table1[categories])),"TEENS"))))</f>
        <v>#VALUE!</v>
      </c>
      <c r="C908" t="e">
        <f>Table1[[#This Row],[startdatetime]]</f>
        <v>#VALUE!</v>
      </c>
      <c r="D908" t="e">
        <f>CONCATENATE(Table1[[#This Row],[summary]],
CHAR(13),
Table1[[#This Row],[startdayname]],
", ",
TEXT((Table1[[#This Row],[startshortdate]]),"MMM D"),
CHAR(13),
TEXT((Table1[[#This Row],[starttime]]), "h:mm am/pm"),CHAR(13),Table1[[#This Row],[description]],CHAR(13))</f>
        <v>#VALUE!</v>
      </c>
    </row>
    <row r="909" spans="1:4" x14ac:dyDescent="0.25">
      <c r="A909" t="e">
        <f>VLOOKUP(Table1[[#This Row],[locationaddress]],VENUEID!$A$2:$B$28,1,TRUE)</f>
        <v>#VALUE!</v>
      </c>
      <c r="B909" t="e">
        <f>IF(Table1[[#This Row],[categories]]="","",
IF(ISNUMBER(SEARCH("*ADULTS*",Table1[categories])),"ADULTS",
IF(ISNUMBER(SEARCH("*CHILDREN*",Table1[categories])),"CHILDREN",
IF(ISNUMBER(SEARCH("*TEENS*",Table1[categories])),"TEENS"))))</f>
        <v>#VALUE!</v>
      </c>
      <c r="C909" t="e">
        <f>Table1[[#This Row],[startdatetime]]</f>
        <v>#VALUE!</v>
      </c>
      <c r="D909" t="e">
        <f>CONCATENATE(Table1[[#This Row],[summary]],
CHAR(13),
Table1[[#This Row],[startdayname]],
", ",
TEXT((Table1[[#This Row],[startshortdate]]),"MMM D"),
CHAR(13),
TEXT((Table1[[#This Row],[starttime]]), "h:mm am/pm"),CHAR(13),Table1[[#This Row],[description]],CHAR(13))</f>
        <v>#VALUE!</v>
      </c>
    </row>
    <row r="910" spans="1:4" x14ac:dyDescent="0.25">
      <c r="A910" t="e">
        <f>VLOOKUP(Table1[[#This Row],[locationaddress]],VENUEID!$A$2:$B$28,1,TRUE)</f>
        <v>#VALUE!</v>
      </c>
      <c r="B910" t="e">
        <f>IF(Table1[[#This Row],[categories]]="","",
IF(ISNUMBER(SEARCH("*ADULTS*",Table1[categories])),"ADULTS",
IF(ISNUMBER(SEARCH("*CHILDREN*",Table1[categories])),"CHILDREN",
IF(ISNUMBER(SEARCH("*TEENS*",Table1[categories])),"TEENS"))))</f>
        <v>#VALUE!</v>
      </c>
      <c r="C910" t="e">
        <f>Table1[[#This Row],[startdatetime]]</f>
        <v>#VALUE!</v>
      </c>
      <c r="D910" t="e">
        <f>CONCATENATE(Table1[[#This Row],[summary]],
CHAR(13),
Table1[[#This Row],[startdayname]],
", ",
TEXT((Table1[[#This Row],[startshortdate]]),"MMM D"),
CHAR(13),
TEXT((Table1[[#This Row],[starttime]]), "h:mm am/pm"),CHAR(13),Table1[[#This Row],[description]],CHAR(13))</f>
        <v>#VALUE!</v>
      </c>
    </row>
    <row r="911" spans="1:4" x14ac:dyDescent="0.25">
      <c r="A911" t="e">
        <f>VLOOKUP(Table1[[#This Row],[locationaddress]],VENUEID!$A$2:$B$28,1,TRUE)</f>
        <v>#VALUE!</v>
      </c>
      <c r="B911" t="e">
        <f>IF(Table1[[#This Row],[categories]]="","",
IF(ISNUMBER(SEARCH("*ADULTS*",Table1[categories])),"ADULTS",
IF(ISNUMBER(SEARCH("*CHILDREN*",Table1[categories])),"CHILDREN",
IF(ISNUMBER(SEARCH("*TEENS*",Table1[categories])),"TEENS"))))</f>
        <v>#VALUE!</v>
      </c>
      <c r="C911" t="e">
        <f>Table1[[#This Row],[startdatetime]]</f>
        <v>#VALUE!</v>
      </c>
      <c r="D911" t="e">
        <f>CONCATENATE(Table1[[#This Row],[summary]],
CHAR(13),
Table1[[#This Row],[startdayname]],
", ",
TEXT((Table1[[#This Row],[startshortdate]]),"MMM D"),
CHAR(13),
TEXT((Table1[[#This Row],[starttime]]), "h:mm am/pm"),CHAR(13),Table1[[#This Row],[description]],CHAR(13))</f>
        <v>#VALUE!</v>
      </c>
    </row>
    <row r="912" spans="1:4" x14ac:dyDescent="0.25">
      <c r="A912" t="e">
        <f>VLOOKUP(Table1[[#This Row],[locationaddress]],VENUEID!$A$2:$B$28,1,TRUE)</f>
        <v>#VALUE!</v>
      </c>
      <c r="B912" t="e">
        <f>IF(Table1[[#This Row],[categories]]="","",
IF(ISNUMBER(SEARCH("*ADULTS*",Table1[categories])),"ADULTS",
IF(ISNUMBER(SEARCH("*CHILDREN*",Table1[categories])),"CHILDREN",
IF(ISNUMBER(SEARCH("*TEENS*",Table1[categories])),"TEENS"))))</f>
        <v>#VALUE!</v>
      </c>
      <c r="C912" t="e">
        <f>Table1[[#This Row],[startdatetime]]</f>
        <v>#VALUE!</v>
      </c>
      <c r="D912" t="e">
        <f>CONCATENATE(Table1[[#This Row],[summary]],
CHAR(13),
Table1[[#This Row],[startdayname]],
", ",
TEXT((Table1[[#This Row],[startshortdate]]),"MMM D"),
CHAR(13),
TEXT((Table1[[#This Row],[starttime]]), "h:mm am/pm"),CHAR(13),Table1[[#This Row],[description]],CHAR(13))</f>
        <v>#VALUE!</v>
      </c>
    </row>
    <row r="913" spans="1:4" x14ac:dyDescent="0.25">
      <c r="A913" t="e">
        <f>VLOOKUP(Table1[[#This Row],[locationaddress]],VENUEID!$A$2:$B$28,1,TRUE)</f>
        <v>#VALUE!</v>
      </c>
      <c r="B913" t="e">
        <f>IF(Table1[[#This Row],[categories]]="","",
IF(ISNUMBER(SEARCH("*ADULTS*",Table1[categories])),"ADULTS",
IF(ISNUMBER(SEARCH("*CHILDREN*",Table1[categories])),"CHILDREN",
IF(ISNUMBER(SEARCH("*TEENS*",Table1[categories])),"TEENS"))))</f>
        <v>#VALUE!</v>
      </c>
      <c r="C913" t="e">
        <f>Table1[[#This Row],[startdatetime]]</f>
        <v>#VALUE!</v>
      </c>
      <c r="D913" t="e">
        <f>CONCATENATE(Table1[[#This Row],[summary]],
CHAR(13),
Table1[[#This Row],[startdayname]],
", ",
TEXT((Table1[[#This Row],[startshortdate]]),"MMM D"),
CHAR(13),
TEXT((Table1[[#This Row],[starttime]]), "h:mm am/pm"),CHAR(13),Table1[[#This Row],[description]],CHAR(13))</f>
        <v>#VALUE!</v>
      </c>
    </row>
    <row r="914" spans="1:4" x14ac:dyDescent="0.25">
      <c r="A914" t="e">
        <f>VLOOKUP(Table1[[#This Row],[locationaddress]],VENUEID!$A$2:$B$28,1,TRUE)</f>
        <v>#VALUE!</v>
      </c>
      <c r="B914" t="e">
        <f>IF(Table1[[#This Row],[categories]]="","",
IF(ISNUMBER(SEARCH("*ADULTS*",Table1[categories])),"ADULTS",
IF(ISNUMBER(SEARCH("*CHILDREN*",Table1[categories])),"CHILDREN",
IF(ISNUMBER(SEARCH("*TEENS*",Table1[categories])),"TEENS"))))</f>
        <v>#VALUE!</v>
      </c>
      <c r="C914" t="e">
        <f>Table1[[#This Row],[startdatetime]]</f>
        <v>#VALUE!</v>
      </c>
      <c r="D914" t="e">
        <f>CONCATENATE(Table1[[#This Row],[summary]],
CHAR(13),
Table1[[#This Row],[startdayname]],
", ",
TEXT((Table1[[#This Row],[startshortdate]]),"MMM D"),
CHAR(13),
TEXT((Table1[[#This Row],[starttime]]), "h:mm am/pm"),CHAR(13),Table1[[#This Row],[description]],CHAR(13))</f>
        <v>#VALUE!</v>
      </c>
    </row>
    <row r="915" spans="1:4" x14ac:dyDescent="0.25">
      <c r="A915" t="e">
        <f>VLOOKUP(Table1[[#This Row],[locationaddress]],VENUEID!$A$2:$B$28,1,TRUE)</f>
        <v>#VALUE!</v>
      </c>
      <c r="B915" t="e">
        <f>IF(Table1[[#This Row],[categories]]="","",
IF(ISNUMBER(SEARCH("*ADULTS*",Table1[categories])),"ADULTS",
IF(ISNUMBER(SEARCH("*CHILDREN*",Table1[categories])),"CHILDREN",
IF(ISNUMBER(SEARCH("*TEENS*",Table1[categories])),"TEENS"))))</f>
        <v>#VALUE!</v>
      </c>
      <c r="C915" t="e">
        <f>Table1[[#This Row],[startdatetime]]</f>
        <v>#VALUE!</v>
      </c>
      <c r="D915" t="e">
        <f>CONCATENATE(Table1[[#This Row],[summary]],
CHAR(13),
Table1[[#This Row],[startdayname]],
", ",
TEXT((Table1[[#This Row],[startshortdate]]),"MMM D"),
CHAR(13),
TEXT((Table1[[#This Row],[starttime]]), "h:mm am/pm"),CHAR(13),Table1[[#This Row],[description]],CHAR(13))</f>
        <v>#VALUE!</v>
      </c>
    </row>
    <row r="916" spans="1:4" x14ac:dyDescent="0.25">
      <c r="A916" t="e">
        <f>VLOOKUP(Table1[[#This Row],[locationaddress]],VENUEID!$A$2:$B$28,1,TRUE)</f>
        <v>#VALUE!</v>
      </c>
      <c r="B916" t="e">
        <f>IF(Table1[[#This Row],[categories]]="","",
IF(ISNUMBER(SEARCH("*ADULTS*",Table1[categories])),"ADULTS",
IF(ISNUMBER(SEARCH("*CHILDREN*",Table1[categories])),"CHILDREN",
IF(ISNUMBER(SEARCH("*TEENS*",Table1[categories])),"TEENS"))))</f>
        <v>#VALUE!</v>
      </c>
      <c r="C916" t="e">
        <f>Table1[[#This Row],[startdatetime]]</f>
        <v>#VALUE!</v>
      </c>
      <c r="D916" t="e">
        <f>CONCATENATE(Table1[[#This Row],[summary]],
CHAR(13),
Table1[[#This Row],[startdayname]],
", ",
TEXT((Table1[[#This Row],[startshortdate]]),"MMM D"),
CHAR(13),
TEXT((Table1[[#This Row],[starttime]]), "h:mm am/pm"),CHAR(13),Table1[[#This Row],[description]],CHAR(13))</f>
        <v>#VALUE!</v>
      </c>
    </row>
    <row r="917" spans="1:4" x14ac:dyDescent="0.25">
      <c r="A917" t="e">
        <f>VLOOKUP(Table1[[#This Row],[locationaddress]],VENUEID!$A$2:$B$28,1,TRUE)</f>
        <v>#VALUE!</v>
      </c>
      <c r="B917" t="e">
        <f>IF(Table1[[#This Row],[categories]]="","",
IF(ISNUMBER(SEARCH("*ADULTS*",Table1[categories])),"ADULTS",
IF(ISNUMBER(SEARCH("*CHILDREN*",Table1[categories])),"CHILDREN",
IF(ISNUMBER(SEARCH("*TEENS*",Table1[categories])),"TEENS"))))</f>
        <v>#VALUE!</v>
      </c>
      <c r="C917" t="e">
        <f>Table1[[#This Row],[startdatetime]]</f>
        <v>#VALUE!</v>
      </c>
      <c r="D917" t="e">
        <f>CONCATENATE(Table1[[#This Row],[summary]],
CHAR(13),
Table1[[#This Row],[startdayname]],
", ",
TEXT((Table1[[#This Row],[startshortdate]]),"MMM D"),
CHAR(13),
TEXT((Table1[[#This Row],[starttime]]), "h:mm am/pm"),CHAR(13),Table1[[#This Row],[description]],CHAR(13))</f>
        <v>#VALUE!</v>
      </c>
    </row>
    <row r="918" spans="1:4" x14ac:dyDescent="0.25">
      <c r="A918" t="e">
        <f>VLOOKUP(Table1[[#This Row],[locationaddress]],VENUEID!$A$2:$B$28,1,TRUE)</f>
        <v>#VALUE!</v>
      </c>
      <c r="B918" t="e">
        <f>IF(Table1[[#This Row],[categories]]="","",
IF(ISNUMBER(SEARCH("*ADULTS*",Table1[categories])),"ADULTS",
IF(ISNUMBER(SEARCH("*CHILDREN*",Table1[categories])),"CHILDREN",
IF(ISNUMBER(SEARCH("*TEENS*",Table1[categories])),"TEENS"))))</f>
        <v>#VALUE!</v>
      </c>
      <c r="C918" t="e">
        <f>Table1[[#This Row],[startdatetime]]</f>
        <v>#VALUE!</v>
      </c>
      <c r="D918" t="e">
        <f>CONCATENATE(Table1[[#This Row],[summary]],
CHAR(13),
Table1[[#This Row],[startdayname]],
", ",
TEXT((Table1[[#This Row],[startshortdate]]),"MMM D"),
CHAR(13),
TEXT((Table1[[#This Row],[starttime]]), "h:mm am/pm"),CHAR(13),Table1[[#This Row],[description]],CHAR(13))</f>
        <v>#VALUE!</v>
      </c>
    </row>
    <row r="919" spans="1:4" x14ac:dyDescent="0.25">
      <c r="A919" t="e">
        <f>VLOOKUP(Table1[[#This Row],[locationaddress]],VENUEID!$A$2:$B$28,1,TRUE)</f>
        <v>#VALUE!</v>
      </c>
      <c r="B919" t="e">
        <f>IF(Table1[[#This Row],[categories]]="","",
IF(ISNUMBER(SEARCH("*ADULTS*",Table1[categories])),"ADULTS",
IF(ISNUMBER(SEARCH("*CHILDREN*",Table1[categories])),"CHILDREN",
IF(ISNUMBER(SEARCH("*TEENS*",Table1[categories])),"TEENS"))))</f>
        <v>#VALUE!</v>
      </c>
      <c r="C919" t="e">
        <f>Table1[[#This Row],[startdatetime]]</f>
        <v>#VALUE!</v>
      </c>
      <c r="D919" t="e">
        <f>CONCATENATE(Table1[[#This Row],[summary]],
CHAR(13),
Table1[[#This Row],[startdayname]],
", ",
TEXT((Table1[[#This Row],[startshortdate]]),"MMM D"),
CHAR(13),
TEXT((Table1[[#This Row],[starttime]]), "h:mm am/pm"),CHAR(13),Table1[[#This Row],[description]],CHAR(13))</f>
        <v>#VALUE!</v>
      </c>
    </row>
    <row r="920" spans="1:4" x14ac:dyDescent="0.25">
      <c r="A920" t="e">
        <f>VLOOKUP(Table1[[#This Row],[locationaddress]],VENUEID!$A$2:$B$28,1,TRUE)</f>
        <v>#VALUE!</v>
      </c>
      <c r="B920" t="e">
        <f>IF(Table1[[#This Row],[categories]]="","",
IF(ISNUMBER(SEARCH("*ADULTS*",Table1[categories])),"ADULTS",
IF(ISNUMBER(SEARCH("*CHILDREN*",Table1[categories])),"CHILDREN",
IF(ISNUMBER(SEARCH("*TEENS*",Table1[categories])),"TEENS"))))</f>
        <v>#VALUE!</v>
      </c>
      <c r="C920" t="e">
        <f>Table1[[#This Row],[startdatetime]]</f>
        <v>#VALUE!</v>
      </c>
      <c r="D920" t="e">
        <f>CONCATENATE(Table1[[#This Row],[summary]],
CHAR(13),
Table1[[#This Row],[startdayname]],
", ",
TEXT((Table1[[#This Row],[startshortdate]]),"MMM D"),
CHAR(13),
TEXT((Table1[[#This Row],[starttime]]), "h:mm am/pm"),CHAR(13),Table1[[#This Row],[description]],CHAR(13))</f>
        <v>#VALUE!</v>
      </c>
    </row>
    <row r="921" spans="1:4" x14ac:dyDescent="0.25">
      <c r="A921" t="e">
        <f>VLOOKUP(Table1[[#This Row],[locationaddress]],VENUEID!$A$2:$B$28,1,TRUE)</f>
        <v>#VALUE!</v>
      </c>
      <c r="B921" t="e">
        <f>IF(Table1[[#This Row],[categories]]="","",
IF(ISNUMBER(SEARCH("*ADULTS*",Table1[categories])),"ADULTS",
IF(ISNUMBER(SEARCH("*CHILDREN*",Table1[categories])),"CHILDREN",
IF(ISNUMBER(SEARCH("*TEENS*",Table1[categories])),"TEENS"))))</f>
        <v>#VALUE!</v>
      </c>
      <c r="C921" t="e">
        <f>Table1[[#This Row],[startdatetime]]</f>
        <v>#VALUE!</v>
      </c>
      <c r="D921" t="e">
        <f>CONCATENATE(Table1[[#This Row],[summary]],
CHAR(13),
Table1[[#This Row],[startdayname]],
", ",
TEXT((Table1[[#This Row],[startshortdate]]),"MMM D"),
CHAR(13),
TEXT((Table1[[#This Row],[starttime]]), "h:mm am/pm"),CHAR(13),Table1[[#This Row],[description]],CHAR(13))</f>
        <v>#VALUE!</v>
      </c>
    </row>
    <row r="922" spans="1:4" x14ac:dyDescent="0.25">
      <c r="A922" t="e">
        <f>VLOOKUP(Table1[[#This Row],[locationaddress]],VENUEID!$A$2:$B$28,1,TRUE)</f>
        <v>#VALUE!</v>
      </c>
      <c r="B922" t="e">
        <f>IF(Table1[[#This Row],[categories]]="","",
IF(ISNUMBER(SEARCH("*ADULTS*",Table1[categories])),"ADULTS",
IF(ISNUMBER(SEARCH("*CHILDREN*",Table1[categories])),"CHILDREN",
IF(ISNUMBER(SEARCH("*TEENS*",Table1[categories])),"TEENS"))))</f>
        <v>#VALUE!</v>
      </c>
      <c r="C922" t="e">
        <f>Table1[[#This Row],[startdatetime]]</f>
        <v>#VALUE!</v>
      </c>
      <c r="D922" t="e">
        <f>CONCATENATE(Table1[[#This Row],[summary]],
CHAR(13),
Table1[[#This Row],[startdayname]],
", ",
TEXT((Table1[[#This Row],[startshortdate]]),"MMM D"),
CHAR(13),
TEXT((Table1[[#This Row],[starttime]]), "h:mm am/pm"),CHAR(13),Table1[[#This Row],[description]],CHAR(13))</f>
        <v>#VALUE!</v>
      </c>
    </row>
    <row r="923" spans="1:4" x14ac:dyDescent="0.25">
      <c r="A923" t="e">
        <f>VLOOKUP(Table1[[#This Row],[locationaddress]],VENUEID!$A$2:$B$28,1,TRUE)</f>
        <v>#VALUE!</v>
      </c>
      <c r="B923" t="e">
        <f>IF(Table1[[#This Row],[categories]]="","",
IF(ISNUMBER(SEARCH("*ADULTS*",Table1[categories])),"ADULTS",
IF(ISNUMBER(SEARCH("*CHILDREN*",Table1[categories])),"CHILDREN",
IF(ISNUMBER(SEARCH("*TEENS*",Table1[categories])),"TEENS"))))</f>
        <v>#VALUE!</v>
      </c>
      <c r="C923" t="e">
        <f>Table1[[#This Row],[startdatetime]]</f>
        <v>#VALUE!</v>
      </c>
      <c r="D923" t="e">
        <f>CONCATENATE(Table1[[#This Row],[summary]],
CHAR(13),
Table1[[#This Row],[startdayname]],
", ",
TEXT((Table1[[#This Row],[startshortdate]]),"MMM D"),
CHAR(13),
TEXT((Table1[[#This Row],[starttime]]), "h:mm am/pm"),CHAR(13),Table1[[#This Row],[description]],CHAR(13))</f>
        <v>#VALUE!</v>
      </c>
    </row>
    <row r="924" spans="1:4" x14ac:dyDescent="0.25">
      <c r="A924" t="e">
        <f>VLOOKUP(Table1[[#This Row],[locationaddress]],VENUEID!$A$2:$B$28,1,TRUE)</f>
        <v>#VALUE!</v>
      </c>
      <c r="B924" t="e">
        <f>IF(Table1[[#This Row],[categories]]="","",
IF(ISNUMBER(SEARCH("*ADULTS*",Table1[categories])),"ADULTS",
IF(ISNUMBER(SEARCH("*CHILDREN*",Table1[categories])),"CHILDREN",
IF(ISNUMBER(SEARCH("*TEENS*",Table1[categories])),"TEENS"))))</f>
        <v>#VALUE!</v>
      </c>
      <c r="C924" t="e">
        <f>Table1[[#This Row],[startdatetime]]</f>
        <v>#VALUE!</v>
      </c>
      <c r="D924" t="e">
        <f>CONCATENATE(Table1[[#This Row],[summary]],
CHAR(13),
Table1[[#This Row],[startdayname]],
", ",
TEXT((Table1[[#This Row],[startshortdate]]),"MMM D"),
CHAR(13),
TEXT((Table1[[#This Row],[starttime]]), "h:mm am/pm"),CHAR(13),Table1[[#This Row],[description]],CHAR(13))</f>
        <v>#VALUE!</v>
      </c>
    </row>
    <row r="925" spans="1:4" x14ac:dyDescent="0.25">
      <c r="A925" t="e">
        <f>VLOOKUP(Table1[[#This Row],[locationaddress]],VENUEID!$A$2:$B$28,1,TRUE)</f>
        <v>#VALUE!</v>
      </c>
      <c r="B925" t="e">
        <f>IF(Table1[[#This Row],[categories]]="","",
IF(ISNUMBER(SEARCH("*ADULTS*",Table1[categories])),"ADULTS",
IF(ISNUMBER(SEARCH("*CHILDREN*",Table1[categories])),"CHILDREN",
IF(ISNUMBER(SEARCH("*TEENS*",Table1[categories])),"TEENS"))))</f>
        <v>#VALUE!</v>
      </c>
      <c r="C925" t="e">
        <f>Table1[[#This Row],[startdatetime]]</f>
        <v>#VALUE!</v>
      </c>
      <c r="D925" t="e">
        <f>CONCATENATE(Table1[[#This Row],[summary]],
CHAR(13),
Table1[[#This Row],[startdayname]],
", ",
TEXT((Table1[[#This Row],[startshortdate]]),"MMM D"),
CHAR(13),
TEXT((Table1[[#This Row],[starttime]]), "h:mm am/pm"),CHAR(13),Table1[[#This Row],[description]],CHAR(13))</f>
        <v>#VALUE!</v>
      </c>
    </row>
    <row r="926" spans="1:4" x14ac:dyDescent="0.25">
      <c r="A926" t="e">
        <f>VLOOKUP(Table1[[#This Row],[locationaddress]],VENUEID!$A$2:$B$28,1,TRUE)</f>
        <v>#VALUE!</v>
      </c>
      <c r="B926" t="e">
        <f>IF(Table1[[#This Row],[categories]]="","",
IF(ISNUMBER(SEARCH("*ADULTS*",Table1[categories])),"ADULTS",
IF(ISNUMBER(SEARCH("*CHILDREN*",Table1[categories])),"CHILDREN",
IF(ISNUMBER(SEARCH("*TEENS*",Table1[categories])),"TEENS"))))</f>
        <v>#VALUE!</v>
      </c>
      <c r="C926" t="e">
        <f>Table1[[#This Row],[startdatetime]]</f>
        <v>#VALUE!</v>
      </c>
      <c r="D926" t="e">
        <f>CONCATENATE(Table1[[#This Row],[summary]],
CHAR(13),
Table1[[#This Row],[startdayname]],
", ",
TEXT((Table1[[#This Row],[startshortdate]]),"MMM D"),
CHAR(13),
TEXT((Table1[[#This Row],[starttime]]), "h:mm am/pm"),CHAR(13),Table1[[#This Row],[description]],CHAR(13))</f>
        <v>#VALUE!</v>
      </c>
    </row>
    <row r="927" spans="1:4" x14ac:dyDescent="0.25">
      <c r="A927" t="e">
        <f>VLOOKUP(Table1[[#This Row],[locationaddress]],VENUEID!$A$2:$B$28,1,TRUE)</f>
        <v>#VALUE!</v>
      </c>
      <c r="B927" t="e">
        <f>IF(Table1[[#This Row],[categories]]="","",
IF(ISNUMBER(SEARCH("*ADULTS*",Table1[categories])),"ADULTS",
IF(ISNUMBER(SEARCH("*CHILDREN*",Table1[categories])),"CHILDREN",
IF(ISNUMBER(SEARCH("*TEENS*",Table1[categories])),"TEENS"))))</f>
        <v>#VALUE!</v>
      </c>
      <c r="C927" t="e">
        <f>Table1[[#This Row],[startdatetime]]</f>
        <v>#VALUE!</v>
      </c>
      <c r="D927" t="e">
        <f>CONCATENATE(Table1[[#This Row],[summary]],
CHAR(13),
Table1[[#This Row],[startdayname]],
", ",
TEXT((Table1[[#This Row],[startshortdate]]),"MMM D"),
CHAR(13),
TEXT((Table1[[#This Row],[starttime]]), "h:mm am/pm"),CHAR(13),Table1[[#This Row],[description]],CHAR(13))</f>
        <v>#VALUE!</v>
      </c>
    </row>
    <row r="928" spans="1:4" x14ac:dyDescent="0.25">
      <c r="A928" t="e">
        <f>VLOOKUP(Table1[[#This Row],[locationaddress]],VENUEID!$A$2:$B$28,1,TRUE)</f>
        <v>#VALUE!</v>
      </c>
      <c r="B928" t="e">
        <f>IF(Table1[[#This Row],[categories]]="","",
IF(ISNUMBER(SEARCH("*ADULTS*",Table1[categories])),"ADULTS",
IF(ISNUMBER(SEARCH("*CHILDREN*",Table1[categories])),"CHILDREN",
IF(ISNUMBER(SEARCH("*TEENS*",Table1[categories])),"TEENS"))))</f>
        <v>#VALUE!</v>
      </c>
      <c r="C928" t="e">
        <f>Table1[[#This Row],[startdatetime]]</f>
        <v>#VALUE!</v>
      </c>
      <c r="D928" t="e">
        <f>CONCATENATE(Table1[[#This Row],[summary]],
CHAR(13),
Table1[[#This Row],[startdayname]],
", ",
TEXT((Table1[[#This Row],[startshortdate]]),"MMM D"),
CHAR(13),
TEXT((Table1[[#This Row],[starttime]]), "h:mm am/pm"),CHAR(13),Table1[[#This Row],[description]],CHAR(13))</f>
        <v>#VALUE!</v>
      </c>
    </row>
    <row r="929" spans="1:4" x14ac:dyDescent="0.25">
      <c r="A929" t="e">
        <f>VLOOKUP(Table1[[#This Row],[locationaddress]],VENUEID!$A$2:$B$28,1,TRUE)</f>
        <v>#VALUE!</v>
      </c>
      <c r="B929" t="e">
        <f>IF(Table1[[#This Row],[categories]]="","",
IF(ISNUMBER(SEARCH("*ADULTS*",Table1[categories])),"ADULTS",
IF(ISNUMBER(SEARCH("*CHILDREN*",Table1[categories])),"CHILDREN",
IF(ISNUMBER(SEARCH("*TEENS*",Table1[categories])),"TEENS"))))</f>
        <v>#VALUE!</v>
      </c>
      <c r="C929" t="e">
        <f>Table1[[#This Row],[startdatetime]]</f>
        <v>#VALUE!</v>
      </c>
      <c r="D929" t="e">
        <f>CONCATENATE(Table1[[#This Row],[summary]],
CHAR(13),
Table1[[#This Row],[startdayname]],
", ",
TEXT((Table1[[#This Row],[startshortdate]]),"MMM D"),
CHAR(13),
TEXT((Table1[[#This Row],[starttime]]), "h:mm am/pm"),CHAR(13),Table1[[#This Row],[description]],CHAR(13))</f>
        <v>#VALUE!</v>
      </c>
    </row>
    <row r="930" spans="1:4" x14ac:dyDescent="0.25">
      <c r="A930" t="e">
        <f>VLOOKUP(Table1[[#This Row],[locationaddress]],VENUEID!$A$2:$B$28,1,TRUE)</f>
        <v>#VALUE!</v>
      </c>
      <c r="B930" t="e">
        <f>IF(Table1[[#This Row],[categories]]="","",
IF(ISNUMBER(SEARCH("*ADULTS*",Table1[categories])),"ADULTS",
IF(ISNUMBER(SEARCH("*CHILDREN*",Table1[categories])),"CHILDREN",
IF(ISNUMBER(SEARCH("*TEENS*",Table1[categories])),"TEENS"))))</f>
        <v>#VALUE!</v>
      </c>
      <c r="C930" t="e">
        <f>Table1[[#This Row],[startdatetime]]</f>
        <v>#VALUE!</v>
      </c>
      <c r="D930" t="e">
        <f>CONCATENATE(Table1[[#This Row],[summary]],
CHAR(13),
Table1[[#This Row],[startdayname]],
", ",
TEXT((Table1[[#This Row],[startshortdate]]),"MMM D"),
CHAR(13),
TEXT((Table1[[#This Row],[starttime]]), "h:mm am/pm"),CHAR(13),Table1[[#This Row],[description]],CHAR(13))</f>
        <v>#VALUE!</v>
      </c>
    </row>
    <row r="931" spans="1:4" x14ac:dyDescent="0.25">
      <c r="A931" t="e">
        <f>VLOOKUP(Table1[[#This Row],[locationaddress]],VENUEID!$A$2:$B$28,1,TRUE)</f>
        <v>#VALUE!</v>
      </c>
      <c r="B931" t="e">
        <f>IF(Table1[[#This Row],[categories]]="","",
IF(ISNUMBER(SEARCH("*ADULTS*",Table1[categories])),"ADULTS",
IF(ISNUMBER(SEARCH("*CHILDREN*",Table1[categories])),"CHILDREN",
IF(ISNUMBER(SEARCH("*TEENS*",Table1[categories])),"TEENS"))))</f>
        <v>#VALUE!</v>
      </c>
      <c r="C931" t="e">
        <f>Table1[[#This Row],[startdatetime]]</f>
        <v>#VALUE!</v>
      </c>
      <c r="D931" t="e">
        <f>CONCATENATE(Table1[[#This Row],[summary]],
CHAR(13),
Table1[[#This Row],[startdayname]],
", ",
TEXT((Table1[[#This Row],[startshortdate]]),"MMM D"),
CHAR(13),
TEXT((Table1[[#This Row],[starttime]]), "h:mm am/pm"),CHAR(13),Table1[[#This Row],[description]],CHAR(13))</f>
        <v>#VALUE!</v>
      </c>
    </row>
    <row r="932" spans="1:4" x14ac:dyDescent="0.25">
      <c r="A932" t="e">
        <f>VLOOKUP(Table1[[#This Row],[locationaddress]],VENUEID!$A$2:$B$28,1,TRUE)</f>
        <v>#VALUE!</v>
      </c>
      <c r="B932" t="e">
        <f>IF(Table1[[#This Row],[categories]]="","",
IF(ISNUMBER(SEARCH("*ADULTS*",Table1[categories])),"ADULTS",
IF(ISNUMBER(SEARCH("*CHILDREN*",Table1[categories])),"CHILDREN",
IF(ISNUMBER(SEARCH("*TEENS*",Table1[categories])),"TEENS"))))</f>
        <v>#VALUE!</v>
      </c>
      <c r="C932" t="e">
        <f>Table1[[#This Row],[startdatetime]]</f>
        <v>#VALUE!</v>
      </c>
      <c r="D932" t="e">
        <f>CONCATENATE(Table1[[#This Row],[summary]],
CHAR(13),
Table1[[#This Row],[startdayname]],
", ",
TEXT((Table1[[#This Row],[startshortdate]]),"MMM D"),
CHAR(13),
TEXT((Table1[[#This Row],[starttime]]), "h:mm am/pm"),CHAR(13),Table1[[#This Row],[description]],CHAR(13))</f>
        <v>#VALUE!</v>
      </c>
    </row>
    <row r="933" spans="1:4" x14ac:dyDescent="0.25">
      <c r="A933" t="e">
        <f>VLOOKUP(Table1[[#This Row],[locationaddress]],VENUEID!$A$2:$B$28,1,TRUE)</f>
        <v>#VALUE!</v>
      </c>
      <c r="B933" t="e">
        <f>IF(Table1[[#This Row],[categories]]="","",
IF(ISNUMBER(SEARCH("*ADULTS*",Table1[categories])),"ADULTS",
IF(ISNUMBER(SEARCH("*CHILDREN*",Table1[categories])),"CHILDREN",
IF(ISNUMBER(SEARCH("*TEENS*",Table1[categories])),"TEENS"))))</f>
        <v>#VALUE!</v>
      </c>
      <c r="C933" t="e">
        <f>Table1[[#This Row],[startdatetime]]</f>
        <v>#VALUE!</v>
      </c>
      <c r="D933" t="e">
        <f>CONCATENATE(Table1[[#This Row],[summary]],
CHAR(13),
Table1[[#This Row],[startdayname]],
", ",
TEXT((Table1[[#This Row],[startshortdate]]),"MMM D"),
CHAR(13),
TEXT((Table1[[#This Row],[starttime]]), "h:mm am/pm"),CHAR(13),Table1[[#This Row],[description]],CHAR(13))</f>
        <v>#VALUE!</v>
      </c>
    </row>
    <row r="934" spans="1:4" x14ac:dyDescent="0.25">
      <c r="A934" t="e">
        <f>VLOOKUP(Table1[[#This Row],[locationaddress]],VENUEID!$A$2:$B$28,1,TRUE)</f>
        <v>#VALUE!</v>
      </c>
      <c r="B934" t="e">
        <f>IF(Table1[[#This Row],[categories]]="","",
IF(ISNUMBER(SEARCH("*ADULTS*",Table1[categories])),"ADULTS",
IF(ISNUMBER(SEARCH("*CHILDREN*",Table1[categories])),"CHILDREN",
IF(ISNUMBER(SEARCH("*TEENS*",Table1[categories])),"TEENS"))))</f>
        <v>#VALUE!</v>
      </c>
      <c r="C934" t="e">
        <f>Table1[[#This Row],[startdatetime]]</f>
        <v>#VALUE!</v>
      </c>
      <c r="D934" t="e">
        <f>CONCATENATE(Table1[[#This Row],[summary]],
CHAR(13),
Table1[[#This Row],[startdayname]],
", ",
TEXT((Table1[[#This Row],[startshortdate]]),"MMM D"),
CHAR(13),
TEXT((Table1[[#This Row],[starttime]]), "h:mm am/pm"),CHAR(13),Table1[[#This Row],[description]],CHAR(13))</f>
        <v>#VALUE!</v>
      </c>
    </row>
    <row r="935" spans="1:4" x14ac:dyDescent="0.25">
      <c r="A935" t="e">
        <f>VLOOKUP(Table1[[#This Row],[locationaddress]],VENUEID!$A$2:$B$28,1,TRUE)</f>
        <v>#VALUE!</v>
      </c>
      <c r="B935" t="e">
        <f>IF(Table1[[#This Row],[categories]]="","",
IF(ISNUMBER(SEARCH("*ADULTS*",Table1[categories])),"ADULTS",
IF(ISNUMBER(SEARCH("*CHILDREN*",Table1[categories])),"CHILDREN",
IF(ISNUMBER(SEARCH("*TEENS*",Table1[categories])),"TEENS"))))</f>
        <v>#VALUE!</v>
      </c>
      <c r="C935" t="e">
        <f>Table1[[#This Row],[startdatetime]]</f>
        <v>#VALUE!</v>
      </c>
      <c r="D935" t="e">
        <f>CONCATENATE(Table1[[#This Row],[summary]],
CHAR(13),
Table1[[#This Row],[startdayname]],
", ",
TEXT((Table1[[#This Row],[startshortdate]]),"MMM D"),
CHAR(13),
TEXT((Table1[[#This Row],[starttime]]), "h:mm am/pm"),CHAR(13),Table1[[#This Row],[description]],CHAR(13))</f>
        <v>#VALUE!</v>
      </c>
    </row>
    <row r="936" spans="1:4" x14ac:dyDescent="0.25">
      <c r="A936" t="e">
        <f>VLOOKUP(Table1[[#This Row],[locationaddress]],VENUEID!$A$2:$B$28,1,TRUE)</f>
        <v>#VALUE!</v>
      </c>
      <c r="B936" t="e">
        <f>IF(Table1[[#This Row],[categories]]="","",
IF(ISNUMBER(SEARCH("*ADULTS*",Table1[categories])),"ADULTS",
IF(ISNUMBER(SEARCH("*CHILDREN*",Table1[categories])),"CHILDREN",
IF(ISNUMBER(SEARCH("*TEENS*",Table1[categories])),"TEENS"))))</f>
        <v>#VALUE!</v>
      </c>
      <c r="C936" t="e">
        <f>Table1[[#This Row],[startdatetime]]</f>
        <v>#VALUE!</v>
      </c>
      <c r="D936" t="e">
        <f>CONCATENATE(Table1[[#This Row],[summary]],
CHAR(13),
Table1[[#This Row],[startdayname]],
", ",
TEXT((Table1[[#This Row],[startshortdate]]),"MMM D"),
CHAR(13),
TEXT((Table1[[#This Row],[starttime]]), "h:mm am/pm"),CHAR(13),Table1[[#This Row],[description]],CHAR(13))</f>
        <v>#VALUE!</v>
      </c>
    </row>
    <row r="937" spans="1:4" x14ac:dyDescent="0.25">
      <c r="A937" t="e">
        <f>VLOOKUP(Table1[[#This Row],[locationaddress]],VENUEID!$A$2:$B$28,1,TRUE)</f>
        <v>#VALUE!</v>
      </c>
      <c r="B937" t="e">
        <f>IF(Table1[[#This Row],[categories]]="","",
IF(ISNUMBER(SEARCH("*ADULTS*",Table1[categories])),"ADULTS",
IF(ISNUMBER(SEARCH("*CHILDREN*",Table1[categories])),"CHILDREN",
IF(ISNUMBER(SEARCH("*TEENS*",Table1[categories])),"TEENS"))))</f>
        <v>#VALUE!</v>
      </c>
      <c r="C937" t="e">
        <f>Table1[[#This Row],[startdatetime]]</f>
        <v>#VALUE!</v>
      </c>
      <c r="D937" t="e">
        <f>CONCATENATE(Table1[[#This Row],[summary]],
CHAR(13),
Table1[[#This Row],[startdayname]],
", ",
TEXT((Table1[[#This Row],[startshortdate]]),"MMM D"),
CHAR(13),
TEXT((Table1[[#This Row],[starttime]]), "h:mm am/pm"),CHAR(13),Table1[[#This Row],[description]],CHAR(13))</f>
        <v>#VALUE!</v>
      </c>
    </row>
    <row r="938" spans="1:4" x14ac:dyDescent="0.25">
      <c r="A938" t="e">
        <f>VLOOKUP(Table1[[#This Row],[locationaddress]],VENUEID!$A$2:$B$28,1,TRUE)</f>
        <v>#VALUE!</v>
      </c>
      <c r="B938" t="e">
        <f>IF(Table1[[#This Row],[categories]]="","",
IF(ISNUMBER(SEARCH("*ADULTS*",Table1[categories])),"ADULTS",
IF(ISNUMBER(SEARCH("*CHILDREN*",Table1[categories])),"CHILDREN",
IF(ISNUMBER(SEARCH("*TEENS*",Table1[categories])),"TEENS"))))</f>
        <v>#VALUE!</v>
      </c>
      <c r="C938" t="e">
        <f>Table1[[#This Row],[startdatetime]]</f>
        <v>#VALUE!</v>
      </c>
      <c r="D938" t="e">
        <f>CONCATENATE(Table1[[#This Row],[summary]],
CHAR(13),
Table1[[#This Row],[startdayname]],
", ",
TEXT((Table1[[#This Row],[startshortdate]]),"MMM D"),
CHAR(13),
TEXT((Table1[[#This Row],[starttime]]), "h:mm am/pm"),CHAR(13),Table1[[#This Row],[description]],CHAR(13))</f>
        <v>#VALUE!</v>
      </c>
    </row>
    <row r="939" spans="1:4" x14ac:dyDescent="0.25">
      <c r="A939" t="e">
        <f>VLOOKUP(Table1[[#This Row],[locationaddress]],VENUEID!$A$2:$B$28,1,TRUE)</f>
        <v>#VALUE!</v>
      </c>
      <c r="B939" t="e">
        <f>IF(Table1[[#This Row],[categories]]="","",
IF(ISNUMBER(SEARCH("*ADULTS*",Table1[categories])),"ADULTS",
IF(ISNUMBER(SEARCH("*CHILDREN*",Table1[categories])),"CHILDREN",
IF(ISNUMBER(SEARCH("*TEENS*",Table1[categories])),"TEENS"))))</f>
        <v>#VALUE!</v>
      </c>
      <c r="C939" t="e">
        <f>Table1[[#This Row],[startdatetime]]</f>
        <v>#VALUE!</v>
      </c>
      <c r="D939" t="e">
        <f>CONCATENATE(Table1[[#This Row],[summary]],
CHAR(13),
Table1[[#This Row],[startdayname]],
", ",
TEXT((Table1[[#This Row],[startshortdate]]),"MMM D"),
CHAR(13),
TEXT((Table1[[#This Row],[starttime]]), "h:mm am/pm"),CHAR(13),Table1[[#This Row],[description]],CHAR(13))</f>
        <v>#VALUE!</v>
      </c>
    </row>
    <row r="940" spans="1:4" x14ac:dyDescent="0.25">
      <c r="A940" t="e">
        <f>VLOOKUP(Table1[[#This Row],[locationaddress]],VENUEID!$A$2:$B$28,1,TRUE)</f>
        <v>#VALUE!</v>
      </c>
      <c r="B940" t="e">
        <f>IF(Table1[[#This Row],[categories]]="","",
IF(ISNUMBER(SEARCH("*ADULTS*",Table1[categories])),"ADULTS",
IF(ISNUMBER(SEARCH("*CHILDREN*",Table1[categories])),"CHILDREN",
IF(ISNUMBER(SEARCH("*TEENS*",Table1[categories])),"TEENS"))))</f>
        <v>#VALUE!</v>
      </c>
      <c r="C940" t="e">
        <f>Table1[[#This Row],[startdatetime]]</f>
        <v>#VALUE!</v>
      </c>
      <c r="D940" t="e">
        <f>CONCATENATE(Table1[[#This Row],[summary]],
CHAR(13),
Table1[[#This Row],[startdayname]],
", ",
TEXT((Table1[[#This Row],[startshortdate]]),"MMM D"),
CHAR(13),
TEXT((Table1[[#This Row],[starttime]]), "h:mm am/pm"),CHAR(13),Table1[[#This Row],[description]],CHAR(13))</f>
        <v>#VALUE!</v>
      </c>
    </row>
    <row r="941" spans="1:4" x14ac:dyDescent="0.25">
      <c r="A941" t="e">
        <f>VLOOKUP(Table1[[#This Row],[locationaddress]],VENUEID!$A$2:$B$28,1,TRUE)</f>
        <v>#VALUE!</v>
      </c>
      <c r="B941" t="e">
        <f>IF(Table1[[#This Row],[categories]]="","",
IF(ISNUMBER(SEARCH("*ADULTS*",Table1[categories])),"ADULTS",
IF(ISNUMBER(SEARCH("*CHILDREN*",Table1[categories])),"CHILDREN",
IF(ISNUMBER(SEARCH("*TEENS*",Table1[categories])),"TEENS"))))</f>
        <v>#VALUE!</v>
      </c>
      <c r="C941" t="e">
        <f>Table1[[#This Row],[startdatetime]]</f>
        <v>#VALUE!</v>
      </c>
      <c r="D941" t="e">
        <f>CONCATENATE(Table1[[#This Row],[summary]],
CHAR(13),
Table1[[#This Row],[startdayname]],
", ",
TEXT((Table1[[#This Row],[startshortdate]]),"MMM D"),
CHAR(13),
TEXT((Table1[[#This Row],[starttime]]), "h:mm am/pm"),CHAR(13),Table1[[#This Row],[description]],CHAR(13))</f>
        <v>#VALUE!</v>
      </c>
    </row>
    <row r="942" spans="1:4" x14ac:dyDescent="0.25">
      <c r="A942" t="e">
        <f>VLOOKUP(Table1[[#This Row],[locationaddress]],VENUEID!$A$2:$B$28,1,TRUE)</f>
        <v>#VALUE!</v>
      </c>
      <c r="B942" t="e">
        <f>IF(Table1[[#This Row],[categories]]="","",
IF(ISNUMBER(SEARCH("*ADULTS*",Table1[categories])),"ADULTS",
IF(ISNUMBER(SEARCH("*CHILDREN*",Table1[categories])),"CHILDREN",
IF(ISNUMBER(SEARCH("*TEENS*",Table1[categories])),"TEENS"))))</f>
        <v>#VALUE!</v>
      </c>
      <c r="C942" t="e">
        <f>Table1[[#This Row],[startdatetime]]</f>
        <v>#VALUE!</v>
      </c>
      <c r="D942" t="e">
        <f>CONCATENATE(Table1[[#This Row],[summary]],
CHAR(13),
Table1[[#This Row],[startdayname]],
", ",
TEXT((Table1[[#This Row],[startshortdate]]),"MMM D"),
CHAR(13),
TEXT((Table1[[#This Row],[starttime]]), "h:mm am/pm"),CHAR(13),Table1[[#This Row],[description]],CHAR(13))</f>
        <v>#VALUE!</v>
      </c>
    </row>
    <row r="943" spans="1:4" x14ac:dyDescent="0.25">
      <c r="A943" t="e">
        <f>VLOOKUP(Table1[[#This Row],[locationaddress]],VENUEID!$A$2:$B$28,1,TRUE)</f>
        <v>#VALUE!</v>
      </c>
      <c r="B943" t="e">
        <f>IF(Table1[[#This Row],[categories]]="","",
IF(ISNUMBER(SEARCH("*ADULTS*",Table1[categories])),"ADULTS",
IF(ISNUMBER(SEARCH("*CHILDREN*",Table1[categories])),"CHILDREN",
IF(ISNUMBER(SEARCH("*TEENS*",Table1[categories])),"TEENS"))))</f>
        <v>#VALUE!</v>
      </c>
      <c r="C943" t="e">
        <f>Table1[[#This Row],[startdatetime]]</f>
        <v>#VALUE!</v>
      </c>
      <c r="D943" t="e">
        <f>CONCATENATE(Table1[[#This Row],[summary]],
CHAR(13),
Table1[[#This Row],[startdayname]],
", ",
TEXT((Table1[[#This Row],[startshortdate]]),"MMM D"),
CHAR(13),
TEXT((Table1[[#This Row],[starttime]]), "h:mm am/pm"),CHAR(13),Table1[[#This Row],[description]],CHAR(13))</f>
        <v>#VALUE!</v>
      </c>
    </row>
    <row r="944" spans="1:4" x14ac:dyDescent="0.25">
      <c r="A944" t="e">
        <f>VLOOKUP(Table1[[#This Row],[locationaddress]],VENUEID!$A$2:$B$28,1,TRUE)</f>
        <v>#VALUE!</v>
      </c>
      <c r="B944" t="e">
        <f>IF(Table1[[#This Row],[categories]]="","",
IF(ISNUMBER(SEARCH("*ADULTS*",Table1[categories])),"ADULTS",
IF(ISNUMBER(SEARCH("*CHILDREN*",Table1[categories])),"CHILDREN",
IF(ISNUMBER(SEARCH("*TEENS*",Table1[categories])),"TEENS"))))</f>
        <v>#VALUE!</v>
      </c>
      <c r="C944" t="e">
        <f>Table1[[#This Row],[startdatetime]]</f>
        <v>#VALUE!</v>
      </c>
      <c r="D944" t="e">
        <f>CONCATENATE(Table1[[#This Row],[summary]],
CHAR(13),
Table1[[#This Row],[startdayname]],
", ",
TEXT((Table1[[#This Row],[startshortdate]]),"MMM D"),
CHAR(13),
TEXT((Table1[[#This Row],[starttime]]), "h:mm am/pm"),CHAR(13),Table1[[#This Row],[description]],CHAR(13))</f>
        <v>#VALUE!</v>
      </c>
    </row>
    <row r="945" spans="1:4" x14ac:dyDescent="0.25">
      <c r="A945" t="e">
        <f>VLOOKUP(Table1[[#This Row],[locationaddress]],VENUEID!$A$2:$B$28,1,TRUE)</f>
        <v>#VALUE!</v>
      </c>
      <c r="B945" t="e">
        <f>IF(Table1[[#This Row],[categories]]="","",
IF(ISNUMBER(SEARCH("*ADULTS*",Table1[categories])),"ADULTS",
IF(ISNUMBER(SEARCH("*CHILDREN*",Table1[categories])),"CHILDREN",
IF(ISNUMBER(SEARCH("*TEENS*",Table1[categories])),"TEENS"))))</f>
        <v>#VALUE!</v>
      </c>
      <c r="C945" t="e">
        <f>Table1[[#This Row],[startdatetime]]</f>
        <v>#VALUE!</v>
      </c>
      <c r="D945" t="e">
        <f>CONCATENATE(Table1[[#This Row],[summary]],
CHAR(13),
Table1[[#This Row],[startdayname]],
", ",
TEXT((Table1[[#This Row],[startshortdate]]),"MMM D"),
CHAR(13),
TEXT((Table1[[#This Row],[starttime]]), "h:mm am/pm"),CHAR(13),Table1[[#This Row],[description]],CHAR(13))</f>
        <v>#VALUE!</v>
      </c>
    </row>
    <row r="946" spans="1:4" x14ac:dyDescent="0.25">
      <c r="A946" t="e">
        <f>VLOOKUP(Table1[[#This Row],[locationaddress]],VENUEID!$A$2:$B$28,1,TRUE)</f>
        <v>#VALUE!</v>
      </c>
      <c r="B946" t="e">
        <f>IF(Table1[[#This Row],[categories]]="","",
IF(ISNUMBER(SEARCH("*ADULTS*",Table1[categories])),"ADULTS",
IF(ISNUMBER(SEARCH("*CHILDREN*",Table1[categories])),"CHILDREN",
IF(ISNUMBER(SEARCH("*TEENS*",Table1[categories])),"TEENS"))))</f>
        <v>#VALUE!</v>
      </c>
      <c r="C946" t="e">
        <f>Table1[[#This Row],[startdatetime]]</f>
        <v>#VALUE!</v>
      </c>
      <c r="D946" t="e">
        <f>CONCATENATE(Table1[[#This Row],[summary]],
CHAR(13),
Table1[[#This Row],[startdayname]],
", ",
TEXT((Table1[[#This Row],[startshortdate]]),"MMM D"),
CHAR(13),
TEXT((Table1[[#This Row],[starttime]]), "h:mm am/pm"),CHAR(13),Table1[[#This Row],[description]],CHAR(13))</f>
        <v>#VALUE!</v>
      </c>
    </row>
    <row r="947" spans="1:4" x14ac:dyDescent="0.25">
      <c r="A947" t="e">
        <f>VLOOKUP(Table1[[#This Row],[locationaddress]],VENUEID!$A$2:$B$28,1,TRUE)</f>
        <v>#VALUE!</v>
      </c>
      <c r="B947" t="e">
        <f>IF(Table1[[#This Row],[categories]]="","",
IF(ISNUMBER(SEARCH("*ADULTS*",Table1[categories])),"ADULTS",
IF(ISNUMBER(SEARCH("*CHILDREN*",Table1[categories])),"CHILDREN",
IF(ISNUMBER(SEARCH("*TEENS*",Table1[categories])),"TEENS"))))</f>
        <v>#VALUE!</v>
      </c>
      <c r="C947" t="e">
        <f>Table1[[#This Row],[startdatetime]]</f>
        <v>#VALUE!</v>
      </c>
      <c r="D947" t="e">
        <f>CONCATENATE(Table1[[#This Row],[summary]],
CHAR(13),
Table1[[#This Row],[startdayname]],
", ",
TEXT((Table1[[#This Row],[startshortdate]]),"MMM D"),
CHAR(13),
TEXT((Table1[[#This Row],[starttime]]), "h:mm am/pm"),CHAR(13),Table1[[#This Row],[description]],CHAR(13))</f>
        <v>#VALUE!</v>
      </c>
    </row>
    <row r="948" spans="1:4" x14ac:dyDescent="0.25">
      <c r="A948" t="e">
        <f>VLOOKUP(Table1[[#This Row],[locationaddress]],VENUEID!$A$2:$B$28,1,TRUE)</f>
        <v>#VALUE!</v>
      </c>
      <c r="B948" t="e">
        <f>IF(Table1[[#This Row],[categories]]="","",
IF(ISNUMBER(SEARCH("*ADULTS*",Table1[categories])),"ADULTS",
IF(ISNUMBER(SEARCH("*CHILDREN*",Table1[categories])),"CHILDREN",
IF(ISNUMBER(SEARCH("*TEENS*",Table1[categories])),"TEENS"))))</f>
        <v>#VALUE!</v>
      </c>
      <c r="C948" t="e">
        <f>Table1[[#This Row],[startdatetime]]</f>
        <v>#VALUE!</v>
      </c>
      <c r="D948" t="e">
        <f>CONCATENATE(Table1[[#This Row],[summary]],
CHAR(13),
Table1[[#This Row],[startdayname]],
", ",
TEXT((Table1[[#This Row],[startshortdate]]),"MMM D"),
CHAR(13),
TEXT((Table1[[#This Row],[starttime]]), "h:mm am/pm"),CHAR(13),Table1[[#This Row],[description]],CHAR(13))</f>
        <v>#VALUE!</v>
      </c>
    </row>
    <row r="949" spans="1:4" x14ac:dyDescent="0.25">
      <c r="A949" t="e">
        <f>VLOOKUP(Table1[[#This Row],[locationaddress]],VENUEID!$A$2:$B$28,1,TRUE)</f>
        <v>#VALUE!</v>
      </c>
      <c r="B949" t="e">
        <f>IF(Table1[[#This Row],[categories]]="","",
IF(ISNUMBER(SEARCH("*ADULTS*",Table1[categories])),"ADULTS",
IF(ISNUMBER(SEARCH("*CHILDREN*",Table1[categories])),"CHILDREN",
IF(ISNUMBER(SEARCH("*TEENS*",Table1[categories])),"TEENS"))))</f>
        <v>#VALUE!</v>
      </c>
      <c r="C949" t="e">
        <f>Table1[[#This Row],[startdatetime]]</f>
        <v>#VALUE!</v>
      </c>
      <c r="D949" t="e">
        <f>CONCATENATE(Table1[[#This Row],[summary]],
CHAR(13),
Table1[[#This Row],[startdayname]],
", ",
TEXT((Table1[[#This Row],[startshortdate]]),"MMM D"),
CHAR(13),
TEXT((Table1[[#This Row],[starttime]]), "h:mm am/pm"),CHAR(13),Table1[[#This Row],[description]],CHAR(13))</f>
        <v>#VALUE!</v>
      </c>
    </row>
    <row r="950" spans="1:4" x14ac:dyDescent="0.25">
      <c r="A950" t="e">
        <f>VLOOKUP(Table1[[#This Row],[locationaddress]],VENUEID!$A$2:$B$28,1,TRUE)</f>
        <v>#VALUE!</v>
      </c>
      <c r="B950" t="e">
        <f>IF(Table1[[#This Row],[categories]]="","",
IF(ISNUMBER(SEARCH("*ADULTS*",Table1[categories])),"ADULTS",
IF(ISNUMBER(SEARCH("*CHILDREN*",Table1[categories])),"CHILDREN",
IF(ISNUMBER(SEARCH("*TEENS*",Table1[categories])),"TEENS"))))</f>
        <v>#VALUE!</v>
      </c>
      <c r="C950" t="e">
        <f>Table1[[#This Row],[startdatetime]]</f>
        <v>#VALUE!</v>
      </c>
      <c r="D950" t="e">
        <f>CONCATENATE(Table1[[#This Row],[summary]],
CHAR(13),
Table1[[#This Row],[startdayname]],
", ",
TEXT((Table1[[#This Row],[startshortdate]]),"MMM D"),
CHAR(13),
TEXT((Table1[[#This Row],[starttime]]), "h:mm am/pm"),CHAR(13),Table1[[#This Row],[description]],CHAR(13))</f>
        <v>#VALUE!</v>
      </c>
    </row>
    <row r="951" spans="1:4" x14ac:dyDescent="0.25">
      <c r="A951" t="e">
        <f>VLOOKUP(Table1[[#This Row],[locationaddress]],VENUEID!$A$2:$B$28,1,TRUE)</f>
        <v>#VALUE!</v>
      </c>
      <c r="B951" t="e">
        <f>IF(Table1[[#This Row],[categories]]="","",
IF(ISNUMBER(SEARCH("*ADULTS*",Table1[categories])),"ADULTS",
IF(ISNUMBER(SEARCH("*CHILDREN*",Table1[categories])),"CHILDREN",
IF(ISNUMBER(SEARCH("*TEENS*",Table1[categories])),"TEENS"))))</f>
        <v>#VALUE!</v>
      </c>
      <c r="C951" t="e">
        <f>Table1[[#This Row],[startdatetime]]</f>
        <v>#VALUE!</v>
      </c>
      <c r="D951" t="e">
        <f>CONCATENATE(Table1[[#This Row],[summary]],
CHAR(13),
Table1[[#This Row],[startdayname]],
", ",
TEXT((Table1[[#This Row],[startshortdate]]),"MMM D"),
CHAR(13),
TEXT((Table1[[#This Row],[starttime]]), "h:mm am/pm"),CHAR(13),Table1[[#This Row],[description]],CHAR(13))</f>
        <v>#VALUE!</v>
      </c>
    </row>
    <row r="952" spans="1:4" x14ac:dyDescent="0.25">
      <c r="A952" t="e">
        <f>VLOOKUP(Table1[[#This Row],[locationaddress]],VENUEID!$A$2:$B$28,1,TRUE)</f>
        <v>#VALUE!</v>
      </c>
      <c r="B952" t="e">
        <f>IF(Table1[[#This Row],[categories]]="","",
IF(ISNUMBER(SEARCH("*ADULTS*",Table1[categories])),"ADULTS",
IF(ISNUMBER(SEARCH("*CHILDREN*",Table1[categories])),"CHILDREN",
IF(ISNUMBER(SEARCH("*TEENS*",Table1[categories])),"TEENS"))))</f>
        <v>#VALUE!</v>
      </c>
      <c r="C952" t="e">
        <f>Table1[[#This Row],[startdatetime]]</f>
        <v>#VALUE!</v>
      </c>
      <c r="D952" t="e">
        <f>CONCATENATE(Table1[[#This Row],[summary]],
CHAR(13),
Table1[[#This Row],[startdayname]],
", ",
TEXT((Table1[[#This Row],[startshortdate]]),"MMM D"),
CHAR(13),
TEXT((Table1[[#This Row],[starttime]]), "h:mm am/pm"),CHAR(13),Table1[[#This Row],[description]],CHAR(13))</f>
        <v>#VALUE!</v>
      </c>
    </row>
    <row r="953" spans="1:4" x14ac:dyDescent="0.25">
      <c r="A953" t="e">
        <f>VLOOKUP(Table1[[#This Row],[locationaddress]],VENUEID!$A$2:$B$28,1,TRUE)</f>
        <v>#VALUE!</v>
      </c>
      <c r="B953" t="e">
        <f>IF(Table1[[#This Row],[categories]]="","",
IF(ISNUMBER(SEARCH("*ADULTS*",Table1[categories])),"ADULTS",
IF(ISNUMBER(SEARCH("*CHILDREN*",Table1[categories])),"CHILDREN",
IF(ISNUMBER(SEARCH("*TEENS*",Table1[categories])),"TEENS"))))</f>
        <v>#VALUE!</v>
      </c>
      <c r="C953" t="e">
        <f>Table1[[#This Row],[startdatetime]]</f>
        <v>#VALUE!</v>
      </c>
      <c r="D953" t="e">
        <f>CONCATENATE(Table1[[#This Row],[summary]],
CHAR(13),
Table1[[#This Row],[startdayname]],
", ",
TEXT((Table1[[#This Row],[startshortdate]]),"MMM D"),
CHAR(13),
TEXT((Table1[[#This Row],[starttime]]), "h:mm am/pm"),CHAR(13),Table1[[#This Row],[description]],CHAR(13))</f>
        <v>#VALUE!</v>
      </c>
    </row>
    <row r="954" spans="1:4" x14ac:dyDescent="0.25">
      <c r="A954" t="e">
        <f>VLOOKUP(Table1[[#This Row],[locationaddress]],VENUEID!$A$2:$B$28,1,TRUE)</f>
        <v>#VALUE!</v>
      </c>
      <c r="B954" t="e">
        <f>IF(Table1[[#This Row],[categories]]="","",
IF(ISNUMBER(SEARCH("*ADULTS*",Table1[categories])),"ADULTS",
IF(ISNUMBER(SEARCH("*CHILDREN*",Table1[categories])),"CHILDREN",
IF(ISNUMBER(SEARCH("*TEENS*",Table1[categories])),"TEENS"))))</f>
        <v>#VALUE!</v>
      </c>
      <c r="C954" t="e">
        <f>Table1[[#This Row],[startdatetime]]</f>
        <v>#VALUE!</v>
      </c>
      <c r="D954" t="e">
        <f>CONCATENATE(Table1[[#This Row],[summary]],
CHAR(13),
Table1[[#This Row],[startdayname]],
", ",
TEXT((Table1[[#This Row],[startshortdate]]),"MMM D"),
CHAR(13),
TEXT((Table1[[#This Row],[starttime]]), "h:mm am/pm"),CHAR(13),Table1[[#This Row],[description]],CHAR(13))</f>
        <v>#VALUE!</v>
      </c>
    </row>
    <row r="955" spans="1:4" x14ac:dyDescent="0.25">
      <c r="A955" t="e">
        <f>VLOOKUP(Table1[[#This Row],[locationaddress]],VENUEID!$A$2:$B$28,1,TRUE)</f>
        <v>#VALUE!</v>
      </c>
      <c r="B955" t="e">
        <f>IF(Table1[[#This Row],[categories]]="","",
IF(ISNUMBER(SEARCH("*ADULTS*",Table1[categories])),"ADULTS",
IF(ISNUMBER(SEARCH("*CHILDREN*",Table1[categories])),"CHILDREN",
IF(ISNUMBER(SEARCH("*TEENS*",Table1[categories])),"TEENS"))))</f>
        <v>#VALUE!</v>
      </c>
      <c r="C955" t="e">
        <f>Table1[[#This Row],[startdatetime]]</f>
        <v>#VALUE!</v>
      </c>
      <c r="D955" t="e">
        <f>CONCATENATE(Table1[[#This Row],[summary]],
CHAR(13),
Table1[[#This Row],[startdayname]],
", ",
TEXT((Table1[[#This Row],[startshortdate]]),"MMM D"),
CHAR(13),
TEXT((Table1[[#This Row],[starttime]]), "h:mm am/pm"),CHAR(13),Table1[[#This Row],[description]],CHAR(13))</f>
        <v>#VALUE!</v>
      </c>
    </row>
    <row r="956" spans="1:4" x14ac:dyDescent="0.25">
      <c r="A956" t="e">
        <f>VLOOKUP(Table1[[#This Row],[locationaddress]],VENUEID!$A$2:$B$28,1,TRUE)</f>
        <v>#VALUE!</v>
      </c>
      <c r="B956" t="e">
        <f>IF(Table1[[#This Row],[categories]]="","",
IF(ISNUMBER(SEARCH("*ADULTS*",Table1[categories])),"ADULTS",
IF(ISNUMBER(SEARCH("*CHILDREN*",Table1[categories])),"CHILDREN",
IF(ISNUMBER(SEARCH("*TEENS*",Table1[categories])),"TEENS"))))</f>
        <v>#VALUE!</v>
      </c>
      <c r="C956" t="e">
        <f>Table1[[#This Row],[startdatetime]]</f>
        <v>#VALUE!</v>
      </c>
      <c r="D956" t="e">
        <f>CONCATENATE(Table1[[#This Row],[summary]],
CHAR(13),
Table1[[#This Row],[startdayname]],
", ",
TEXT((Table1[[#This Row],[startshortdate]]),"MMM D"),
CHAR(13),
TEXT((Table1[[#This Row],[starttime]]), "h:mm am/pm"),CHAR(13),Table1[[#This Row],[description]],CHAR(13))</f>
        <v>#VALUE!</v>
      </c>
    </row>
    <row r="957" spans="1:4" x14ac:dyDescent="0.25">
      <c r="A957" t="e">
        <f>VLOOKUP(Table1[[#This Row],[locationaddress]],VENUEID!$A$2:$B$28,1,TRUE)</f>
        <v>#VALUE!</v>
      </c>
      <c r="B957" t="e">
        <f>IF(Table1[[#This Row],[categories]]="","",
IF(ISNUMBER(SEARCH("*ADULTS*",Table1[categories])),"ADULTS",
IF(ISNUMBER(SEARCH("*CHILDREN*",Table1[categories])),"CHILDREN",
IF(ISNUMBER(SEARCH("*TEENS*",Table1[categories])),"TEENS"))))</f>
        <v>#VALUE!</v>
      </c>
      <c r="C957" t="e">
        <f>Table1[[#This Row],[startdatetime]]</f>
        <v>#VALUE!</v>
      </c>
      <c r="D957" t="e">
        <f>CONCATENATE(Table1[[#This Row],[summary]],
CHAR(13),
Table1[[#This Row],[startdayname]],
", ",
TEXT((Table1[[#This Row],[startshortdate]]),"MMM D"),
CHAR(13),
TEXT((Table1[[#This Row],[starttime]]), "h:mm am/pm"),CHAR(13),Table1[[#This Row],[description]],CHAR(13))</f>
        <v>#VALUE!</v>
      </c>
    </row>
    <row r="958" spans="1:4" x14ac:dyDescent="0.25">
      <c r="A958" t="e">
        <f>VLOOKUP(Table1[[#This Row],[locationaddress]],VENUEID!$A$2:$B$28,1,TRUE)</f>
        <v>#VALUE!</v>
      </c>
      <c r="B958" t="e">
        <f>IF(Table1[[#This Row],[categories]]="","",
IF(ISNUMBER(SEARCH("*ADULTS*",Table1[categories])),"ADULTS",
IF(ISNUMBER(SEARCH("*CHILDREN*",Table1[categories])),"CHILDREN",
IF(ISNUMBER(SEARCH("*TEENS*",Table1[categories])),"TEENS"))))</f>
        <v>#VALUE!</v>
      </c>
      <c r="C958" t="e">
        <f>Table1[[#This Row],[startdatetime]]</f>
        <v>#VALUE!</v>
      </c>
      <c r="D958" t="e">
        <f>CONCATENATE(Table1[[#This Row],[summary]],
CHAR(13),
Table1[[#This Row],[startdayname]],
", ",
TEXT((Table1[[#This Row],[startshortdate]]),"MMM D"),
CHAR(13),
TEXT((Table1[[#This Row],[starttime]]), "h:mm am/pm"),CHAR(13),Table1[[#This Row],[description]],CHAR(13))</f>
        <v>#VALUE!</v>
      </c>
    </row>
    <row r="959" spans="1:4" x14ac:dyDescent="0.25">
      <c r="A959" t="e">
        <f>VLOOKUP(Table1[[#This Row],[locationaddress]],VENUEID!$A$2:$B$28,1,TRUE)</f>
        <v>#VALUE!</v>
      </c>
      <c r="B959" t="e">
        <f>IF(Table1[[#This Row],[categories]]="","",
IF(ISNUMBER(SEARCH("*ADULTS*",Table1[categories])),"ADULTS",
IF(ISNUMBER(SEARCH("*CHILDREN*",Table1[categories])),"CHILDREN",
IF(ISNUMBER(SEARCH("*TEENS*",Table1[categories])),"TEENS"))))</f>
        <v>#VALUE!</v>
      </c>
      <c r="C959" t="e">
        <f>Table1[[#This Row],[startdatetime]]</f>
        <v>#VALUE!</v>
      </c>
      <c r="D959" t="e">
        <f>CONCATENATE(Table1[[#This Row],[summary]],
CHAR(13),
Table1[[#This Row],[startdayname]],
", ",
TEXT((Table1[[#This Row],[startshortdate]]),"MMM D"),
CHAR(13),
TEXT((Table1[[#This Row],[starttime]]), "h:mm am/pm"),CHAR(13),Table1[[#This Row],[description]],CHAR(13))</f>
        <v>#VALUE!</v>
      </c>
    </row>
    <row r="960" spans="1:4" x14ac:dyDescent="0.25">
      <c r="A960" t="e">
        <f>VLOOKUP(Table1[[#This Row],[locationaddress]],VENUEID!$A$2:$B$28,1,TRUE)</f>
        <v>#VALUE!</v>
      </c>
      <c r="B960" t="e">
        <f>IF(Table1[[#This Row],[categories]]="","",
IF(ISNUMBER(SEARCH("*ADULTS*",Table1[categories])),"ADULTS",
IF(ISNUMBER(SEARCH("*CHILDREN*",Table1[categories])),"CHILDREN",
IF(ISNUMBER(SEARCH("*TEENS*",Table1[categories])),"TEENS"))))</f>
        <v>#VALUE!</v>
      </c>
      <c r="C960" t="e">
        <f>Table1[[#This Row],[startdatetime]]</f>
        <v>#VALUE!</v>
      </c>
      <c r="D960" t="e">
        <f>CONCATENATE(Table1[[#This Row],[summary]],
CHAR(13),
Table1[[#This Row],[startdayname]],
", ",
TEXT((Table1[[#This Row],[startshortdate]]),"MMM D"),
CHAR(13),
TEXT((Table1[[#This Row],[starttime]]), "h:mm am/pm"),CHAR(13),Table1[[#This Row],[description]],CHAR(13))</f>
        <v>#VALUE!</v>
      </c>
    </row>
    <row r="961" spans="1:4" x14ac:dyDescent="0.25">
      <c r="A961" t="e">
        <f>VLOOKUP(Table1[[#This Row],[locationaddress]],VENUEID!$A$2:$B$28,1,TRUE)</f>
        <v>#VALUE!</v>
      </c>
      <c r="B961" t="e">
        <f>IF(Table1[[#This Row],[categories]]="","",
IF(ISNUMBER(SEARCH("*ADULTS*",Table1[categories])),"ADULTS",
IF(ISNUMBER(SEARCH("*CHILDREN*",Table1[categories])),"CHILDREN",
IF(ISNUMBER(SEARCH("*TEENS*",Table1[categories])),"TEENS"))))</f>
        <v>#VALUE!</v>
      </c>
      <c r="C961" t="e">
        <f>Table1[[#This Row],[startdatetime]]</f>
        <v>#VALUE!</v>
      </c>
      <c r="D961" t="e">
        <f>CONCATENATE(Table1[[#This Row],[summary]],
CHAR(13),
Table1[[#This Row],[startdayname]],
", ",
TEXT((Table1[[#This Row],[startshortdate]]),"MMM D"),
CHAR(13),
TEXT((Table1[[#This Row],[starttime]]), "h:mm am/pm"),CHAR(13),Table1[[#This Row],[description]],CHAR(13))</f>
        <v>#VALUE!</v>
      </c>
    </row>
    <row r="962" spans="1:4" x14ac:dyDescent="0.25">
      <c r="A962" t="e">
        <f>VLOOKUP(Table1[[#This Row],[locationaddress]],VENUEID!$A$2:$B$28,1,TRUE)</f>
        <v>#VALUE!</v>
      </c>
      <c r="B962" t="e">
        <f>IF(Table1[[#This Row],[categories]]="","",
IF(ISNUMBER(SEARCH("*ADULTS*",Table1[categories])),"ADULTS",
IF(ISNUMBER(SEARCH("*CHILDREN*",Table1[categories])),"CHILDREN",
IF(ISNUMBER(SEARCH("*TEENS*",Table1[categories])),"TEENS"))))</f>
        <v>#VALUE!</v>
      </c>
      <c r="C962" t="e">
        <f>Table1[[#This Row],[startdatetime]]</f>
        <v>#VALUE!</v>
      </c>
      <c r="D962" t="e">
        <f>CONCATENATE(Table1[[#This Row],[summary]],
CHAR(13),
Table1[[#This Row],[startdayname]],
", ",
TEXT((Table1[[#This Row],[startshortdate]]),"MMM D"),
CHAR(13),
TEXT((Table1[[#This Row],[starttime]]), "h:mm am/pm"),CHAR(13),Table1[[#This Row],[description]],CHAR(13))</f>
        <v>#VALUE!</v>
      </c>
    </row>
    <row r="963" spans="1:4" x14ac:dyDescent="0.25">
      <c r="A963" t="e">
        <f>VLOOKUP(Table1[[#This Row],[locationaddress]],VENUEID!$A$2:$B$28,1,TRUE)</f>
        <v>#VALUE!</v>
      </c>
      <c r="B963" t="e">
        <f>IF(Table1[[#This Row],[categories]]="","",
IF(ISNUMBER(SEARCH("*ADULTS*",Table1[categories])),"ADULTS",
IF(ISNUMBER(SEARCH("*CHILDREN*",Table1[categories])),"CHILDREN",
IF(ISNUMBER(SEARCH("*TEENS*",Table1[categories])),"TEENS"))))</f>
        <v>#VALUE!</v>
      </c>
      <c r="C963" t="e">
        <f>Table1[[#This Row],[startdatetime]]</f>
        <v>#VALUE!</v>
      </c>
      <c r="D963" t="e">
        <f>CONCATENATE(Table1[[#This Row],[summary]],
CHAR(13),
Table1[[#This Row],[startdayname]],
", ",
TEXT((Table1[[#This Row],[startshortdate]]),"MMM D"),
CHAR(13),
TEXT((Table1[[#This Row],[starttime]]), "h:mm am/pm"),CHAR(13),Table1[[#This Row],[description]],CHAR(13))</f>
        <v>#VALUE!</v>
      </c>
    </row>
    <row r="964" spans="1:4" x14ac:dyDescent="0.25">
      <c r="A964" t="e">
        <f>VLOOKUP(Table1[[#This Row],[locationaddress]],VENUEID!$A$2:$B$28,1,TRUE)</f>
        <v>#VALUE!</v>
      </c>
      <c r="B964" t="e">
        <f>IF(Table1[[#This Row],[categories]]="","",
IF(ISNUMBER(SEARCH("*ADULTS*",Table1[categories])),"ADULTS",
IF(ISNUMBER(SEARCH("*CHILDREN*",Table1[categories])),"CHILDREN",
IF(ISNUMBER(SEARCH("*TEENS*",Table1[categories])),"TEENS"))))</f>
        <v>#VALUE!</v>
      </c>
      <c r="C964" t="e">
        <f>Table1[[#This Row],[startdatetime]]</f>
        <v>#VALUE!</v>
      </c>
      <c r="D964" t="e">
        <f>CONCATENATE(Table1[[#This Row],[summary]],
CHAR(13),
Table1[[#This Row],[startdayname]],
", ",
TEXT((Table1[[#This Row],[startshortdate]]),"MMM D"),
CHAR(13),
TEXT((Table1[[#This Row],[starttime]]), "h:mm am/pm"),CHAR(13),Table1[[#This Row],[description]],CHAR(13))</f>
        <v>#VALUE!</v>
      </c>
    </row>
    <row r="965" spans="1:4" x14ac:dyDescent="0.25">
      <c r="A965" t="e">
        <f>VLOOKUP(Table1[[#This Row],[locationaddress]],VENUEID!$A$2:$B$28,1,TRUE)</f>
        <v>#VALUE!</v>
      </c>
      <c r="B965" t="e">
        <f>IF(Table1[[#This Row],[categories]]="","",
IF(ISNUMBER(SEARCH("*ADULTS*",Table1[categories])),"ADULTS",
IF(ISNUMBER(SEARCH("*CHILDREN*",Table1[categories])),"CHILDREN",
IF(ISNUMBER(SEARCH("*TEENS*",Table1[categories])),"TEENS"))))</f>
        <v>#VALUE!</v>
      </c>
      <c r="C965" t="e">
        <f>Table1[[#This Row],[startdatetime]]</f>
        <v>#VALUE!</v>
      </c>
      <c r="D965" t="e">
        <f>CONCATENATE(Table1[[#This Row],[summary]],
CHAR(13),
Table1[[#This Row],[startdayname]],
", ",
TEXT((Table1[[#This Row],[startshortdate]]),"MMM D"),
CHAR(13),
TEXT((Table1[[#This Row],[starttime]]), "h:mm am/pm"),CHAR(13),Table1[[#This Row],[description]],CHAR(13))</f>
        <v>#VALUE!</v>
      </c>
    </row>
    <row r="966" spans="1:4" x14ac:dyDescent="0.25">
      <c r="A966" t="e">
        <f>VLOOKUP(Table1[[#This Row],[locationaddress]],VENUEID!$A$2:$B$28,1,TRUE)</f>
        <v>#VALUE!</v>
      </c>
      <c r="B966" t="e">
        <f>IF(Table1[[#This Row],[categories]]="","",
IF(ISNUMBER(SEARCH("*ADULTS*",Table1[categories])),"ADULTS",
IF(ISNUMBER(SEARCH("*CHILDREN*",Table1[categories])),"CHILDREN",
IF(ISNUMBER(SEARCH("*TEENS*",Table1[categories])),"TEENS"))))</f>
        <v>#VALUE!</v>
      </c>
      <c r="C966" t="e">
        <f>Table1[[#This Row],[startdatetime]]</f>
        <v>#VALUE!</v>
      </c>
      <c r="D966" t="e">
        <f>CONCATENATE(Table1[[#This Row],[summary]],
CHAR(13),
Table1[[#This Row],[startdayname]],
", ",
TEXT((Table1[[#This Row],[startshortdate]]),"MMM D"),
CHAR(13),
TEXT((Table1[[#This Row],[starttime]]), "h:mm am/pm"),CHAR(13),Table1[[#This Row],[description]],CHAR(13))</f>
        <v>#VALUE!</v>
      </c>
    </row>
    <row r="967" spans="1:4" x14ac:dyDescent="0.25">
      <c r="A967" t="e">
        <f>VLOOKUP(Table1[[#This Row],[locationaddress]],VENUEID!$A$2:$B$28,1,TRUE)</f>
        <v>#VALUE!</v>
      </c>
      <c r="B967" t="e">
        <f>IF(Table1[[#This Row],[categories]]="","",
IF(ISNUMBER(SEARCH("*ADULTS*",Table1[categories])),"ADULTS",
IF(ISNUMBER(SEARCH("*CHILDREN*",Table1[categories])),"CHILDREN",
IF(ISNUMBER(SEARCH("*TEENS*",Table1[categories])),"TEENS"))))</f>
        <v>#VALUE!</v>
      </c>
      <c r="C967" t="e">
        <f>Table1[[#This Row],[startdatetime]]</f>
        <v>#VALUE!</v>
      </c>
      <c r="D967" t="e">
        <f>CONCATENATE(Table1[[#This Row],[summary]],
CHAR(13),
Table1[[#This Row],[startdayname]],
", ",
TEXT((Table1[[#This Row],[startshortdate]]),"MMM D"),
CHAR(13),
TEXT((Table1[[#This Row],[starttime]]), "h:mm am/pm"),CHAR(13),Table1[[#This Row],[description]],CHAR(13))</f>
        <v>#VALUE!</v>
      </c>
    </row>
    <row r="968" spans="1:4" x14ac:dyDescent="0.25">
      <c r="A968" t="e">
        <f>VLOOKUP(Table1[[#This Row],[locationaddress]],VENUEID!$A$2:$B$28,1,TRUE)</f>
        <v>#VALUE!</v>
      </c>
      <c r="B968" t="e">
        <f>IF(Table1[[#This Row],[categories]]="","",
IF(ISNUMBER(SEARCH("*ADULTS*",Table1[categories])),"ADULTS",
IF(ISNUMBER(SEARCH("*CHILDREN*",Table1[categories])),"CHILDREN",
IF(ISNUMBER(SEARCH("*TEENS*",Table1[categories])),"TEENS"))))</f>
        <v>#VALUE!</v>
      </c>
      <c r="C968" t="e">
        <f>Table1[[#This Row],[startdatetime]]</f>
        <v>#VALUE!</v>
      </c>
      <c r="D968" t="e">
        <f>CONCATENATE(Table1[[#This Row],[summary]],
CHAR(13),
Table1[[#This Row],[startdayname]],
", ",
TEXT((Table1[[#This Row],[startshortdate]]),"MMM D"),
CHAR(13),
TEXT((Table1[[#This Row],[starttime]]), "h:mm am/pm"),CHAR(13),Table1[[#This Row],[description]],CHAR(13))</f>
        <v>#VALUE!</v>
      </c>
    </row>
    <row r="969" spans="1:4" x14ac:dyDescent="0.25">
      <c r="A969" t="e">
        <f>VLOOKUP(Table1[[#This Row],[locationaddress]],VENUEID!$A$2:$B$28,1,TRUE)</f>
        <v>#VALUE!</v>
      </c>
      <c r="B969" t="e">
        <f>IF(Table1[[#This Row],[categories]]="","",
IF(ISNUMBER(SEARCH("*ADULTS*",Table1[categories])),"ADULTS",
IF(ISNUMBER(SEARCH("*CHILDREN*",Table1[categories])),"CHILDREN",
IF(ISNUMBER(SEARCH("*TEENS*",Table1[categories])),"TEENS"))))</f>
        <v>#VALUE!</v>
      </c>
      <c r="C969" t="e">
        <f>Table1[[#This Row],[startdatetime]]</f>
        <v>#VALUE!</v>
      </c>
      <c r="D969" t="e">
        <f>CONCATENATE(Table1[[#This Row],[summary]],
CHAR(13),
Table1[[#This Row],[startdayname]],
", ",
TEXT((Table1[[#This Row],[startshortdate]]),"MMM D"),
CHAR(13),
TEXT((Table1[[#This Row],[starttime]]), "h:mm am/pm"),CHAR(13),Table1[[#This Row],[description]],CHAR(13))</f>
        <v>#VALUE!</v>
      </c>
    </row>
    <row r="970" spans="1:4" x14ac:dyDescent="0.25">
      <c r="A970" t="e">
        <f>VLOOKUP(Table1[[#This Row],[locationaddress]],VENUEID!$A$2:$B$28,1,TRUE)</f>
        <v>#VALUE!</v>
      </c>
      <c r="B970" t="e">
        <f>IF(Table1[[#This Row],[categories]]="","",
IF(ISNUMBER(SEARCH("*ADULTS*",Table1[categories])),"ADULTS",
IF(ISNUMBER(SEARCH("*CHILDREN*",Table1[categories])),"CHILDREN",
IF(ISNUMBER(SEARCH("*TEENS*",Table1[categories])),"TEENS"))))</f>
        <v>#VALUE!</v>
      </c>
      <c r="C970" t="e">
        <f>Table1[[#This Row],[startdatetime]]</f>
        <v>#VALUE!</v>
      </c>
      <c r="D970" t="e">
        <f>CONCATENATE(Table1[[#This Row],[summary]],
CHAR(13),
Table1[[#This Row],[startdayname]],
", ",
TEXT((Table1[[#This Row],[startshortdate]]),"MMM D"),
CHAR(13),
TEXT((Table1[[#This Row],[starttime]]), "h:mm am/pm"),CHAR(13),Table1[[#This Row],[description]],CHAR(13))</f>
        <v>#VALUE!</v>
      </c>
    </row>
    <row r="971" spans="1:4" x14ac:dyDescent="0.25">
      <c r="A971" t="e">
        <f>VLOOKUP(Table1[[#This Row],[locationaddress]],VENUEID!$A$2:$B$28,1,TRUE)</f>
        <v>#VALUE!</v>
      </c>
      <c r="B971" t="e">
        <f>IF(Table1[[#This Row],[categories]]="","",
IF(ISNUMBER(SEARCH("*ADULTS*",Table1[categories])),"ADULTS",
IF(ISNUMBER(SEARCH("*CHILDREN*",Table1[categories])),"CHILDREN",
IF(ISNUMBER(SEARCH("*TEENS*",Table1[categories])),"TEENS"))))</f>
        <v>#VALUE!</v>
      </c>
      <c r="C971" t="e">
        <f>Table1[[#This Row],[startdatetime]]</f>
        <v>#VALUE!</v>
      </c>
      <c r="D971" t="e">
        <f>CONCATENATE(Table1[[#This Row],[summary]],
CHAR(13),
Table1[[#This Row],[startdayname]],
", ",
TEXT((Table1[[#This Row],[startshortdate]]),"MMM D"),
CHAR(13),
TEXT((Table1[[#This Row],[starttime]]), "h:mm am/pm"),CHAR(13),Table1[[#This Row],[description]],CHAR(13))</f>
        <v>#VALUE!</v>
      </c>
    </row>
    <row r="972" spans="1:4" x14ac:dyDescent="0.25">
      <c r="A972" t="e">
        <f>VLOOKUP(Table1[[#This Row],[locationaddress]],VENUEID!$A$2:$B$28,1,TRUE)</f>
        <v>#VALUE!</v>
      </c>
      <c r="B972" t="e">
        <f>IF(Table1[[#This Row],[categories]]="","",
IF(ISNUMBER(SEARCH("*ADULTS*",Table1[categories])),"ADULTS",
IF(ISNUMBER(SEARCH("*CHILDREN*",Table1[categories])),"CHILDREN",
IF(ISNUMBER(SEARCH("*TEENS*",Table1[categories])),"TEENS"))))</f>
        <v>#VALUE!</v>
      </c>
      <c r="C972" t="e">
        <f>Table1[[#This Row],[startdatetime]]</f>
        <v>#VALUE!</v>
      </c>
      <c r="D972" t="e">
        <f>CONCATENATE(Table1[[#This Row],[summary]],
CHAR(13),
Table1[[#This Row],[startdayname]],
", ",
TEXT((Table1[[#This Row],[startshortdate]]),"MMM D"),
CHAR(13),
TEXT((Table1[[#This Row],[starttime]]), "h:mm am/pm"),CHAR(13),Table1[[#This Row],[description]],CHAR(13))</f>
        <v>#VALUE!</v>
      </c>
    </row>
    <row r="973" spans="1:4" x14ac:dyDescent="0.25">
      <c r="A973" t="e">
        <f>VLOOKUP(Table1[[#This Row],[locationaddress]],VENUEID!$A$2:$B$28,1,TRUE)</f>
        <v>#VALUE!</v>
      </c>
      <c r="B973" t="e">
        <f>IF(Table1[[#This Row],[categories]]="","",
IF(ISNUMBER(SEARCH("*ADULTS*",Table1[categories])),"ADULTS",
IF(ISNUMBER(SEARCH("*CHILDREN*",Table1[categories])),"CHILDREN",
IF(ISNUMBER(SEARCH("*TEENS*",Table1[categories])),"TEENS"))))</f>
        <v>#VALUE!</v>
      </c>
      <c r="C973" t="e">
        <f>Table1[[#This Row],[startdatetime]]</f>
        <v>#VALUE!</v>
      </c>
      <c r="D973" t="e">
        <f>CONCATENATE(Table1[[#This Row],[summary]],
CHAR(13),
Table1[[#This Row],[startdayname]],
", ",
TEXT((Table1[[#This Row],[startshortdate]]),"MMM D"),
CHAR(13),
TEXT((Table1[[#This Row],[starttime]]), "h:mm am/pm"),CHAR(13),Table1[[#This Row],[description]],CHAR(13))</f>
        <v>#VALUE!</v>
      </c>
    </row>
    <row r="974" spans="1:4" x14ac:dyDescent="0.25">
      <c r="A974" t="e">
        <f>VLOOKUP(Table1[[#This Row],[locationaddress]],VENUEID!$A$2:$B$28,1,TRUE)</f>
        <v>#VALUE!</v>
      </c>
      <c r="B974" t="e">
        <f>IF(Table1[[#This Row],[categories]]="","",
IF(ISNUMBER(SEARCH("*ADULTS*",Table1[categories])),"ADULTS",
IF(ISNUMBER(SEARCH("*CHILDREN*",Table1[categories])),"CHILDREN",
IF(ISNUMBER(SEARCH("*TEENS*",Table1[categories])),"TEENS"))))</f>
        <v>#VALUE!</v>
      </c>
      <c r="C974" t="e">
        <f>Table1[[#This Row],[startdatetime]]</f>
        <v>#VALUE!</v>
      </c>
      <c r="D974" t="e">
        <f>CONCATENATE(Table1[[#This Row],[summary]],
CHAR(13),
Table1[[#This Row],[startdayname]],
", ",
TEXT((Table1[[#This Row],[startshortdate]]),"MMM D"),
CHAR(13),
TEXT((Table1[[#This Row],[starttime]]), "h:mm am/pm"),CHAR(13),Table1[[#This Row],[description]],CHAR(13))</f>
        <v>#VALUE!</v>
      </c>
    </row>
    <row r="975" spans="1:4" x14ac:dyDescent="0.25">
      <c r="A975" t="e">
        <f>VLOOKUP(Table1[[#This Row],[locationaddress]],VENUEID!$A$2:$B$28,1,TRUE)</f>
        <v>#VALUE!</v>
      </c>
      <c r="B975" t="e">
        <f>IF(Table1[[#This Row],[categories]]="","",
IF(ISNUMBER(SEARCH("*ADULTS*",Table1[categories])),"ADULTS",
IF(ISNUMBER(SEARCH("*CHILDREN*",Table1[categories])),"CHILDREN",
IF(ISNUMBER(SEARCH("*TEENS*",Table1[categories])),"TEENS"))))</f>
        <v>#VALUE!</v>
      </c>
      <c r="C975" t="e">
        <f>Table1[[#This Row],[startdatetime]]</f>
        <v>#VALUE!</v>
      </c>
      <c r="D975" t="e">
        <f>CONCATENATE(Table1[[#This Row],[summary]],
CHAR(13),
Table1[[#This Row],[startdayname]],
", ",
TEXT((Table1[[#This Row],[startshortdate]]),"MMM D"),
CHAR(13),
TEXT((Table1[[#This Row],[starttime]]), "h:mm am/pm"),CHAR(13),Table1[[#This Row],[description]],CHAR(13))</f>
        <v>#VALUE!</v>
      </c>
    </row>
    <row r="976" spans="1:4" x14ac:dyDescent="0.25">
      <c r="A976" t="e">
        <f>VLOOKUP(Table1[[#This Row],[locationaddress]],VENUEID!$A$2:$B$28,1,TRUE)</f>
        <v>#VALUE!</v>
      </c>
      <c r="B976" t="e">
        <f>IF(Table1[[#This Row],[categories]]="","",
IF(ISNUMBER(SEARCH("*ADULTS*",Table1[categories])),"ADULTS",
IF(ISNUMBER(SEARCH("*CHILDREN*",Table1[categories])),"CHILDREN",
IF(ISNUMBER(SEARCH("*TEENS*",Table1[categories])),"TEENS"))))</f>
        <v>#VALUE!</v>
      </c>
      <c r="C976" t="e">
        <f>Table1[[#This Row],[startdatetime]]</f>
        <v>#VALUE!</v>
      </c>
      <c r="D976" t="e">
        <f>CONCATENATE(Table1[[#This Row],[summary]],
CHAR(13),
Table1[[#This Row],[startdayname]],
", ",
TEXT((Table1[[#This Row],[startshortdate]]),"MMM D"),
CHAR(13),
TEXT((Table1[[#This Row],[starttime]]), "h:mm am/pm"),CHAR(13),Table1[[#This Row],[description]],CHAR(13))</f>
        <v>#VALUE!</v>
      </c>
    </row>
    <row r="977" spans="1:4" x14ac:dyDescent="0.25">
      <c r="A977" t="e">
        <f>VLOOKUP(Table1[[#This Row],[locationaddress]],VENUEID!$A$2:$B$28,1,TRUE)</f>
        <v>#VALUE!</v>
      </c>
      <c r="B977" t="e">
        <f>IF(Table1[[#This Row],[categories]]="","",
IF(ISNUMBER(SEARCH("*ADULTS*",Table1[categories])),"ADULTS",
IF(ISNUMBER(SEARCH("*CHILDREN*",Table1[categories])),"CHILDREN",
IF(ISNUMBER(SEARCH("*TEENS*",Table1[categories])),"TEENS"))))</f>
        <v>#VALUE!</v>
      </c>
      <c r="C977" t="e">
        <f>Table1[[#This Row],[startdatetime]]</f>
        <v>#VALUE!</v>
      </c>
      <c r="D977" t="e">
        <f>CONCATENATE(Table1[[#This Row],[summary]],
CHAR(13),
Table1[[#This Row],[startdayname]],
", ",
TEXT((Table1[[#This Row],[startshortdate]]),"MMM D"),
CHAR(13),
TEXT((Table1[[#This Row],[starttime]]), "h:mm am/pm"),CHAR(13),Table1[[#This Row],[description]],CHAR(13))</f>
        <v>#VALUE!</v>
      </c>
    </row>
    <row r="978" spans="1:4" x14ac:dyDescent="0.25">
      <c r="A978" t="e">
        <f>VLOOKUP(Table1[[#This Row],[locationaddress]],VENUEID!$A$2:$B$28,1,TRUE)</f>
        <v>#VALUE!</v>
      </c>
      <c r="B978" t="e">
        <f>IF(Table1[[#This Row],[categories]]="","",
IF(ISNUMBER(SEARCH("*ADULTS*",Table1[categories])),"ADULTS",
IF(ISNUMBER(SEARCH("*CHILDREN*",Table1[categories])),"CHILDREN",
IF(ISNUMBER(SEARCH("*TEENS*",Table1[categories])),"TEENS"))))</f>
        <v>#VALUE!</v>
      </c>
      <c r="C978" t="e">
        <f>Table1[[#This Row],[startdatetime]]</f>
        <v>#VALUE!</v>
      </c>
      <c r="D978" t="e">
        <f>CONCATENATE(Table1[[#This Row],[summary]],
CHAR(13),
Table1[[#This Row],[startdayname]],
", ",
TEXT((Table1[[#This Row],[startshortdate]]),"MMM D"),
CHAR(13),
TEXT((Table1[[#This Row],[starttime]]), "h:mm am/pm"),CHAR(13),Table1[[#This Row],[description]],CHAR(13))</f>
        <v>#VALUE!</v>
      </c>
    </row>
    <row r="979" spans="1:4" x14ac:dyDescent="0.25">
      <c r="A979" t="e">
        <f>VLOOKUP(Table1[[#This Row],[locationaddress]],VENUEID!$A$2:$B$28,1,TRUE)</f>
        <v>#VALUE!</v>
      </c>
      <c r="B979" t="e">
        <f>IF(Table1[[#This Row],[categories]]="","",
IF(ISNUMBER(SEARCH("*ADULTS*",Table1[categories])),"ADULTS",
IF(ISNUMBER(SEARCH("*CHILDREN*",Table1[categories])),"CHILDREN",
IF(ISNUMBER(SEARCH("*TEENS*",Table1[categories])),"TEENS"))))</f>
        <v>#VALUE!</v>
      </c>
      <c r="C979" t="e">
        <f>Table1[[#This Row],[startdatetime]]</f>
        <v>#VALUE!</v>
      </c>
      <c r="D979" t="e">
        <f>CONCATENATE(Table1[[#This Row],[summary]],
CHAR(13),
Table1[[#This Row],[startdayname]],
", ",
TEXT((Table1[[#This Row],[startshortdate]]),"MMM D"),
CHAR(13),
TEXT((Table1[[#This Row],[starttime]]), "h:mm am/pm"),CHAR(13),Table1[[#This Row],[description]],CHAR(13))</f>
        <v>#VALUE!</v>
      </c>
    </row>
    <row r="980" spans="1:4" x14ac:dyDescent="0.25">
      <c r="A980" t="e">
        <f>VLOOKUP(Table1[[#This Row],[locationaddress]],VENUEID!$A$2:$B$28,1,TRUE)</f>
        <v>#VALUE!</v>
      </c>
      <c r="B980" t="e">
        <f>IF(Table1[[#This Row],[categories]]="","",
IF(ISNUMBER(SEARCH("*ADULTS*",Table1[categories])),"ADULTS",
IF(ISNUMBER(SEARCH("*CHILDREN*",Table1[categories])),"CHILDREN",
IF(ISNUMBER(SEARCH("*TEENS*",Table1[categories])),"TEENS"))))</f>
        <v>#VALUE!</v>
      </c>
      <c r="C980" t="e">
        <f>Table1[[#This Row],[startdatetime]]</f>
        <v>#VALUE!</v>
      </c>
      <c r="D980" t="e">
        <f>CONCATENATE(Table1[[#This Row],[summary]],
CHAR(13),
Table1[[#This Row],[startdayname]],
", ",
TEXT((Table1[[#This Row],[startshortdate]]),"MMM D"),
CHAR(13),
TEXT((Table1[[#This Row],[starttime]]), "h:mm am/pm"),CHAR(13),Table1[[#This Row],[description]],CHAR(13))</f>
        <v>#VALUE!</v>
      </c>
    </row>
    <row r="981" spans="1:4" x14ac:dyDescent="0.25">
      <c r="A981" t="e">
        <f>VLOOKUP(Table1[[#This Row],[locationaddress]],VENUEID!$A$2:$B$28,1,TRUE)</f>
        <v>#VALUE!</v>
      </c>
      <c r="B981" t="e">
        <f>IF(Table1[[#This Row],[categories]]="","",
IF(ISNUMBER(SEARCH("*ADULTS*",Table1[categories])),"ADULTS",
IF(ISNUMBER(SEARCH("*CHILDREN*",Table1[categories])),"CHILDREN",
IF(ISNUMBER(SEARCH("*TEENS*",Table1[categories])),"TEENS"))))</f>
        <v>#VALUE!</v>
      </c>
      <c r="C981" t="e">
        <f>Table1[[#This Row],[startdatetime]]</f>
        <v>#VALUE!</v>
      </c>
      <c r="D981" t="e">
        <f>CONCATENATE(Table1[[#This Row],[summary]],
CHAR(13),
Table1[[#This Row],[startdayname]],
", ",
TEXT((Table1[[#This Row],[startshortdate]]),"MMM D"),
CHAR(13),
TEXT((Table1[[#This Row],[starttime]]), "h:mm am/pm"),CHAR(13),Table1[[#This Row],[description]],CHAR(13))</f>
        <v>#VALUE!</v>
      </c>
    </row>
    <row r="982" spans="1:4" x14ac:dyDescent="0.25">
      <c r="A982" t="e">
        <f>VLOOKUP(Table1[[#This Row],[locationaddress]],VENUEID!$A$2:$B$28,1,TRUE)</f>
        <v>#VALUE!</v>
      </c>
      <c r="B982" t="e">
        <f>IF(Table1[[#This Row],[categories]]="","",
IF(ISNUMBER(SEARCH("*ADULTS*",Table1[categories])),"ADULTS",
IF(ISNUMBER(SEARCH("*CHILDREN*",Table1[categories])),"CHILDREN",
IF(ISNUMBER(SEARCH("*TEENS*",Table1[categories])),"TEENS"))))</f>
        <v>#VALUE!</v>
      </c>
      <c r="C982" t="e">
        <f>Table1[[#This Row],[startdatetime]]</f>
        <v>#VALUE!</v>
      </c>
      <c r="D982" t="e">
        <f>CONCATENATE(Table1[[#This Row],[summary]],
CHAR(13),
Table1[[#This Row],[startdayname]],
", ",
TEXT((Table1[[#This Row],[startshortdate]]),"MMM D"),
CHAR(13),
TEXT((Table1[[#This Row],[starttime]]), "h:mm am/pm"),CHAR(13),Table1[[#This Row],[description]],CHAR(13))</f>
        <v>#VALUE!</v>
      </c>
    </row>
    <row r="983" spans="1:4" x14ac:dyDescent="0.25">
      <c r="A983" t="e">
        <f>VLOOKUP(Table1[[#This Row],[locationaddress]],VENUEID!$A$2:$B$28,1,TRUE)</f>
        <v>#VALUE!</v>
      </c>
      <c r="B983" t="e">
        <f>IF(Table1[[#This Row],[categories]]="","",
IF(ISNUMBER(SEARCH("*ADULTS*",Table1[categories])),"ADULTS",
IF(ISNUMBER(SEARCH("*CHILDREN*",Table1[categories])),"CHILDREN",
IF(ISNUMBER(SEARCH("*TEENS*",Table1[categories])),"TEENS"))))</f>
        <v>#VALUE!</v>
      </c>
      <c r="C983" t="e">
        <f>Table1[[#This Row],[startdatetime]]</f>
        <v>#VALUE!</v>
      </c>
      <c r="D983" t="e">
        <f>CONCATENATE(Table1[[#This Row],[summary]],
CHAR(13),
Table1[[#This Row],[startdayname]],
", ",
TEXT((Table1[[#This Row],[startshortdate]]),"MMM D"),
CHAR(13),
TEXT((Table1[[#This Row],[starttime]]), "h:mm am/pm"),CHAR(13),Table1[[#This Row],[description]],CHAR(13))</f>
        <v>#VALUE!</v>
      </c>
    </row>
    <row r="984" spans="1:4" x14ac:dyDescent="0.25">
      <c r="A984" t="e">
        <f>VLOOKUP(Table1[[#This Row],[locationaddress]],VENUEID!$A$2:$B$28,1,TRUE)</f>
        <v>#VALUE!</v>
      </c>
      <c r="B984" t="e">
        <f>IF(Table1[[#This Row],[categories]]="","",
IF(ISNUMBER(SEARCH("*ADULTS*",Table1[categories])),"ADULTS",
IF(ISNUMBER(SEARCH("*CHILDREN*",Table1[categories])),"CHILDREN",
IF(ISNUMBER(SEARCH("*TEENS*",Table1[categories])),"TEENS"))))</f>
        <v>#VALUE!</v>
      </c>
      <c r="C984" t="e">
        <f>Table1[[#This Row],[startdatetime]]</f>
        <v>#VALUE!</v>
      </c>
      <c r="D984" t="e">
        <f>CONCATENATE(Table1[[#This Row],[summary]],
CHAR(13),
Table1[[#This Row],[startdayname]],
", ",
TEXT((Table1[[#This Row],[startshortdate]]),"MMM D"),
CHAR(13),
TEXT((Table1[[#This Row],[starttime]]), "h:mm am/pm"),CHAR(13),Table1[[#This Row],[description]],CHAR(13))</f>
        <v>#VALUE!</v>
      </c>
    </row>
    <row r="985" spans="1:4" x14ac:dyDescent="0.25">
      <c r="A985" t="e">
        <f>VLOOKUP(Table1[[#This Row],[locationaddress]],VENUEID!$A$2:$B$28,1,TRUE)</f>
        <v>#VALUE!</v>
      </c>
      <c r="B985" t="e">
        <f>IF(Table1[[#This Row],[categories]]="","",
IF(ISNUMBER(SEARCH("*ADULTS*",Table1[categories])),"ADULTS",
IF(ISNUMBER(SEARCH("*CHILDREN*",Table1[categories])),"CHILDREN",
IF(ISNUMBER(SEARCH("*TEENS*",Table1[categories])),"TEENS"))))</f>
        <v>#VALUE!</v>
      </c>
      <c r="C985" t="e">
        <f>Table1[[#This Row],[startdatetime]]</f>
        <v>#VALUE!</v>
      </c>
      <c r="D985" t="e">
        <f>CONCATENATE(Table1[[#This Row],[summary]],
CHAR(13),
Table1[[#This Row],[startdayname]],
", ",
TEXT((Table1[[#This Row],[startshortdate]]),"MMM D"),
CHAR(13),
TEXT((Table1[[#This Row],[starttime]]), "h:mm am/pm"),CHAR(13),Table1[[#This Row],[description]],CHAR(13))</f>
        <v>#VALUE!</v>
      </c>
    </row>
    <row r="986" spans="1:4" x14ac:dyDescent="0.25">
      <c r="A986" t="e">
        <f>VLOOKUP(Table1[[#This Row],[locationaddress]],VENUEID!$A$2:$B$28,1,TRUE)</f>
        <v>#VALUE!</v>
      </c>
      <c r="B986" t="e">
        <f>IF(Table1[[#This Row],[categories]]="","",
IF(ISNUMBER(SEARCH("*ADULTS*",Table1[categories])),"ADULTS",
IF(ISNUMBER(SEARCH("*CHILDREN*",Table1[categories])),"CHILDREN",
IF(ISNUMBER(SEARCH("*TEENS*",Table1[categories])),"TEENS"))))</f>
        <v>#VALUE!</v>
      </c>
      <c r="C986" t="e">
        <f>Table1[[#This Row],[startdatetime]]</f>
        <v>#VALUE!</v>
      </c>
      <c r="D986" t="e">
        <f>CONCATENATE(Table1[[#This Row],[summary]],
CHAR(13),
Table1[[#This Row],[startdayname]],
", ",
TEXT((Table1[[#This Row],[startshortdate]]),"MMM D"),
CHAR(13),
TEXT((Table1[[#This Row],[starttime]]), "h:mm am/pm"),CHAR(13),Table1[[#This Row],[description]],CHAR(13))</f>
        <v>#VALUE!</v>
      </c>
    </row>
    <row r="987" spans="1:4" x14ac:dyDescent="0.25">
      <c r="A987" t="e">
        <f>VLOOKUP(Table1[[#This Row],[locationaddress]],VENUEID!$A$2:$B$28,1,TRUE)</f>
        <v>#VALUE!</v>
      </c>
      <c r="B987" t="e">
        <f>IF(Table1[[#This Row],[categories]]="","",
IF(ISNUMBER(SEARCH("*ADULTS*",Table1[categories])),"ADULTS",
IF(ISNUMBER(SEARCH("*CHILDREN*",Table1[categories])),"CHILDREN",
IF(ISNUMBER(SEARCH("*TEENS*",Table1[categories])),"TEENS"))))</f>
        <v>#VALUE!</v>
      </c>
      <c r="C987" t="e">
        <f>Table1[[#This Row],[startdatetime]]</f>
        <v>#VALUE!</v>
      </c>
      <c r="D987" t="e">
        <f>CONCATENATE(Table1[[#This Row],[summary]],
CHAR(13),
Table1[[#This Row],[startdayname]],
", ",
TEXT((Table1[[#This Row],[startshortdate]]),"MMM D"),
CHAR(13),
TEXT((Table1[[#This Row],[starttime]]), "h:mm am/pm"),CHAR(13),Table1[[#This Row],[description]],CHAR(13))</f>
        <v>#VALUE!</v>
      </c>
    </row>
    <row r="988" spans="1:4" x14ac:dyDescent="0.25">
      <c r="A988" t="e">
        <f>VLOOKUP(Table1[[#This Row],[locationaddress]],VENUEID!$A$2:$B$28,1,TRUE)</f>
        <v>#VALUE!</v>
      </c>
      <c r="B988" t="e">
        <f>IF(Table1[[#This Row],[categories]]="","",
IF(ISNUMBER(SEARCH("*ADULTS*",Table1[categories])),"ADULTS",
IF(ISNUMBER(SEARCH("*CHILDREN*",Table1[categories])),"CHILDREN",
IF(ISNUMBER(SEARCH("*TEENS*",Table1[categories])),"TEENS"))))</f>
        <v>#VALUE!</v>
      </c>
      <c r="C988" t="e">
        <f>Table1[[#This Row],[startdatetime]]</f>
        <v>#VALUE!</v>
      </c>
      <c r="D988" t="e">
        <f>CONCATENATE(Table1[[#This Row],[summary]],
CHAR(13),
Table1[[#This Row],[startdayname]],
", ",
TEXT((Table1[[#This Row],[startshortdate]]),"MMM D"),
CHAR(13),
TEXT((Table1[[#This Row],[starttime]]), "h:mm am/pm"),CHAR(13),Table1[[#This Row],[description]],CHAR(13))</f>
        <v>#VALUE!</v>
      </c>
    </row>
    <row r="989" spans="1:4" x14ac:dyDescent="0.25">
      <c r="A989" t="e">
        <f>VLOOKUP(Table1[[#This Row],[locationaddress]],VENUEID!$A$2:$B$28,1,TRUE)</f>
        <v>#VALUE!</v>
      </c>
      <c r="B989" t="e">
        <f>IF(Table1[[#This Row],[categories]]="","",
IF(ISNUMBER(SEARCH("*ADULTS*",Table1[categories])),"ADULTS",
IF(ISNUMBER(SEARCH("*CHILDREN*",Table1[categories])),"CHILDREN",
IF(ISNUMBER(SEARCH("*TEENS*",Table1[categories])),"TEENS"))))</f>
        <v>#VALUE!</v>
      </c>
      <c r="C989" t="e">
        <f>Table1[[#This Row],[startdatetime]]</f>
        <v>#VALUE!</v>
      </c>
      <c r="D989" t="e">
        <f>CONCATENATE(Table1[[#This Row],[summary]],
CHAR(13),
Table1[[#This Row],[startdayname]],
", ",
TEXT((Table1[[#This Row],[startshortdate]]),"MMM D"),
CHAR(13),
TEXT((Table1[[#This Row],[starttime]]), "h:mm am/pm"),CHAR(13),Table1[[#This Row],[description]],CHAR(13))</f>
        <v>#VALUE!</v>
      </c>
    </row>
    <row r="990" spans="1:4" x14ac:dyDescent="0.25">
      <c r="A990" t="e">
        <f>VLOOKUP(Table1[[#This Row],[locationaddress]],VENUEID!$A$2:$B$28,1,TRUE)</f>
        <v>#VALUE!</v>
      </c>
      <c r="B990" t="e">
        <f>IF(Table1[[#This Row],[categories]]="","",
IF(ISNUMBER(SEARCH("*ADULTS*",Table1[categories])),"ADULTS",
IF(ISNUMBER(SEARCH("*CHILDREN*",Table1[categories])),"CHILDREN",
IF(ISNUMBER(SEARCH("*TEENS*",Table1[categories])),"TEENS"))))</f>
        <v>#VALUE!</v>
      </c>
      <c r="C990" t="e">
        <f>Table1[[#This Row],[startdatetime]]</f>
        <v>#VALUE!</v>
      </c>
      <c r="D990" t="e">
        <f>CONCATENATE(Table1[[#This Row],[summary]],
CHAR(13),
Table1[[#This Row],[startdayname]],
", ",
TEXT((Table1[[#This Row],[startshortdate]]),"MMM D"),
CHAR(13),
TEXT((Table1[[#This Row],[starttime]]), "h:mm am/pm"),CHAR(13),Table1[[#This Row],[description]],CHAR(13))</f>
        <v>#VALUE!</v>
      </c>
    </row>
    <row r="991" spans="1:4" x14ac:dyDescent="0.25">
      <c r="A991" t="e">
        <f>VLOOKUP(Table1[[#This Row],[locationaddress]],VENUEID!$A$2:$B$28,1,TRUE)</f>
        <v>#VALUE!</v>
      </c>
      <c r="B991" t="e">
        <f>IF(Table1[[#This Row],[categories]]="","",
IF(ISNUMBER(SEARCH("*ADULTS*",Table1[categories])),"ADULTS",
IF(ISNUMBER(SEARCH("*CHILDREN*",Table1[categories])),"CHILDREN",
IF(ISNUMBER(SEARCH("*TEENS*",Table1[categories])),"TEENS"))))</f>
        <v>#VALUE!</v>
      </c>
      <c r="C991" t="e">
        <f>Table1[[#This Row],[startdatetime]]</f>
        <v>#VALUE!</v>
      </c>
      <c r="D991" t="e">
        <f>CONCATENATE(Table1[[#This Row],[summary]],
CHAR(13),
Table1[[#This Row],[startdayname]],
", ",
TEXT((Table1[[#This Row],[startshortdate]]),"MMM D"),
CHAR(13),
TEXT((Table1[[#This Row],[starttime]]), "h:mm am/pm"),CHAR(13),Table1[[#This Row],[description]],CHAR(13))</f>
        <v>#VALUE!</v>
      </c>
    </row>
    <row r="992" spans="1:4" x14ac:dyDescent="0.25">
      <c r="A992" t="e">
        <f>VLOOKUP(Table1[[#This Row],[locationaddress]],VENUEID!$A$2:$B$28,1,TRUE)</f>
        <v>#VALUE!</v>
      </c>
      <c r="B992" t="e">
        <f>IF(Table1[[#This Row],[categories]]="","",
IF(ISNUMBER(SEARCH("*ADULTS*",Table1[categories])),"ADULTS",
IF(ISNUMBER(SEARCH("*CHILDREN*",Table1[categories])),"CHILDREN",
IF(ISNUMBER(SEARCH("*TEENS*",Table1[categories])),"TEENS"))))</f>
        <v>#VALUE!</v>
      </c>
      <c r="C992" t="e">
        <f>Table1[[#This Row],[startdatetime]]</f>
        <v>#VALUE!</v>
      </c>
      <c r="D992" t="e">
        <f>CONCATENATE(Table1[[#This Row],[summary]],
CHAR(13),
Table1[[#This Row],[startdayname]],
", ",
TEXT((Table1[[#This Row],[startshortdate]]),"MMM D"),
CHAR(13),
TEXT((Table1[[#This Row],[starttime]]), "h:mm am/pm"),CHAR(13),Table1[[#This Row],[description]],CHAR(13))</f>
        <v>#VALUE!</v>
      </c>
    </row>
    <row r="993" spans="1:4" x14ac:dyDescent="0.25">
      <c r="A993" t="e">
        <f>VLOOKUP(Table1[[#This Row],[locationaddress]],VENUEID!$A$2:$B$28,1,TRUE)</f>
        <v>#VALUE!</v>
      </c>
      <c r="B993" t="e">
        <f>IF(Table1[[#This Row],[categories]]="","",
IF(ISNUMBER(SEARCH("*ADULTS*",Table1[categories])),"ADULTS",
IF(ISNUMBER(SEARCH("*CHILDREN*",Table1[categories])),"CHILDREN",
IF(ISNUMBER(SEARCH("*TEENS*",Table1[categories])),"TEENS"))))</f>
        <v>#VALUE!</v>
      </c>
      <c r="C993" t="e">
        <f>Table1[[#This Row],[startdatetime]]</f>
        <v>#VALUE!</v>
      </c>
      <c r="D993" t="e">
        <f>CONCATENATE(Table1[[#This Row],[summary]],
CHAR(13),
Table1[[#This Row],[startdayname]],
", ",
TEXT((Table1[[#This Row],[startshortdate]]),"MMM D"),
CHAR(13),
TEXT((Table1[[#This Row],[starttime]]), "h:mm am/pm"),CHAR(13),Table1[[#This Row],[description]],CHAR(13))</f>
        <v>#VALUE!</v>
      </c>
    </row>
    <row r="994" spans="1:4" x14ac:dyDescent="0.25">
      <c r="A994" t="e">
        <f>VLOOKUP(Table1[[#This Row],[locationaddress]],VENUEID!$A$2:$B$28,1,TRUE)</f>
        <v>#VALUE!</v>
      </c>
      <c r="B994" t="e">
        <f>IF(Table1[[#This Row],[categories]]="","",
IF(ISNUMBER(SEARCH("*ADULTS*",Table1[categories])),"ADULTS",
IF(ISNUMBER(SEARCH("*CHILDREN*",Table1[categories])),"CHILDREN",
IF(ISNUMBER(SEARCH("*TEENS*",Table1[categories])),"TEENS"))))</f>
        <v>#VALUE!</v>
      </c>
      <c r="C994" t="e">
        <f>Table1[[#This Row],[startdatetime]]</f>
        <v>#VALUE!</v>
      </c>
      <c r="D994" t="e">
        <f>CONCATENATE(Table1[[#This Row],[summary]],
CHAR(13),
Table1[[#This Row],[startdayname]],
", ",
TEXT((Table1[[#This Row],[startshortdate]]),"MMM D"),
CHAR(13),
TEXT((Table1[[#This Row],[starttime]]), "h:mm am/pm"),CHAR(13),Table1[[#This Row],[description]],CHAR(13))</f>
        <v>#VALUE!</v>
      </c>
    </row>
    <row r="995" spans="1:4" x14ac:dyDescent="0.25">
      <c r="A995" t="e">
        <f>VLOOKUP(Table1[[#This Row],[locationaddress]],VENUEID!$A$2:$B$28,1,TRUE)</f>
        <v>#VALUE!</v>
      </c>
      <c r="B995" t="e">
        <f>IF(Table1[[#This Row],[categories]]="","",
IF(ISNUMBER(SEARCH("*ADULTS*",Table1[categories])),"ADULTS",
IF(ISNUMBER(SEARCH("*CHILDREN*",Table1[categories])),"CHILDREN",
IF(ISNUMBER(SEARCH("*TEENS*",Table1[categories])),"TEENS"))))</f>
        <v>#VALUE!</v>
      </c>
      <c r="C995" t="e">
        <f>Table1[[#This Row],[startdatetime]]</f>
        <v>#VALUE!</v>
      </c>
      <c r="D995" t="e">
        <f>CONCATENATE(Table1[[#This Row],[summary]],
CHAR(13),
Table1[[#This Row],[startdayname]],
", ",
TEXT((Table1[[#This Row],[startshortdate]]),"MMM D"),
CHAR(13),
TEXT((Table1[[#This Row],[starttime]]), "h:mm am/pm"),CHAR(13),Table1[[#This Row],[description]],CHAR(13))</f>
        <v>#VALUE!</v>
      </c>
    </row>
    <row r="996" spans="1:4" x14ac:dyDescent="0.25">
      <c r="A996" t="e">
        <f>VLOOKUP(Table1[[#This Row],[locationaddress]],VENUEID!$A$2:$B$28,1,TRUE)</f>
        <v>#VALUE!</v>
      </c>
      <c r="B996" t="e">
        <f>IF(Table1[[#This Row],[categories]]="","",
IF(ISNUMBER(SEARCH("*ADULTS*",Table1[categories])),"ADULTS",
IF(ISNUMBER(SEARCH("*CHILDREN*",Table1[categories])),"CHILDREN",
IF(ISNUMBER(SEARCH("*TEENS*",Table1[categories])),"TEENS"))))</f>
        <v>#VALUE!</v>
      </c>
      <c r="C996" t="e">
        <f>Table1[[#This Row],[startdatetime]]</f>
        <v>#VALUE!</v>
      </c>
      <c r="D996" t="e">
        <f>CONCATENATE(Table1[[#This Row],[summary]],
CHAR(13),
Table1[[#This Row],[startdayname]],
", ",
TEXT((Table1[[#This Row],[startshortdate]]),"MMM D"),
CHAR(13),
TEXT((Table1[[#This Row],[starttime]]), "h:mm am/pm"),CHAR(13),Table1[[#This Row],[description]],CHAR(13))</f>
        <v>#VALUE!</v>
      </c>
    </row>
    <row r="997" spans="1:4" x14ac:dyDescent="0.25">
      <c r="A997" t="e">
        <f>VLOOKUP(Table1[[#This Row],[locationaddress]],VENUEID!$A$2:$B$28,1,TRUE)</f>
        <v>#VALUE!</v>
      </c>
      <c r="B997" t="e">
        <f>IF(Table1[[#This Row],[categories]]="","",
IF(ISNUMBER(SEARCH("*ADULTS*",Table1[categories])),"ADULTS",
IF(ISNUMBER(SEARCH("*CHILDREN*",Table1[categories])),"CHILDREN",
IF(ISNUMBER(SEARCH("*TEENS*",Table1[categories])),"TEENS"))))</f>
        <v>#VALUE!</v>
      </c>
      <c r="C997" t="e">
        <f>Table1[[#This Row],[startdatetime]]</f>
        <v>#VALUE!</v>
      </c>
      <c r="D997" t="e">
        <f>CONCATENATE(Table1[[#This Row],[summary]],
CHAR(13),
Table1[[#This Row],[startdayname]],
", ",
TEXT((Table1[[#This Row],[startshortdate]]),"MMM D"),
CHAR(13),
TEXT((Table1[[#This Row],[starttime]]), "h:mm am/pm"),CHAR(13),Table1[[#This Row],[description]],CHAR(13))</f>
        <v>#VALUE!</v>
      </c>
    </row>
    <row r="998" spans="1:4" x14ac:dyDescent="0.25">
      <c r="A998" t="e">
        <f>VLOOKUP(Table1[[#This Row],[locationaddress]],VENUEID!$A$2:$B$28,1,TRUE)</f>
        <v>#VALUE!</v>
      </c>
      <c r="B998" t="e">
        <f>IF(Table1[[#This Row],[categories]]="","",
IF(ISNUMBER(SEARCH("*ADULTS*",Table1[categories])),"ADULTS",
IF(ISNUMBER(SEARCH("*CHILDREN*",Table1[categories])),"CHILDREN",
IF(ISNUMBER(SEARCH("*TEENS*",Table1[categories])),"TEENS"))))</f>
        <v>#VALUE!</v>
      </c>
      <c r="C998" t="e">
        <f>Table1[[#This Row],[startdatetime]]</f>
        <v>#VALUE!</v>
      </c>
      <c r="D998" t="e">
        <f>CONCATENATE(Table1[[#This Row],[summary]],
CHAR(13),
Table1[[#This Row],[startdayname]],
", ",
TEXT((Table1[[#This Row],[startshortdate]]),"MMM D"),
CHAR(13),
TEXT((Table1[[#This Row],[starttime]]), "h:mm am/pm"),CHAR(13),Table1[[#This Row],[description]],CHAR(13))</f>
        <v>#VALUE!</v>
      </c>
    </row>
    <row r="999" spans="1:4" x14ac:dyDescent="0.25">
      <c r="A999" t="e">
        <f>VLOOKUP(Table1[[#This Row],[locationaddress]],VENUEID!$A$2:$B$28,1,TRUE)</f>
        <v>#VALUE!</v>
      </c>
      <c r="B999" t="e">
        <f>IF(Table1[[#This Row],[categories]]="","",
IF(ISNUMBER(SEARCH("*ADULTS*",Table1[categories])),"ADULTS",
IF(ISNUMBER(SEARCH("*CHILDREN*",Table1[categories])),"CHILDREN",
IF(ISNUMBER(SEARCH("*TEENS*",Table1[categories])),"TEENS"))))</f>
        <v>#VALUE!</v>
      </c>
      <c r="C999" t="e">
        <f>Table1[[#This Row],[startdatetime]]</f>
        <v>#VALUE!</v>
      </c>
      <c r="D999" t="e">
        <f>CONCATENATE(Table1[[#This Row],[summary]],
CHAR(13),
Table1[[#This Row],[startdayname]],
", ",
TEXT((Table1[[#This Row],[startshortdate]]),"MMM D"),
CHAR(13),
TEXT((Table1[[#This Row],[starttime]]), "h:mm am/pm"),CHAR(13),Table1[[#This Row],[description]],CHAR(13))</f>
        <v>#VALUE!</v>
      </c>
    </row>
    <row r="1000" spans="1:4" x14ac:dyDescent="0.25">
      <c r="A1000" t="e">
        <f>VLOOKUP(Table1[[#This Row],[locationaddress]],VENUEID!$A$2:$B$28,1,TRUE)</f>
        <v>#VALUE!</v>
      </c>
      <c r="B1000" t="e">
        <f>IF(Table1[[#This Row],[categories]]="","",
IF(ISNUMBER(SEARCH("*ADULTS*",Table1[categories])),"ADULTS",
IF(ISNUMBER(SEARCH("*CHILDREN*",Table1[categories])),"CHILDREN",
IF(ISNUMBER(SEARCH("*TEENS*",Table1[categories])),"TEENS"))))</f>
        <v>#VALUE!</v>
      </c>
      <c r="C1000" t="e">
        <f>Table1[[#This Row],[startdatetime]]</f>
        <v>#VALUE!</v>
      </c>
      <c r="D1000" t="e">
        <f>CONCATENATE(Table1[[#This Row],[summary]],
CHAR(13),
Table1[[#This Row],[startdayname]],
", ",
TEXT((Table1[[#This Row],[startshortdate]]),"MMM D"),
CHAR(13),
TEXT((Table1[[#This Row],[starttime]]), "h:mm am/pm"),CHAR(13),Table1[[#This Row],[description]],CHAR(13))</f>
        <v>#VALUE!</v>
      </c>
    </row>
    <row r="1001" spans="1:4" x14ac:dyDescent="0.25">
      <c r="A1001" t="e">
        <f>VLOOKUP(Table1[[#This Row],[locationaddress]],VENUEID!$A$2:$B$28,1,TRUE)</f>
        <v>#VALUE!</v>
      </c>
      <c r="B1001" t="e">
        <f>IF(Table1[[#This Row],[categories]]="","",
IF(ISNUMBER(SEARCH("*ADULTS*",Table1[categories])),"ADULTS",
IF(ISNUMBER(SEARCH("*CHILDREN*",Table1[categories])),"CHILDREN",
IF(ISNUMBER(SEARCH("*TEENS*",Table1[categories])),"TEENS"))))</f>
        <v>#VALUE!</v>
      </c>
      <c r="C1001" t="e">
        <f>Table1[[#This Row],[startdatetime]]</f>
        <v>#VALUE!</v>
      </c>
      <c r="D1001" t="e">
        <f>CONCATENATE(Table1[[#This Row],[summary]],
CHAR(13),
Table1[[#This Row],[startdayname]],
", ",
TEXT((Table1[[#This Row],[startshortdate]]),"MMM D"),
CHAR(13),
TEXT((Table1[[#This Row],[starttime]]), "h:mm am/pm"),CHAR(13),Table1[[#This Row],[description]],CHAR(13))</f>
        <v>#VALUE!</v>
      </c>
    </row>
    <row r="1002" spans="1:4" x14ac:dyDescent="0.25">
      <c r="A1002" t="e">
        <f>VLOOKUP(Table1[[#This Row],[locationaddress]],VENUEID!$A$2:$B$28,1,TRUE)</f>
        <v>#VALUE!</v>
      </c>
      <c r="B1002" t="e">
        <f>IF(Table1[[#This Row],[categories]]="","",
IF(ISNUMBER(SEARCH("*ADULTS*",Table1[categories])),"ADULTS",
IF(ISNUMBER(SEARCH("*CHILDREN*",Table1[categories])),"CHILDREN",
IF(ISNUMBER(SEARCH("*TEENS*",Table1[categories])),"TEENS"))))</f>
        <v>#VALUE!</v>
      </c>
      <c r="C1002" t="e">
        <f>Table1[[#This Row],[startdatetime]]</f>
        <v>#VALUE!</v>
      </c>
      <c r="D1002" t="e">
        <f>CONCATENATE(Table1[[#This Row],[summary]],
CHAR(13),
Table1[[#This Row],[startdayname]],
", ",
TEXT((Table1[[#This Row],[startshortdate]]),"MMM D"),
CHAR(13),
TEXT((Table1[[#This Row],[starttime]]), "h:mm am/pm"),CHAR(13),Table1[[#This Row],[description]],CHAR(13))</f>
        <v>#VALUE!</v>
      </c>
    </row>
    <row r="1003" spans="1:4" x14ac:dyDescent="0.25">
      <c r="A1003" t="e">
        <f>VLOOKUP(Table1[[#This Row],[locationaddress]],VENUEID!$A$2:$B$28,1,TRUE)</f>
        <v>#VALUE!</v>
      </c>
      <c r="B1003" t="e">
        <f>IF(Table1[[#This Row],[categories]]="","",
IF(ISNUMBER(SEARCH("*ADULTS*",Table1[categories])),"ADULTS",
IF(ISNUMBER(SEARCH("*CHILDREN*",Table1[categories])),"CHILDREN",
IF(ISNUMBER(SEARCH("*TEENS*",Table1[categories])),"TEENS"))))</f>
        <v>#VALUE!</v>
      </c>
      <c r="C1003" t="e">
        <f>Table1[[#This Row],[startdatetime]]</f>
        <v>#VALUE!</v>
      </c>
      <c r="D1003" t="e">
        <f>CONCATENATE(Table1[[#This Row],[summary]],
CHAR(13),
Table1[[#This Row],[startdayname]],
", ",
TEXT((Table1[[#This Row],[startshortdate]]),"MMM D"),
CHAR(13),
TEXT((Table1[[#This Row],[starttime]]), "h:mm am/pm"),CHAR(13),Table1[[#This Row],[description]],CHAR(13))</f>
        <v>#VALUE!</v>
      </c>
    </row>
    <row r="1004" spans="1:4" x14ac:dyDescent="0.25">
      <c r="A1004" t="e">
        <f>VLOOKUP(Table1[[#This Row],[locationaddress]],VENUEID!$A$2:$B$28,1,TRUE)</f>
        <v>#VALUE!</v>
      </c>
      <c r="B1004" t="e">
        <f>IF(Table1[[#This Row],[categories]]="","",
IF(ISNUMBER(SEARCH("*ADULTS*",Table1[categories])),"ADULTS",
IF(ISNUMBER(SEARCH("*CHILDREN*",Table1[categories])),"CHILDREN",
IF(ISNUMBER(SEARCH("*TEENS*",Table1[categories])),"TEENS"))))</f>
        <v>#VALUE!</v>
      </c>
      <c r="C1004" t="e">
        <f>Table1[[#This Row],[startdatetime]]</f>
        <v>#VALUE!</v>
      </c>
      <c r="D1004" t="e">
        <f>CONCATENATE(Table1[[#This Row],[summary]],
CHAR(13),
Table1[[#This Row],[startdayname]],
", ",
TEXT((Table1[[#This Row],[startshortdate]]),"MMM D"),
CHAR(13),
TEXT((Table1[[#This Row],[starttime]]), "h:mm am/pm"),CHAR(13),Table1[[#This Row],[description]],CHAR(13))</f>
        <v>#VALUE!</v>
      </c>
    </row>
    <row r="1005" spans="1:4" x14ac:dyDescent="0.25">
      <c r="A1005" t="e">
        <f>VLOOKUP(Table1[[#This Row],[locationaddress]],VENUEID!$A$2:$B$28,1,TRUE)</f>
        <v>#VALUE!</v>
      </c>
      <c r="B1005" t="e">
        <f>IF(Table1[[#This Row],[categories]]="","",
IF(ISNUMBER(SEARCH("*ADULTS*",Table1[categories])),"ADULTS",
IF(ISNUMBER(SEARCH("*CHILDREN*",Table1[categories])),"CHILDREN",
IF(ISNUMBER(SEARCH("*TEENS*",Table1[categories])),"TEENS"))))</f>
        <v>#VALUE!</v>
      </c>
      <c r="C1005" t="e">
        <f>Table1[[#This Row],[startdatetime]]</f>
        <v>#VALUE!</v>
      </c>
      <c r="D1005" t="e">
        <f>CONCATENATE(Table1[[#This Row],[summary]],
CHAR(13),
Table1[[#This Row],[startdayname]],
", ",
TEXT((Table1[[#This Row],[startshortdate]]),"MMM D"),
CHAR(13),
TEXT((Table1[[#This Row],[starttime]]), "h:mm am/pm"),CHAR(13),Table1[[#This Row],[description]],CHAR(13))</f>
        <v>#VALUE!</v>
      </c>
    </row>
    <row r="1006" spans="1:4" x14ac:dyDescent="0.25">
      <c r="A1006" t="e">
        <f>VLOOKUP(Table1[[#This Row],[locationaddress]],VENUEID!$A$2:$B$28,1,TRUE)</f>
        <v>#VALUE!</v>
      </c>
      <c r="B1006" t="e">
        <f>IF(Table1[[#This Row],[categories]]="","",
IF(ISNUMBER(SEARCH("*ADULTS*",Table1[categories])),"ADULTS",
IF(ISNUMBER(SEARCH("*CHILDREN*",Table1[categories])),"CHILDREN",
IF(ISNUMBER(SEARCH("*TEENS*",Table1[categories])),"TEENS"))))</f>
        <v>#VALUE!</v>
      </c>
      <c r="C1006" t="e">
        <f>Table1[[#This Row],[startdatetime]]</f>
        <v>#VALUE!</v>
      </c>
      <c r="D1006" t="e">
        <f>CONCATENATE(Table1[[#This Row],[summary]],
CHAR(13),
Table1[[#This Row],[startdayname]],
", ",
TEXT((Table1[[#This Row],[startshortdate]]),"MMM D"),
CHAR(13),
TEXT((Table1[[#This Row],[starttime]]), "h:mm am/pm"),CHAR(13),Table1[[#This Row],[description]],CHAR(13))</f>
        <v>#VALUE!</v>
      </c>
    </row>
    <row r="1007" spans="1:4" x14ac:dyDescent="0.25">
      <c r="A1007" t="e">
        <f>VLOOKUP(Table1[[#This Row],[locationaddress]],VENUEID!$A$2:$B$28,1,TRUE)</f>
        <v>#VALUE!</v>
      </c>
      <c r="B1007" t="e">
        <f>IF(Table1[[#This Row],[categories]]="","",
IF(ISNUMBER(SEARCH("*ADULTS*",Table1[categories])),"ADULTS",
IF(ISNUMBER(SEARCH("*CHILDREN*",Table1[categories])),"CHILDREN",
IF(ISNUMBER(SEARCH("*TEENS*",Table1[categories])),"TEENS"))))</f>
        <v>#VALUE!</v>
      </c>
      <c r="C1007" t="e">
        <f>Table1[[#This Row],[startdatetime]]</f>
        <v>#VALUE!</v>
      </c>
      <c r="D1007" t="e">
        <f>CONCATENATE(Table1[[#This Row],[summary]],
CHAR(13),
Table1[[#This Row],[startdayname]],
", ",
TEXT((Table1[[#This Row],[startshortdate]]),"MMM D"),
CHAR(13),
TEXT((Table1[[#This Row],[starttime]]), "h:mm am/pm"),CHAR(13),Table1[[#This Row],[description]],CHAR(13))</f>
        <v>#VALUE!</v>
      </c>
    </row>
    <row r="1008" spans="1:4" x14ac:dyDescent="0.25">
      <c r="A1008" t="e">
        <f>VLOOKUP(Table1[[#This Row],[locationaddress]],VENUEID!$A$2:$B$28,1,TRUE)</f>
        <v>#VALUE!</v>
      </c>
      <c r="B1008" t="e">
        <f>IF(Table1[[#This Row],[categories]]="","",
IF(ISNUMBER(SEARCH("*ADULTS*",Table1[categories])),"ADULTS",
IF(ISNUMBER(SEARCH("*CHILDREN*",Table1[categories])),"CHILDREN",
IF(ISNUMBER(SEARCH("*TEENS*",Table1[categories])),"TEENS"))))</f>
        <v>#VALUE!</v>
      </c>
      <c r="C1008" t="e">
        <f>Table1[[#This Row],[startdatetime]]</f>
        <v>#VALUE!</v>
      </c>
      <c r="D1008" t="e">
        <f>CONCATENATE(Table1[[#This Row],[summary]],
CHAR(13),
Table1[[#This Row],[startdayname]],
", ",
TEXT((Table1[[#This Row],[startshortdate]]),"MMM D"),
CHAR(13),
TEXT((Table1[[#This Row],[starttime]]), "h:mm am/pm"),CHAR(13),Table1[[#This Row],[description]],CHAR(13))</f>
        <v>#VALUE!</v>
      </c>
    </row>
    <row r="1009" spans="1:4" x14ac:dyDescent="0.25">
      <c r="A1009" t="e">
        <f>VLOOKUP(Table1[[#This Row],[locationaddress]],VENUEID!$A$2:$B$28,1,TRUE)</f>
        <v>#VALUE!</v>
      </c>
      <c r="B1009" t="e">
        <f>IF(Table1[[#This Row],[categories]]="","",
IF(ISNUMBER(SEARCH("*ADULTS*",Table1[categories])),"ADULTS",
IF(ISNUMBER(SEARCH("*CHILDREN*",Table1[categories])),"CHILDREN",
IF(ISNUMBER(SEARCH("*TEENS*",Table1[categories])),"TEENS"))))</f>
        <v>#VALUE!</v>
      </c>
      <c r="C1009" t="e">
        <f>Table1[[#This Row],[startdatetime]]</f>
        <v>#VALUE!</v>
      </c>
      <c r="D1009" t="e">
        <f>CONCATENATE(Table1[[#This Row],[summary]],
CHAR(13),
Table1[[#This Row],[startdayname]],
", ",
TEXT((Table1[[#This Row],[startshortdate]]),"MMM D"),
CHAR(13),
TEXT((Table1[[#This Row],[starttime]]), "h:mm am/pm"),CHAR(13),Table1[[#This Row],[description]],CHAR(13))</f>
        <v>#VALUE!</v>
      </c>
    </row>
    <row r="1010" spans="1:4" x14ac:dyDescent="0.25">
      <c r="A1010" t="e">
        <f>VLOOKUP(Table1[[#This Row],[locationaddress]],VENUEID!$A$2:$B$28,1,TRUE)</f>
        <v>#VALUE!</v>
      </c>
      <c r="B1010" t="e">
        <f>IF(Table1[[#This Row],[categories]]="","",
IF(ISNUMBER(SEARCH("*ADULTS*",Table1[categories])),"ADULTS",
IF(ISNUMBER(SEARCH("*CHILDREN*",Table1[categories])),"CHILDREN",
IF(ISNUMBER(SEARCH("*TEENS*",Table1[categories])),"TEENS"))))</f>
        <v>#VALUE!</v>
      </c>
      <c r="C1010" t="e">
        <f>Table1[[#This Row],[startdatetime]]</f>
        <v>#VALUE!</v>
      </c>
      <c r="D1010" t="e">
        <f>CONCATENATE(Table1[[#This Row],[summary]],
CHAR(13),
Table1[[#This Row],[startdayname]],
", ",
TEXT((Table1[[#This Row],[startshortdate]]),"MMM D"),
CHAR(13),
TEXT((Table1[[#This Row],[starttime]]), "h:mm am/pm"),CHAR(13),Table1[[#This Row],[description]],CHAR(13))</f>
        <v>#VALUE!</v>
      </c>
    </row>
    <row r="1011" spans="1:4" x14ac:dyDescent="0.25">
      <c r="A1011" t="e">
        <f>VLOOKUP(Table1[[#This Row],[locationaddress]],VENUEID!$A$2:$B$28,1,TRUE)</f>
        <v>#VALUE!</v>
      </c>
      <c r="B1011" t="e">
        <f>IF(Table1[[#This Row],[categories]]="","",
IF(ISNUMBER(SEARCH("*ADULTS*",Table1[categories])),"ADULTS",
IF(ISNUMBER(SEARCH("*CHILDREN*",Table1[categories])),"CHILDREN",
IF(ISNUMBER(SEARCH("*TEENS*",Table1[categories])),"TEENS"))))</f>
        <v>#VALUE!</v>
      </c>
      <c r="C1011" t="e">
        <f>Table1[[#This Row],[startdatetime]]</f>
        <v>#VALUE!</v>
      </c>
      <c r="D1011" t="e">
        <f>CONCATENATE(Table1[[#This Row],[summary]],
CHAR(13),
Table1[[#This Row],[startdayname]],
", ",
TEXT((Table1[[#This Row],[startshortdate]]),"MMM D"),
CHAR(13),
TEXT((Table1[[#This Row],[starttime]]), "h:mm am/pm"),CHAR(13),Table1[[#This Row],[description]],CHAR(13))</f>
        <v>#VALUE!</v>
      </c>
    </row>
    <row r="1012" spans="1:4" x14ac:dyDescent="0.25">
      <c r="A1012" t="e">
        <f>VLOOKUP(Table1[[#This Row],[locationaddress]],VENUEID!$A$2:$B$28,1,TRUE)</f>
        <v>#VALUE!</v>
      </c>
      <c r="B1012" t="e">
        <f>IF(Table1[[#This Row],[categories]]="","",
IF(ISNUMBER(SEARCH("*ADULTS*",Table1[categories])),"ADULTS",
IF(ISNUMBER(SEARCH("*CHILDREN*",Table1[categories])),"CHILDREN",
IF(ISNUMBER(SEARCH("*TEENS*",Table1[categories])),"TEENS"))))</f>
        <v>#VALUE!</v>
      </c>
      <c r="C1012" t="e">
        <f>Table1[[#This Row],[startdatetime]]</f>
        <v>#VALUE!</v>
      </c>
      <c r="D1012" t="e">
        <f>CONCATENATE(Table1[[#This Row],[summary]],
CHAR(13),
Table1[[#This Row],[startdayname]],
", ",
TEXT((Table1[[#This Row],[startshortdate]]),"MMM D"),
CHAR(13),
TEXT((Table1[[#This Row],[starttime]]), "h:mm am/pm"),CHAR(13),Table1[[#This Row],[description]],CHAR(13))</f>
        <v>#VALUE!</v>
      </c>
    </row>
    <row r="1013" spans="1:4" x14ac:dyDescent="0.25">
      <c r="A1013" t="e">
        <f>VLOOKUP(Table1[[#This Row],[locationaddress]],VENUEID!$A$2:$B$28,1,TRUE)</f>
        <v>#VALUE!</v>
      </c>
      <c r="B1013" t="e">
        <f>IF(Table1[[#This Row],[categories]]="","",
IF(ISNUMBER(SEARCH("*ADULTS*",Table1[categories])),"ADULTS",
IF(ISNUMBER(SEARCH("*CHILDREN*",Table1[categories])),"CHILDREN",
IF(ISNUMBER(SEARCH("*TEENS*",Table1[categories])),"TEENS"))))</f>
        <v>#VALUE!</v>
      </c>
      <c r="C1013" t="e">
        <f>Table1[[#This Row],[startdatetime]]</f>
        <v>#VALUE!</v>
      </c>
      <c r="D1013" t="e">
        <f>CONCATENATE(Table1[[#This Row],[summary]],
CHAR(13),
Table1[[#This Row],[startdayname]],
", ",
TEXT((Table1[[#This Row],[startshortdate]]),"MMM D"),
CHAR(13),
TEXT((Table1[[#This Row],[starttime]]), "h:mm am/pm"),CHAR(13),Table1[[#This Row],[description]],CHAR(13))</f>
        <v>#VALUE!</v>
      </c>
    </row>
    <row r="1014" spans="1:4" x14ac:dyDescent="0.25">
      <c r="A1014" t="e">
        <f>VLOOKUP(Table1[[#This Row],[locationaddress]],VENUEID!$A$2:$B$28,1,TRUE)</f>
        <v>#VALUE!</v>
      </c>
      <c r="B1014" t="e">
        <f>IF(Table1[[#This Row],[categories]]="","",
IF(ISNUMBER(SEARCH("*ADULTS*",Table1[categories])),"ADULTS",
IF(ISNUMBER(SEARCH("*CHILDREN*",Table1[categories])),"CHILDREN",
IF(ISNUMBER(SEARCH("*TEENS*",Table1[categories])),"TEENS"))))</f>
        <v>#VALUE!</v>
      </c>
      <c r="C1014" t="e">
        <f>Table1[[#This Row],[startdatetime]]</f>
        <v>#VALUE!</v>
      </c>
      <c r="D1014" t="e">
        <f>CONCATENATE(Table1[[#This Row],[summary]],
CHAR(13),
Table1[[#This Row],[startdayname]],
", ",
TEXT((Table1[[#This Row],[startshortdate]]),"MMM D"),
CHAR(13),
TEXT((Table1[[#This Row],[starttime]]), "h:mm am/pm"),CHAR(13),Table1[[#This Row],[description]],CHAR(13))</f>
        <v>#VALUE!</v>
      </c>
    </row>
    <row r="1015" spans="1:4" x14ac:dyDescent="0.25">
      <c r="A1015" t="e">
        <f>VLOOKUP(Table1[[#This Row],[locationaddress]],VENUEID!$A$2:$B$28,1,TRUE)</f>
        <v>#VALUE!</v>
      </c>
      <c r="B1015" t="e">
        <f>IF(Table1[[#This Row],[categories]]="","",
IF(ISNUMBER(SEARCH("*ADULTS*",Table1[categories])),"ADULTS",
IF(ISNUMBER(SEARCH("*CHILDREN*",Table1[categories])),"CHILDREN",
IF(ISNUMBER(SEARCH("*TEENS*",Table1[categories])),"TEENS"))))</f>
        <v>#VALUE!</v>
      </c>
      <c r="C1015" t="e">
        <f>Table1[[#This Row],[startdatetime]]</f>
        <v>#VALUE!</v>
      </c>
      <c r="D1015" t="e">
        <f>CONCATENATE(Table1[[#This Row],[summary]],
CHAR(13),
Table1[[#This Row],[startdayname]],
", ",
TEXT((Table1[[#This Row],[startshortdate]]),"MMM D"),
CHAR(13),
TEXT((Table1[[#This Row],[starttime]]), "h:mm am/pm"),CHAR(13),Table1[[#This Row],[description]],CHAR(13))</f>
        <v>#VALUE!</v>
      </c>
    </row>
    <row r="1016" spans="1:4" x14ac:dyDescent="0.25">
      <c r="A1016" t="e">
        <f>VLOOKUP(Table1[[#This Row],[locationaddress]],VENUEID!$A$2:$B$28,1,TRUE)</f>
        <v>#VALUE!</v>
      </c>
      <c r="B1016" t="e">
        <f>IF(Table1[[#This Row],[categories]]="","",
IF(ISNUMBER(SEARCH("*ADULTS*",Table1[categories])),"ADULTS",
IF(ISNUMBER(SEARCH("*CHILDREN*",Table1[categories])),"CHILDREN",
IF(ISNUMBER(SEARCH("*TEENS*",Table1[categories])),"TEENS"))))</f>
        <v>#VALUE!</v>
      </c>
      <c r="C1016" t="e">
        <f>Table1[[#This Row],[startdatetime]]</f>
        <v>#VALUE!</v>
      </c>
      <c r="D1016" t="e">
        <f>CONCATENATE(Table1[[#This Row],[summary]],
CHAR(13),
Table1[[#This Row],[startdayname]],
", ",
TEXT((Table1[[#This Row],[startshortdate]]),"MMM D"),
CHAR(13),
TEXT((Table1[[#This Row],[starttime]]), "h:mm am/pm"),CHAR(13),Table1[[#This Row],[description]],CHAR(13))</f>
        <v>#VALUE!</v>
      </c>
    </row>
    <row r="1017" spans="1:4" x14ac:dyDescent="0.25">
      <c r="A1017" t="e">
        <f>VLOOKUP(Table1[[#This Row],[locationaddress]],VENUEID!$A$2:$B$28,1,TRUE)</f>
        <v>#VALUE!</v>
      </c>
      <c r="B1017" t="e">
        <f>IF(Table1[[#This Row],[categories]]="","",
IF(ISNUMBER(SEARCH("*ADULTS*",Table1[categories])),"ADULTS",
IF(ISNUMBER(SEARCH("*CHILDREN*",Table1[categories])),"CHILDREN",
IF(ISNUMBER(SEARCH("*TEENS*",Table1[categories])),"TEENS"))))</f>
        <v>#VALUE!</v>
      </c>
      <c r="C1017" t="e">
        <f>Table1[[#This Row],[startdatetime]]</f>
        <v>#VALUE!</v>
      </c>
      <c r="D1017" t="e">
        <f>CONCATENATE(Table1[[#This Row],[summary]],
CHAR(13),
Table1[[#This Row],[startdayname]],
", ",
TEXT((Table1[[#This Row],[startshortdate]]),"MMM D"),
CHAR(13),
TEXT((Table1[[#This Row],[starttime]]), "h:mm am/pm"),CHAR(13),Table1[[#This Row],[description]],CHAR(13))</f>
        <v>#VALUE!</v>
      </c>
    </row>
    <row r="1018" spans="1:4" x14ac:dyDescent="0.25">
      <c r="A1018" t="e">
        <f>VLOOKUP(Table1[[#This Row],[locationaddress]],VENUEID!$A$2:$B$28,1,TRUE)</f>
        <v>#VALUE!</v>
      </c>
      <c r="B1018" t="e">
        <f>IF(Table1[[#This Row],[categories]]="","",
IF(ISNUMBER(SEARCH("*ADULTS*",Table1[categories])),"ADULTS",
IF(ISNUMBER(SEARCH("*CHILDREN*",Table1[categories])),"CHILDREN",
IF(ISNUMBER(SEARCH("*TEENS*",Table1[categories])),"TEENS"))))</f>
        <v>#VALUE!</v>
      </c>
      <c r="C1018" t="e">
        <f>Table1[[#This Row],[startdatetime]]</f>
        <v>#VALUE!</v>
      </c>
      <c r="D1018" t="e">
        <f>CONCATENATE(Table1[[#This Row],[summary]],
CHAR(13),
Table1[[#This Row],[startdayname]],
", ",
TEXT((Table1[[#This Row],[startshortdate]]),"MMM D"),
CHAR(13),
TEXT((Table1[[#This Row],[starttime]]), "h:mm am/pm"),CHAR(13),Table1[[#This Row],[description]],CHAR(13))</f>
        <v>#VALUE!</v>
      </c>
    </row>
    <row r="1019" spans="1:4" x14ac:dyDescent="0.25">
      <c r="A1019" t="e">
        <f>VLOOKUP(Table1[[#This Row],[locationaddress]],VENUEID!$A$2:$B$28,1,TRUE)</f>
        <v>#VALUE!</v>
      </c>
      <c r="B1019" t="e">
        <f>IF(Table1[[#This Row],[categories]]="","",
IF(ISNUMBER(SEARCH("*ADULTS*",Table1[categories])),"ADULTS",
IF(ISNUMBER(SEARCH("*CHILDREN*",Table1[categories])),"CHILDREN",
IF(ISNUMBER(SEARCH("*TEENS*",Table1[categories])),"TEENS"))))</f>
        <v>#VALUE!</v>
      </c>
      <c r="C1019" t="e">
        <f>Table1[[#This Row],[startdatetime]]</f>
        <v>#VALUE!</v>
      </c>
      <c r="D1019" t="e">
        <f>CONCATENATE(Table1[[#This Row],[summary]],
CHAR(13),
Table1[[#This Row],[startdayname]],
", ",
TEXT((Table1[[#This Row],[startshortdate]]),"MMM D"),
CHAR(13),
TEXT((Table1[[#This Row],[starttime]]), "h:mm am/pm"),CHAR(13),Table1[[#This Row],[description]],CHAR(13))</f>
        <v>#VALUE!</v>
      </c>
    </row>
    <row r="1020" spans="1:4" x14ac:dyDescent="0.25">
      <c r="A1020" t="e">
        <f>VLOOKUP(Table1[[#This Row],[locationaddress]],VENUEID!$A$2:$B$28,1,TRUE)</f>
        <v>#VALUE!</v>
      </c>
      <c r="B1020" t="e">
        <f>IF(Table1[[#This Row],[categories]]="","",
IF(ISNUMBER(SEARCH("*ADULTS*",Table1[categories])),"ADULTS",
IF(ISNUMBER(SEARCH("*CHILDREN*",Table1[categories])),"CHILDREN",
IF(ISNUMBER(SEARCH("*TEENS*",Table1[categories])),"TEENS"))))</f>
        <v>#VALUE!</v>
      </c>
      <c r="C1020" t="e">
        <f>Table1[[#This Row],[startdatetime]]</f>
        <v>#VALUE!</v>
      </c>
      <c r="D1020" t="e">
        <f>CONCATENATE(Table1[[#This Row],[summary]],
CHAR(13),
Table1[[#This Row],[startdayname]],
", ",
TEXT((Table1[[#This Row],[startshortdate]]),"MMM D"),
CHAR(13),
TEXT((Table1[[#This Row],[starttime]]), "h:mm am/pm"),CHAR(13),Table1[[#This Row],[description]],CHAR(13))</f>
        <v>#VALUE!</v>
      </c>
    </row>
    <row r="1021" spans="1:4" x14ac:dyDescent="0.25">
      <c r="A1021" t="e">
        <f>VLOOKUP(Table1[[#This Row],[locationaddress]],VENUEID!$A$2:$B$28,1,TRUE)</f>
        <v>#VALUE!</v>
      </c>
      <c r="B1021" t="e">
        <f>IF(Table1[[#This Row],[categories]]="","",
IF(ISNUMBER(SEARCH("*ADULTS*",Table1[categories])),"ADULTS",
IF(ISNUMBER(SEARCH("*CHILDREN*",Table1[categories])),"CHILDREN",
IF(ISNUMBER(SEARCH("*TEENS*",Table1[categories])),"TEENS"))))</f>
        <v>#VALUE!</v>
      </c>
      <c r="C1021" t="e">
        <f>Table1[[#This Row],[startdatetime]]</f>
        <v>#VALUE!</v>
      </c>
      <c r="D1021" t="e">
        <f>CONCATENATE(Table1[[#This Row],[summary]],
CHAR(13),
Table1[[#This Row],[startdayname]],
", ",
TEXT((Table1[[#This Row],[startshortdate]]),"MMM D"),
CHAR(13),
TEXT((Table1[[#This Row],[starttime]]), "h:mm am/pm"),CHAR(13),Table1[[#This Row],[description]],CHAR(13))</f>
        <v>#VALUE!</v>
      </c>
    </row>
    <row r="1022" spans="1:4" x14ac:dyDescent="0.25">
      <c r="A1022" t="e">
        <f>VLOOKUP(Table1[[#This Row],[locationaddress]],VENUEID!$A$2:$B$28,1,TRUE)</f>
        <v>#VALUE!</v>
      </c>
      <c r="B1022" t="e">
        <f>IF(Table1[[#This Row],[categories]]="","",
IF(ISNUMBER(SEARCH("*ADULTS*",Table1[categories])),"ADULTS",
IF(ISNUMBER(SEARCH("*CHILDREN*",Table1[categories])),"CHILDREN",
IF(ISNUMBER(SEARCH("*TEENS*",Table1[categories])),"TEENS"))))</f>
        <v>#VALUE!</v>
      </c>
      <c r="C1022" t="e">
        <f>Table1[[#This Row],[startdatetime]]</f>
        <v>#VALUE!</v>
      </c>
      <c r="D1022" t="e">
        <f>CONCATENATE(Table1[[#This Row],[summary]],
CHAR(13),
Table1[[#This Row],[startdayname]],
", ",
TEXT((Table1[[#This Row],[startshortdate]]),"MMM D"),
CHAR(13),
TEXT((Table1[[#This Row],[starttime]]), "h:mm am/pm"),CHAR(13),Table1[[#This Row],[description]],CHAR(13))</f>
        <v>#VALUE!</v>
      </c>
    </row>
    <row r="1023" spans="1:4" x14ac:dyDescent="0.25">
      <c r="A1023" t="e">
        <f>VLOOKUP(Table1[[#This Row],[locationaddress]],VENUEID!$A$2:$B$28,1,TRUE)</f>
        <v>#VALUE!</v>
      </c>
      <c r="B1023" t="e">
        <f>IF(Table1[[#This Row],[categories]]="","",
IF(ISNUMBER(SEARCH("*ADULTS*",Table1[categories])),"ADULTS",
IF(ISNUMBER(SEARCH("*CHILDREN*",Table1[categories])),"CHILDREN",
IF(ISNUMBER(SEARCH("*TEENS*",Table1[categories])),"TEENS"))))</f>
        <v>#VALUE!</v>
      </c>
      <c r="C1023" t="e">
        <f>Table1[[#This Row],[startdatetime]]</f>
        <v>#VALUE!</v>
      </c>
      <c r="D1023" t="e">
        <f>CONCATENATE(Table1[[#This Row],[summary]],
CHAR(13),
Table1[[#This Row],[startdayname]],
", ",
TEXT((Table1[[#This Row],[startshortdate]]),"MMM D"),
CHAR(13),
TEXT((Table1[[#This Row],[starttime]]), "h:mm am/pm"),CHAR(13),Table1[[#This Row],[description]],CHAR(13))</f>
        <v>#VALUE!</v>
      </c>
    </row>
    <row r="1024" spans="1:4" x14ac:dyDescent="0.25">
      <c r="A1024" t="e">
        <f>VLOOKUP(Table1[[#This Row],[locationaddress]],VENUEID!$A$2:$B$28,1,TRUE)</f>
        <v>#VALUE!</v>
      </c>
      <c r="B1024" t="e">
        <f>IF(Table1[[#This Row],[categories]]="","",
IF(ISNUMBER(SEARCH("*ADULTS*",Table1[categories])),"ADULTS",
IF(ISNUMBER(SEARCH("*CHILDREN*",Table1[categories])),"CHILDREN",
IF(ISNUMBER(SEARCH("*TEENS*",Table1[categories])),"TEENS"))))</f>
        <v>#VALUE!</v>
      </c>
      <c r="C1024" t="e">
        <f>Table1[[#This Row],[startdatetime]]</f>
        <v>#VALUE!</v>
      </c>
      <c r="D1024" t="e">
        <f>CONCATENATE(Table1[[#This Row],[summary]],
CHAR(13),
Table1[[#This Row],[startdayname]],
", ",
TEXT((Table1[[#This Row],[startshortdate]]),"MMM D"),
CHAR(13),
TEXT((Table1[[#This Row],[starttime]]), "h:mm am/pm"),CHAR(13),Table1[[#This Row],[description]],CHAR(13))</f>
        <v>#VALUE!</v>
      </c>
    </row>
    <row r="1025" spans="1:4" x14ac:dyDescent="0.25">
      <c r="A1025" t="e">
        <f>VLOOKUP(Table1[[#This Row],[locationaddress]],VENUEID!$A$2:$B$28,1,TRUE)</f>
        <v>#VALUE!</v>
      </c>
      <c r="B1025" t="e">
        <f>IF(Table1[[#This Row],[categories]]="","",
IF(ISNUMBER(SEARCH("*ADULTS*",Table1[categories])),"ADULTS",
IF(ISNUMBER(SEARCH("*CHILDREN*",Table1[categories])),"CHILDREN",
IF(ISNUMBER(SEARCH("*TEENS*",Table1[categories])),"TEENS"))))</f>
        <v>#VALUE!</v>
      </c>
      <c r="C1025" t="e">
        <f>Table1[[#This Row],[startdatetime]]</f>
        <v>#VALUE!</v>
      </c>
      <c r="D1025" t="e">
        <f>CONCATENATE(Table1[[#This Row],[summary]],
CHAR(13),
Table1[[#This Row],[startdayname]],
", ",
TEXT((Table1[[#This Row],[startshortdate]]),"MMM D"),
CHAR(13),
TEXT((Table1[[#This Row],[starttime]]), "h:mm am/pm"),CHAR(13),Table1[[#This Row],[description]],CHAR(13))</f>
        <v>#VALUE!</v>
      </c>
    </row>
    <row r="1026" spans="1:4" x14ac:dyDescent="0.25">
      <c r="A1026" t="e">
        <f>VLOOKUP(Table1[[#This Row],[locationaddress]],VENUEID!$A$2:$B$28,1,TRUE)</f>
        <v>#VALUE!</v>
      </c>
      <c r="B1026" t="e">
        <f>IF(Table1[[#This Row],[categories]]="","",
IF(ISNUMBER(SEARCH("*ADULTS*",Table1[categories])),"ADULTS",
IF(ISNUMBER(SEARCH("*CHILDREN*",Table1[categories])),"CHILDREN",
IF(ISNUMBER(SEARCH("*TEENS*",Table1[categories])),"TEENS"))))</f>
        <v>#VALUE!</v>
      </c>
      <c r="C1026" t="e">
        <f>Table1[[#This Row],[startdatetime]]</f>
        <v>#VALUE!</v>
      </c>
      <c r="D1026" t="e">
        <f>CONCATENATE(Table1[[#This Row],[summary]],
CHAR(13),
Table1[[#This Row],[startdayname]],
", ",
TEXT((Table1[[#This Row],[startshortdate]]),"MMM D"),
CHAR(13),
TEXT((Table1[[#This Row],[starttime]]), "h:mm am/pm"),CHAR(13),Table1[[#This Row],[description]],CHAR(13))</f>
        <v>#VALUE!</v>
      </c>
    </row>
    <row r="1027" spans="1:4" x14ac:dyDescent="0.25">
      <c r="A1027" t="e">
        <f>VLOOKUP(Table1[[#This Row],[locationaddress]],VENUEID!$A$2:$B$28,1,TRUE)</f>
        <v>#VALUE!</v>
      </c>
      <c r="B1027" t="e">
        <f>IF(Table1[[#This Row],[categories]]="","",
IF(ISNUMBER(SEARCH("*ADULTS*",Table1[categories])),"ADULTS",
IF(ISNUMBER(SEARCH("*CHILDREN*",Table1[categories])),"CHILDREN",
IF(ISNUMBER(SEARCH("*TEENS*",Table1[categories])),"TEENS"))))</f>
        <v>#VALUE!</v>
      </c>
      <c r="C1027" t="e">
        <f>Table1[[#This Row],[startdatetime]]</f>
        <v>#VALUE!</v>
      </c>
      <c r="D1027" t="e">
        <f>CONCATENATE(Table1[[#This Row],[summary]],
CHAR(13),
Table1[[#This Row],[startdayname]],
", ",
TEXT((Table1[[#This Row],[startshortdate]]),"MMM D"),
CHAR(13),
TEXT((Table1[[#This Row],[starttime]]), "h:mm am/pm"),CHAR(13),Table1[[#This Row],[description]],CHAR(13))</f>
        <v>#VALUE!</v>
      </c>
    </row>
    <row r="1028" spans="1:4" x14ac:dyDescent="0.25">
      <c r="A1028" t="e">
        <f>VLOOKUP(Table1[[#This Row],[locationaddress]],VENUEID!$A$2:$B$28,1,TRUE)</f>
        <v>#VALUE!</v>
      </c>
      <c r="B1028" t="e">
        <f>IF(Table1[[#This Row],[categories]]="","",
IF(ISNUMBER(SEARCH("*ADULTS*",Table1[categories])),"ADULTS",
IF(ISNUMBER(SEARCH("*CHILDREN*",Table1[categories])),"CHILDREN",
IF(ISNUMBER(SEARCH("*TEENS*",Table1[categories])),"TEENS"))))</f>
        <v>#VALUE!</v>
      </c>
      <c r="C1028" t="e">
        <f>Table1[[#This Row],[startdatetime]]</f>
        <v>#VALUE!</v>
      </c>
      <c r="D1028" t="e">
        <f>CONCATENATE(Table1[[#This Row],[summary]],
CHAR(13),
Table1[[#This Row],[startdayname]],
", ",
TEXT((Table1[[#This Row],[startshortdate]]),"MMM D"),
CHAR(13),
TEXT((Table1[[#This Row],[starttime]]), "h:mm am/pm"),CHAR(13),Table1[[#This Row],[description]],CHAR(13))</f>
        <v>#VALUE!</v>
      </c>
    </row>
    <row r="1029" spans="1:4" x14ac:dyDescent="0.25">
      <c r="A1029" t="e">
        <f>VLOOKUP(Table1[[#This Row],[locationaddress]],VENUEID!$A$2:$B$28,1,TRUE)</f>
        <v>#VALUE!</v>
      </c>
      <c r="B1029" t="e">
        <f>IF(Table1[[#This Row],[categories]]="","",
IF(ISNUMBER(SEARCH("*ADULTS*",Table1[categories])),"ADULTS",
IF(ISNUMBER(SEARCH("*CHILDREN*",Table1[categories])),"CHILDREN",
IF(ISNUMBER(SEARCH("*TEENS*",Table1[categories])),"TEENS"))))</f>
        <v>#VALUE!</v>
      </c>
      <c r="C1029" t="e">
        <f>Table1[[#This Row],[startdatetime]]</f>
        <v>#VALUE!</v>
      </c>
      <c r="D1029" t="e">
        <f>CONCATENATE(Table1[[#This Row],[summary]],
CHAR(13),
Table1[[#This Row],[startdayname]],
", ",
TEXT((Table1[[#This Row],[startshortdate]]),"MMM D"),
CHAR(13),
TEXT((Table1[[#This Row],[starttime]]), "h:mm am/pm"),CHAR(13),Table1[[#This Row],[description]],CHAR(13))</f>
        <v>#VALUE!</v>
      </c>
    </row>
    <row r="1030" spans="1:4" x14ac:dyDescent="0.25">
      <c r="A1030" t="e">
        <f>VLOOKUP(Table1[[#This Row],[locationaddress]],VENUEID!$A$2:$B$28,1,TRUE)</f>
        <v>#VALUE!</v>
      </c>
      <c r="B1030" t="e">
        <f>IF(Table1[[#This Row],[categories]]="","",
IF(ISNUMBER(SEARCH("*ADULTS*",Table1[categories])),"ADULTS",
IF(ISNUMBER(SEARCH("*CHILDREN*",Table1[categories])),"CHILDREN",
IF(ISNUMBER(SEARCH("*TEENS*",Table1[categories])),"TEENS"))))</f>
        <v>#VALUE!</v>
      </c>
      <c r="C1030" t="e">
        <f>Table1[[#This Row],[startdatetime]]</f>
        <v>#VALUE!</v>
      </c>
      <c r="D1030" t="e">
        <f>CONCATENATE(Table1[[#This Row],[summary]],
CHAR(13),
Table1[[#This Row],[startdayname]],
", ",
TEXT((Table1[[#This Row],[startshortdate]]),"MMM D"),
CHAR(13),
TEXT((Table1[[#This Row],[starttime]]), "h:mm am/pm"),CHAR(13),Table1[[#This Row],[description]],CHAR(13))</f>
        <v>#VALUE!</v>
      </c>
    </row>
    <row r="1031" spans="1:4" x14ac:dyDescent="0.25">
      <c r="A1031" t="e">
        <f>VLOOKUP(Table1[[#This Row],[locationaddress]],VENUEID!$A$2:$B$28,1,TRUE)</f>
        <v>#VALUE!</v>
      </c>
      <c r="B1031" t="e">
        <f>IF(Table1[[#This Row],[categories]]="","",
IF(ISNUMBER(SEARCH("*ADULTS*",Table1[categories])),"ADULTS",
IF(ISNUMBER(SEARCH("*CHILDREN*",Table1[categories])),"CHILDREN",
IF(ISNUMBER(SEARCH("*TEENS*",Table1[categories])),"TEENS"))))</f>
        <v>#VALUE!</v>
      </c>
      <c r="C1031" t="e">
        <f>Table1[[#This Row],[startdatetime]]</f>
        <v>#VALUE!</v>
      </c>
      <c r="D1031" t="e">
        <f>CONCATENATE(Table1[[#This Row],[summary]],
CHAR(13),
Table1[[#This Row],[startdayname]],
", ",
TEXT((Table1[[#This Row],[startshortdate]]),"MMM D"),
CHAR(13),
TEXT((Table1[[#This Row],[starttime]]), "h:mm am/pm"),CHAR(13),Table1[[#This Row],[description]],CHAR(13))</f>
        <v>#VALUE!</v>
      </c>
    </row>
    <row r="1032" spans="1:4" x14ac:dyDescent="0.25">
      <c r="A1032" t="e">
        <f>VLOOKUP(Table1[[#This Row],[locationaddress]],VENUEID!$A$2:$B$28,1,TRUE)</f>
        <v>#VALUE!</v>
      </c>
      <c r="B1032" t="e">
        <f>IF(Table1[[#This Row],[categories]]="","",
IF(ISNUMBER(SEARCH("*ADULTS*",Table1[categories])),"ADULTS",
IF(ISNUMBER(SEARCH("*CHILDREN*",Table1[categories])),"CHILDREN",
IF(ISNUMBER(SEARCH("*TEENS*",Table1[categories])),"TEENS"))))</f>
        <v>#VALUE!</v>
      </c>
      <c r="C1032" t="e">
        <f>Table1[[#This Row],[startdatetime]]</f>
        <v>#VALUE!</v>
      </c>
      <c r="D1032" t="e">
        <f>CONCATENATE(Table1[[#This Row],[summary]],
CHAR(13),
Table1[[#This Row],[startdayname]],
", ",
TEXT((Table1[[#This Row],[startshortdate]]),"MMM D"),
CHAR(13),
TEXT((Table1[[#This Row],[starttime]]), "h:mm am/pm"),CHAR(13),Table1[[#This Row],[description]],CHAR(13))</f>
        <v>#VALUE!</v>
      </c>
    </row>
    <row r="1033" spans="1:4" x14ac:dyDescent="0.25">
      <c r="A1033" t="e">
        <f>VLOOKUP(Table1[[#This Row],[locationaddress]],VENUEID!$A$2:$B$28,1,TRUE)</f>
        <v>#VALUE!</v>
      </c>
      <c r="B1033" t="e">
        <f>IF(Table1[[#This Row],[categories]]="","",
IF(ISNUMBER(SEARCH("*ADULTS*",Table1[categories])),"ADULTS",
IF(ISNUMBER(SEARCH("*CHILDREN*",Table1[categories])),"CHILDREN",
IF(ISNUMBER(SEARCH("*TEENS*",Table1[categories])),"TEENS"))))</f>
        <v>#VALUE!</v>
      </c>
      <c r="C1033" t="e">
        <f>Table1[[#This Row],[startdatetime]]</f>
        <v>#VALUE!</v>
      </c>
      <c r="D1033" t="e">
        <f>CONCATENATE(Table1[[#This Row],[summary]],
CHAR(13),
Table1[[#This Row],[startdayname]],
", ",
TEXT((Table1[[#This Row],[startshortdate]]),"MMM D"),
CHAR(13),
TEXT((Table1[[#This Row],[starttime]]), "h:mm am/pm"),CHAR(13),Table1[[#This Row],[description]],CHAR(13))</f>
        <v>#VALUE!</v>
      </c>
    </row>
    <row r="1034" spans="1:4" x14ac:dyDescent="0.25">
      <c r="A1034" t="e">
        <f>VLOOKUP(Table1[[#This Row],[locationaddress]],VENUEID!$A$2:$B$28,1,TRUE)</f>
        <v>#VALUE!</v>
      </c>
      <c r="B1034" t="e">
        <f>IF(Table1[[#This Row],[categories]]="","",
IF(ISNUMBER(SEARCH("*ADULTS*",Table1[categories])),"ADULTS",
IF(ISNUMBER(SEARCH("*CHILDREN*",Table1[categories])),"CHILDREN",
IF(ISNUMBER(SEARCH("*TEENS*",Table1[categories])),"TEENS"))))</f>
        <v>#VALUE!</v>
      </c>
      <c r="C1034" t="e">
        <f>Table1[[#This Row],[startdatetime]]</f>
        <v>#VALUE!</v>
      </c>
      <c r="D1034" t="e">
        <f>CONCATENATE(Table1[[#This Row],[summary]],
CHAR(13),
Table1[[#This Row],[startdayname]],
", ",
TEXT((Table1[[#This Row],[startshortdate]]),"MMM D"),
CHAR(13),
TEXT((Table1[[#This Row],[starttime]]), "h:mm am/pm"),CHAR(13),Table1[[#This Row],[description]],CHAR(13))</f>
        <v>#VALUE!</v>
      </c>
    </row>
    <row r="1035" spans="1:4" x14ac:dyDescent="0.25">
      <c r="A1035" t="e">
        <f>VLOOKUP(Table1[[#This Row],[locationaddress]],VENUEID!$A$2:$B$28,1,TRUE)</f>
        <v>#VALUE!</v>
      </c>
      <c r="B1035" t="e">
        <f>IF(Table1[[#This Row],[categories]]="","",
IF(ISNUMBER(SEARCH("*ADULTS*",Table1[categories])),"ADULTS",
IF(ISNUMBER(SEARCH("*CHILDREN*",Table1[categories])),"CHILDREN",
IF(ISNUMBER(SEARCH("*TEENS*",Table1[categories])),"TEENS"))))</f>
        <v>#VALUE!</v>
      </c>
      <c r="C1035" t="e">
        <f>Table1[[#This Row],[startdatetime]]</f>
        <v>#VALUE!</v>
      </c>
      <c r="D1035" t="e">
        <f>CONCATENATE(Table1[[#This Row],[summary]],
CHAR(13),
Table1[[#This Row],[startdayname]],
", ",
TEXT((Table1[[#This Row],[startshortdate]]),"MMM D"),
CHAR(13),
TEXT((Table1[[#This Row],[starttime]]), "h:mm am/pm"),CHAR(13),Table1[[#This Row],[description]],CHAR(13))</f>
        <v>#VALUE!</v>
      </c>
    </row>
    <row r="1036" spans="1:4" x14ac:dyDescent="0.25">
      <c r="A1036" t="e">
        <f>VLOOKUP(Table1[[#This Row],[locationaddress]],VENUEID!$A$2:$B$28,1,TRUE)</f>
        <v>#VALUE!</v>
      </c>
      <c r="B1036" t="e">
        <f>IF(Table1[[#This Row],[categories]]="","",
IF(ISNUMBER(SEARCH("*ADULTS*",Table1[categories])),"ADULTS",
IF(ISNUMBER(SEARCH("*CHILDREN*",Table1[categories])),"CHILDREN",
IF(ISNUMBER(SEARCH("*TEENS*",Table1[categories])),"TEENS"))))</f>
        <v>#VALUE!</v>
      </c>
      <c r="C1036" t="e">
        <f>Table1[[#This Row],[startdatetime]]</f>
        <v>#VALUE!</v>
      </c>
      <c r="D1036" t="e">
        <f>CONCATENATE(Table1[[#This Row],[summary]],
CHAR(13),
Table1[[#This Row],[startdayname]],
", ",
TEXT((Table1[[#This Row],[startshortdate]]),"MMM D"),
CHAR(13),
TEXT((Table1[[#This Row],[starttime]]), "h:mm am/pm"),CHAR(13),Table1[[#This Row],[description]],CHAR(13))</f>
        <v>#VALUE!</v>
      </c>
    </row>
    <row r="1037" spans="1:4" x14ac:dyDescent="0.25">
      <c r="A1037" t="e">
        <f>VLOOKUP(Table1[[#This Row],[locationaddress]],VENUEID!$A$2:$B$28,1,TRUE)</f>
        <v>#VALUE!</v>
      </c>
      <c r="B1037" t="e">
        <f>IF(Table1[[#This Row],[categories]]="","",
IF(ISNUMBER(SEARCH("*ADULTS*",Table1[categories])),"ADULTS",
IF(ISNUMBER(SEARCH("*CHILDREN*",Table1[categories])),"CHILDREN",
IF(ISNUMBER(SEARCH("*TEENS*",Table1[categories])),"TEENS"))))</f>
        <v>#VALUE!</v>
      </c>
      <c r="C1037" t="e">
        <f>Table1[[#This Row],[startdatetime]]</f>
        <v>#VALUE!</v>
      </c>
      <c r="D1037" t="e">
        <f>CONCATENATE(Table1[[#This Row],[summary]],
CHAR(13),
Table1[[#This Row],[startdayname]],
", ",
TEXT((Table1[[#This Row],[startshortdate]]),"MMM D"),
CHAR(13),
TEXT((Table1[[#This Row],[starttime]]), "h:mm am/pm"),CHAR(13),Table1[[#This Row],[description]],CHAR(13))</f>
        <v>#VALUE!</v>
      </c>
    </row>
    <row r="1038" spans="1:4" x14ac:dyDescent="0.25">
      <c r="A1038" t="e">
        <f>VLOOKUP(Table1[[#This Row],[locationaddress]],VENUEID!$A$2:$B$28,1,TRUE)</f>
        <v>#VALUE!</v>
      </c>
      <c r="B1038" t="e">
        <f>IF(Table1[[#This Row],[categories]]="","",
IF(ISNUMBER(SEARCH("*ADULTS*",Table1[categories])),"ADULTS",
IF(ISNUMBER(SEARCH("*CHILDREN*",Table1[categories])),"CHILDREN",
IF(ISNUMBER(SEARCH("*TEENS*",Table1[categories])),"TEENS"))))</f>
        <v>#VALUE!</v>
      </c>
      <c r="C1038" t="e">
        <f>Table1[[#This Row],[startdatetime]]</f>
        <v>#VALUE!</v>
      </c>
      <c r="D1038" t="e">
        <f>CONCATENATE(Table1[[#This Row],[summary]],
CHAR(13),
Table1[[#This Row],[startdayname]],
", ",
TEXT((Table1[[#This Row],[startshortdate]]),"MMM D"),
CHAR(13),
TEXT((Table1[[#This Row],[starttime]]), "h:mm am/pm"),CHAR(13),Table1[[#This Row],[description]],CHAR(13))</f>
        <v>#VALUE!</v>
      </c>
    </row>
    <row r="1039" spans="1:4" x14ac:dyDescent="0.25">
      <c r="A1039" t="e">
        <f>VLOOKUP(Table1[[#This Row],[locationaddress]],VENUEID!$A$2:$B$28,1,TRUE)</f>
        <v>#VALUE!</v>
      </c>
      <c r="B1039" t="e">
        <f>IF(Table1[[#This Row],[categories]]="","",
IF(ISNUMBER(SEARCH("*ADULTS*",Table1[categories])),"ADULTS",
IF(ISNUMBER(SEARCH("*CHILDREN*",Table1[categories])),"CHILDREN",
IF(ISNUMBER(SEARCH("*TEENS*",Table1[categories])),"TEENS"))))</f>
        <v>#VALUE!</v>
      </c>
      <c r="C1039" t="e">
        <f>Table1[[#This Row],[startdatetime]]</f>
        <v>#VALUE!</v>
      </c>
      <c r="D1039" t="e">
        <f>CONCATENATE(Table1[[#This Row],[summary]],
CHAR(13),
Table1[[#This Row],[startdayname]],
", ",
TEXT((Table1[[#This Row],[startshortdate]]),"MMM D"),
CHAR(13),
TEXT((Table1[[#This Row],[starttime]]), "h:mm am/pm"),CHAR(13),Table1[[#This Row],[description]],CHAR(13))</f>
        <v>#VALUE!</v>
      </c>
    </row>
    <row r="1040" spans="1:4" x14ac:dyDescent="0.25">
      <c r="A1040" t="e">
        <f>VLOOKUP(Table1[[#This Row],[locationaddress]],VENUEID!$A$2:$B$28,1,TRUE)</f>
        <v>#VALUE!</v>
      </c>
      <c r="B1040" t="e">
        <f>IF(Table1[[#This Row],[categories]]="","",
IF(ISNUMBER(SEARCH("*ADULTS*",Table1[categories])),"ADULTS",
IF(ISNUMBER(SEARCH("*CHILDREN*",Table1[categories])),"CHILDREN",
IF(ISNUMBER(SEARCH("*TEENS*",Table1[categories])),"TEENS"))))</f>
        <v>#VALUE!</v>
      </c>
      <c r="C1040" t="e">
        <f>Table1[[#This Row],[startdatetime]]</f>
        <v>#VALUE!</v>
      </c>
      <c r="D1040" t="e">
        <f>CONCATENATE(Table1[[#This Row],[summary]],
CHAR(13),
Table1[[#This Row],[startdayname]],
", ",
TEXT((Table1[[#This Row],[startshortdate]]),"MMM D"),
CHAR(13),
TEXT((Table1[[#This Row],[starttime]]), "h:mm am/pm"),CHAR(13),Table1[[#This Row],[description]],CHAR(13))</f>
        <v>#VALUE!</v>
      </c>
    </row>
    <row r="1041" spans="1:4" x14ac:dyDescent="0.25">
      <c r="A1041" t="e">
        <f>VLOOKUP(Table1[[#This Row],[locationaddress]],VENUEID!$A$2:$B$28,1,TRUE)</f>
        <v>#VALUE!</v>
      </c>
      <c r="B1041" t="e">
        <f>IF(Table1[[#This Row],[categories]]="","",
IF(ISNUMBER(SEARCH("*ADULTS*",Table1[categories])),"ADULTS",
IF(ISNUMBER(SEARCH("*CHILDREN*",Table1[categories])),"CHILDREN",
IF(ISNUMBER(SEARCH("*TEENS*",Table1[categories])),"TEENS"))))</f>
        <v>#VALUE!</v>
      </c>
      <c r="C1041" t="e">
        <f>Table1[[#This Row],[startdatetime]]</f>
        <v>#VALUE!</v>
      </c>
      <c r="D1041" t="e">
        <f>CONCATENATE(Table1[[#This Row],[summary]],
CHAR(13),
Table1[[#This Row],[startdayname]],
", ",
TEXT((Table1[[#This Row],[startshortdate]]),"MMM D"),
CHAR(13),
TEXT((Table1[[#This Row],[starttime]]), "h:mm am/pm"),CHAR(13),Table1[[#This Row],[description]],CHAR(13))</f>
        <v>#VALUE!</v>
      </c>
    </row>
    <row r="1042" spans="1:4" x14ac:dyDescent="0.25">
      <c r="A1042" t="e">
        <f>VLOOKUP(Table1[[#This Row],[locationaddress]],VENUEID!$A$2:$B$28,1,TRUE)</f>
        <v>#VALUE!</v>
      </c>
      <c r="B1042" t="e">
        <f>IF(Table1[[#This Row],[categories]]="","",
IF(ISNUMBER(SEARCH("*ADULTS*",Table1[categories])),"ADULTS",
IF(ISNUMBER(SEARCH("*CHILDREN*",Table1[categories])),"CHILDREN",
IF(ISNUMBER(SEARCH("*TEENS*",Table1[categories])),"TEENS"))))</f>
        <v>#VALUE!</v>
      </c>
      <c r="C1042" t="e">
        <f>Table1[[#This Row],[startdatetime]]</f>
        <v>#VALUE!</v>
      </c>
      <c r="D1042" t="e">
        <f>CONCATENATE(Table1[[#This Row],[summary]],
CHAR(13),
Table1[[#This Row],[startdayname]],
", ",
TEXT((Table1[[#This Row],[startshortdate]]),"MMM D"),
CHAR(13),
TEXT((Table1[[#This Row],[starttime]]), "h:mm am/pm"),CHAR(13),Table1[[#This Row],[description]],CHAR(13))</f>
        <v>#VALUE!</v>
      </c>
    </row>
    <row r="1043" spans="1:4" x14ac:dyDescent="0.25">
      <c r="A1043" t="e">
        <f>VLOOKUP(Table1[[#This Row],[locationaddress]],VENUEID!$A$2:$B$28,1,TRUE)</f>
        <v>#VALUE!</v>
      </c>
      <c r="B1043" t="e">
        <f>IF(Table1[[#This Row],[categories]]="","",
IF(ISNUMBER(SEARCH("*ADULTS*",Table1[categories])),"ADULTS",
IF(ISNUMBER(SEARCH("*CHILDREN*",Table1[categories])),"CHILDREN",
IF(ISNUMBER(SEARCH("*TEENS*",Table1[categories])),"TEENS"))))</f>
        <v>#VALUE!</v>
      </c>
      <c r="C1043" t="e">
        <f>Table1[[#This Row],[startdatetime]]</f>
        <v>#VALUE!</v>
      </c>
      <c r="D1043" t="e">
        <f>CONCATENATE(Table1[[#This Row],[summary]],
CHAR(13),
Table1[[#This Row],[startdayname]],
", ",
TEXT((Table1[[#This Row],[startshortdate]]),"MMM D"),
CHAR(13),
TEXT((Table1[[#This Row],[starttime]]), "h:mm am/pm"),CHAR(13),Table1[[#This Row],[description]],CHAR(13))</f>
        <v>#VALUE!</v>
      </c>
    </row>
    <row r="1044" spans="1:4" x14ac:dyDescent="0.25">
      <c r="A1044" t="e">
        <f>VLOOKUP(Table1[[#This Row],[locationaddress]],VENUEID!$A$2:$B$28,1,TRUE)</f>
        <v>#VALUE!</v>
      </c>
      <c r="B1044" t="e">
        <f>IF(Table1[[#This Row],[categories]]="","",
IF(ISNUMBER(SEARCH("*ADULTS*",Table1[categories])),"ADULTS",
IF(ISNUMBER(SEARCH("*CHILDREN*",Table1[categories])),"CHILDREN",
IF(ISNUMBER(SEARCH("*TEENS*",Table1[categories])),"TEENS"))))</f>
        <v>#VALUE!</v>
      </c>
      <c r="C1044" t="e">
        <f>Table1[[#This Row],[startdatetime]]</f>
        <v>#VALUE!</v>
      </c>
      <c r="D1044" t="e">
        <f>CONCATENATE(Table1[[#This Row],[summary]],
CHAR(13),
Table1[[#This Row],[startdayname]],
", ",
TEXT((Table1[[#This Row],[startshortdate]]),"MMM D"),
CHAR(13),
TEXT((Table1[[#This Row],[starttime]]), "h:mm am/pm"),CHAR(13),Table1[[#This Row],[description]],CHAR(13))</f>
        <v>#VALUE!</v>
      </c>
    </row>
    <row r="1045" spans="1:4" x14ac:dyDescent="0.25">
      <c r="A1045" t="e">
        <f>VLOOKUP(Table1[[#This Row],[locationaddress]],VENUEID!$A$2:$B$28,1,TRUE)</f>
        <v>#VALUE!</v>
      </c>
      <c r="B1045" t="e">
        <f>IF(Table1[[#This Row],[categories]]="","",
IF(ISNUMBER(SEARCH("*ADULTS*",Table1[categories])),"ADULTS",
IF(ISNUMBER(SEARCH("*CHILDREN*",Table1[categories])),"CHILDREN",
IF(ISNUMBER(SEARCH("*TEENS*",Table1[categories])),"TEENS"))))</f>
        <v>#VALUE!</v>
      </c>
      <c r="C1045" t="e">
        <f>Table1[[#This Row],[startdatetime]]</f>
        <v>#VALUE!</v>
      </c>
      <c r="D1045" t="e">
        <f>CONCATENATE(Table1[[#This Row],[summary]],
CHAR(13),
Table1[[#This Row],[startdayname]],
", ",
TEXT((Table1[[#This Row],[startshortdate]]),"MMM D"),
CHAR(13),
TEXT((Table1[[#This Row],[starttime]]), "h:mm am/pm"),CHAR(13),Table1[[#This Row],[description]],CHAR(13))</f>
        <v>#VALUE!</v>
      </c>
    </row>
    <row r="1046" spans="1:4" x14ac:dyDescent="0.25">
      <c r="A1046" t="e">
        <f>VLOOKUP(Table1[[#This Row],[locationaddress]],VENUEID!$A$2:$B$28,1,TRUE)</f>
        <v>#VALUE!</v>
      </c>
      <c r="B1046" t="e">
        <f>IF(Table1[[#This Row],[categories]]="","",
IF(ISNUMBER(SEARCH("*ADULTS*",Table1[categories])),"ADULTS",
IF(ISNUMBER(SEARCH("*CHILDREN*",Table1[categories])),"CHILDREN",
IF(ISNUMBER(SEARCH("*TEENS*",Table1[categories])),"TEENS"))))</f>
        <v>#VALUE!</v>
      </c>
      <c r="C1046" t="e">
        <f>Table1[[#This Row],[startdatetime]]</f>
        <v>#VALUE!</v>
      </c>
      <c r="D1046" t="e">
        <f>CONCATENATE(Table1[[#This Row],[summary]],
CHAR(13),
Table1[[#This Row],[startdayname]],
", ",
TEXT((Table1[[#This Row],[startshortdate]]),"MMM D"),
CHAR(13),
TEXT((Table1[[#This Row],[starttime]]), "h:mm am/pm"),CHAR(13),Table1[[#This Row],[description]],CHAR(13))</f>
        <v>#VALUE!</v>
      </c>
    </row>
    <row r="1047" spans="1:4" x14ac:dyDescent="0.25">
      <c r="A1047" t="e">
        <f>VLOOKUP(Table1[[#This Row],[locationaddress]],VENUEID!$A$2:$B$28,1,TRUE)</f>
        <v>#VALUE!</v>
      </c>
      <c r="B1047" t="e">
        <f>IF(Table1[[#This Row],[categories]]="","",
IF(ISNUMBER(SEARCH("*ADULTS*",Table1[categories])),"ADULTS",
IF(ISNUMBER(SEARCH("*CHILDREN*",Table1[categories])),"CHILDREN",
IF(ISNUMBER(SEARCH("*TEENS*",Table1[categories])),"TEENS"))))</f>
        <v>#VALUE!</v>
      </c>
      <c r="C1047" t="e">
        <f>Table1[[#This Row],[startdatetime]]</f>
        <v>#VALUE!</v>
      </c>
      <c r="D1047" t="e">
        <f>CONCATENATE(Table1[[#This Row],[summary]],
CHAR(13),
Table1[[#This Row],[startdayname]],
", ",
TEXT((Table1[[#This Row],[startshortdate]]),"MMM D"),
CHAR(13),
TEXT((Table1[[#This Row],[starttime]]), "h:mm am/pm"),CHAR(13),Table1[[#This Row],[description]],CHAR(13))</f>
        <v>#VALUE!</v>
      </c>
    </row>
    <row r="1048" spans="1:4" x14ac:dyDescent="0.25">
      <c r="A1048" t="e">
        <f>VLOOKUP(Table1[[#This Row],[locationaddress]],VENUEID!$A$2:$B$28,1,TRUE)</f>
        <v>#VALUE!</v>
      </c>
      <c r="B1048" t="e">
        <f>IF(Table1[[#This Row],[categories]]="","",
IF(ISNUMBER(SEARCH("*ADULTS*",Table1[categories])),"ADULTS",
IF(ISNUMBER(SEARCH("*CHILDREN*",Table1[categories])),"CHILDREN",
IF(ISNUMBER(SEARCH("*TEENS*",Table1[categories])),"TEENS"))))</f>
        <v>#VALUE!</v>
      </c>
      <c r="C1048" t="e">
        <f>Table1[[#This Row],[startdatetime]]</f>
        <v>#VALUE!</v>
      </c>
      <c r="D1048" t="e">
        <f>CONCATENATE(Table1[[#This Row],[summary]],
CHAR(13),
Table1[[#This Row],[startdayname]],
", ",
TEXT((Table1[[#This Row],[startshortdate]]),"MMM D"),
CHAR(13),
TEXT((Table1[[#This Row],[starttime]]), "h:mm am/pm"),CHAR(13),Table1[[#This Row],[description]],CHAR(13))</f>
        <v>#VALUE!</v>
      </c>
    </row>
    <row r="1049" spans="1:4" x14ac:dyDescent="0.25">
      <c r="A1049" t="e">
        <f>VLOOKUP(Table1[[#This Row],[locationaddress]],VENUEID!$A$2:$B$28,1,TRUE)</f>
        <v>#VALUE!</v>
      </c>
      <c r="B1049" t="e">
        <f>IF(Table1[[#This Row],[categories]]="","",
IF(ISNUMBER(SEARCH("*ADULTS*",Table1[categories])),"ADULTS",
IF(ISNUMBER(SEARCH("*CHILDREN*",Table1[categories])),"CHILDREN",
IF(ISNUMBER(SEARCH("*TEENS*",Table1[categories])),"TEENS"))))</f>
        <v>#VALUE!</v>
      </c>
      <c r="C1049" t="e">
        <f>Table1[[#This Row],[startdatetime]]</f>
        <v>#VALUE!</v>
      </c>
      <c r="D1049" t="e">
        <f>CONCATENATE(Table1[[#This Row],[summary]],
CHAR(13),
Table1[[#This Row],[startdayname]],
", ",
TEXT((Table1[[#This Row],[startshortdate]]),"MMM D"),
CHAR(13),
TEXT((Table1[[#This Row],[starttime]]), "h:mm am/pm"),CHAR(13),Table1[[#This Row],[description]],CHAR(13))</f>
        <v>#VALUE!</v>
      </c>
    </row>
    <row r="1050" spans="1:4" x14ac:dyDescent="0.25">
      <c r="A1050" t="e">
        <f>VLOOKUP(Table1[[#This Row],[locationaddress]],VENUEID!$A$2:$B$28,1,TRUE)</f>
        <v>#VALUE!</v>
      </c>
      <c r="B1050" t="e">
        <f>IF(Table1[[#This Row],[categories]]="","",
IF(ISNUMBER(SEARCH("*ADULTS*",Table1[categories])),"ADULTS",
IF(ISNUMBER(SEARCH("*CHILDREN*",Table1[categories])),"CHILDREN",
IF(ISNUMBER(SEARCH("*TEENS*",Table1[categories])),"TEENS"))))</f>
        <v>#VALUE!</v>
      </c>
      <c r="C1050" t="e">
        <f>Table1[[#This Row],[startdatetime]]</f>
        <v>#VALUE!</v>
      </c>
      <c r="D1050" t="e">
        <f>CONCATENATE(Table1[[#This Row],[summary]],
CHAR(13),
Table1[[#This Row],[startdayname]],
", ",
TEXT((Table1[[#This Row],[startshortdate]]),"MMM D"),
CHAR(13),
TEXT((Table1[[#This Row],[starttime]]), "h:mm am/pm"),CHAR(13),Table1[[#This Row],[description]],CHAR(13))</f>
        <v>#VALUE!</v>
      </c>
    </row>
    <row r="1051" spans="1:4" x14ac:dyDescent="0.25">
      <c r="A1051" t="e">
        <f>VLOOKUP(Table1[[#This Row],[locationaddress]],VENUEID!$A$2:$B$28,1,TRUE)</f>
        <v>#VALUE!</v>
      </c>
      <c r="B1051" t="e">
        <f>IF(Table1[[#This Row],[categories]]="","",
IF(ISNUMBER(SEARCH("*ADULTS*",Table1[categories])),"ADULTS",
IF(ISNUMBER(SEARCH("*CHILDREN*",Table1[categories])),"CHILDREN",
IF(ISNUMBER(SEARCH("*TEENS*",Table1[categories])),"TEENS"))))</f>
        <v>#VALUE!</v>
      </c>
      <c r="C1051" t="e">
        <f>Table1[[#This Row],[startdatetime]]</f>
        <v>#VALUE!</v>
      </c>
      <c r="D1051" t="e">
        <f>CONCATENATE(Table1[[#This Row],[summary]],
CHAR(13),
Table1[[#This Row],[startdayname]],
", ",
TEXT((Table1[[#This Row],[startshortdate]]),"MMM D"),
CHAR(13),
TEXT((Table1[[#This Row],[starttime]]), "h:mm am/pm"),CHAR(13),Table1[[#This Row],[description]],CHAR(13))</f>
        <v>#VALUE!</v>
      </c>
    </row>
    <row r="1052" spans="1:4" x14ac:dyDescent="0.25">
      <c r="A1052" t="e">
        <f>VLOOKUP(Table1[[#This Row],[locationaddress]],VENUEID!$A$2:$B$28,1,TRUE)</f>
        <v>#VALUE!</v>
      </c>
      <c r="B1052" t="e">
        <f>IF(Table1[[#This Row],[categories]]="","",
IF(ISNUMBER(SEARCH("*ADULTS*",Table1[categories])),"ADULTS",
IF(ISNUMBER(SEARCH("*CHILDREN*",Table1[categories])),"CHILDREN",
IF(ISNUMBER(SEARCH("*TEENS*",Table1[categories])),"TEENS"))))</f>
        <v>#VALUE!</v>
      </c>
      <c r="C1052" t="e">
        <f>Table1[[#This Row],[startdatetime]]</f>
        <v>#VALUE!</v>
      </c>
      <c r="D1052" t="e">
        <f>CONCATENATE(Table1[[#This Row],[summary]],
CHAR(13),
Table1[[#This Row],[startdayname]],
", ",
TEXT((Table1[[#This Row],[startshortdate]]),"MMM D"),
CHAR(13),
TEXT((Table1[[#This Row],[starttime]]), "h:mm am/pm"),CHAR(13),Table1[[#This Row],[description]],CHAR(13))</f>
        <v>#VALUE!</v>
      </c>
    </row>
    <row r="1053" spans="1:4" x14ac:dyDescent="0.25">
      <c r="A1053" t="e">
        <f>VLOOKUP(Table1[[#This Row],[locationaddress]],VENUEID!$A$2:$B$28,1,TRUE)</f>
        <v>#VALUE!</v>
      </c>
      <c r="B1053" t="e">
        <f>IF(Table1[[#This Row],[categories]]="","",
IF(ISNUMBER(SEARCH("*ADULTS*",Table1[categories])),"ADULTS",
IF(ISNUMBER(SEARCH("*CHILDREN*",Table1[categories])),"CHILDREN",
IF(ISNUMBER(SEARCH("*TEENS*",Table1[categories])),"TEENS"))))</f>
        <v>#VALUE!</v>
      </c>
      <c r="C1053" t="e">
        <f>Table1[[#This Row],[startdatetime]]</f>
        <v>#VALUE!</v>
      </c>
      <c r="D1053" t="e">
        <f>CONCATENATE(Table1[[#This Row],[summary]],
CHAR(13),
Table1[[#This Row],[startdayname]],
", ",
TEXT((Table1[[#This Row],[startshortdate]]),"MMM D"),
CHAR(13),
TEXT((Table1[[#This Row],[starttime]]), "h:mm am/pm"),CHAR(13),Table1[[#This Row],[description]],CHAR(13))</f>
        <v>#VALUE!</v>
      </c>
    </row>
    <row r="1054" spans="1:4" x14ac:dyDescent="0.25">
      <c r="A1054" t="e">
        <f>VLOOKUP(Table1[[#This Row],[locationaddress]],VENUEID!$A$2:$B$28,1,TRUE)</f>
        <v>#VALUE!</v>
      </c>
      <c r="B1054" t="e">
        <f>IF(Table1[[#This Row],[categories]]="","",
IF(ISNUMBER(SEARCH("*ADULTS*",Table1[categories])),"ADULTS",
IF(ISNUMBER(SEARCH("*CHILDREN*",Table1[categories])),"CHILDREN",
IF(ISNUMBER(SEARCH("*TEENS*",Table1[categories])),"TEENS"))))</f>
        <v>#VALUE!</v>
      </c>
      <c r="C1054" t="e">
        <f>Table1[[#This Row],[startdatetime]]</f>
        <v>#VALUE!</v>
      </c>
      <c r="D1054" t="e">
        <f>CONCATENATE(Table1[[#This Row],[summary]],
CHAR(13),
Table1[[#This Row],[startdayname]],
", ",
TEXT((Table1[[#This Row],[startshortdate]]),"MMM D"),
CHAR(13),
TEXT((Table1[[#This Row],[starttime]]), "h:mm am/pm"),CHAR(13),Table1[[#This Row],[description]],CHAR(13))</f>
        <v>#VALUE!</v>
      </c>
    </row>
    <row r="1055" spans="1:4" x14ac:dyDescent="0.25">
      <c r="A1055" t="e">
        <f>VLOOKUP(Table1[[#This Row],[locationaddress]],VENUEID!$A$2:$B$28,1,TRUE)</f>
        <v>#VALUE!</v>
      </c>
      <c r="B1055" t="e">
        <f>IF(Table1[[#This Row],[categories]]="","",
IF(ISNUMBER(SEARCH("*ADULTS*",Table1[categories])),"ADULTS",
IF(ISNUMBER(SEARCH("*CHILDREN*",Table1[categories])),"CHILDREN",
IF(ISNUMBER(SEARCH("*TEENS*",Table1[categories])),"TEENS"))))</f>
        <v>#VALUE!</v>
      </c>
      <c r="C1055" t="e">
        <f>Table1[[#This Row],[startdatetime]]</f>
        <v>#VALUE!</v>
      </c>
      <c r="D1055" t="e">
        <f>CONCATENATE(Table1[[#This Row],[summary]],
CHAR(13),
Table1[[#This Row],[startdayname]],
", ",
TEXT((Table1[[#This Row],[startshortdate]]),"MMM D"),
CHAR(13),
TEXT((Table1[[#This Row],[starttime]]), "h:mm am/pm"),CHAR(13),Table1[[#This Row],[description]],CHAR(13))</f>
        <v>#VALUE!</v>
      </c>
    </row>
    <row r="1056" spans="1:4" x14ac:dyDescent="0.25">
      <c r="A1056" t="e">
        <f>VLOOKUP(Table1[[#This Row],[locationaddress]],VENUEID!$A$2:$B$28,1,TRUE)</f>
        <v>#VALUE!</v>
      </c>
      <c r="B1056" t="e">
        <f>IF(Table1[[#This Row],[categories]]="","",
IF(ISNUMBER(SEARCH("*ADULTS*",Table1[categories])),"ADULTS",
IF(ISNUMBER(SEARCH("*CHILDREN*",Table1[categories])),"CHILDREN",
IF(ISNUMBER(SEARCH("*TEENS*",Table1[categories])),"TEENS"))))</f>
        <v>#VALUE!</v>
      </c>
      <c r="C1056" t="e">
        <f>Table1[[#This Row],[startdatetime]]</f>
        <v>#VALUE!</v>
      </c>
      <c r="D1056" t="e">
        <f>CONCATENATE(Table1[[#This Row],[summary]],
CHAR(13),
Table1[[#This Row],[startdayname]],
", ",
TEXT((Table1[[#This Row],[startshortdate]]),"MMM D"),
CHAR(13),
TEXT((Table1[[#This Row],[starttime]]), "h:mm am/pm"),CHAR(13),Table1[[#This Row],[description]],CHAR(13))</f>
        <v>#VALUE!</v>
      </c>
    </row>
    <row r="1057" spans="1:4" x14ac:dyDescent="0.25">
      <c r="A1057" t="e">
        <f>VLOOKUP(Table1[[#This Row],[locationaddress]],VENUEID!$A$2:$B$28,1,TRUE)</f>
        <v>#VALUE!</v>
      </c>
      <c r="B1057" t="e">
        <f>IF(Table1[[#This Row],[categories]]="","",
IF(ISNUMBER(SEARCH("*ADULTS*",Table1[categories])),"ADULTS",
IF(ISNUMBER(SEARCH("*CHILDREN*",Table1[categories])),"CHILDREN",
IF(ISNUMBER(SEARCH("*TEENS*",Table1[categories])),"TEENS"))))</f>
        <v>#VALUE!</v>
      </c>
      <c r="C1057" t="e">
        <f>Table1[[#This Row],[startdatetime]]</f>
        <v>#VALUE!</v>
      </c>
      <c r="D1057" t="e">
        <f>CONCATENATE(Table1[[#This Row],[summary]],
CHAR(13),
Table1[[#This Row],[startdayname]],
", ",
TEXT((Table1[[#This Row],[startshortdate]]),"MMM D"),
CHAR(13),
TEXT((Table1[[#This Row],[starttime]]), "h:mm am/pm"),CHAR(13),Table1[[#This Row],[description]],CHAR(13))</f>
        <v>#VALUE!</v>
      </c>
    </row>
    <row r="1058" spans="1:4" x14ac:dyDescent="0.25">
      <c r="A1058" t="e">
        <f>VLOOKUP(Table1[[#This Row],[locationaddress]],VENUEID!$A$2:$B$28,1,TRUE)</f>
        <v>#VALUE!</v>
      </c>
      <c r="B1058" t="e">
        <f>IF(Table1[[#This Row],[categories]]="","",
IF(ISNUMBER(SEARCH("*ADULTS*",Table1[categories])),"ADULTS",
IF(ISNUMBER(SEARCH("*CHILDREN*",Table1[categories])),"CHILDREN",
IF(ISNUMBER(SEARCH("*TEENS*",Table1[categories])),"TEENS"))))</f>
        <v>#VALUE!</v>
      </c>
      <c r="C1058" t="e">
        <f>Table1[[#This Row],[startdatetime]]</f>
        <v>#VALUE!</v>
      </c>
      <c r="D1058" t="e">
        <f>CONCATENATE(Table1[[#This Row],[summary]],
CHAR(13),
Table1[[#This Row],[startdayname]],
", ",
TEXT((Table1[[#This Row],[startshortdate]]),"MMM D"),
CHAR(13),
TEXT((Table1[[#This Row],[starttime]]), "h:mm am/pm"),CHAR(13),Table1[[#This Row],[description]],CHAR(13))</f>
        <v>#VALUE!</v>
      </c>
    </row>
    <row r="1059" spans="1:4" x14ac:dyDescent="0.25">
      <c r="A1059" t="e">
        <f>VLOOKUP(Table1[[#This Row],[locationaddress]],VENUEID!$A$2:$B$28,1,TRUE)</f>
        <v>#VALUE!</v>
      </c>
      <c r="B1059" t="e">
        <f>IF(Table1[[#This Row],[categories]]="","",
IF(ISNUMBER(SEARCH("*ADULTS*",Table1[categories])),"ADULTS",
IF(ISNUMBER(SEARCH("*CHILDREN*",Table1[categories])),"CHILDREN",
IF(ISNUMBER(SEARCH("*TEENS*",Table1[categories])),"TEENS"))))</f>
        <v>#VALUE!</v>
      </c>
      <c r="C1059" t="e">
        <f>Table1[[#This Row],[startdatetime]]</f>
        <v>#VALUE!</v>
      </c>
      <c r="D1059" t="e">
        <f>CONCATENATE(Table1[[#This Row],[summary]],
CHAR(13),
Table1[[#This Row],[startdayname]],
", ",
TEXT((Table1[[#This Row],[startshortdate]]),"MMM D"),
CHAR(13),
TEXT((Table1[[#This Row],[starttime]]), "h:mm am/pm"),CHAR(13),Table1[[#This Row],[description]],CHAR(13))</f>
        <v>#VALUE!</v>
      </c>
    </row>
    <row r="1060" spans="1:4" x14ac:dyDescent="0.25">
      <c r="A1060" t="e">
        <f>VLOOKUP(Table1[[#This Row],[locationaddress]],VENUEID!$A$2:$B$28,1,TRUE)</f>
        <v>#VALUE!</v>
      </c>
      <c r="B1060" t="e">
        <f>IF(Table1[[#This Row],[categories]]="","",
IF(ISNUMBER(SEARCH("*ADULTS*",Table1[categories])),"ADULTS",
IF(ISNUMBER(SEARCH("*CHILDREN*",Table1[categories])),"CHILDREN",
IF(ISNUMBER(SEARCH("*TEENS*",Table1[categories])),"TEENS"))))</f>
        <v>#VALUE!</v>
      </c>
      <c r="C1060" t="e">
        <f>Table1[[#This Row],[startdatetime]]</f>
        <v>#VALUE!</v>
      </c>
      <c r="D1060" t="e">
        <f>CONCATENATE(Table1[[#This Row],[summary]],
CHAR(13),
Table1[[#This Row],[startdayname]],
", ",
TEXT((Table1[[#This Row],[startshortdate]]),"MMM D"),
CHAR(13),
TEXT((Table1[[#This Row],[starttime]]), "h:mm am/pm"),CHAR(13),Table1[[#This Row],[description]],CHAR(13))</f>
        <v>#VALUE!</v>
      </c>
    </row>
    <row r="1061" spans="1:4" x14ac:dyDescent="0.25">
      <c r="A1061" t="e">
        <f>VLOOKUP(Table1[[#This Row],[locationaddress]],VENUEID!$A$2:$B$28,1,TRUE)</f>
        <v>#VALUE!</v>
      </c>
      <c r="B1061" t="e">
        <f>IF(Table1[[#This Row],[categories]]="","",
IF(ISNUMBER(SEARCH("*ADULTS*",Table1[categories])),"ADULTS",
IF(ISNUMBER(SEARCH("*CHILDREN*",Table1[categories])),"CHILDREN",
IF(ISNUMBER(SEARCH("*TEENS*",Table1[categories])),"TEENS"))))</f>
        <v>#VALUE!</v>
      </c>
      <c r="C1061" t="e">
        <f>Table1[[#This Row],[startdatetime]]</f>
        <v>#VALUE!</v>
      </c>
      <c r="D1061" t="e">
        <f>CONCATENATE(Table1[[#This Row],[summary]],
CHAR(13),
Table1[[#This Row],[startdayname]],
", ",
TEXT((Table1[[#This Row],[startshortdate]]),"MMM D"),
CHAR(13),
TEXT((Table1[[#This Row],[starttime]]), "h:mm am/pm"),CHAR(13),Table1[[#This Row],[description]],CHAR(13))</f>
        <v>#VALUE!</v>
      </c>
    </row>
    <row r="1062" spans="1:4" x14ac:dyDescent="0.25">
      <c r="A1062" t="e">
        <f>VLOOKUP(Table1[[#This Row],[locationaddress]],VENUEID!$A$2:$B$28,1,TRUE)</f>
        <v>#VALUE!</v>
      </c>
      <c r="B1062" t="e">
        <f>IF(Table1[[#This Row],[categories]]="","",
IF(ISNUMBER(SEARCH("*ADULTS*",Table1[categories])),"ADULTS",
IF(ISNUMBER(SEARCH("*CHILDREN*",Table1[categories])),"CHILDREN",
IF(ISNUMBER(SEARCH("*TEENS*",Table1[categories])),"TEENS"))))</f>
        <v>#VALUE!</v>
      </c>
      <c r="C1062" t="e">
        <f>Table1[[#This Row],[startdatetime]]</f>
        <v>#VALUE!</v>
      </c>
      <c r="D1062" t="e">
        <f>CONCATENATE(Table1[[#This Row],[summary]],
CHAR(13),
Table1[[#This Row],[startdayname]],
", ",
TEXT((Table1[[#This Row],[startshortdate]]),"MMM D"),
CHAR(13),
TEXT((Table1[[#This Row],[starttime]]), "h:mm am/pm"),CHAR(13),Table1[[#This Row],[description]],CHAR(13))</f>
        <v>#VALUE!</v>
      </c>
    </row>
    <row r="1063" spans="1:4" x14ac:dyDescent="0.25">
      <c r="A1063" t="e">
        <f>VLOOKUP(Table1[[#This Row],[locationaddress]],VENUEID!$A$2:$B$28,1,TRUE)</f>
        <v>#VALUE!</v>
      </c>
      <c r="B1063" t="e">
        <f>IF(Table1[[#This Row],[categories]]="","",
IF(ISNUMBER(SEARCH("*ADULTS*",Table1[categories])),"ADULTS",
IF(ISNUMBER(SEARCH("*CHILDREN*",Table1[categories])),"CHILDREN",
IF(ISNUMBER(SEARCH("*TEENS*",Table1[categories])),"TEENS"))))</f>
        <v>#VALUE!</v>
      </c>
      <c r="C1063" t="e">
        <f>Table1[[#This Row],[startdatetime]]</f>
        <v>#VALUE!</v>
      </c>
      <c r="D1063" t="e">
        <f>CONCATENATE(Table1[[#This Row],[summary]],
CHAR(13),
Table1[[#This Row],[startdayname]],
", ",
TEXT((Table1[[#This Row],[startshortdate]]),"MMM D"),
CHAR(13),
TEXT((Table1[[#This Row],[starttime]]), "h:mm am/pm"),CHAR(13),Table1[[#This Row],[description]],CHAR(13))</f>
        <v>#VALUE!</v>
      </c>
    </row>
    <row r="1064" spans="1:4" x14ac:dyDescent="0.25">
      <c r="A1064" t="e">
        <f>VLOOKUP(Table1[[#This Row],[locationaddress]],VENUEID!$A$2:$B$28,1,TRUE)</f>
        <v>#VALUE!</v>
      </c>
      <c r="B1064" t="e">
        <f>IF(Table1[[#This Row],[categories]]="","",
IF(ISNUMBER(SEARCH("*ADULTS*",Table1[categories])),"ADULTS",
IF(ISNUMBER(SEARCH("*CHILDREN*",Table1[categories])),"CHILDREN",
IF(ISNUMBER(SEARCH("*TEENS*",Table1[categories])),"TEENS"))))</f>
        <v>#VALUE!</v>
      </c>
      <c r="C1064" t="e">
        <f>Table1[[#This Row],[startdatetime]]</f>
        <v>#VALUE!</v>
      </c>
      <c r="D1064" t="e">
        <f>CONCATENATE(Table1[[#This Row],[summary]],
CHAR(13),
Table1[[#This Row],[startdayname]],
", ",
TEXT((Table1[[#This Row],[startshortdate]]),"MMM D"),
CHAR(13),
TEXT((Table1[[#This Row],[starttime]]), "h:mm am/pm"),CHAR(13),Table1[[#This Row],[description]],CHAR(13))</f>
        <v>#VALUE!</v>
      </c>
    </row>
    <row r="1065" spans="1:4" x14ac:dyDescent="0.25">
      <c r="A1065" t="e">
        <f>VLOOKUP(Table1[[#This Row],[locationaddress]],VENUEID!$A$2:$B$28,1,TRUE)</f>
        <v>#VALUE!</v>
      </c>
      <c r="B1065" t="e">
        <f>IF(Table1[[#This Row],[categories]]="","",
IF(ISNUMBER(SEARCH("*ADULTS*",Table1[categories])),"ADULTS",
IF(ISNUMBER(SEARCH("*CHILDREN*",Table1[categories])),"CHILDREN",
IF(ISNUMBER(SEARCH("*TEENS*",Table1[categories])),"TEENS"))))</f>
        <v>#VALUE!</v>
      </c>
      <c r="C1065" t="e">
        <f>Table1[[#This Row],[startdatetime]]</f>
        <v>#VALUE!</v>
      </c>
      <c r="D1065" t="e">
        <f>CONCATENATE(Table1[[#This Row],[summary]],
CHAR(13),
Table1[[#This Row],[startdayname]],
", ",
TEXT((Table1[[#This Row],[startshortdate]]),"MMM D"),
CHAR(13),
TEXT((Table1[[#This Row],[starttime]]), "h:mm am/pm"),CHAR(13),Table1[[#This Row],[description]],CHAR(13))</f>
        <v>#VALUE!</v>
      </c>
    </row>
    <row r="1066" spans="1:4" x14ac:dyDescent="0.25">
      <c r="A1066" t="e">
        <f>VLOOKUP(Table1[[#This Row],[locationaddress]],VENUEID!$A$2:$B$28,1,TRUE)</f>
        <v>#VALUE!</v>
      </c>
      <c r="B1066" t="e">
        <f>IF(Table1[[#This Row],[categories]]="","",
IF(ISNUMBER(SEARCH("*ADULTS*",Table1[categories])),"ADULTS",
IF(ISNUMBER(SEARCH("*CHILDREN*",Table1[categories])),"CHILDREN",
IF(ISNUMBER(SEARCH("*TEENS*",Table1[categories])),"TEENS"))))</f>
        <v>#VALUE!</v>
      </c>
      <c r="C1066" t="e">
        <f>Table1[[#This Row],[startdatetime]]</f>
        <v>#VALUE!</v>
      </c>
      <c r="D1066" t="e">
        <f>CONCATENATE(Table1[[#This Row],[summary]],
CHAR(13),
Table1[[#This Row],[startdayname]],
", ",
TEXT((Table1[[#This Row],[startshortdate]]),"MMM D"),
CHAR(13),
TEXT((Table1[[#This Row],[starttime]]), "h:mm am/pm"),CHAR(13),Table1[[#This Row],[description]],CHAR(13))</f>
        <v>#VALUE!</v>
      </c>
    </row>
    <row r="1067" spans="1:4" x14ac:dyDescent="0.25">
      <c r="A1067" t="e">
        <f>VLOOKUP(Table1[[#This Row],[locationaddress]],VENUEID!$A$2:$B$28,1,TRUE)</f>
        <v>#VALUE!</v>
      </c>
      <c r="B1067" t="e">
        <f>IF(Table1[[#This Row],[categories]]="","",
IF(ISNUMBER(SEARCH("*ADULTS*",Table1[categories])),"ADULTS",
IF(ISNUMBER(SEARCH("*CHILDREN*",Table1[categories])),"CHILDREN",
IF(ISNUMBER(SEARCH("*TEENS*",Table1[categories])),"TEENS"))))</f>
        <v>#VALUE!</v>
      </c>
      <c r="C1067" t="e">
        <f>Table1[[#This Row],[startdatetime]]</f>
        <v>#VALUE!</v>
      </c>
      <c r="D1067" t="e">
        <f>CONCATENATE(Table1[[#This Row],[summary]],
CHAR(13),
Table1[[#This Row],[startdayname]],
", ",
TEXT((Table1[[#This Row],[startshortdate]]),"MMM D"),
CHAR(13),
TEXT((Table1[[#This Row],[starttime]]), "h:mm am/pm"),CHAR(13),Table1[[#This Row],[description]],CHAR(13))</f>
        <v>#VALUE!</v>
      </c>
    </row>
    <row r="1068" spans="1:4" x14ac:dyDescent="0.25">
      <c r="A1068" t="e">
        <f>VLOOKUP(Table1[[#This Row],[locationaddress]],VENUEID!$A$2:$B$28,1,TRUE)</f>
        <v>#VALUE!</v>
      </c>
      <c r="B1068" t="e">
        <f>IF(Table1[[#This Row],[categories]]="","",
IF(ISNUMBER(SEARCH("*ADULTS*",Table1[categories])),"ADULTS",
IF(ISNUMBER(SEARCH("*CHILDREN*",Table1[categories])),"CHILDREN",
IF(ISNUMBER(SEARCH("*TEENS*",Table1[categories])),"TEENS"))))</f>
        <v>#VALUE!</v>
      </c>
      <c r="C1068" t="e">
        <f>Table1[[#This Row],[startdatetime]]</f>
        <v>#VALUE!</v>
      </c>
      <c r="D1068" t="e">
        <f>CONCATENATE(Table1[[#This Row],[summary]],
CHAR(13),
Table1[[#This Row],[startdayname]],
", ",
TEXT((Table1[[#This Row],[startshortdate]]),"MMM D"),
CHAR(13),
TEXT((Table1[[#This Row],[starttime]]), "h:mm am/pm"),CHAR(13),Table1[[#This Row],[description]],CHAR(13))</f>
        <v>#VALUE!</v>
      </c>
    </row>
    <row r="1069" spans="1:4" x14ac:dyDescent="0.25">
      <c r="A1069" t="e">
        <f>VLOOKUP(Table1[[#This Row],[locationaddress]],VENUEID!$A$2:$B$28,1,TRUE)</f>
        <v>#VALUE!</v>
      </c>
      <c r="B1069" t="e">
        <f>IF(Table1[[#This Row],[categories]]="","",
IF(ISNUMBER(SEARCH("*ADULTS*",Table1[categories])),"ADULTS",
IF(ISNUMBER(SEARCH("*CHILDREN*",Table1[categories])),"CHILDREN",
IF(ISNUMBER(SEARCH("*TEENS*",Table1[categories])),"TEENS"))))</f>
        <v>#VALUE!</v>
      </c>
      <c r="C1069" t="e">
        <f>Table1[[#This Row],[startdatetime]]</f>
        <v>#VALUE!</v>
      </c>
      <c r="D1069" t="e">
        <f>CONCATENATE(Table1[[#This Row],[summary]],
CHAR(13),
Table1[[#This Row],[startdayname]],
", ",
TEXT((Table1[[#This Row],[startshortdate]]),"MMM D"),
CHAR(13),
TEXT((Table1[[#This Row],[starttime]]), "h:mm am/pm"),CHAR(13),Table1[[#This Row],[description]],CHAR(13))</f>
        <v>#VALUE!</v>
      </c>
    </row>
    <row r="1070" spans="1:4" x14ac:dyDescent="0.25">
      <c r="A1070" t="e">
        <f>VLOOKUP(Table1[[#This Row],[locationaddress]],VENUEID!$A$2:$B$28,1,TRUE)</f>
        <v>#VALUE!</v>
      </c>
      <c r="B1070" t="e">
        <f>IF(Table1[[#This Row],[categories]]="","",
IF(ISNUMBER(SEARCH("*ADULTS*",Table1[categories])),"ADULTS",
IF(ISNUMBER(SEARCH("*CHILDREN*",Table1[categories])),"CHILDREN",
IF(ISNUMBER(SEARCH("*TEENS*",Table1[categories])),"TEENS"))))</f>
        <v>#VALUE!</v>
      </c>
      <c r="C1070" t="e">
        <f>Table1[[#This Row],[startdatetime]]</f>
        <v>#VALUE!</v>
      </c>
      <c r="D1070" t="e">
        <f>CONCATENATE(Table1[[#This Row],[summary]],
CHAR(13),
Table1[[#This Row],[startdayname]],
", ",
TEXT((Table1[[#This Row],[startshortdate]]),"MMM D"),
CHAR(13),
TEXT((Table1[[#This Row],[starttime]]), "h:mm am/pm"),CHAR(13),Table1[[#This Row],[description]],CHAR(13))</f>
        <v>#VALUE!</v>
      </c>
    </row>
    <row r="1071" spans="1:4" x14ac:dyDescent="0.25">
      <c r="A1071" t="e">
        <f>VLOOKUP(Table1[[#This Row],[locationaddress]],VENUEID!$A$2:$B$28,1,TRUE)</f>
        <v>#VALUE!</v>
      </c>
      <c r="B1071" t="e">
        <f>IF(Table1[[#This Row],[categories]]="","",
IF(ISNUMBER(SEARCH("*ADULTS*",Table1[categories])),"ADULTS",
IF(ISNUMBER(SEARCH("*CHILDREN*",Table1[categories])),"CHILDREN",
IF(ISNUMBER(SEARCH("*TEENS*",Table1[categories])),"TEENS"))))</f>
        <v>#VALUE!</v>
      </c>
      <c r="C1071" t="e">
        <f>Table1[[#This Row],[startdatetime]]</f>
        <v>#VALUE!</v>
      </c>
      <c r="D1071" t="e">
        <f>CONCATENATE(Table1[[#This Row],[summary]],
CHAR(13),
Table1[[#This Row],[startdayname]],
", ",
TEXT((Table1[[#This Row],[startshortdate]]),"MMM D"),
CHAR(13),
TEXT((Table1[[#This Row],[starttime]]), "h:mm am/pm"),CHAR(13),Table1[[#This Row],[description]],CHAR(13))</f>
        <v>#VALUE!</v>
      </c>
    </row>
    <row r="1072" spans="1:4" x14ac:dyDescent="0.25">
      <c r="A1072" t="e">
        <f>VLOOKUP(Table1[[#This Row],[locationaddress]],VENUEID!$A$2:$B$28,1,TRUE)</f>
        <v>#VALUE!</v>
      </c>
      <c r="B1072" t="e">
        <f>IF(Table1[[#This Row],[categories]]="","",
IF(ISNUMBER(SEARCH("*ADULTS*",Table1[categories])),"ADULTS",
IF(ISNUMBER(SEARCH("*CHILDREN*",Table1[categories])),"CHILDREN",
IF(ISNUMBER(SEARCH("*TEENS*",Table1[categories])),"TEENS"))))</f>
        <v>#VALUE!</v>
      </c>
      <c r="C1072" t="e">
        <f>Table1[[#This Row],[startdatetime]]</f>
        <v>#VALUE!</v>
      </c>
      <c r="D1072" t="e">
        <f>CONCATENATE(Table1[[#This Row],[summary]],
CHAR(13),
Table1[[#This Row],[startdayname]],
", ",
TEXT((Table1[[#This Row],[startshortdate]]),"MMM D"),
CHAR(13),
TEXT((Table1[[#This Row],[starttime]]), "h:mm am/pm"),CHAR(13),Table1[[#This Row],[description]],CHAR(13))</f>
        <v>#VALUE!</v>
      </c>
    </row>
    <row r="1073" spans="1:4" x14ac:dyDescent="0.25">
      <c r="A1073" t="e">
        <f>VLOOKUP(Table1[[#This Row],[locationaddress]],VENUEID!$A$2:$B$28,1,TRUE)</f>
        <v>#VALUE!</v>
      </c>
      <c r="B1073" t="e">
        <f>IF(Table1[[#This Row],[categories]]="","",
IF(ISNUMBER(SEARCH("*ADULTS*",Table1[categories])),"ADULTS",
IF(ISNUMBER(SEARCH("*CHILDREN*",Table1[categories])),"CHILDREN",
IF(ISNUMBER(SEARCH("*TEENS*",Table1[categories])),"TEENS"))))</f>
        <v>#VALUE!</v>
      </c>
      <c r="C1073" t="e">
        <f>Table1[[#This Row],[startdatetime]]</f>
        <v>#VALUE!</v>
      </c>
      <c r="D1073" t="e">
        <f>CONCATENATE(Table1[[#This Row],[summary]],
CHAR(13),
Table1[[#This Row],[startdayname]],
", ",
TEXT((Table1[[#This Row],[startshortdate]]),"MMM D"),
CHAR(13),
TEXT((Table1[[#This Row],[starttime]]), "h:mm am/pm"),CHAR(13),Table1[[#This Row],[description]],CHAR(13))</f>
        <v>#VALUE!</v>
      </c>
    </row>
    <row r="1074" spans="1:4" x14ac:dyDescent="0.25">
      <c r="A1074" t="e">
        <f>VLOOKUP(Table1[[#This Row],[locationaddress]],VENUEID!$A$2:$B$28,1,TRUE)</f>
        <v>#VALUE!</v>
      </c>
      <c r="B1074" t="e">
        <f>IF(Table1[[#This Row],[categories]]="","",
IF(ISNUMBER(SEARCH("*ADULTS*",Table1[categories])),"ADULTS",
IF(ISNUMBER(SEARCH("*CHILDREN*",Table1[categories])),"CHILDREN",
IF(ISNUMBER(SEARCH("*TEENS*",Table1[categories])),"TEENS"))))</f>
        <v>#VALUE!</v>
      </c>
      <c r="C1074" t="e">
        <f>Table1[[#This Row],[startdatetime]]</f>
        <v>#VALUE!</v>
      </c>
      <c r="D1074" t="e">
        <f>CONCATENATE(Table1[[#This Row],[summary]],
CHAR(13),
Table1[[#This Row],[startdayname]],
", ",
TEXT((Table1[[#This Row],[startshortdate]]),"MMM D"),
CHAR(13),
TEXT((Table1[[#This Row],[starttime]]), "h:mm am/pm"),CHAR(13),Table1[[#This Row],[description]],CHAR(13))</f>
        <v>#VALUE!</v>
      </c>
    </row>
    <row r="1075" spans="1:4" x14ac:dyDescent="0.25">
      <c r="A1075" t="e">
        <f>VLOOKUP(Table1[[#This Row],[locationaddress]],VENUEID!$A$2:$B$28,1,TRUE)</f>
        <v>#VALUE!</v>
      </c>
      <c r="B1075" t="e">
        <f>IF(Table1[[#This Row],[categories]]="","",
IF(ISNUMBER(SEARCH("*ADULTS*",Table1[categories])),"ADULTS",
IF(ISNUMBER(SEARCH("*CHILDREN*",Table1[categories])),"CHILDREN",
IF(ISNUMBER(SEARCH("*TEENS*",Table1[categories])),"TEENS"))))</f>
        <v>#VALUE!</v>
      </c>
      <c r="C1075" t="e">
        <f>Table1[[#This Row],[startdatetime]]</f>
        <v>#VALUE!</v>
      </c>
      <c r="D1075" t="e">
        <f>CONCATENATE(Table1[[#This Row],[summary]],
CHAR(13),
Table1[[#This Row],[startdayname]],
", ",
TEXT((Table1[[#This Row],[startshortdate]]),"MMM D"),
CHAR(13),
TEXT((Table1[[#This Row],[starttime]]), "h:mm am/pm"),CHAR(13),Table1[[#This Row],[description]],CHAR(13))</f>
        <v>#VALUE!</v>
      </c>
    </row>
    <row r="1076" spans="1:4" x14ac:dyDescent="0.25">
      <c r="A1076" t="e">
        <f>VLOOKUP(Table1[[#This Row],[locationaddress]],VENUEID!$A$2:$B$28,1,TRUE)</f>
        <v>#VALUE!</v>
      </c>
      <c r="B1076" t="e">
        <f>IF(Table1[[#This Row],[categories]]="","",
IF(ISNUMBER(SEARCH("*ADULTS*",Table1[categories])),"ADULTS",
IF(ISNUMBER(SEARCH("*CHILDREN*",Table1[categories])),"CHILDREN",
IF(ISNUMBER(SEARCH("*TEENS*",Table1[categories])),"TEENS"))))</f>
        <v>#VALUE!</v>
      </c>
      <c r="C1076" t="e">
        <f>Table1[[#This Row],[startdatetime]]</f>
        <v>#VALUE!</v>
      </c>
      <c r="D1076" t="e">
        <f>CONCATENATE(Table1[[#This Row],[summary]],
CHAR(13),
Table1[[#This Row],[startdayname]],
", ",
TEXT((Table1[[#This Row],[startshortdate]]),"MMM D"),
CHAR(13),
TEXT((Table1[[#This Row],[starttime]]), "h:mm am/pm"),CHAR(13),Table1[[#This Row],[description]],CHAR(13))</f>
        <v>#VALUE!</v>
      </c>
    </row>
    <row r="1077" spans="1:4" x14ac:dyDescent="0.25">
      <c r="A1077" t="e">
        <f>VLOOKUP(Table1[[#This Row],[locationaddress]],VENUEID!$A$2:$B$28,1,TRUE)</f>
        <v>#VALUE!</v>
      </c>
      <c r="B1077" t="e">
        <f>IF(Table1[[#This Row],[categories]]="","",
IF(ISNUMBER(SEARCH("*ADULTS*",Table1[categories])),"ADULTS",
IF(ISNUMBER(SEARCH("*CHILDREN*",Table1[categories])),"CHILDREN",
IF(ISNUMBER(SEARCH("*TEENS*",Table1[categories])),"TEENS"))))</f>
        <v>#VALUE!</v>
      </c>
      <c r="C1077" t="e">
        <f>Table1[[#This Row],[startdatetime]]</f>
        <v>#VALUE!</v>
      </c>
      <c r="D1077" t="e">
        <f>CONCATENATE(Table1[[#This Row],[summary]],
CHAR(13),
Table1[[#This Row],[startdayname]],
", ",
TEXT((Table1[[#This Row],[startshortdate]]),"MMM D"),
CHAR(13),
TEXT((Table1[[#This Row],[starttime]]), "h:mm am/pm"),CHAR(13),Table1[[#This Row],[description]],CHAR(13))</f>
        <v>#VALUE!</v>
      </c>
    </row>
    <row r="1078" spans="1:4" x14ac:dyDescent="0.25">
      <c r="A1078" t="e">
        <f>VLOOKUP(Table1[[#This Row],[locationaddress]],VENUEID!$A$2:$B$28,1,TRUE)</f>
        <v>#VALUE!</v>
      </c>
      <c r="B1078" t="e">
        <f>IF(Table1[[#This Row],[categories]]="","",
IF(ISNUMBER(SEARCH("*ADULTS*",Table1[categories])),"ADULTS",
IF(ISNUMBER(SEARCH("*CHILDREN*",Table1[categories])),"CHILDREN",
IF(ISNUMBER(SEARCH("*TEENS*",Table1[categories])),"TEENS"))))</f>
        <v>#VALUE!</v>
      </c>
      <c r="C1078" t="e">
        <f>Table1[[#This Row],[startdatetime]]</f>
        <v>#VALUE!</v>
      </c>
      <c r="D1078" t="e">
        <f>CONCATENATE(Table1[[#This Row],[summary]],
CHAR(13),
Table1[[#This Row],[startdayname]],
", ",
TEXT((Table1[[#This Row],[startshortdate]]),"MMM D"),
CHAR(13),
TEXT((Table1[[#This Row],[starttime]]), "h:mm am/pm"),CHAR(13),Table1[[#This Row],[description]],CHAR(13))</f>
        <v>#VALUE!</v>
      </c>
    </row>
    <row r="1079" spans="1:4" x14ac:dyDescent="0.25">
      <c r="A1079" t="e">
        <f>VLOOKUP(Table1[[#This Row],[locationaddress]],VENUEID!$A$2:$B$28,1,TRUE)</f>
        <v>#VALUE!</v>
      </c>
      <c r="B1079" t="e">
        <f>IF(Table1[[#This Row],[categories]]="","",
IF(ISNUMBER(SEARCH("*ADULTS*",Table1[categories])),"ADULTS",
IF(ISNUMBER(SEARCH("*CHILDREN*",Table1[categories])),"CHILDREN",
IF(ISNUMBER(SEARCH("*TEENS*",Table1[categories])),"TEENS"))))</f>
        <v>#VALUE!</v>
      </c>
      <c r="C1079" t="e">
        <f>Table1[[#This Row],[startdatetime]]</f>
        <v>#VALUE!</v>
      </c>
      <c r="D1079" t="e">
        <f>CONCATENATE(Table1[[#This Row],[summary]],
CHAR(13),
Table1[[#This Row],[startdayname]],
", ",
TEXT((Table1[[#This Row],[startshortdate]]),"MMM D"),
CHAR(13),
TEXT((Table1[[#This Row],[starttime]]), "h:mm am/pm"),CHAR(13),Table1[[#This Row],[description]],CHAR(13))</f>
        <v>#VALUE!</v>
      </c>
    </row>
    <row r="1080" spans="1:4" x14ac:dyDescent="0.25">
      <c r="A1080" t="e">
        <f>VLOOKUP(Table1[[#This Row],[locationaddress]],VENUEID!$A$2:$B$28,1,TRUE)</f>
        <v>#VALUE!</v>
      </c>
      <c r="B1080" t="e">
        <f>IF(Table1[[#This Row],[categories]]="","",
IF(ISNUMBER(SEARCH("*ADULTS*",Table1[categories])),"ADULTS",
IF(ISNUMBER(SEARCH("*CHILDREN*",Table1[categories])),"CHILDREN",
IF(ISNUMBER(SEARCH("*TEENS*",Table1[categories])),"TEENS"))))</f>
        <v>#VALUE!</v>
      </c>
      <c r="C1080" t="e">
        <f>Table1[[#This Row],[startdatetime]]</f>
        <v>#VALUE!</v>
      </c>
      <c r="D1080" t="e">
        <f>CONCATENATE(Table1[[#This Row],[summary]],
CHAR(13),
Table1[[#This Row],[startdayname]],
", ",
TEXT((Table1[[#This Row],[startshortdate]]),"MMM D"),
CHAR(13),
TEXT((Table1[[#This Row],[starttime]]), "h:mm am/pm"),CHAR(13),Table1[[#This Row],[description]],CHAR(13))</f>
        <v>#VALUE!</v>
      </c>
    </row>
    <row r="1081" spans="1:4" x14ac:dyDescent="0.25">
      <c r="A1081" t="e">
        <f>VLOOKUP(Table1[[#This Row],[locationaddress]],VENUEID!$A$2:$B$28,1,TRUE)</f>
        <v>#VALUE!</v>
      </c>
      <c r="B1081" t="e">
        <f>IF(Table1[[#This Row],[categories]]="","",
IF(ISNUMBER(SEARCH("*ADULTS*",Table1[categories])),"ADULTS",
IF(ISNUMBER(SEARCH("*CHILDREN*",Table1[categories])),"CHILDREN",
IF(ISNUMBER(SEARCH("*TEENS*",Table1[categories])),"TEENS"))))</f>
        <v>#VALUE!</v>
      </c>
      <c r="C1081" t="e">
        <f>Table1[[#This Row],[startdatetime]]</f>
        <v>#VALUE!</v>
      </c>
      <c r="D1081" t="e">
        <f>CONCATENATE(Table1[[#This Row],[summary]],
CHAR(13),
Table1[[#This Row],[startdayname]],
", ",
TEXT((Table1[[#This Row],[startshortdate]]),"MMM D"),
CHAR(13),
TEXT((Table1[[#This Row],[starttime]]), "h:mm am/pm"),CHAR(13),Table1[[#This Row],[description]],CHAR(13))</f>
        <v>#VALUE!</v>
      </c>
    </row>
    <row r="1082" spans="1:4" x14ac:dyDescent="0.25">
      <c r="A1082" t="e">
        <f>VLOOKUP(Table1[[#This Row],[locationaddress]],VENUEID!$A$2:$B$28,1,TRUE)</f>
        <v>#VALUE!</v>
      </c>
      <c r="B1082" t="e">
        <f>IF(Table1[[#This Row],[categories]]="","",
IF(ISNUMBER(SEARCH("*ADULTS*",Table1[categories])),"ADULTS",
IF(ISNUMBER(SEARCH("*CHILDREN*",Table1[categories])),"CHILDREN",
IF(ISNUMBER(SEARCH("*TEENS*",Table1[categories])),"TEENS"))))</f>
        <v>#VALUE!</v>
      </c>
      <c r="C1082" t="e">
        <f>Table1[[#This Row],[startdatetime]]</f>
        <v>#VALUE!</v>
      </c>
      <c r="D1082" t="e">
        <f>CONCATENATE(Table1[[#This Row],[summary]],
CHAR(13),
Table1[[#This Row],[startdayname]],
", ",
TEXT((Table1[[#This Row],[startshortdate]]),"MMM D"),
CHAR(13),
TEXT((Table1[[#This Row],[starttime]]), "h:mm am/pm"),CHAR(13),Table1[[#This Row],[description]],CHAR(13))</f>
        <v>#VALUE!</v>
      </c>
    </row>
    <row r="1083" spans="1:4" x14ac:dyDescent="0.25">
      <c r="A1083" t="e">
        <f>VLOOKUP(Table1[[#This Row],[locationaddress]],VENUEID!$A$2:$B$28,1,TRUE)</f>
        <v>#VALUE!</v>
      </c>
      <c r="B1083" t="e">
        <f>IF(Table1[[#This Row],[categories]]="","",
IF(ISNUMBER(SEARCH("*ADULTS*",Table1[categories])),"ADULTS",
IF(ISNUMBER(SEARCH("*CHILDREN*",Table1[categories])),"CHILDREN",
IF(ISNUMBER(SEARCH("*TEENS*",Table1[categories])),"TEENS"))))</f>
        <v>#VALUE!</v>
      </c>
      <c r="C1083" t="e">
        <f>Table1[[#This Row],[startdatetime]]</f>
        <v>#VALUE!</v>
      </c>
      <c r="D1083" t="e">
        <f>CONCATENATE(Table1[[#This Row],[summary]],
CHAR(13),
Table1[[#This Row],[startdayname]],
", ",
TEXT((Table1[[#This Row],[startshortdate]]),"MMM D"),
CHAR(13),
TEXT((Table1[[#This Row],[starttime]]), "h:mm am/pm"),CHAR(13),Table1[[#This Row],[description]],CHAR(13))</f>
        <v>#VALUE!</v>
      </c>
    </row>
    <row r="1084" spans="1:4" x14ac:dyDescent="0.25">
      <c r="A1084" t="e">
        <f>VLOOKUP(Table1[[#This Row],[locationaddress]],VENUEID!$A$2:$B$28,1,TRUE)</f>
        <v>#VALUE!</v>
      </c>
      <c r="B1084" t="e">
        <f>IF(Table1[[#This Row],[categories]]="","",
IF(ISNUMBER(SEARCH("*ADULTS*",Table1[categories])),"ADULTS",
IF(ISNUMBER(SEARCH("*CHILDREN*",Table1[categories])),"CHILDREN",
IF(ISNUMBER(SEARCH("*TEENS*",Table1[categories])),"TEENS"))))</f>
        <v>#VALUE!</v>
      </c>
      <c r="C1084" t="e">
        <f>Table1[[#This Row],[startdatetime]]</f>
        <v>#VALUE!</v>
      </c>
      <c r="D1084" t="e">
        <f>CONCATENATE(Table1[[#This Row],[summary]],
CHAR(13),
Table1[[#This Row],[startdayname]],
", ",
TEXT((Table1[[#This Row],[startshortdate]]),"MMM D"),
CHAR(13),
TEXT((Table1[[#This Row],[starttime]]), "h:mm am/pm"),CHAR(13),Table1[[#This Row],[description]],CHAR(13))</f>
        <v>#VALUE!</v>
      </c>
    </row>
    <row r="1085" spans="1:4" x14ac:dyDescent="0.25">
      <c r="A1085" t="e">
        <f>VLOOKUP(Table1[[#This Row],[locationaddress]],VENUEID!$A$2:$B$28,1,TRUE)</f>
        <v>#VALUE!</v>
      </c>
      <c r="B1085" t="e">
        <f>IF(Table1[[#This Row],[categories]]="","",
IF(ISNUMBER(SEARCH("*ADULTS*",Table1[categories])),"ADULTS",
IF(ISNUMBER(SEARCH("*CHILDREN*",Table1[categories])),"CHILDREN",
IF(ISNUMBER(SEARCH("*TEENS*",Table1[categories])),"TEENS"))))</f>
        <v>#VALUE!</v>
      </c>
      <c r="C1085" t="e">
        <f>Table1[[#This Row],[startdatetime]]</f>
        <v>#VALUE!</v>
      </c>
      <c r="D1085" t="e">
        <f>CONCATENATE(Table1[[#This Row],[summary]],
CHAR(13),
Table1[[#This Row],[startdayname]],
", ",
TEXT((Table1[[#This Row],[startshortdate]]),"MMM D"),
CHAR(13),
TEXT((Table1[[#This Row],[starttime]]), "h:mm am/pm"),CHAR(13),Table1[[#This Row],[description]],CHAR(13))</f>
        <v>#VALUE!</v>
      </c>
    </row>
    <row r="1086" spans="1:4" x14ac:dyDescent="0.25">
      <c r="A1086" t="e">
        <f>VLOOKUP(Table1[[#This Row],[locationaddress]],VENUEID!$A$2:$B$28,1,TRUE)</f>
        <v>#VALUE!</v>
      </c>
      <c r="B1086" t="e">
        <f>IF(Table1[[#This Row],[categories]]="","",
IF(ISNUMBER(SEARCH("*ADULTS*",Table1[categories])),"ADULTS",
IF(ISNUMBER(SEARCH("*CHILDREN*",Table1[categories])),"CHILDREN",
IF(ISNUMBER(SEARCH("*TEENS*",Table1[categories])),"TEENS"))))</f>
        <v>#VALUE!</v>
      </c>
      <c r="C1086" t="e">
        <f>Table1[[#This Row],[startdatetime]]</f>
        <v>#VALUE!</v>
      </c>
      <c r="D1086" t="e">
        <f>CONCATENATE(Table1[[#This Row],[summary]],
CHAR(13),
Table1[[#This Row],[startdayname]],
", ",
TEXT((Table1[[#This Row],[startshortdate]]),"MMM D"),
CHAR(13),
TEXT((Table1[[#This Row],[starttime]]), "h:mm am/pm"),CHAR(13),Table1[[#This Row],[description]],CHAR(13))</f>
        <v>#VALUE!</v>
      </c>
    </row>
    <row r="1087" spans="1:4" x14ac:dyDescent="0.25">
      <c r="A1087" t="e">
        <f>VLOOKUP(Table1[[#This Row],[locationaddress]],VENUEID!$A$2:$B$28,1,TRUE)</f>
        <v>#VALUE!</v>
      </c>
      <c r="B1087" t="e">
        <f>IF(Table1[[#This Row],[categories]]="","",
IF(ISNUMBER(SEARCH("*ADULTS*",Table1[categories])),"ADULTS",
IF(ISNUMBER(SEARCH("*CHILDREN*",Table1[categories])),"CHILDREN",
IF(ISNUMBER(SEARCH("*TEENS*",Table1[categories])),"TEENS"))))</f>
        <v>#VALUE!</v>
      </c>
      <c r="C1087" t="e">
        <f>Table1[[#This Row],[startdatetime]]</f>
        <v>#VALUE!</v>
      </c>
      <c r="D1087" t="e">
        <f>CONCATENATE(Table1[[#This Row],[summary]],
CHAR(13),
Table1[[#This Row],[startdayname]],
", ",
TEXT((Table1[[#This Row],[startshortdate]]),"MMM D"),
CHAR(13),
TEXT((Table1[[#This Row],[starttime]]), "h:mm am/pm"),CHAR(13),Table1[[#This Row],[description]],CHAR(13))</f>
        <v>#VALUE!</v>
      </c>
    </row>
    <row r="1088" spans="1:4" x14ac:dyDescent="0.25">
      <c r="A1088" t="e">
        <f>VLOOKUP(Table1[[#This Row],[locationaddress]],VENUEID!$A$2:$B$28,1,TRUE)</f>
        <v>#VALUE!</v>
      </c>
      <c r="B1088" t="e">
        <f>IF(Table1[[#This Row],[categories]]="","",
IF(ISNUMBER(SEARCH("*ADULTS*",Table1[categories])),"ADULTS",
IF(ISNUMBER(SEARCH("*CHILDREN*",Table1[categories])),"CHILDREN",
IF(ISNUMBER(SEARCH("*TEENS*",Table1[categories])),"TEENS"))))</f>
        <v>#VALUE!</v>
      </c>
      <c r="C1088" t="e">
        <f>Table1[[#This Row],[startdatetime]]</f>
        <v>#VALUE!</v>
      </c>
      <c r="D1088" t="e">
        <f>CONCATENATE(Table1[[#This Row],[summary]],
CHAR(13),
Table1[[#This Row],[startdayname]],
", ",
TEXT((Table1[[#This Row],[startshortdate]]),"MMM D"),
CHAR(13),
TEXT((Table1[[#This Row],[starttime]]), "h:mm am/pm"),CHAR(13),Table1[[#This Row],[description]],CHAR(13))</f>
        <v>#VALUE!</v>
      </c>
    </row>
    <row r="1089" spans="1:4" x14ac:dyDescent="0.25">
      <c r="A1089" t="e">
        <f>VLOOKUP(Table1[[#This Row],[locationaddress]],VENUEID!$A$2:$B$28,1,TRUE)</f>
        <v>#VALUE!</v>
      </c>
      <c r="B1089" t="e">
        <f>IF(Table1[[#This Row],[categories]]="","",
IF(ISNUMBER(SEARCH("*ADULTS*",Table1[categories])),"ADULTS",
IF(ISNUMBER(SEARCH("*CHILDREN*",Table1[categories])),"CHILDREN",
IF(ISNUMBER(SEARCH("*TEENS*",Table1[categories])),"TEENS"))))</f>
        <v>#VALUE!</v>
      </c>
      <c r="C1089" t="e">
        <f>Table1[[#This Row],[startdatetime]]</f>
        <v>#VALUE!</v>
      </c>
      <c r="D1089" t="e">
        <f>CONCATENATE(Table1[[#This Row],[summary]],
CHAR(13),
Table1[[#This Row],[startdayname]],
", ",
TEXT((Table1[[#This Row],[startshortdate]]),"MMM D"),
CHAR(13),
TEXT((Table1[[#This Row],[starttime]]), "h:mm am/pm"),CHAR(13),Table1[[#This Row],[description]],CHAR(13))</f>
        <v>#VALUE!</v>
      </c>
    </row>
    <row r="1090" spans="1:4" x14ac:dyDescent="0.25">
      <c r="A1090" t="e">
        <f>VLOOKUP(Table1[[#This Row],[locationaddress]],VENUEID!$A$2:$B$28,1,TRUE)</f>
        <v>#VALUE!</v>
      </c>
      <c r="B1090" t="e">
        <f>IF(Table1[[#This Row],[categories]]="","",
IF(ISNUMBER(SEARCH("*ADULTS*",Table1[categories])),"ADULTS",
IF(ISNUMBER(SEARCH("*CHILDREN*",Table1[categories])),"CHILDREN",
IF(ISNUMBER(SEARCH("*TEENS*",Table1[categories])),"TEENS"))))</f>
        <v>#VALUE!</v>
      </c>
      <c r="C1090" t="e">
        <f>Table1[[#This Row],[startdatetime]]</f>
        <v>#VALUE!</v>
      </c>
      <c r="D1090" t="e">
        <f>CONCATENATE(Table1[[#This Row],[summary]],
CHAR(13),
Table1[[#This Row],[startdayname]],
", ",
TEXT((Table1[[#This Row],[startshortdate]]),"MMM D"),
CHAR(13),
TEXT((Table1[[#This Row],[starttime]]), "h:mm am/pm"),CHAR(13),Table1[[#This Row],[description]],CHAR(13))</f>
        <v>#VALUE!</v>
      </c>
    </row>
    <row r="1091" spans="1:4" x14ac:dyDescent="0.25">
      <c r="A1091" t="e">
        <f>VLOOKUP(Table1[[#This Row],[locationaddress]],VENUEID!$A$2:$B$28,1,TRUE)</f>
        <v>#VALUE!</v>
      </c>
      <c r="B1091" t="e">
        <f>IF(Table1[[#This Row],[categories]]="","",
IF(ISNUMBER(SEARCH("*ADULTS*",Table1[categories])),"ADULTS",
IF(ISNUMBER(SEARCH("*CHILDREN*",Table1[categories])),"CHILDREN",
IF(ISNUMBER(SEARCH("*TEENS*",Table1[categories])),"TEENS"))))</f>
        <v>#VALUE!</v>
      </c>
      <c r="C1091" t="e">
        <f>Table1[[#This Row],[startdatetime]]</f>
        <v>#VALUE!</v>
      </c>
      <c r="D1091" t="e">
        <f>CONCATENATE(Table1[[#This Row],[summary]],
CHAR(13),
Table1[[#This Row],[startdayname]],
", ",
TEXT((Table1[[#This Row],[startshortdate]]),"MMM D"),
CHAR(13),
TEXT((Table1[[#This Row],[starttime]]), "h:mm am/pm"),CHAR(13),Table1[[#This Row],[description]],CHAR(13))</f>
        <v>#VALUE!</v>
      </c>
    </row>
    <row r="1092" spans="1:4" x14ac:dyDescent="0.25">
      <c r="A1092" t="e">
        <f>VLOOKUP(Table1[[#This Row],[locationaddress]],VENUEID!$A$2:$B$28,1,TRUE)</f>
        <v>#VALUE!</v>
      </c>
      <c r="B1092" t="e">
        <f>IF(Table1[[#This Row],[categories]]="","",
IF(ISNUMBER(SEARCH("*ADULTS*",Table1[categories])),"ADULTS",
IF(ISNUMBER(SEARCH("*CHILDREN*",Table1[categories])),"CHILDREN",
IF(ISNUMBER(SEARCH("*TEENS*",Table1[categories])),"TEENS"))))</f>
        <v>#VALUE!</v>
      </c>
      <c r="C1092" t="e">
        <f>Table1[[#This Row],[startdatetime]]</f>
        <v>#VALUE!</v>
      </c>
      <c r="D1092" t="e">
        <f>CONCATENATE(Table1[[#This Row],[summary]],
CHAR(13),
Table1[[#This Row],[startdayname]],
", ",
TEXT((Table1[[#This Row],[startshortdate]]),"MMM D"),
CHAR(13),
TEXT((Table1[[#This Row],[starttime]]), "h:mm am/pm"),CHAR(13),Table1[[#This Row],[description]],CHAR(13))</f>
        <v>#VALUE!</v>
      </c>
    </row>
    <row r="1093" spans="1:4" x14ac:dyDescent="0.25">
      <c r="A1093" t="e">
        <f>VLOOKUP(Table1[[#This Row],[locationaddress]],VENUEID!$A$2:$B$28,1,TRUE)</f>
        <v>#VALUE!</v>
      </c>
      <c r="B1093" t="e">
        <f>IF(Table1[[#This Row],[categories]]="","",
IF(ISNUMBER(SEARCH("*ADULTS*",Table1[categories])),"ADULTS",
IF(ISNUMBER(SEARCH("*CHILDREN*",Table1[categories])),"CHILDREN",
IF(ISNUMBER(SEARCH("*TEENS*",Table1[categories])),"TEENS"))))</f>
        <v>#VALUE!</v>
      </c>
      <c r="C1093" t="e">
        <f>Table1[[#This Row],[startdatetime]]</f>
        <v>#VALUE!</v>
      </c>
      <c r="D1093" t="e">
        <f>CONCATENATE(Table1[[#This Row],[summary]],
CHAR(13),
Table1[[#This Row],[startdayname]],
", ",
TEXT((Table1[[#This Row],[startshortdate]]),"MMM D"),
CHAR(13),
TEXT((Table1[[#This Row],[starttime]]), "h:mm am/pm"),CHAR(13),Table1[[#This Row],[description]],CHAR(13))</f>
        <v>#VALUE!</v>
      </c>
    </row>
    <row r="1094" spans="1:4" x14ac:dyDescent="0.25">
      <c r="A1094" t="e">
        <f>VLOOKUP(Table1[[#This Row],[locationaddress]],VENUEID!$A$2:$B$28,1,TRUE)</f>
        <v>#VALUE!</v>
      </c>
      <c r="B1094" t="e">
        <f>IF(Table1[[#This Row],[categories]]="","",
IF(ISNUMBER(SEARCH("*ADULTS*",Table1[categories])),"ADULTS",
IF(ISNUMBER(SEARCH("*CHILDREN*",Table1[categories])),"CHILDREN",
IF(ISNUMBER(SEARCH("*TEENS*",Table1[categories])),"TEENS"))))</f>
        <v>#VALUE!</v>
      </c>
      <c r="C1094" t="e">
        <f>Table1[[#This Row],[startdatetime]]</f>
        <v>#VALUE!</v>
      </c>
      <c r="D1094" t="e">
        <f>CONCATENATE(Table1[[#This Row],[summary]],
CHAR(13),
Table1[[#This Row],[startdayname]],
", ",
TEXT((Table1[[#This Row],[startshortdate]]),"MMM D"),
CHAR(13),
TEXT((Table1[[#This Row],[starttime]]), "h:mm am/pm"),CHAR(13),Table1[[#This Row],[description]],CHAR(13))</f>
        <v>#VALUE!</v>
      </c>
    </row>
    <row r="1095" spans="1:4" x14ac:dyDescent="0.25">
      <c r="A1095" t="e">
        <f>VLOOKUP(Table1[[#This Row],[locationaddress]],VENUEID!$A$2:$B$28,1,TRUE)</f>
        <v>#VALUE!</v>
      </c>
      <c r="B1095" t="e">
        <f>IF(Table1[[#This Row],[categories]]="","",
IF(ISNUMBER(SEARCH("*ADULTS*",Table1[categories])),"ADULTS",
IF(ISNUMBER(SEARCH("*CHILDREN*",Table1[categories])),"CHILDREN",
IF(ISNUMBER(SEARCH("*TEENS*",Table1[categories])),"TEENS"))))</f>
        <v>#VALUE!</v>
      </c>
      <c r="C1095" t="e">
        <f>Table1[[#This Row],[startdatetime]]</f>
        <v>#VALUE!</v>
      </c>
      <c r="D1095" t="e">
        <f>CONCATENATE(Table1[[#This Row],[summary]],
CHAR(13),
Table1[[#This Row],[startdayname]],
", ",
TEXT((Table1[[#This Row],[startshortdate]]),"MMM D"),
CHAR(13),
TEXT((Table1[[#This Row],[starttime]]), "h:mm am/pm"),CHAR(13),Table1[[#This Row],[description]],CHAR(13))</f>
        <v>#VALUE!</v>
      </c>
    </row>
    <row r="1096" spans="1:4" x14ac:dyDescent="0.25">
      <c r="A1096" t="e">
        <f>VLOOKUP(Table1[[#This Row],[locationaddress]],VENUEID!$A$2:$B$28,1,TRUE)</f>
        <v>#VALUE!</v>
      </c>
      <c r="B1096" t="e">
        <f>IF(Table1[[#This Row],[categories]]="","",
IF(ISNUMBER(SEARCH("*ADULTS*",Table1[categories])),"ADULTS",
IF(ISNUMBER(SEARCH("*CHILDREN*",Table1[categories])),"CHILDREN",
IF(ISNUMBER(SEARCH("*TEENS*",Table1[categories])),"TEENS"))))</f>
        <v>#VALUE!</v>
      </c>
      <c r="C1096" t="e">
        <f>Table1[[#This Row],[startdatetime]]</f>
        <v>#VALUE!</v>
      </c>
      <c r="D1096" t="e">
        <f>CONCATENATE(Table1[[#This Row],[summary]],
CHAR(13),
Table1[[#This Row],[startdayname]],
", ",
TEXT((Table1[[#This Row],[startshortdate]]),"MMM D"),
CHAR(13),
TEXT((Table1[[#This Row],[starttime]]), "h:mm am/pm"),CHAR(13),Table1[[#This Row],[description]],CHAR(13))</f>
        <v>#VALUE!</v>
      </c>
    </row>
    <row r="1097" spans="1:4" x14ac:dyDescent="0.25">
      <c r="A1097" t="e">
        <f>VLOOKUP(Table1[[#This Row],[locationaddress]],VENUEID!$A$2:$B$28,1,TRUE)</f>
        <v>#VALUE!</v>
      </c>
      <c r="B1097" t="e">
        <f>IF(Table1[[#This Row],[categories]]="","",
IF(ISNUMBER(SEARCH("*ADULTS*",Table1[categories])),"ADULTS",
IF(ISNUMBER(SEARCH("*CHILDREN*",Table1[categories])),"CHILDREN",
IF(ISNUMBER(SEARCH("*TEENS*",Table1[categories])),"TEENS"))))</f>
        <v>#VALUE!</v>
      </c>
      <c r="C1097" t="e">
        <f>Table1[[#This Row],[startdatetime]]</f>
        <v>#VALUE!</v>
      </c>
      <c r="D1097" t="e">
        <f>CONCATENATE(Table1[[#This Row],[summary]],
CHAR(13),
Table1[[#This Row],[startdayname]],
", ",
TEXT((Table1[[#This Row],[startshortdate]]),"MMM D"),
CHAR(13),
TEXT((Table1[[#This Row],[starttime]]), "h:mm am/pm"),CHAR(13),Table1[[#This Row],[description]],CHAR(13))</f>
        <v>#VALUE!</v>
      </c>
    </row>
    <row r="1098" spans="1:4" x14ac:dyDescent="0.25">
      <c r="A1098" t="e">
        <f>VLOOKUP(Table1[[#This Row],[locationaddress]],VENUEID!$A$2:$B$28,1,TRUE)</f>
        <v>#VALUE!</v>
      </c>
      <c r="B1098" t="e">
        <f>IF(Table1[[#This Row],[categories]]="","",
IF(ISNUMBER(SEARCH("*ADULTS*",Table1[categories])),"ADULTS",
IF(ISNUMBER(SEARCH("*CHILDREN*",Table1[categories])),"CHILDREN",
IF(ISNUMBER(SEARCH("*TEENS*",Table1[categories])),"TEENS"))))</f>
        <v>#VALUE!</v>
      </c>
      <c r="C1098" t="e">
        <f>Table1[[#This Row],[startdatetime]]</f>
        <v>#VALUE!</v>
      </c>
      <c r="D1098" t="e">
        <f>CONCATENATE(Table1[[#This Row],[summary]],
CHAR(13),
Table1[[#This Row],[startdayname]],
", ",
TEXT((Table1[[#This Row],[startshortdate]]),"MMM D"),
CHAR(13),
TEXT((Table1[[#This Row],[starttime]]), "h:mm am/pm"),CHAR(13),Table1[[#This Row],[description]],CHAR(13))</f>
        <v>#VALUE!</v>
      </c>
    </row>
    <row r="1099" spans="1:4" x14ac:dyDescent="0.25">
      <c r="A1099" t="e">
        <f>VLOOKUP(Table1[[#This Row],[locationaddress]],VENUEID!$A$2:$B$28,1,TRUE)</f>
        <v>#VALUE!</v>
      </c>
      <c r="B1099" t="e">
        <f>IF(Table1[[#This Row],[categories]]="","",
IF(ISNUMBER(SEARCH("*ADULTS*",Table1[categories])),"ADULTS",
IF(ISNUMBER(SEARCH("*CHILDREN*",Table1[categories])),"CHILDREN",
IF(ISNUMBER(SEARCH("*TEENS*",Table1[categories])),"TEENS"))))</f>
        <v>#VALUE!</v>
      </c>
      <c r="C1099" t="e">
        <f>Table1[[#This Row],[startdatetime]]</f>
        <v>#VALUE!</v>
      </c>
      <c r="D1099" t="e">
        <f>CONCATENATE(Table1[[#This Row],[summary]],
CHAR(13),
Table1[[#This Row],[startdayname]],
", ",
TEXT((Table1[[#This Row],[startshortdate]]),"MMM D"),
CHAR(13),
TEXT((Table1[[#This Row],[starttime]]), "h:mm am/pm"),CHAR(13),Table1[[#This Row],[description]],CHAR(13))</f>
        <v>#VALUE!</v>
      </c>
    </row>
    <row r="1100" spans="1:4" x14ac:dyDescent="0.25">
      <c r="A1100" t="e">
        <f>VLOOKUP(Table1[[#This Row],[locationaddress]],VENUEID!$A$2:$B$28,1,TRUE)</f>
        <v>#VALUE!</v>
      </c>
      <c r="B1100" t="e">
        <f>IF(Table1[[#This Row],[categories]]="","",
IF(ISNUMBER(SEARCH("*ADULTS*",Table1[categories])),"ADULTS",
IF(ISNUMBER(SEARCH("*CHILDREN*",Table1[categories])),"CHILDREN",
IF(ISNUMBER(SEARCH("*TEENS*",Table1[categories])),"TEENS"))))</f>
        <v>#VALUE!</v>
      </c>
      <c r="C1100" t="e">
        <f>Table1[[#This Row],[startdatetime]]</f>
        <v>#VALUE!</v>
      </c>
      <c r="D1100" t="e">
        <f>CONCATENATE(Table1[[#This Row],[summary]],
CHAR(13),
Table1[[#This Row],[startdayname]],
", ",
TEXT((Table1[[#This Row],[startshortdate]]),"MMM D"),
CHAR(13),
TEXT((Table1[[#This Row],[starttime]]), "h:mm am/pm"),CHAR(13),Table1[[#This Row],[description]],CHAR(13))</f>
        <v>#VALUE!</v>
      </c>
    </row>
    <row r="1101" spans="1:4" x14ac:dyDescent="0.25">
      <c r="A1101" t="e">
        <f>VLOOKUP(Table1[[#This Row],[locationaddress]],VENUEID!$A$2:$B$28,1,TRUE)</f>
        <v>#VALUE!</v>
      </c>
      <c r="B1101" t="e">
        <f>IF(Table1[[#This Row],[categories]]="","",
IF(ISNUMBER(SEARCH("*ADULTS*",Table1[categories])),"ADULTS",
IF(ISNUMBER(SEARCH("*CHILDREN*",Table1[categories])),"CHILDREN",
IF(ISNUMBER(SEARCH("*TEENS*",Table1[categories])),"TEENS"))))</f>
        <v>#VALUE!</v>
      </c>
      <c r="C1101" t="e">
        <f>Table1[[#This Row],[startdatetime]]</f>
        <v>#VALUE!</v>
      </c>
      <c r="D1101" t="e">
        <f>CONCATENATE(Table1[[#This Row],[summary]],
CHAR(13),
Table1[[#This Row],[startdayname]],
", ",
TEXT((Table1[[#This Row],[startshortdate]]),"MMM D"),
CHAR(13),
TEXT((Table1[[#This Row],[starttime]]), "h:mm am/pm"),CHAR(13),Table1[[#This Row],[description]],CHAR(13))</f>
        <v>#VALUE!</v>
      </c>
    </row>
    <row r="1102" spans="1:4" x14ac:dyDescent="0.25">
      <c r="A1102" t="e">
        <f>VLOOKUP(Table1[[#This Row],[locationaddress]],VENUEID!$A$2:$B$28,1,TRUE)</f>
        <v>#VALUE!</v>
      </c>
      <c r="B1102" t="e">
        <f>IF(Table1[[#This Row],[categories]]="","",
IF(ISNUMBER(SEARCH("*ADULTS*",Table1[categories])),"ADULTS",
IF(ISNUMBER(SEARCH("*CHILDREN*",Table1[categories])),"CHILDREN",
IF(ISNUMBER(SEARCH("*TEENS*",Table1[categories])),"TEENS"))))</f>
        <v>#VALUE!</v>
      </c>
      <c r="C1102" t="e">
        <f>Table1[[#This Row],[startdatetime]]</f>
        <v>#VALUE!</v>
      </c>
      <c r="D1102" t="e">
        <f>CONCATENATE(Table1[[#This Row],[summary]],
CHAR(13),
Table1[[#This Row],[startdayname]],
", ",
TEXT((Table1[[#This Row],[startshortdate]]),"MMM D"),
CHAR(13),
TEXT((Table1[[#This Row],[starttime]]), "h:mm am/pm"),CHAR(13),Table1[[#This Row],[description]],CHAR(13))</f>
        <v>#VALUE!</v>
      </c>
    </row>
    <row r="1103" spans="1:4" x14ac:dyDescent="0.25">
      <c r="A1103" t="e">
        <f>VLOOKUP(Table1[[#This Row],[locationaddress]],VENUEID!$A$2:$B$28,1,TRUE)</f>
        <v>#VALUE!</v>
      </c>
      <c r="B1103" t="e">
        <f>IF(Table1[[#This Row],[categories]]="","",
IF(ISNUMBER(SEARCH("*ADULTS*",Table1[categories])),"ADULTS",
IF(ISNUMBER(SEARCH("*CHILDREN*",Table1[categories])),"CHILDREN",
IF(ISNUMBER(SEARCH("*TEENS*",Table1[categories])),"TEENS"))))</f>
        <v>#VALUE!</v>
      </c>
      <c r="C1103" t="e">
        <f>Table1[[#This Row],[startdatetime]]</f>
        <v>#VALUE!</v>
      </c>
      <c r="D1103" t="e">
        <f>CONCATENATE(Table1[[#This Row],[summary]],
CHAR(13),
Table1[[#This Row],[startdayname]],
", ",
TEXT((Table1[[#This Row],[startshortdate]]),"MMM D"),
CHAR(13),
TEXT((Table1[[#This Row],[starttime]]), "h:mm am/pm"),CHAR(13),Table1[[#This Row],[description]],CHAR(13))</f>
        <v>#VALUE!</v>
      </c>
    </row>
    <row r="1104" spans="1:4" x14ac:dyDescent="0.25">
      <c r="A1104" t="e">
        <f>VLOOKUP(Table1[[#This Row],[locationaddress]],VENUEID!$A$2:$B$28,1,TRUE)</f>
        <v>#VALUE!</v>
      </c>
      <c r="B1104" t="e">
        <f>IF(Table1[[#This Row],[categories]]="","",
IF(ISNUMBER(SEARCH("*ADULTS*",Table1[categories])),"ADULTS",
IF(ISNUMBER(SEARCH("*CHILDREN*",Table1[categories])),"CHILDREN",
IF(ISNUMBER(SEARCH("*TEENS*",Table1[categories])),"TEENS"))))</f>
        <v>#VALUE!</v>
      </c>
      <c r="C1104" t="e">
        <f>Table1[[#This Row],[startdatetime]]</f>
        <v>#VALUE!</v>
      </c>
      <c r="D1104" t="e">
        <f>CONCATENATE(Table1[[#This Row],[summary]],
CHAR(13),
Table1[[#This Row],[startdayname]],
", ",
TEXT((Table1[[#This Row],[startshortdate]]),"MMM D"),
CHAR(13),
TEXT((Table1[[#This Row],[starttime]]), "h:mm am/pm"),CHAR(13),Table1[[#This Row],[description]],CHAR(13))</f>
        <v>#VALUE!</v>
      </c>
    </row>
    <row r="1105" spans="1:4" x14ac:dyDescent="0.25">
      <c r="A1105" t="e">
        <f>VLOOKUP(Table1[[#This Row],[locationaddress]],VENUEID!$A$2:$B$28,1,TRUE)</f>
        <v>#VALUE!</v>
      </c>
      <c r="B1105" t="e">
        <f>IF(Table1[[#This Row],[categories]]="","",
IF(ISNUMBER(SEARCH("*ADULTS*",Table1[categories])),"ADULTS",
IF(ISNUMBER(SEARCH("*CHILDREN*",Table1[categories])),"CHILDREN",
IF(ISNUMBER(SEARCH("*TEENS*",Table1[categories])),"TEENS"))))</f>
        <v>#VALUE!</v>
      </c>
      <c r="C1105" t="e">
        <f>Table1[[#This Row],[startdatetime]]</f>
        <v>#VALUE!</v>
      </c>
      <c r="D1105" t="e">
        <f>CONCATENATE(Table1[[#This Row],[summary]],
CHAR(13),
Table1[[#This Row],[startdayname]],
", ",
TEXT((Table1[[#This Row],[startshortdate]]),"MMM D"),
CHAR(13),
TEXT((Table1[[#This Row],[starttime]]), "h:mm am/pm"),CHAR(13),Table1[[#This Row],[description]],CHAR(13))</f>
        <v>#VALUE!</v>
      </c>
    </row>
    <row r="1106" spans="1:4" x14ac:dyDescent="0.25">
      <c r="A1106" t="e">
        <f>VLOOKUP(Table1[[#This Row],[locationaddress]],VENUEID!$A$2:$B$28,1,TRUE)</f>
        <v>#VALUE!</v>
      </c>
      <c r="B1106" t="e">
        <f>IF(Table1[[#This Row],[categories]]="","",
IF(ISNUMBER(SEARCH("*ADULTS*",Table1[categories])),"ADULTS",
IF(ISNUMBER(SEARCH("*CHILDREN*",Table1[categories])),"CHILDREN",
IF(ISNUMBER(SEARCH("*TEENS*",Table1[categories])),"TEENS"))))</f>
        <v>#VALUE!</v>
      </c>
      <c r="C1106" t="e">
        <f>Table1[[#This Row],[startdatetime]]</f>
        <v>#VALUE!</v>
      </c>
      <c r="D1106" t="e">
        <f>CONCATENATE(Table1[[#This Row],[summary]],
CHAR(13),
Table1[[#This Row],[startdayname]],
", ",
TEXT((Table1[[#This Row],[startshortdate]]),"MMM D"),
CHAR(13),
TEXT((Table1[[#This Row],[starttime]]), "h:mm am/pm"),CHAR(13),Table1[[#This Row],[description]],CHAR(13))</f>
        <v>#VALUE!</v>
      </c>
    </row>
    <row r="1107" spans="1:4" x14ac:dyDescent="0.25">
      <c r="A1107" t="e">
        <f>VLOOKUP(Table1[[#This Row],[locationaddress]],VENUEID!$A$2:$B$28,1,TRUE)</f>
        <v>#VALUE!</v>
      </c>
      <c r="B1107" t="e">
        <f>IF(Table1[[#This Row],[categories]]="","",
IF(ISNUMBER(SEARCH("*ADULTS*",Table1[categories])),"ADULTS",
IF(ISNUMBER(SEARCH("*CHILDREN*",Table1[categories])),"CHILDREN",
IF(ISNUMBER(SEARCH("*TEENS*",Table1[categories])),"TEENS"))))</f>
        <v>#VALUE!</v>
      </c>
      <c r="C1107" t="e">
        <f>Table1[[#This Row],[startdatetime]]</f>
        <v>#VALUE!</v>
      </c>
      <c r="D1107" t="e">
        <f>CONCATENATE(Table1[[#This Row],[summary]],
CHAR(13),
Table1[[#This Row],[startdayname]],
", ",
TEXT((Table1[[#This Row],[startshortdate]]),"MMM D"),
CHAR(13),
TEXT((Table1[[#This Row],[starttime]]), "h:mm am/pm"),CHAR(13),Table1[[#This Row],[description]],CHAR(13))</f>
        <v>#VALUE!</v>
      </c>
    </row>
    <row r="1108" spans="1:4" x14ac:dyDescent="0.25">
      <c r="A1108" t="e">
        <f>VLOOKUP(Table1[[#This Row],[locationaddress]],VENUEID!$A$2:$B$28,1,TRUE)</f>
        <v>#VALUE!</v>
      </c>
      <c r="B1108" t="e">
        <f>IF(Table1[[#This Row],[categories]]="","",
IF(ISNUMBER(SEARCH("*ADULTS*",Table1[categories])),"ADULTS",
IF(ISNUMBER(SEARCH("*CHILDREN*",Table1[categories])),"CHILDREN",
IF(ISNUMBER(SEARCH("*TEENS*",Table1[categories])),"TEENS"))))</f>
        <v>#VALUE!</v>
      </c>
      <c r="C1108" t="e">
        <f>Table1[[#This Row],[startdatetime]]</f>
        <v>#VALUE!</v>
      </c>
      <c r="D1108" t="e">
        <f>CONCATENATE(Table1[[#This Row],[summary]],
CHAR(13),
Table1[[#This Row],[startdayname]],
", ",
TEXT((Table1[[#This Row],[startshortdate]]),"MMM D"),
CHAR(13),
TEXT((Table1[[#This Row],[starttime]]), "h:mm am/pm"),CHAR(13),Table1[[#This Row],[description]],CHAR(13))</f>
        <v>#VALUE!</v>
      </c>
    </row>
    <row r="1109" spans="1:4" x14ac:dyDescent="0.25">
      <c r="A1109" t="e">
        <f>VLOOKUP(Table1[[#This Row],[locationaddress]],VENUEID!$A$2:$B$28,1,TRUE)</f>
        <v>#VALUE!</v>
      </c>
      <c r="B1109" t="e">
        <f>IF(Table1[[#This Row],[categories]]="","",
IF(ISNUMBER(SEARCH("*ADULTS*",Table1[categories])),"ADULTS",
IF(ISNUMBER(SEARCH("*CHILDREN*",Table1[categories])),"CHILDREN",
IF(ISNUMBER(SEARCH("*TEENS*",Table1[categories])),"TEENS"))))</f>
        <v>#VALUE!</v>
      </c>
      <c r="C1109" t="e">
        <f>Table1[[#This Row],[startdatetime]]</f>
        <v>#VALUE!</v>
      </c>
      <c r="D1109" t="e">
        <f>CONCATENATE(Table1[[#This Row],[summary]],
CHAR(13),
Table1[[#This Row],[startdayname]],
", ",
TEXT((Table1[[#This Row],[startshortdate]]),"MMM D"),
CHAR(13),
TEXT((Table1[[#This Row],[starttime]]), "h:mm am/pm"),CHAR(13),Table1[[#This Row],[description]],CHAR(13))</f>
        <v>#VALUE!</v>
      </c>
    </row>
    <row r="1110" spans="1:4" x14ac:dyDescent="0.25">
      <c r="A1110" t="e">
        <f>VLOOKUP(Table1[[#This Row],[locationaddress]],VENUEID!$A$2:$B$28,1,TRUE)</f>
        <v>#VALUE!</v>
      </c>
      <c r="B1110" t="e">
        <f>IF(Table1[[#This Row],[categories]]="","",
IF(ISNUMBER(SEARCH("*ADULTS*",Table1[categories])),"ADULTS",
IF(ISNUMBER(SEARCH("*CHILDREN*",Table1[categories])),"CHILDREN",
IF(ISNUMBER(SEARCH("*TEENS*",Table1[categories])),"TEENS"))))</f>
        <v>#VALUE!</v>
      </c>
      <c r="C1110" t="e">
        <f>Table1[[#This Row],[startdatetime]]</f>
        <v>#VALUE!</v>
      </c>
      <c r="D1110" t="e">
        <f>CONCATENATE(Table1[[#This Row],[summary]],
CHAR(13),
Table1[[#This Row],[startdayname]],
", ",
TEXT((Table1[[#This Row],[startshortdate]]),"MMM D"),
CHAR(13),
TEXT((Table1[[#This Row],[starttime]]), "h:mm am/pm"),CHAR(13),Table1[[#This Row],[description]],CHAR(13))</f>
        <v>#VALUE!</v>
      </c>
    </row>
    <row r="1111" spans="1:4" x14ac:dyDescent="0.25">
      <c r="A1111" t="e">
        <f>VLOOKUP(Table1[[#This Row],[locationaddress]],VENUEID!$A$2:$B$28,1,TRUE)</f>
        <v>#VALUE!</v>
      </c>
      <c r="B1111" t="e">
        <f>IF(Table1[[#This Row],[categories]]="","",
IF(ISNUMBER(SEARCH("*ADULTS*",Table1[categories])),"ADULTS",
IF(ISNUMBER(SEARCH("*CHILDREN*",Table1[categories])),"CHILDREN",
IF(ISNUMBER(SEARCH("*TEENS*",Table1[categories])),"TEENS"))))</f>
        <v>#VALUE!</v>
      </c>
      <c r="C1111" t="e">
        <f>Table1[[#This Row],[startdatetime]]</f>
        <v>#VALUE!</v>
      </c>
      <c r="D1111" t="e">
        <f>CONCATENATE(Table1[[#This Row],[summary]],
CHAR(13),
Table1[[#This Row],[startdayname]],
", ",
TEXT((Table1[[#This Row],[startshortdate]]),"MMM D"),
CHAR(13),
TEXT((Table1[[#This Row],[starttime]]), "h:mm am/pm"),CHAR(13),Table1[[#This Row],[description]],CHAR(13))</f>
        <v>#VALUE!</v>
      </c>
    </row>
    <row r="1112" spans="1:4" x14ac:dyDescent="0.25">
      <c r="A1112" t="e">
        <f>VLOOKUP(Table1[[#This Row],[locationaddress]],VENUEID!$A$2:$B$28,1,TRUE)</f>
        <v>#VALUE!</v>
      </c>
      <c r="B1112" t="e">
        <f>IF(Table1[[#This Row],[categories]]="","",
IF(ISNUMBER(SEARCH("*ADULTS*",Table1[categories])),"ADULTS",
IF(ISNUMBER(SEARCH("*CHILDREN*",Table1[categories])),"CHILDREN",
IF(ISNUMBER(SEARCH("*TEENS*",Table1[categories])),"TEENS"))))</f>
        <v>#VALUE!</v>
      </c>
      <c r="C1112" t="e">
        <f>Table1[[#This Row],[startdatetime]]</f>
        <v>#VALUE!</v>
      </c>
      <c r="D1112" t="e">
        <f>CONCATENATE(Table1[[#This Row],[summary]],
CHAR(13),
Table1[[#This Row],[startdayname]],
", ",
TEXT((Table1[[#This Row],[startshortdate]]),"MMM D"),
CHAR(13),
TEXT((Table1[[#This Row],[starttime]]), "h:mm am/pm"),CHAR(13),Table1[[#This Row],[description]],CHAR(13))</f>
        <v>#VALUE!</v>
      </c>
    </row>
    <row r="1113" spans="1:4" x14ac:dyDescent="0.25">
      <c r="A1113" t="e">
        <f>VLOOKUP(Table1[[#This Row],[locationaddress]],VENUEID!$A$2:$B$28,1,TRUE)</f>
        <v>#VALUE!</v>
      </c>
      <c r="B1113" t="e">
        <f>IF(Table1[[#This Row],[categories]]="","",
IF(ISNUMBER(SEARCH("*ADULTS*",Table1[categories])),"ADULTS",
IF(ISNUMBER(SEARCH("*CHILDREN*",Table1[categories])),"CHILDREN",
IF(ISNUMBER(SEARCH("*TEENS*",Table1[categories])),"TEENS"))))</f>
        <v>#VALUE!</v>
      </c>
      <c r="C1113" t="e">
        <f>Table1[[#This Row],[startdatetime]]</f>
        <v>#VALUE!</v>
      </c>
      <c r="D1113" t="e">
        <f>CONCATENATE(Table1[[#This Row],[summary]],
CHAR(13),
Table1[[#This Row],[startdayname]],
", ",
TEXT((Table1[[#This Row],[startshortdate]]),"MMM D"),
CHAR(13),
TEXT((Table1[[#This Row],[starttime]]), "h:mm am/pm"),CHAR(13),Table1[[#This Row],[description]],CHAR(13))</f>
        <v>#VALUE!</v>
      </c>
    </row>
    <row r="1114" spans="1:4" x14ac:dyDescent="0.25">
      <c r="A1114" t="e">
        <f>VLOOKUP(Table1[[#This Row],[locationaddress]],VENUEID!$A$2:$B$28,1,TRUE)</f>
        <v>#VALUE!</v>
      </c>
      <c r="B1114" t="e">
        <f>IF(Table1[[#This Row],[categories]]="","",
IF(ISNUMBER(SEARCH("*ADULTS*",Table1[categories])),"ADULTS",
IF(ISNUMBER(SEARCH("*CHILDREN*",Table1[categories])),"CHILDREN",
IF(ISNUMBER(SEARCH("*TEENS*",Table1[categories])),"TEENS"))))</f>
        <v>#VALUE!</v>
      </c>
      <c r="C1114" t="e">
        <f>Table1[[#This Row],[startdatetime]]</f>
        <v>#VALUE!</v>
      </c>
      <c r="D1114" t="e">
        <f>CONCATENATE(Table1[[#This Row],[summary]],
CHAR(13),
Table1[[#This Row],[startdayname]],
", ",
TEXT((Table1[[#This Row],[startshortdate]]),"MMM D"),
CHAR(13),
TEXT((Table1[[#This Row],[starttime]]), "h:mm am/pm"),CHAR(13),Table1[[#This Row],[description]],CHAR(13))</f>
        <v>#VALUE!</v>
      </c>
    </row>
    <row r="1115" spans="1:4" x14ac:dyDescent="0.25">
      <c r="A1115" t="e">
        <f>VLOOKUP(Table1[[#This Row],[locationaddress]],VENUEID!$A$2:$B$28,1,TRUE)</f>
        <v>#VALUE!</v>
      </c>
      <c r="B1115" t="e">
        <f>IF(Table1[[#This Row],[categories]]="","",
IF(ISNUMBER(SEARCH("*ADULTS*",Table1[categories])),"ADULTS",
IF(ISNUMBER(SEARCH("*CHILDREN*",Table1[categories])),"CHILDREN",
IF(ISNUMBER(SEARCH("*TEENS*",Table1[categories])),"TEENS"))))</f>
        <v>#VALUE!</v>
      </c>
      <c r="C1115" t="e">
        <f>Table1[[#This Row],[startdatetime]]</f>
        <v>#VALUE!</v>
      </c>
      <c r="D1115" t="e">
        <f>CONCATENATE(Table1[[#This Row],[summary]],
CHAR(13),
Table1[[#This Row],[startdayname]],
", ",
TEXT((Table1[[#This Row],[startshortdate]]),"MMM D"),
CHAR(13),
TEXT((Table1[[#This Row],[starttime]]), "h:mm am/pm"),CHAR(13),Table1[[#This Row],[description]],CHAR(13))</f>
        <v>#VALUE!</v>
      </c>
    </row>
    <row r="1116" spans="1:4" x14ac:dyDescent="0.25">
      <c r="A1116" t="e">
        <f>VLOOKUP(Table1[[#This Row],[locationaddress]],VENUEID!$A$2:$B$28,1,TRUE)</f>
        <v>#VALUE!</v>
      </c>
      <c r="B1116" t="e">
        <f>IF(Table1[[#This Row],[categories]]="","",
IF(ISNUMBER(SEARCH("*ADULTS*",Table1[categories])),"ADULTS",
IF(ISNUMBER(SEARCH("*CHILDREN*",Table1[categories])),"CHILDREN",
IF(ISNUMBER(SEARCH("*TEENS*",Table1[categories])),"TEENS"))))</f>
        <v>#VALUE!</v>
      </c>
      <c r="C1116" t="e">
        <f>Table1[[#This Row],[startdatetime]]</f>
        <v>#VALUE!</v>
      </c>
      <c r="D1116" t="e">
        <f>CONCATENATE(Table1[[#This Row],[summary]],
CHAR(13),
Table1[[#This Row],[startdayname]],
", ",
TEXT((Table1[[#This Row],[startshortdate]]),"MMM D"),
CHAR(13),
TEXT((Table1[[#This Row],[starttime]]), "h:mm am/pm"),CHAR(13),Table1[[#This Row],[description]],CHAR(13))</f>
        <v>#VALUE!</v>
      </c>
    </row>
    <row r="1117" spans="1:4" x14ac:dyDescent="0.25">
      <c r="A1117" t="e">
        <f>VLOOKUP(Table1[[#This Row],[locationaddress]],VENUEID!$A$2:$B$28,1,TRUE)</f>
        <v>#VALUE!</v>
      </c>
      <c r="B1117" t="e">
        <f>IF(Table1[[#This Row],[categories]]="","",
IF(ISNUMBER(SEARCH("*ADULTS*",Table1[categories])),"ADULTS",
IF(ISNUMBER(SEARCH("*CHILDREN*",Table1[categories])),"CHILDREN",
IF(ISNUMBER(SEARCH("*TEENS*",Table1[categories])),"TEENS"))))</f>
        <v>#VALUE!</v>
      </c>
      <c r="C1117" t="e">
        <f>Table1[[#This Row],[startdatetime]]</f>
        <v>#VALUE!</v>
      </c>
      <c r="D1117" t="e">
        <f>CONCATENATE(Table1[[#This Row],[summary]],
CHAR(13),
Table1[[#This Row],[startdayname]],
", ",
TEXT((Table1[[#This Row],[startshortdate]]),"MMM D"),
CHAR(13),
TEXT((Table1[[#This Row],[starttime]]), "h:mm am/pm"),CHAR(13),Table1[[#This Row],[description]],CHAR(13))</f>
        <v>#VALUE!</v>
      </c>
    </row>
    <row r="1118" spans="1:4" x14ac:dyDescent="0.25">
      <c r="A1118" t="e">
        <f>VLOOKUP(Table1[[#This Row],[locationaddress]],VENUEID!$A$2:$B$28,1,TRUE)</f>
        <v>#VALUE!</v>
      </c>
      <c r="B1118" t="e">
        <f>IF(Table1[[#This Row],[categories]]="","",
IF(ISNUMBER(SEARCH("*ADULTS*",Table1[categories])),"ADULTS",
IF(ISNUMBER(SEARCH("*CHILDREN*",Table1[categories])),"CHILDREN",
IF(ISNUMBER(SEARCH("*TEENS*",Table1[categories])),"TEENS"))))</f>
        <v>#VALUE!</v>
      </c>
      <c r="C1118" t="e">
        <f>Table1[[#This Row],[startdatetime]]</f>
        <v>#VALUE!</v>
      </c>
      <c r="D1118" t="e">
        <f>CONCATENATE(Table1[[#This Row],[summary]],
CHAR(13),
Table1[[#This Row],[startdayname]],
", ",
TEXT((Table1[[#This Row],[startshortdate]]),"MMM D"),
CHAR(13),
TEXT((Table1[[#This Row],[starttime]]), "h:mm am/pm"),CHAR(13),Table1[[#This Row],[description]],CHAR(13))</f>
        <v>#VALUE!</v>
      </c>
    </row>
    <row r="1119" spans="1:4" x14ac:dyDescent="0.25">
      <c r="A1119" t="e">
        <f>VLOOKUP(Table1[[#This Row],[locationaddress]],VENUEID!$A$2:$B$28,1,TRUE)</f>
        <v>#VALUE!</v>
      </c>
      <c r="B1119" t="e">
        <f>IF(Table1[[#This Row],[categories]]="","",
IF(ISNUMBER(SEARCH("*ADULTS*",Table1[categories])),"ADULTS",
IF(ISNUMBER(SEARCH("*CHILDREN*",Table1[categories])),"CHILDREN",
IF(ISNUMBER(SEARCH("*TEENS*",Table1[categories])),"TEENS"))))</f>
        <v>#VALUE!</v>
      </c>
      <c r="C1119" t="e">
        <f>Table1[[#This Row],[startdatetime]]</f>
        <v>#VALUE!</v>
      </c>
      <c r="D1119" t="e">
        <f>CONCATENATE(Table1[[#This Row],[summary]],
CHAR(13),
Table1[[#This Row],[startdayname]],
", ",
TEXT((Table1[[#This Row],[startshortdate]]),"MMM D"),
CHAR(13),
TEXT((Table1[[#This Row],[starttime]]), "h:mm am/pm"),CHAR(13),Table1[[#This Row],[description]],CHAR(13))</f>
        <v>#VALUE!</v>
      </c>
    </row>
    <row r="1120" spans="1:4" x14ac:dyDescent="0.25">
      <c r="A1120" t="e">
        <f>VLOOKUP(Table1[[#This Row],[locationaddress]],VENUEID!$A$2:$B$28,1,TRUE)</f>
        <v>#VALUE!</v>
      </c>
      <c r="B1120" t="e">
        <f>IF(Table1[[#This Row],[categories]]="","",
IF(ISNUMBER(SEARCH("*ADULTS*",Table1[categories])),"ADULTS",
IF(ISNUMBER(SEARCH("*CHILDREN*",Table1[categories])),"CHILDREN",
IF(ISNUMBER(SEARCH("*TEENS*",Table1[categories])),"TEENS"))))</f>
        <v>#VALUE!</v>
      </c>
      <c r="C1120" t="e">
        <f>Table1[[#This Row],[startdatetime]]</f>
        <v>#VALUE!</v>
      </c>
      <c r="D1120" t="e">
        <f>CONCATENATE(Table1[[#This Row],[summary]],
CHAR(13),
Table1[[#This Row],[startdayname]],
", ",
TEXT((Table1[[#This Row],[startshortdate]]),"MMM D"),
CHAR(13),
TEXT((Table1[[#This Row],[starttime]]), "h:mm am/pm"),CHAR(13),Table1[[#This Row],[description]],CHAR(13))</f>
        <v>#VALUE!</v>
      </c>
    </row>
    <row r="1121" spans="1:4" x14ac:dyDescent="0.25">
      <c r="A1121" t="e">
        <f>VLOOKUP(Table1[[#This Row],[locationaddress]],VENUEID!$A$2:$B$28,1,TRUE)</f>
        <v>#VALUE!</v>
      </c>
      <c r="B1121" t="e">
        <f>IF(Table1[[#This Row],[categories]]="","",
IF(ISNUMBER(SEARCH("*ADULTS*",Table1[categories])),"ADULTS",
IF(ISNUMBER(SEARCH("*CHILDREN*",Table1[categories])),"CHILDREN",
IF(ISNUMBER(SEARCH("*TEENS*",Table1[categories])),"TEENS"))))</f>
        <v>#VALUE!</v>
      </c>
      <c r="C1121" t="e">
        <f>Table1[[#This Row],[startdatetime]]</f>
        <v>#VALUE!</v>
      </c>
      <c r="D1121" t="e">
        <f>CONCATENATE(Table1[[#This Row],[summary]],
CHAR(13),
Table1[[#This Row],[startdayname]],
", ",
TEXT((Table1[[#This Row],[startshortdate]]),"MMM D"),
CHAR(13),
TEXT((Table1[[#This Row],[starttime]]), "h:mm am/pm"),CHAR(13),Table1[[#This Row],[description]],CHAR(13))</f>
        <v>#VALUE!</v>
      </c>
    </row>
    <row r="1122" spans="1:4" x14ac:dyDescent="0.25">
      <c r="A1122" t="e">
        <f>VLOOKUP(Table1[[#This Row],[locationaddress]],VENUEID!$A$2:$B$28,1,TRUE)</f>
        <v>#VALUE!</v>
      </c>
      <c r="B1122" t="e">
        <f>IF(Table1[[#This Row],[categories]]="","",
IF(ISNUMBER(SEARCH("*ADULTS*",Table1[categories])),"ADULTS",
IF(ISNUMBER(SEARCH("*CHILDREN*",Table1[categories])),"CHILDREN",
IF(ISNUMBER(SEARCH("*TEENS*",Table1[categories])),"TEENS"))))</f>
        <v>#VALUE!</v>
      </c>
      <c r="C1122" t="e">
        <f>Table1[[#This Row],[startdatetime]]</f>
        <v>#VALUE!</v>
      </c>
      <c r="D1122" t="e">
        <f>CONCATENATE(Table1[[#This Row],[summary]],
CHAR(13),
Table1[[#This Row],[startdayname]],
", ",
TEXT((Table1[[#This Row],[startshortdate]]),"MMM D"),
CHAR(13),
TEXT((Table1[[#This Row],[starttime]]), "h:mm am/pm"),CHAR(13),Table1[[#This Row],[description]],CHAR(13))</f>
        <v>#VALUE!</v>
      </c>
    </row>
    <row r="1123" spans="1:4" x14ac:dyDescent="0.25">
      <c r="A1123" t="e">
        <f>VLOOKUP(Table1[[#This Row],[locationaddress]],VENUEID!$A$2:$B$28,1,TRUE)</f>
        <v>#VALUE!</v>
      </c>
      <c r="B1123" t="e">
        <f>IF(Table1[[#This Row],[categories]]="","",
IF(ISNUMBER(SEARCH("*ADULTS*",Table1[categories])),"ADULTS",
IF(ISNUMBER(SEARCH("*CHILDREN*",Table1[categories])),"CHILDREN",
IF(ISNUMBER(SEARCH("*TEENS*",Table1[categories])),"TEENS"))))</f>
        <v>#VALUE!</v>
      </c>
      <c r="C1123" t="e">
        <f>Table1[[#This Row],[startdatetime]]</f>
        <v>#VALUE!</v>
      </c>
      <c r="D1123" t="e">
        <f>CONCATENATE(Table1[[#This Row],[summary]],
CHAR(13),
Table1[[#This Row],[startdayname]],
", ",
TEXT((Table1[[#This Row],[startshortdate]]),"MMM D"),
CHAR(13),
TEXT((Table1[[#This Row],[starttime]]), "h:mm am/pm"),CHAR(13),Table1[[#This Row],[description]],CHAR(13))</f>
        <v>#VALUE!</v>
      </c>
    </row>
    <row r="1124" spans="1:4" x14ac:dyDescent="0.25">
      <c r="A1124" t="e">
        <f>VLOOKUP(Table1[[#This Row],[locationaddress]],VENUEID!$A$2:$B$28,1,TRUE)</f>
        <v>#VALUE!</v>
      </c>
      <c r="B1124" t="e">
        <f>IF(Table1[[#This Row],[categories]]="","",
IF(ISNUMBER(SEARCH("*ADULTS*",Table1[categories])),"ADULTS",
IF(ISNUMBER(SEARCH("*CHILDREN*",Table1[categories])),"CHILDREN",
IF(ISNUMBER(SEARCH("*TEENS*",Table1[categories])),"TEENS"))))</f>
        <v>#VALUE!</v>
      </c>
      <c r="C1124" t="e">
        <f>Table1[[#This Row],[startdatetime]]</f>
        <v>#VALUE!</v>
      </c>
      <c r="D1124" t="e">
        <f>CONCATENATE(Table1[[#This Row],[summary]],
CHAR(13),
Table1[[#This Row],[startdayname]],
", ",
TEXT((Table1[[#This Row],[startshortdate]]),"MMM D"),
CHAR(13),
TEXT((Table1[[#This Row],[starttime]]), "h:mm am/pm"),CHAR(13),Table1[[#This Row],[description]],CHAR(13))</f>
        <v>#VALUE!</v>
      </c>
    </row>
    <row r="1125" spans="1:4" x14ac:dyDescent="0.25">
      <c r="A1125" t="e">
        <f>VLOOKUP(Table1[[#This Row],[locationaddress]],VENUEID!$A$2:$B$28,1,TRUE)</f>
        <v>#VALUE!</v>
      </c>
      <c r="B1125" t="e">
        <f>IF(Table1[[#This Row],[categories]]="","",
IF(ISNUMBER(SEARCH("*ADULTS*",Table1[categories])),"ADULTS",
IF(ISNUMBER(SEARCH("*CHILDREN*",Table1[categories])),"CHILDREN",
IF(ISNUMBER(SEARCH("*TEENS*",Table1[categories])),"TEENS"))))</f>
        <v>#VALUE!</v>
      </c>
      <c r="C1125" t="e">
        <f>Table1[[#This Row],[startdatetime]]</f>
        <v>#VALUE!</v>
      </c>
      <c r="D1125" t="e">
        <f>CONCATENATE(Table1[[#This Row],[summary]],
CHAR(13),
Table1[[#This Row],[startdayname]],
", ",
TEXT((Table1[[#This Row],[startshortdate]]),"MMM D"),
CHAR(13),
TEXT((Table1[[#This Row],[starttime]]), "h:mm am/pm"),CHAR(13),Table1[[#This Row],[description]],CHAR(13))</f>
        <v>#VALUE!</v>
      </c>
    </row>
    <row r="1126" spans="1:4" x14ac:dyDescent="0.25">
      <c r="A1126" t="e">
        <f>VLOOKUP(Table1[[#This Row],[locationaddress]],VENUEID!$A$2:$B$28,1,TRUE)</f>
        <v>#VALUE!</v>
      </c>
      <c r="B1126" t="e">
        <f>IF(Table1[[#This Row],[categories]]="","",
IF(ISNUMBER(SEARCH("*ADULTS*",Table1[categories])),"ADULTS",
IF(ISNUMBER(SEARCH("*CHILDREN*",Table1[categories])),"CHILDREN",
IF(ISNUMBER(SEARCH("*TEENS*",Table1[categories])),"TEENS"))))</f>
        <v>#VALUE!</v>
      </c>
      <c r="C1126" t="e">
        <f>Table1[[#This Row],[startdatetime]]</f>
        <v>#VALUE!</v>
      </c>
      <c r="D1126" t="e">
        <f>CONCATENATE(Table1[[#This Row],[summary]],
CHAR(13),
Table1[[#This Row],[startdayname]],
", ",
TEXT((Table1[[#This Row],[startshortdate]]),"MMM D"),
CHAR(13),
TEXT((Table1[[#This Row],[starttime]]), "h:mm am/pm"),CHAR(13),Table1[[#This Row],[description]],CHAR(13))</f>
        <v>#VALUE!</v>
      </c>
    </row>
    <row r="1127" spans="1:4" x14ac:dyDescent="0.25">
      <c r="A1127" t="e">
        <f>VLOOKUP(Table1[[#This Row],[locationaddress]],VENUEID!$A$2:$B$28,1,TRUE)</f>
        <v>#VALUE!</v>
      </c>
      <c r="B1127" t="e">
        <f>IF(Table1[[#This Row],[categories]]="","",
IF(ISNUMBER(SEARCH("*ADULTS*",Table1[categories])),"ADULTS",
IF(ISNUMBER(SEARCH("*CHILDREN*",Table1[categories])),"CHILDREN",
IF(ISNUMBER(SEARCH("*TEENS*",Table1[categories])),"TEENS"))))</f>
        <v>#VALUE!</v>
      </c>
      <c r="C1127" t="e">
        <f>Table1[[#This Row],[startdatetime]]</f>
        <v>#VALUE!</v>
      </c>
      <c r="D1127" t="e">
        <f>CONCATENATE(Table1[[#This Row],[summary]],
CHAR(13),
Table1[[#This Row],[startdayname]],
", ",
TEXT((Table1[[#This Row],[startshortdate]]),"MMM D"),
CHAR(13),
TEXT((Table1[[#This Row],[starttime]]), "h:mm am/pm"),CHAR(13),Table1[[#This Row],[description]],CHAR(13))</f>
        <v>#VALUE!</v>
      </c>
    </row>
    <row r="1128" spans="1:4" x14ac:dyDescent="0.25">
      <c r="A1128" t="e">
        <f>VLOOKUP(Table1[[#This Row],[locationaddress]],VENUEID!$A$2:$B$28,1,TRUE)</f>
        <v>#VALUE!</v>
      </c>
      <c r="B1128" t="e">
        <f>IF(Table1[[#This Row],[categories]]="","",
IF(ISNUMBER(SEARCH("*ADULTS*",Table1[categories])),"ADULTS",
IF(ISNUMBER(SEARCH("*CHILDREN*",Table1[categories])),"CHILDREN",
IF(ISNUMBER(SEARCH("*TEENS*",Table1[categories])),"TEENS"))))</f>
        <v>#VALUE!</v>
      </c>
      <c r="C1128" t="e">
        <f>Table1[[#This Row],[startdatetime]]</f>
        <v>#VALUE!</v>
      </c>
      <c r="D1128" t="e">
        <f>CONCATENATE(Table1[[#This Row],[summary]],
CHAR(13),
Table1[[#This Row],[startdayname]],
", ",
TEXT((Table1[[#This Row],[startshortdate]]),"MMM D"),
CHAR(13),
TEXT((Table1[[#This Row],[starttime]]), "h:mm am/pm"),CHAR(13),Table1[[#This Row],[description]],CHAR(13))</f>
        <v>#VALUE!</v>
      </c>
    </row>
    <row r="1129" spans="1:4" x14ac:dyDescent="0.25">
      <c r="A1129" t="e">
        <f>VLOOKUP(Table1[[#This Row],[locationaddress]],VENUEID!$A$2:$B$28,1,TRUE)</f>
        <v>#VALUE!</v>
      </c>
      <c r="B1129" t="e">
        <f>IF(Table1[[#This Row],[categories]]="","",
IF(ISNUMBER(SEARCH("*ADULTS*",Table1[categories])),"ADULTS",
IF(ISNUMBER(SEARCH("*CHILDREN*",Table1[categories])),"CHILDREN",
IF(ISNUMBER(SEARCH("*TEENS*",Table1[categories])),"TEENS"))))</f>
        <v>#VALUE!</v>
      </c>
      <c r="C1129" t="e">
        <f>Table1[[#This Row],[startdatetime]]</f>
        <v>#VALUE!</v>
      </c>
      <c r="D1129" t="e">
        <f>CONCATENATE(Table1[[#This Row],[summary]],
CHAR(13),
Table1[[#This Row],[startdayname]],
", ",
TEXT((Table1[[#This Row],[startshortdate]]),"MMM D"),
CHAR(13),
TEXT((Table1[[#This Row],[starttime]]), "h:mm am/pm"),CHAR(13),Table1[[#This Row],[description]],CHAR(13))</f>
        <v>#VALUE!</v>
      </c>
    </row>
    <row r="1130" spans="1:4" x14ac:dyDescent="0.25">
      <c r="A1130" t="e">
        <f>VLOOKUP(Table1[[#This Row],[locationaddress]],VENUEID!$A$2:$B$28,1,TRUE)</f>
        <v>#VALUE!</v>
      </c>
      <c r="B1130" t="e">
        <f>IF(Table1[[#This Row],[categories]]="","",
IF(ISNUMBER(SEARCH("*ADULTS*",Table1[categories])),"ADULTS",
IF(ISNUMBER(SEARCH("*CHILDREN*",Table1[categories])),"CHILDREN",
IF(ISNUMBER(SEARCH("*TEENS*",Table1[categories])),"TEENS"))))</f>
        <v>#VALUE!</v>
      </c>
      <c r="C1130" t="e">
        <f>Table1[[#This Row],[startdatetime]]</f>
        <v>#VALUE!</v>
      </c>
      <c r="D1130" t="e">
        <f>CONCATENATE(Table1[[#This Row],[summary]],
CHAR(13),
Table1[[#This Row],[startdayname]],
", ",
TEXT((Table1[[#This Row],[startshortdate]]),"MMM D"),
CHAR(13),
TEXT((Table1[[#This Row],[starttime]]), "h:mm am/pm"),CHAR(13),Table1[[#This Row],[description]],CHAR(13))</f>
        <v>#VALUE!</v>
      </c>
    </row>
    <row r="1131" spans="1:4" x14ac:dyDescent="0.25">
      <c r="A1131" t="e">
        <f>VLOOKUP(Table1[[#This Row],[locationaddress]],VENUEID!$A$2:$B$28,1,TRUE)</f>
        <v>#VALUE!</v>
      </c>
      <c r="B1131" t="e">
        <f>IF(Table1[[#This Row],[categories]]="","",
IF(ISNUMBER(SEARCH("*ADULTS*",Table1[categories])),"ADULTS",
IF(ISNUMBER(SEARCH("*CHILDREN*",Table1[categories])),"CHILDREN",
IF(ISNUMBER(SEARCH("*TEENS*",Table1[categories])),"TEENS"))))</f>
        <v>#VALUE!</v>
      </c>
      <c r="C1131" t="e">
        <f>Table1[[#This Row],[startdatetime]]</f>
        <v>#VALUE!</v>
      </c>
      <c r="D1131" t="e">
        <f>CONCATENATE(Table1[[#This Row],[summary]],
CHAR(13),
Table1[[#This Row],[startdayname]],
", ",
TEXT((Table1[[#This Row],[startshortdate]]),"MMM D"),
CHAR(13),
TEXT((Table1[[#This Row],[starttime]]), "h:mm am/pm"),CHAR(13),Table1[[#This Row],[description]],CHAR(13))</f>
        <v>#VALUE!</v>
      </c>
    </row>
    <row r="1132" spans="1:4" x14ac:dyDescent="0.25">
      <c r="A1132" t="e">
        <f>VLOOKUP(Table1[[#This Row],[locationaddress]],VENUEID!$A$2:$B$28,1,TRUE)</f>
        <v>#VALUE!</v>
      </c>
      <c r="B1132" t="e">
        <f>IF(Table1[[#This Row],[categories]]="","",
IF(ISNUMBER(SEARCH("*ADULTS*",Table1[categories])),"ADULTS",
IF(ISNUMBER(SEARCH("*CHILDREN*",Table1[categories])),"CHILDREN",
IF(ISNUMBER(SEARCH("*TEENS*",Table1[categories])),"TEENS"))))</f>
        <v>#VALUE!</v>
      </c>
      <c r="C1132" t="e">
        <f>Table1[[#This Row],[startdatetime]]</f>
        <v>#VALUE!</v>
      </c>
      <c r="D1132" t="e">
        <f>CONCATENATE(Table1[[#This Row],[summary]],
CHAR(13),
Table1[[#This Row],[startdayname]],
", ",
TEXT((Table1[[#This Row],[startshortdate]]),"MMM D"),
CHAR(13),
TEXT((Table1[[#This Row],[starttime]]), "h:mm am/pm"),CHAR(13),Table1[[#This Row],[description]],CHAR(13))</f>
        <v>#VALUE!</v>
      </c>
    </row>
    <row r="1133" spans="1:4" x14ac:dyDescent="0.25">
      <c r="A1133" t="e">
        <f>VLOOKUP(Table1[[#This Row],[locationaddress]],VENUEID!$A$2:$B$28,1,TRUE)</f>
        <v>#VALUE!</v>
      </c>
      <c r="B1133" t="e">
        <f>IF(Table1[[#This Row],[categories]]="","",
IF(ISNUMBER(SEARCH("*ADULTS*",Table1[categories])),"ADULTS",
IF(ISNUMBER(SEARCH("*CHILDREN*",Table1[categories])),"CHILDREN",
IF(ISNUMBER(SEARCH("*TEENS*",Table1[categories])),"TEENS"))))</f>
        <v>#VALUE!</v>
      </c>
      <c r="C1133" t="e">
        <f>Table1[[#This Row],[startdatetime]]</f>
        <v>#VALUE!</v>
      </c>
      <c r="D1133" t="e">
        <f>CONCATENATE(Table1[[#This Row],[summary]],
CHAR(13),
Table1[[#This Row],[startdayname]],
", ",
TEXT((Table1[[#This Row],[startshortdate]]),"MMM D"),
CHAR(13),
TEXT((Table1[[#This Row],[starttime]]), "h:mm am/pm"),CHAR(13),Table1[[#This Row],[description]],CHAR(13))</f>
        <v>#VALUE!</v>
      </c>
    </row>
    <row r="1134" spans="1:4" x14ac:dyDescent="0.25">
      <c r="A1134" t="e">
        <f>VLOOKUP(Table1[[#This Row],[locationaddress]],VENUEID!$A$2:$B$28,1,TRUE)</f>
        <v>#VALUE!</v>
      </c>
      <c r="B1134" t="e">
        <f>IF(Table1[[#This Row],[categories]]="","",
IF(ISNUMBER(SEARCH("*ADULTS*",Table1[categories])),"ADULTS",
IF(ISNUMBER(SEARCH("*CHILDREN*",Table1[categories])),"CHILDREN",
IF(ISNUMBER(SEARCH("*TEENS*",Table1[categories])),"TEENS"))))</f>
        <v>#VALUE!</v>
      </c>
      <c r="C1134" t="e">
        <f>Table1[[#This Row],[startdatetime]]</f>
        <v>#VALUE!</v>
      </c>
      <c r="D1134" t="e">
        <f>CONCATENATE(Table1[[#This Row],[summary]],
CHAR(13),
Table1[[#This Row],[startdayname]],
", ",
TEXT((Table1[[#This Row],[startshortdate]]),"MMM D"),
CHAR(13),
TEXT((Table1[[#This Row],[starttime]]), "h:mm am/pm"),CHAR(13),Table1[[#This Row],[description]],CHAR(13))</f>
        <v>#VALUE!</v>
      </c>
    </row>
    <row r="1135" spans="1:4" x14ac:dyDescent="0.25">
      <c r="A1135" t="e">
        <f>VLOOKUP(Table1[[#This Row],[locationaddress]],VENUEID!$A$2:$B$28,1,TRUE)</f>
        <v>#VALUE!</v>
      </c>
      <c r="B1135" t="e">
        <f>IF(Table1[[#This Row],[categories]]="","",
IF(ISNUMBER(SEARCH("*ADULTS*",Table1[categories])),"ADULTS",
IF(ISNUMBER(SEARCH("*CHILDREN*",Table1[categories])),"CHILDREN",
IF(ISNUMBER(SEARCH("*TEENS*",Table1[categories])),"TEENS"))))</f>
        <v>#VALUE!</v>
      </c>
      <c r="C1135" t="e">
        <f>Table1[[#This Row],[startdatetime]]</f>
        <v>#VALUE!</v>
      </c>
      <c r="D1135" t="e">
        <f>CONCATENATE(Table1[[#This Row],[summary]],
CHAR(13),
Table1[[#This Row],[startdayname]],
", ",
TEXT((Table1[[#This Row],[startshortdate]]),"MMM D"),
CHAR(13),
TEXT((Table1[[#This Row],[starttime]]), "h:mm am/pm"),CHAR(13),Table1[[#This Row],[description]],CHAR(13))</f>
        <v>#VALUE!</v>
      </c>
    </row>
    <row r="1136" spans="1:4" x14ac:dyDescent="0.25">
      <c r="A1136" t="e">
        <f>VLOOKUP(Table1[[#This Row],[locationaddress]],VENUEID!$A$2:$B$28,1,TRUE)</f>
        <v>#VALUE!</v>
      </c>
      <c r="B1136" t="e">
        <f>IF(Table1[[#This Row],[categories]]="","",
IF(ISNUMBER(SEARCH("*ADULTS*",Table1[categories])),"ADULTS",
IF(ISNUMBER(SEARCH("*CHILDREN*",Table1[categories])),"CHILDREN",
IF(ISNUMBER(SEARCH("*TEENS*",Table1[categories])),"TEENS"))))</f>
        <v>#VALUE!</v>
      </c>
      <c r="C1136" t="e">
        <f>Table1[[#This Row],[startdatetime]]</f>
        <v>#VALUE!</v>
      </c>
      <c r="D1136" t="e">
        <f>CONCATENATE(Table1[[#This Row],[summary]],
CHAR(13),
Table1[[#This Row],[startdayname]],
", ",
TEXT((Table1[[#This Row],[startshortdate]]),"MMM D"),
CHAR(13),
TEXT((Table1[[#This Row],[starttime]]), "h:mm am/pm"),CHAR(13),Table1[[#This Row],[description]],CHAR(13))</f>
        <v>#VALUE!</v>
      </c>
    </row>
    <row r="1137" spans="1:4" x14ac:dyDescent="0.25">
      <c r="A1137" t="e">
        <f>VLOOKUP(Table1[[#This Row],[locationaddress]],VENUEID!$A$2:$B$28,1,TRUE)</f>
        <v>#VALUE!</v>
      </c>
      <c r="B1137" t="e">
        <f>IF(Table1[[#This Row],[categories]]="","",
IF(ISNUMBER(SEARCH("*ADULTS*",Table1[categories])),"ADULTS",
IF(ISNUMBER(SEARCH("*CHILDREN*",Table1[categories])),"CHILDREN",
IF(ISNUMBER(SEARCH("*TEENS*",Table1[categories])),"TEENS"))))</f>
        <v>#VALUE!</v>
      </c>
      <c r="C1137" t="e">
        <f>Table1[[#This Row],[startdatetime]]</f>
        <v>#VALUE!</v>
      </c>
      <c r="D1137" t="e">
        <f>CONCATENATE(Table1[[#This Row],[summary]],
CHAR(13),
Table1[[#This Row],[startdayname]],
", ",
TEXT((Table1[[#This Row],[startshortdate]]),"MMM D"),
CHAR(13),
TEXT((Table1[[#This Row],[starttime]]), "h:mm am/pm"),CHAR(13),Table1[[#This Row],[description]],CHAR(13))</f>
        <v>#VALUE!</v>
      </c>
    </row>
    <row r="1138" spans="1:4" x14ac:dyDescent="0.25">
      <c r="A1138" t="e">
        <f>VLOOKUP(Table1[[#This Row],[locationaddress]],VENUEID!$A$2:$B$28,1,TRUE)</f>
        <v>#VALUE!</v>
      </c>
      <c r="B1138" t="e">
        <f>IF(Table1[[#This Row],[categories]]="","",
IF(ISNUMBER(SEARCH("*ADULTS*",Table1[categories])),"ADULTS",
IF(ISNUMBER(SEARCH("*CHILDREN*",Table1[categories])),"CHILDREN",
IF(ISNUMBER(SEARCH("*TEENS*",Table1[categories])),"TEENS"))))</f>
        <v>#VALUE!</v>
      </c>
      <c r="C1138" t="e">
        <f>Table1[[#This Row],[startdatetime]]</f>
        <v>#VALUE!</v>
      </c>
      <c r="D1138" t="e">
        <f>CONCATENATE(Table1[[#This Row],[summary]],
CHAR(13),
Table1[[#This Row],[startdayname]],
", ",
TEXT((Table1[[#This Row],[startshortdate]]),"MMM D"),
CHAR(13),
TEXT((Table1[[#This Row],[starttime]]), "h:mm am/pm"),CHAR(13),Table1[[#This Row],[description]],CHAR(13))</f>
        <v>#VALUE!</v>
      </c>
    </row>
    <row r="1139" spans="1:4" x14ac:dyDescent="0.25">
      <c r="A1139" t="e">
        <f>VLOOKUP(Table1[[#This Row],[locationaddress]],VENUEID!$A$2:$B$28,1,TRUE)</f>
        <v>#VALUE!</v>
      </c>
      <c r="B1139" t="e">
        <f>IF(Table1[[#This Row],[categories]]="","",
IF(ISNUMBER(SEARCH("*ADULTS*",Table1[categories])),"ADULTS",
IF(ISNUMBER(SEARCH("*CHILDREN*",Table1[categories])),"CHILDREN",
IF(ISNUMBER(SEARCH("*TEENS*",Table1[categories])),"TEENS"))))</f>
        <v>#VALUE!</v>
      </c>
      <c r="C1139" t="e">
        <f>Table1[[#This Row],[startdatetime]]</f>
        <v>#VALUE!</v>
      </c>
      <c r="D1139" t="e">
        <f>CONCATENATE(Table1[[#This Row],[summary]],
CHAR(13),
Table1[[#This Row],[startdayname]],
", ",
TEXT((Table1[[#This Row],[startshortdate]]),"MMM D"),
CHAR(13),
TEXT((Table1[[#This Row],[starttime]]), "h:mm am/pm"),CHAR(13),Table1[[#This Row],[description]],CHAR(13))</f>
        <v>#VALUE!</v>
      </c>
    </row>
    <row r="1140" spans="1:4" x14ac:dyDescent="0.25">
      <c r="A1140" t="e">
        <f>VLOOKUP(Table1[[#This Row],[locationaddress]],VENUEID!$A$2:$B$28,1,TRUE)</f>
        <v>#VALUE!</v>
      </c>
      <c r="B1140" t="e">
        <f>IF(Table1[[#This Row],[categories]]="","",
IF(ISNUMBER(SEARCH("*ADULTS*",Table1[categories])),"ADULTS",
IF(ISNUMBER(SEARCH("*CHILDREN*",Table1[categories])),"CHILDREN",
IF(ISNUMBER(SEARCH("*TEENS*",Table1[categories])),"TEENS"))))</f>
        <v>#VALUE!</v>
      </c>
      <c r="C1140" t="e">
        <f>Table1[[#This Row],[startdatetime]]</f>
        <v>#VALUE!</v>
      </c>
      <c r="D1140" t="e">
        <f>CONCATENATE(Table1[[#This Row],[summary]],
CHAR(13),
Table1[[#This Row],[startdayname]],
", ",
TEXT((Table1[[#This Row],[startshortdate]]),"MMM D"),
CHAR(13),
TEXT((Table1[[#This Row],[starttime]]), "h:mm am/pm"),CHAR(13),Table1[[#This Row],[description]],CHAR(13))</f>
        <v>#VALUE!</v>
      </c>
    </row>
    <row r="1141" spans="1:4" x14ac:dyDescent="0.25">
      <c r="A1141" t="e">
        <f>VLOOKUP(Table1[[#This Row],[locationaddress]],VENUEID!$A$2:$B$28,1,TRUE)</f>
        <v>#VALUE!</v>
      </c>
      <c r="B1141" t="e">
        <f>IF(Table1[[#This Row],[categories]]="","",
IF(ISNUMBER(SEARCH("*ADULTS*",Table1[categories])),"ADULTS",
IF(ISNUMBER(SEARCH("*CHILDREN*",Table1[categories])),"CHILDREN",
IF(ISNUMBER(SEARCH("*TEENS*",Table1[categories])),"TEENS"))))</f>
        <v>#VALUE!</v>
      </c>
      <c r="C1141" t="e">
        <f>Table1[[#This Row],[startdatetime]]</f>
        <v>#VALUE!</v>
      </c>
      <c r="D1141" t="e">
        <f>CONCATENATE(Table1[[#This Row],[summary]],
CHAR(13),
Table1[[#This Row],[startdayname]],
", ",
TEXT((Table1[[#This Row],[startshortdate]]),"MMM D"),
CHAR(13),
TEXT((Table1[[#This Row],[starttime]]), "h:mm am/pm"),CHAR(13),Table1[[#This Row],[description]],CHAR(13))</f>
        <v>#VALUE!</v>
      </c>
    </row>
    <row r="1142" spans="1:4" x14ac:dyDescent="0.25">
      <c r="A1142" t="e">
        <f>VLOOKUP(Table1[[#This Row],[locationaddress]],VENUEID!$A$2:$B$28,1,TRUE)</f>
        <v>#VALUE!</v>
      </c>
      <c r="B1142" t="e">
        <f>IF(Table1[[#This Row],[categories]]="","",
IF(ISNUMBER(SEARCH("*ADULTS*",Table1[categories])),"ADULTS",
IF(ISNUMBER(SEARCH("*CHILDREN*",Table1[categories])),"CHILDREN",
IF(ISNUMBER(SEARCH("*TEENS*",Table1[categories])),"TEENS"))))</f>
        <v>#VALUE!</v>
      </c>
      <c r="C1142" t="e">
        <f>Table1[[#This Row],[startdatetime]]</f>
        <v>#VALUE!</v>
      </c>
      <c r="D1142" t="e">
        <f>CONCATENATE(Table1[[#This Row],[summary]],
CHAR(13),
Table1[[#This Row],[startdayname]],
", ",
TEXT((Table1[[#This Row],[startshortdate]]),"MMM D"),
CHAR(13),
TEXT((Table1[[#This Row],[starttime]]), "h:mm am/pm"),CHAR(13),Table1[[#This Row],[description]],CHAR(13))</f>
        <v>#VALUE!</v>
      </c>
    </row>
    <row r="1143" spans="1:4" x14ac:dyDescent="0.25">
      <c r="A1143" t="e">
        <f>VLOOKUP(Table1[[#This Row],[locationaddress]],VENUEID!$A$2:$B$28,1,TRUE)</f>
        <v>#VALUE!</v>
      </c>
      <c r="B1143" t="e">
        <f>IF(Table1[[#This Row],[categories]]="","",
IF(ISNUMBER(SEARCH("*ADULTS*",Table1[categories])),"ADULTS",
IF(ISNUMBER(SEARCH("*CHILDREN*",Table1[categories])),"CHILDREN",
IF(ISNUMBER(SEARCH("*TEENS*",Table1[categories])),"TEENS"))))</f>
        <v>#VALUE!</v>
      </c>
      <c r="C1143" t="e">
        <f>Table1[[#This Row],[startdatetime]]</f>
        <v>#VALUE!</v>
      </c>
      <c r="D1143" t="e">
        <f>CONCATENATE(Table1[[#This Row],[summary]],
CHAR(13),
Table1[[#This Row],[startdayname]],
", ",
TEXT((Table1[[#This Row],[startshortdate]]),"MMM D"),
CHAR(13),
TEXT((Table1[[#This Row],[starttime]]), "h:mm am/pm"),CHAR(13),Table1[[#This Row],[description]],CHAR(13))</f>
        <v>#VALUE!</v>
      </c>
    </row>
    <row r="1144" spans="1:4" x14ac:dyDescent="0.25">
      <c r="A1144" t="e">
        <f>VLOOKUP(Table1[[#This Row],[locationaddress]],VENUEID!$A$2:$B$28,1,TRUE)</f>
        <v>#VALUE!</v>
      </c>
      <c r="B1144" t="e">
        <f>IF(Table1[[#This Row],[categories]]="","",
IF(ISNUMBER(SEARCH("*ADULTS*",Table1[categories])),"ADULTS",
IF(ISNUMBER(SEARCH("*CHILDREN*",Table1[categories])),"CHILDREN",
IF(ISNUMBER(SEARCH("*TEENS*",Table1[categories])),"TEENS"))))</f>
        <v>#VALUE!</v>
      </c>
      <c r="C1144" t="e">
        <f>Table1[[#This Row],[startdatetime]]</f>
        <v>#VALUE!</v>
      </c>
      <c r="D1144" t="e">
        <f>CONCATENATE(Table1[[#This Row],[summary]],
CHAR(13),
Table1[[#This Row],[startdayname]],
", ",
TEXT((Table1[[#This Row],[startshortdate]]),"MMM D"),
CHAR(13),
TEXT((Table1[[#This Row],[starttime]]), "h:mm am/pm"),CHAR(13),Table1[[#This Row],[description]],CHAR(13))</f>
        <v>#VALUE!</v>
      </c>
    </row>
    <row r="1145" spans="1:4" x14ac:dyDescent="0.25">
      <c r="A1145" t="e">
        <f>VLOOKUP(Table1[[#This Row],[locationaddress]],VENUEID!$A$2:$B$28,1,TRUE)</f>
        <v>#VALUE!</v>
      </c>
      <c r="B1145" t="e">
        <f>IF(Table1[[#This Row],[categories]]="","",
IF(ISNUMBER(SEARCH("*ADULTS*",Table1[categories])),"ADULTS",
IF(ISNUMBER(SEARCH("*CHILDREN*",Table1[categories])),"CHILDREN",
IF(ISNUMBER(SEARCH("*TEENS*",Table1[categories])),"TEENS"))))</f>
        <v>#VALUE!</v>
      </c>
      <c r="C1145" t="e">
        <f>Table1[[#This Row],[startdatetime]]</f>
        <v>#VALUE!</v>
      </c>
      <c r="D1145" t="e">
        <f>CONCATENATE(Table1[[#This Row],[summary]],
CHAR(13),
Table1[[#This Row],[startdayname]],
", ",
TEXT((Table1[[#This Row],[startshortdate]]),"MMM D"),
CHAR(13),
TEXT((Table1[[#This Row],[starttime]]), "h:mm am/pm"),CHAR(13),Table1[[#This Row],[description]],CHAR(13))</f>
        <v>#VALUE!</v>
      </c>
    </row>
    <row r="1146" spans="1:4" x14ac:dyDescent="0.25">
      <c r="A1146" t="e">
        <f>VLOOKUP(Table1[[#This Row],[locationaddress]],VENUEID!$A$2:$B$28,1,TRUE)</f>
        <v>#VALUE!</v>
      </c>
      <c r="B1146" t="e">
        <f>IF(Table1[[#This Row],[categories]]="","",
IF(ISNUMBER(SEARCH("*ADULTS*",Table1[categories])),"ADULTS",
IF(ISNUMBER(SEARCH("*CHILDREN*",Table1[categories])),"CHILDREN",
IF(ISNUMBER(SEARCH("*TEENS*",Table1[categories])),"TEENS"))))</f>
        <v>#VALUE!</v>
      </c>
      <c r="C1146" t="e">
        <f>Table1[[#This Row],[startdatetime]]</f>
        <v>#VALUE!</v>
      </c>
      <c r="D1146" t="e">
        <f>CONCATENATE(Table1[[#This Row],[summary]],
CHAR(13),
Table1[[#This Row],[startdayname]],
", ",
TEXT((Table1[[#This Row],[startshortdate]]),"MMM D"),
CHAR(13),
TEXT((Table1[[#This Row],[starttime]]), "h:mm am/pm"),CHAR(13),Table1[[#This Row],[description]],CHAR(13))</f>
        <v>#VALUE!</v>
      </c>
    </row>
    <row r="1147" spans="1:4" x14ac:dyDescent="0.25">
      <c r="A1147" t="e">
        <f>VLOOKUP(Table1[[#This Row],[locationaddress]],VENUEID!$A$2:$B$28,1,TRUE)</f>
        <v>#VALUE!</v>
      </c>
      <c r="B1147" t="e">
        <f>IF(Table1[[#This Row],[categories]]="","",
IF(ISNUMBER(SEARCH("*ADULTS*",Table1[categories])),"ADULTS",
IF(ISNUMBER(SEARCH("*CHILDREN*",Table1[categories])),"CHILDREN",
IF(ISNUMBER(SEARCH("*TEENS*",Table1[categories])),"TEENS"))))</f>
        <v>#VALUE!</v>
      </c>
      <c r="C1147" t="e">
        <f>Table1[[#This Row],[startdatetime]]</f>
        <v>#VALUE!</v>
      </c>
      <c r="D1147" t="e">
        <f>CONCATENATE(Table1[[#This Row],[summary]],
CHAR(13),
Table1[[#This Row],[startdayname]],
", ",
TEXT((Table1[[#This Row],[startshortdate]]),"MMM D"),
CHAR(13),
TEXT((Table1[[#This Row],[starttime]]), "h:mm am/pm"),CHAR(13),Table1[[#This Row],[description]],CHAR(13))</f>
        <v>#VALUE!</v>
      </c>
    </row>
    <row r="1148" spans="1:4" x14ac:dyDescent="0.25">
      <c r="A1148" t="e">
        <f>VLOOKUP(Table1[[#This Row],[locationaddress]],VENUEID!$A$2:$B$28,1,TRUE)</f>
        <v>#VALUE!</v>
      </c>
      <c r="B1148" t="e">
        <f>IF(Table1[[#This Row],[categories]]="","",
IF(ISNUMBER(SEARCH("*ADULTS*",Table1[categories])),"ADULTS",
IF(ISNUMBER(SEARCH("*CHILDREN*",Table1[categories])),"CHILDREN",
IF(ISNUMBER(SEARCH("*TEENS*",Table1[categories])),"TEENS"))))</f>
        <v>#VALUE!</v>
      </c>
      <c r="C1148" t="e">
        <f>Table1[[#This Row],[startdatetime]]</f>
        <v>#VALUE!</v>
      </c>
      <c r="D1148" t="e">
        <f>CONCATENATE(Table1[[#This Row],[summary]],
CHAR(13),
Table1[[#This Row],[startdayname]],
", ",
TEXT((Table1[[#This Row],[startshortdate]]),"MMM D"),
CHAR(13),
TEXT((Table1[[#This Row],[starttime]]), "h:mm am/pm"),CHAR(13),Table1[[#This Row],[description]],CHAR(13))</f>
        <v>#VALUE!</v>
      </c>
    </row>
    <row r="1149" spans="1:4" x14ac:dyDescent="0.25">
      <c r="A1149" t="e">
        <f>VLOOKUP(Table1[[#This Row],[locationaddress]],VENUEID!$A$2:$B$28,1,TRUE)</f>
        <v>#VALUE!</v>
      </c>
      <c r="B1149" t="e">
        <f>IF(Table1[[#This Row],[categories]]="","",
IF(ISNUMBER(SEARCH("*ADULTS*",Table1[categories])),"ADULTS",
IF(ISNUMBER(SEARCH("*CHILDREN*",Table1[categories])),"CHILDREN",
IF(ISNUMBER(SEARCH("*TEENS*",Table1[categories])),"TEENS"))))</f>
        <v>#VALUE!</v>
      </c>
      <c r="C1149" t="e">
        <f>Table1[[#This Row],[startdatetime]]</f>
        <v>#VALUE!</v>
      </c>
      <c r="D1149" t="e">
        <f>CONCATENATE(Table1[[#This Row],[summary]],
CHAR(13),
Table1[[#This Row],[startdayname]],
", ",
TEXT((Table1[[#This Row],[startshortdate]]),"MMM D"),
CHAR(13),
TEXT((Table1[[#This Row],[starttime]]), "h:mm am/pm"),CHAR(13),Table1[[#This Row],[description]],CHAR(13))</f>
        <v>#VALUE!</v>
      </c>
    </row>
    <row r="1150" spans="1:4" x14ac:dyDescent="0.25">
      <c r="A1150" t="e">
        <f>VLOOKUP(Table1[[#This Row],[locationaddress]],VENUEID!$A$2:$B$28,1,TRUE)</f>
        <v>#VALUE!</v>
      </c>
      <c r="B1150" t="e">
        <f>IF(Table1[[#This Row],[categories]]="","",
IF(ISNUMBER(SEARCH("*ADULTS*",Table1[categories])),"ADULTS",
IF(ISNUMBER(SEARCH("*CHILDREN*",Table1[categories])),"CHILDREN",
IF(ISNUMBER(SEARCH("*TEENS*",Table1[categories])),"TEENS"))))</f>
        <v>#VALUE!</v>
      </c>
      <c r="C1150" t="e">
        <f>Table1[[#This Row],[startdatetime]]</f>
        <v>#VALUE!</v>
      </c>
      <c r="D1150" t="e">
        <f>CONCATENATE(Table1[[#This Row],[summary]],
CHAR(13),
Table1[[#This Row],[startdayname]],
", ",
TEXT((Table1[[#This Row],[startshortdate]]),"MMM D"),
CHAR(13),
TEXT((Table1[[#This Row],[starttime]]), "h:mm am/pm"),CHAR(13),Table1[[#This Row],[description]],CHAR(13))</f>
        <v>#VALUE!</v>
      </c>
    </row>
    <row r="1151" spans="1:4" x14ac:dyDescent="0.25">
      <c r="A1151" t="e">
        <f>VLOOKUP(Table1[[#This Row],[locationaddress]],VENUEID!$A$2:$B$28,1,TRUE)</f>
        <v>#VALUE!</v>
      </c>
      <c r="B1151" t="e">
        <f>IF(Table1[[#This Row],[categories]]="","",
IF(ISNUMBER(SEARCH("*ADULTS*",Table1[categories])),"ADULTS",
IF(ISNUMBER(SEARCH("*CHILDREN*",Table1[categories])),"CHILDREN",
IF(ISNUMBER(SEARCH("*TEENS*",Table1[categories])),"TEENS"))))</f>
        <v>#VALUE!</v>
      </c>
      <c r="C1151" t="e">
        <f>Table1[[#This Row],[startdatetime]]</f>
        <v>#VALUE!</v>
      </c>
      <c r="D1151" t="e">
        <f>CONCATENATE(Table1[[#This Row],[summary]],
CHAR(13),
Table1[[#This Row],[startdayname]],
", ",
TEXT((Table1[[#This Row],[startshortdate]]),"MMM D"),
CHAR(13),
TEXT((Table1[[#This Row],[starttime]]), "h:mm am/pm"),CHAR(13),Table1[[#This Row],[description]],CHAR(13))</f>
        <v>#VALUE!</v>
      </c>
    </row>
    <row r="1152" spans="1:4" x14ac:dyDescent="0.25">
      <c r="A1152" t="e">
        <f>VLOOKUP(Table1[[#This Row],[locationaddress]],VENUEID!$A$2:$B$28,1,TRUE)</f>
        <v>#VALUE!</v>
      </c>
      <c r="B1152" t="e">
        <f>IF(Table1[[#This Row],[categories]]="","",
IF(ISNUMBER(SEARCH("*ADULTS*",Table1[categories])),"ADULTS",
IF(ISNUMBER(SEARCH("*CHILDREN*",Table1[categories])),"CHILDREN",
IF(ISNUMBER(SEARCH("*TEENS*",Table1[categories])),"TEENS"))))</f>
        <v>#VALUE!</v>
      </c>
      <c r="C1152" t="e">
        <f>Table1[[#This Row],[startdatetime]]</f>
        <v>#VALUE!</v>
      </c>
      <c r="D1152" t="e">
        <f>CONCATENATE(Table1[[#This Row],[summary]],
CHAR(13),
Table1[[#This Row],[startdayname]],
", ",
TEXT((Table1[[#This Row],[startshortdate]]),"MMM D"),
CHAR(13),
TEXT((Table1[[#This Row],[starttime]]), "h:mm am/pm"),CHAR(13),Table1[[#This Row],[description]],CHAR(13))</f>
        <v>#VALUE!</v>
      </c>
    </row>
    <row r="1153" spans="1:4" x14ac:dyDescent="0.25">
      <c r="A1153" t="e">
        <f>VLOOKUP(Table1[[#This Row],[locationaddress]],VENUEID!$A$2:$B$28,1,TRUE)</f>
        <v>#VALUE!</v>
      </c>
      <c r="B1153" t="e">
        <f>IF(Table1[[#This Row],[categories]]="","",
IF(ISNUMBER(SEARCH("*ADULTS*",Table1[categories])),"ADULTS",
IF(ISNUMBER(SEARCH("*CHILDREN*",Table1[categories])),"CHILDREN",
IF(ISNUMBER(SEARCH("*TEENS*",Table1[categories])),"TEENS"))))</f>
        <v>#VALUE!</v>
      </c>
      <c r="C1153" t="e">
        <f>Table1[[#This Row],[startdatetime]]</f>
        <v>#VALUE!</v>
      </c>
      <c r="D1153" t="e">
        <f>CONCATENATE(Table1[[#This Row],[summary]],
CHAR(13),
Table1[[#This Row],[startdayname]],
", ",
TEXT((Table1[[#This Row],[startshortdate]]),"MMM D"),
CHAR(13),
TEXT((Table1[[#This Row],[starttime]]), "h:mm am/pm"),CHAR(13),Table1[[#This Row],[description]],CHAR(13))</f>
        <v>#VALUE!</v>
      </c>
    </row>
    <row r="1154" spans="1:4" x14ac:dyDescent="0.25">
      <c r="A1154" t="e">
        <f>VLOOKUP(Table1[[#This Row],[locationaddress]],VENUEID!$A$2:$B$28,1,TRUE)</f>
        <v>#VALUE!</v>
      </c>
      <c r="B1154" t="e">
        <f>IF(Table1[[#This Row],[categories]]="","",
IF(ISNUMBER(SEARCH("*ADULTS*",Table1[categories])),"ADULTS",
IF(ISNUMBER(SEARCH("*CHILDREN*",Table1[categories])),"CHILDREN",
IF(ISNUMBER(SEARCH("*TEENS*",Table1[categories])),"TEENS"))))</f>
        <v>#VALUE!</v>
      </c>
      <c r="C1154" t="e">
        <f>Table1[[#This Row],[startdatetime]]</f>
        <v>#VALUE!</v>
      </c>
      <c r="D1154" t="e">
        <f>CONCATENATE(Table1[[#This Row],[summary]],
CHAR(13),
Table1[[#This Row],[startdayname]],
", ",
TEXT((Table1[[#This Row],[startshortdate]]),"MMM D"),
CHAR(13),
TEXT((Table1[[#This Row],[starttime]]), "h:mm am/pm"),CHAR(13),Table1[[#This Row],[description]],CHAR(13))</f>
        <v>#VALUE!</v>
      </c>
    </row>
    <row r="1155" spans="1:4" x14ac:dyDescent="0.25">
      <c r="A1155" t="e">
        <f>VLOOKUP(Table1[[#This Row],[locationaddress]],VENUEID!$A$2:$B$28,1,TRUE)</f>
        <v>#VALUE!</v>
      </c>
      <c r="B1155" t="e">
        <f>IF(Table1[[#This Row],[categories]]="","",
IF(ISNUMBER(SEARCH("*ADULTS*",Table1[categories])),"ADULTS",
IF(ISNUMBER(SEARCH("*CHILDREN*",Table1[categories])),"CHILDREN",
IF(ISNUMBER(SEARCH("*TEENS*",Table1[categories])),"TEENS"))))</f>
        <v>#VALUE!</v>
      </c>
      <c r="C1155" t="e">
        <f>Table1[[#This Row],[startdatetime]]</f>
        <v>#VALUE!</v>
      </c>
      <c r="D1155" t="e">
        <f>CONCATENATE(Table1[[#This Row],[summary]],
CHAR(13),
Table1[[#This Row],[startdayname]],
", ",
TEXT((Table1[[#This Row],[startshortdate]]),"MMM D"),
CHAR(13),
TEXT((Table1[[#This Row],[starttime]]), "h:mm am/pm"),CHAR(13),Table1[[#This Row],[description]],CHAR(13))</f>
        <v>#VALUE!</v>
      </c>
    </row>
    <row r="1156" spans="1:4" x14ac:dyDescent="0.25">
      <c r="A1156" t="e">
        <f>VLOOKUP(Table1[[#This Row],[locationaddress]],VENUEID!$A$2:$B$28,1,TRUE)</f>
        <v>#VALUE!</v>
      </c>
      <c r="B1156" t="e">
        <f>IF(Table1[[#This Row],[categories]]="","",
IF(ISNUMBER(SEARCH("*ADULTS*",Table1[categories])),"ADULTS",
IF(ISNUMBER(SEARCH("*CHILDREN*",Table1[categories])),"CHILDREN",
IF(ISNUMBER(SEARCH("*TEENS*",Table1[categories])),"TEENS"))))</f>
        <v>#VALUE!</v>
      </c>
      <c r="C1156" t="e">
        <f>Table1[[#This Row],[startdatetime]]</f>
        <v>#VALUE!</v>
      </c>
      <c r="D1156" t="e">
        <f>CONCATENATE(Table1[[#This Row],[summary]],
CHAR(13),
Table1[[#This Row],[startdayname]],
", ",
TEXT((Table1[[#This Row],[startshortdate]]),"MMM D"),
CHAR(13),
TEXT((Table1[[#This Row],[starttime]]), "h:mm am/pm"),CHAR(13),Table1[[#This Row],[description]],CHAR(13))</f>
        <v>#VALUE!</v>
      </c>
    </row>
    <row r="1157" spans="1:4" x14ac:dyDescent="0.25">
      <c r="A1157" t="e">
        <f>VLOOKUP(Table1[[#This Row],[locationaddress]],VENUEID!$A$2:$B$28,1,TRUE)</f>
        <v>#VALUE!</v>
      </c>
      <c r="B1157" t="e">
        <f>IF(Table1[[#This Row],[categories]]="","",
IF(ISNUMBER(SEARCH("*ADULTS*",Table1[categories])),"ADULTS",
IF(ISNUMBER(SEARCH("*CHILDREN*",Table1[categories])),"CHILDREN",
IF(ISNUMBER(SEARCH("*TEENS*",Table1[categories])),"TEENS"))))</f>
        <v>#VALUE!</v>
      </c>
      <c r="C1157" t="e">
        <f>Table1[[#This Row],[startdatetime]]</f>
        <v>#VALUE!</v>
      </c>
      <c r="D1157" t="e">
        <f>CONCATENATE(Table1[[#This Row],[summary]],
CHAR(13),
Table1[[#This Row],[startdayname]],
", ",
TEXT((Table1[[#This Row],[startshortdate]]),"MMM D"),
CHAR(13),
TEXT((Table1[[#This Row],[starttime]]), "h:mm am/pm"),CHAR(13),Table1[[#This Row],[description]],CHAR(13))</f>
        <v>#VALUE!</v>
      </c>
    </row>
    <row r="1158" spans="1:4" x14ac:dyDescent="0.25">
      <c r="A1158" t="e">
        <f>VLOOKUP(Table1[[#This Row],[locationaddress]],VENUEID!$A$2:$B$28,1,TRUE)</f>
        <v>#VALUE!</v>
      </c>
      <c r="B1158" t="e">
        <f>IF(Table1[[#This Row],[categories]]="","",
IF(ISNUMBER(SEARCH("*ADULTS*",Table1[categories])),"ADULTS",
IF(ISNUMBER(SEARCH("*CHILDREN*",Table1[categories])),"CHILDREN",
IF(ISNUMBER(SEARCH("*TEENS*",Table1[categories])),"TEENS"))))</f>
        <v>#VALUE!</v>
      </c>
      <c r="C1158" t="e">
        <f>Table1[[#This Row],[startdatetime]]</f>
        <v>#VALUE!</v>
      </c>
      <c r="D1158" t="e">
        <f>CONCATENATE(Table1[[#This Row],[summary]],
CHAR(13),
Table1[[#This Row],[startdayname]],
", ",
TEXT((Table1[[#This Row],[startshortdate]]),"MMM D"),
CHAR(13),
TEXT((Table1[[#This Row],[starttime]]), "h:mm am/pm"),CHAR(13),Table1[[#This Row],[description]],CHAR(13))</f>
        <v>#VALUE!</v>
      </c>
    </row>
    <row r="1159" spans="1:4" x14ac:dyDescent="0.25">
      <c r="A1159" t="e">
        <f>VLOOKUP(Table1[[#This Row],[locationaddress]],VENUEID!$A$2:$B$28,1,TRUE)</f>
        <v>#VALUE!</v>
      </c>
      <c r="B1159" t="e">
        <f>IF(Table1[[#This Row],[categories]]="","",
IF(ISNUMBER(SEARCH("*ADULTS*",Table1[categories])),"ADULTS",
IF(ISNUMBER(SEARCH("*CHILDREN*",Table1[categories])),"CHILDREN",
IF(ISNUMBER(SEARCH("*TEENS*",Table1[categories])),"TEENS"))))</f>
        <v>#VALUE!</v>
      </c>
      <c r="C1159" t="e">
        <f>Table1[[#This Row],[startdatetime]]</f>
        <v>#VALUE!</v>
      </c>
      <c r="D1159" t="e">
        <f>CONCATENATE(Table1[[#This Row],[summary]],
CHAR(13),
Table1[[#This Row],[startdayname]],
", ",
TEXT((Table1[[#This Row],[startshortdate]]),"MMM D"),
CHAR(13),
TEXT((Table1[[#This Row],[starttime]]), "h:mm am/pm"),CHAR(13),Table1[[#This Row],[description]],CHAR(13))</f>
        <v>#VALUE!</v>
      </c>
    </row>
    <row r="1160" spans="1:4" x14ac:dyDescent="0.25">
      <c r="A1160" t="e">
        <f>VLOOKUP(Table1[[#This Row],[locationaddress]],VENUEID!$A$2:$B$28,1,TRUE)</f>
        <v>#VALUE!</v>
      </c>
      <c r="B1160" t="e">
        <f>IF(Table1[[#This Row],[categories]]="","",
IF(ISNUMBER(SEARCH("*ADULTS*",Table1[categories])),"ADULTS",
IF(ISNUMBER(SEARCH("*CHILDREN*",Table1[categories])),"CHILDREN",
IF(ISNUMBER(SEARCH("*TEENS*",Table1[categories])),"TEENS"))))</f>
        <v>#VALUE!</v>
      </c>
      <c r="C1160" t="e">
        <f>Table1[[#This Row],[startdatetime]]</f>
        <v>#VALUE!</v>
      </c>
      <c r="D1160" t="e">
        <f>CONCATENATE(Table1[[#This Row],[summary]],
CHAR(13),
Table1[[#This Row],[startdayname]],
", ",
TEXT((Table1[[#This Row],[startshortdate]]),"MMM D"),
CHAR(13),
TEXT((Table1[[#This Row],[starttime]]), "h:mm am/pm"),CHAR(13),Table1[[#This Row],[description]],CHAR(13))</f>
        <v>#VALUE!</v>
      </c>
    </row>
    <row r="1161" spans="1:4" x14ac:dyDescent="0.25">
      <c r="A1161" t="e">
        <f>VLOOKUP(Table1[[#This Row],[locationaddress]],VENUEID!$A$2:$B$28,1,TRUE)</f>
        <v>#VALUE!</v>
      </c>
      <c r="B1161" t="e">
        <f>IF(Table1[[#This Row],[categories]]="","",
IF(ISNUMBER(SEARCH("*ADULTS*",Table1[categories])),"ADULTS",
IF(ISNUMBER(SEARCH("*CHILDREN*",Table1[categories])),"CHILDREN",
IF(ISNUMBER(SEARCH("*TEENS*",Table1[categories])),"TEENS"))))</f>
        <v>#VALUE!</v>
      </c>
      <c r="C1161" t="e">
        <f>Table1[[#This Row],[startdatetime]]</f>
        <v>#VALUE!</v>
      </c>
      <c r="D1161" t="e">
        <f>CONCATENATE(Table1[[#This Row],[summary]],
CHAR(13),
Table1[[#This Row],[startdayname]],
", ",
TEXT((Table1[[#This Row],[startshortdate]]),"MMM D"),
CHAR(13),
TEXT((Table1[[#This Row],[starttime]]), "h:mm am/pm"),CHAR(13),Table1[[#This Row],[description]],CHAR(13))</f>
        <v>#VALUE!</v>
      </c>
    </row>
    <row r="1162" spans="1:4" x14ac:dyDescent="0.25">
      <c r="A1162" t="e">
        <f>VLOOKUP(Table1[[#This Row],[locationaddress]],VENUEID!$A$2:$B$28,1,TRUE)</f>
        <v>#VALUE!</v>
      </c>
      <c r="B1162" t="e">
        <f>IF(Table1[[#This Row],[categories]]="","",
IF(ISNUMBER(SEARCH("*ADULTS*",Table1[categories])),"ADULTS",
IF(ISNUMBER(SEARCH("*CHILDREN*",Table1[categories])),"CHILDREN",
IF(ISNUMBER(SEARCH("*TEENS*",Table1[categories])),"TEENS"))))</f>
        <v>#VALUE!</v>
      </c>
      <c r="C1162" t="e">
        <f>Table1[[#This Row],[startdatetime]]</f>
        <v>#VALUE!</v>
      </c>
      <c r="D1162" t="e">
        <f>CONCATENATE(Table1[[#This Row],[summary]],
CHAR(13),
Table1[[#This Row],[startdayname]],
", ",
TEXT((Table1[[#This Row],[startshortdate]]),"MMM D"),
CHAR(13),
TEXT((Table1[[#This Row],[starttime]]), "h:mm am/pm"),CHAR(13),Table1[[#This Row],[description]],CHAR(13))</f>
        <v>#VALUE!</v>
      </c>
    </row>
    <row r="1163" spans="1:4" x14ac:dyDescent="0.25">
      <c r="A1163" t="e">
        <f>VLOOKUP(Table1[[#This Row],[locationaddress]],VENUEID!$A$2:$B$28,1,TRUE)</f>
        <v>#VALUE!</v>
      </c>
      <c r="B1163" t="e">
        <f>IF(Table1[[#This Row],[categories]]="","",
IF(ISNUMBER(SEARCH("*ADULTS*",Table1[categories])),"ADULTS",
IF(ISNUMBER(SEARCH("*CHILDREN*",Table1[categories])),"CHILDREN",
IF(ISNUMBER(SEARCH("*TEENS*",Table1[categories])),"TEENS"))))</f>
        <v>#VALUE!</v>
      </c>
      <c r="C1163" t="e">
        <f>Table1[[#This Row],[startdatetime]]</f>
        <v>#VALUE!</v>
      </c>
      <c r="D1163" t="e">
        <f>CONCATENATE(Table1[[#This Row],[summary]],
CHAR(13),
Table1[[#This Row],[startdayname]],
", ",
TEXT((Table1[[#This Row],[startshortdate]]),"MMM D"),
CHAR(13),
TEXT((Table1[[#This Row],[starttime]]), "h:mm am/pm"),CHAR(13),Table1[[#This Row],[description]],CHAR(13))</f>
        <v>#VALUE!</v>
      </c>
    </row>
    <row r="1164" spans="1:4" x14ac:dyDescent="0.25">
      <c r="A1164" t="e">
        <f>VLOOKUP(Table1[[#This Row],[locationaddress]],VENUEID!$A$2:$B$28,1,TRUE)</f>
        <v>#VALUE!</v>
      </c>
      <c r="B1164" t="e">
        <f>IF(Table1[[#This Row],[categories]]="","",
IF(ISNUMBER(SEARCH("*ADULTS*",Table1[categories])),"ADULTS",
IF(ISNUMBER(SEARCH("*CHILDREN*",Table1[categories])),"CHILDREN",
IF(ISNUMBER(SEARCH("*TEENS*",Table1[categories])),"TEENS"))))</f>
        <v>#VALUE!</v>
      </c>
      <c r="C1164" t="e">
        <f>Table1[[#This Row],[startdatetime]]</f>
        <v>#VALUE!</v>
      </c>
      <c r="D1164" t="e">
        <f>CONCATENATE(Table1[[#This Row],[summary]],
CHAR(13),
Table1[[#This Row],[startdayname]],
", ",
TEXT((Table1[[#This Row],[startshortdate]]),"MMM D"),
CHAR(13),
TEXT((Table1[[#This Row],[starttime]]), "h:mm am/pm"),CHAR(13),Table1[[#This Row],[description]],CHAR(13))</f>
        <v>#VALUE!</v>
      </c>
    </row>
    <row r="1165" spans="1:4" x14ac:dyDescent="0.25">
      <c r="A1165" t="e">
        <f>VLOOKUP(Table1[[#This Row],[locationaddress]],VENUEID!$A$2:$B$28,1,TRUE)</f>
        <v>#VALUE!</v>
      </c>
      <c r="B1165" t="e">
        <f>IF(Table1[[#This Row],[categories]]="","",
IF(ISNUMBER(SEARCH("*ADULTS*",Table1[categories])),"ADULTS",
IF(ISNUMBER(SEARCH("*CHILDREN*",Table1[categories])),"CHILDREN",
IF(ISNUMBER(SEARCH("*TEENS*",Table1[categories])),"TEENS"))))</f>
        <v>#VALUE!</v>
      </c>
      <c r="C1165" t="e">
        <f>Table1[[#This Row],[startdatetime]]</f>
        <v>#VALUE!</v>
      </c>
      <c r="D1165" t="e">
        <f>CONCATENATE(Table1[[#This Row],[summary]],
CHAR(13),
Table1[[#This Row],[startdayname]],
", ",
TEXT((Table1[[#This Row],[startshortdate]]),"MMM D"),
CHAR(13),
TEXT((Table1[[#This Row],[starttime]]), "h:mm am/pm"),CHAR(13),Table1[[#This Row],[description]],CHAR(13))</f>
        <v>#VALUE!</v>
      </c>
    </row>
    <row r="1166" spans="1:4" x14ac:dyDescent="0.25">
      <c r="A1166" t="e">
        <f>VLOOKUP(Table1[[#This Row],[locationaddress]],VENUEID!$A$2:$B$28,1,TRUE)</f>
        <v>#VALUE!</v>
      </c>
      <c r="B1166" t="e">
        <f>IF(Table1[[#This Row],[categories]]="","",
IF(ISNUMBER(SEARCH("*ADULTS*",Table1[categories])),"ADULTS",
IF(ISNUMBER(SEARCH("*CHILDREN*",Table1[categories])),"CHILDREN",
IF(ISNUMBER(SEARCH("*TEENS*",Table1[categories])),"TEENS"))))</f>
        <v>#VALUE!</v>
      </c>
      <c r="C1166" t="e">
        <f>Table1[[#This Row],[startdatetime]]</f>
        <v>#VALUE!</v>
      </c>
      <c r="D1166" t="e">
        <f>CONCATENATE(Table1[[#This Row],[summary]],
CHAR(13),
Table1[[#This Row],[startdayname]],
", ",
TEXT((Table1[[#This Row],[startshortdate]]),"MMM D"),
CHAR(13),
TEXT((Table1[[#This Row],[starttime]]), "h:mm am/pm"),CHAR(13),Table1[[#This Row],[description]],CHAR(13))</f>
        <v>#VALUE!</v>
      </c>
    </row>
    <row r="1167" spans="1:4" x14ac:dyDescent="0.25">
      <c r="A1167" t="e">
        <f>VLOOKUP(Table1[[#This Row],[locationaddress]],VENUEID!$A$2:$B$28,1,TRUE)</f>
        <v>#VALUE!</v>
      </c>
      <c r="B1167" t="e">
        <f>IF(Table1[[#This Row],[categories]]="","",
IF(ISNUMBER(SEARCH("*ADULTS*",Table1[categories])),"ADULTS",
IF(ISNUMBER(SEARCH("*CHILDREN*",Table1[categories])),"CHILDREN",
IF(ISNUMBER(SEARCH("*TEENS*",Table1[categories])),"TEENS"))))</f>
        <v>#VALUE!</v>
      </c>
      <c r="C1167" t="e">
        <f>Table1[[#This Row],[startdatetime]]</f>
        <v>#VALUE!</v>
      </c>
      <c r="D1167" t="e">
        <f>CONCATENATE(Table1[[#This Row],[summary]],
CHAR(13),
Table1[[#This Row],[startdayname]],
", ",
TEXT((Table1[[#This Row],[startshortdate]]),"MMM D"),
CHAR(13),
TEXT((Table1[[#This Row],[starttime]]), "h:mm am/pm"),CHAR(13),Table1[[#This Row],[description]],CHAR(13))</f>
        <v>#VALUE!</v>
      </c>
    </row>
    <row r="1168" spans="1:4" x14ac:dyDescent="0.25">
      <c r="A1168" t="e">
        <f>VLOOKUP(Table1[[#This Row],[locationaddress]],VENUEID!$A$2:$B$28,1,TRUE)</f>
        <v>#VALUE!</v>
      </c>
      <c r="B1168" t="e">
        <f>IF(Table1[[#This Row],[categories]]="","",
IF(ISNUMBER(SEARCH("*ADULTS*",Table1[categories])),"ADULTS",
IF(ISNUMBER(SEARCH("*CHILDREN*",Table1[categories])),"CHILDREN",
IF(ISNUMBER(SEARCH("*TEENS*",Table1[categories])),"TEENS"))))</f>
        <v>#VALUE!</v>
      </c>
      <c r="C1168" t="e">
        <f>Table1[[#This Row],[startdatetime]]</f>
        <v>#VALUE!</v>
      </c>
      <c r="D1168" t="e">
        <f>CONCATENATE(Table1[[#This Row],[summary]],
CHAR(13),
Table1[[#This Row],[startdayname]],
", ",
TEXT((Table1[[#This Row],[startshortdate]]),"MMM D"),
CHAR(13),
TEXT((Table1[[#This Row],[starttime]]), "h:mm am/pm"),CHAR(13),Table1[[#This Row],[description]],CHAR(13))</f>
        <v>#VALUE!</v>
      </c>
    </row>
    <row r="1169" spans="1:4" x14ac:dyDescent="0.25">
      <c r="A1169" t="e">
        <f>VLOOKUP(Table1[[#This Row],[locationaddress]],VENUEID!$A$2:$B$28,1,TRUE)</f>
        <v>#VALUE!</v>
      </c>
      <c r="B1169" t="e">
        <f>IF(Table1[[#This Row],[categories]]="","",
IF(ISNUMBER(SEARCH("*ADULTS*",Table1[categories])),"ADULTS",
IF(ISNUMBER(SEARCH("*CHILDREN*",Table1[categories])),"CHILDREN",
IF(ISNUMBER(SEARCH("*TEENS*",Table1[categories])),"TEENS"))))</f>
        <v>#VALUE!</v>
      </c>
      <c r="C1169" t="e">
        <f>Table1[[#This Row],[startdatetime]]</f>
        <v>#VALUE!</v>
      </c>
      <c r="D1169" t="e">
        <f>CONCATENATE(Table1[[#This Row],[summary]],
CHAR(13),
Table1[[#This Row],[startdayname]],
", ",
TEXT((Table1[[#This Row],[startshortdate]]),"MMM D"),
CHAR(13),
TEXT((Table1[[#This Row],[starttime]]), "h:mm am/pm"),CHAR(13),Table1[[#This Row],[description]],CHAR(13))</f>
        <v>#VALUE!</v>
      </c>
    </row>
    <row r="1170" spans="1:4" x14ac:dyDescent="0.25">
      <c r="A1170" t="e">
        <f>VLOOKUP(Table1[[#This Row],[locationaddress]],VENUEID!$A$2:$B$28,1,TRUE)</f>
        <v>#VALUE!</v>
      </c>
      <c r="B1170" t="e">
        <f>IF(Table1[[#This Row],[categories]]="","",
IF(ISNUMBER(SEARCH("*ADULTS*",Table1[categories])),"ADULTS",
IF(ISNUMBER(SEARCH("*CHILDREN*",Table1[categories])),"CHILDREN",
IF(ISNUMBER(SEARCH("*TEENS*",Table1[categories])),"TEENS"))))</f>
        <v>#VALUE!</v>
      </c>
      <c r="C1170" t="e">
        <f>Table1[[#This Row],[startdatetime]]</f>
        <v>#VALUE!</v>
      </c>
      <c r="D1170" t="e">
        <f>CONCATENATE(Table1[[#This Row],[summary]],
CHAR(13),
Table1[[#This Row],[startdayname]],
", ",
TEXT((Table1[[#This Row],[startshortdate]]),"MMM D"),
CHAR(13),
TEXT((Table1[[#This Row],[starttime]]), "h:mm am/pm"),CHAR(13),Table1[[#This Row],[description]],CHAR(13))</f>
        <v>#VALUE!</v>
      </c>
    </row>
    <row r="1171" spans="1:4" x14ac:dyDescent="0.25">
      <c r="A1171" t="e">
        <f>VLOOKUP(Table1[[#This Row],[locationaddress]],VENUEID!$A$2:$B$28,1,TRUE)</f>
        <v>#VALUE!</v>
      </c>
      <c r="B1171" t="e">
        <f>IF(Table1[[#This Row],[categories]]="","",
IF(ISNUMBER(SEARCH("*ADULTS*",Table1[categories])),"ADULTS",
IF(ISNUMBER(SEARCH("*CHILDREN*",Table1[categories])),"CHILDREN",
IF(ISNUMBER(SEARCH("*TEENS*",Table1[categories])),"TEENS"))))</f>
        <v>#VALUE!</v>
      </c>
      <c r="C1171" t="e">
        <f>Table1[[#This Row],[startdatetime]]</f>
        <v>#VALUE!</v>
      </c>
      <c r="D1171" t="e">
        <f>CONCATENATE(Table1[[#This Row],[summary]],
CHAR(13),
Table1[[#This Row],[startdayname]],
", ",
TEXT((Table1[[#This Row],[startshortdate]]),"MMM D"),
CHAR(13),
TEXT((Table1[[#This Row],[starttime]]), "h:mm am/pm"),CHAR(13),Table1[[#This Row],[description]],CHAR(13))</f>
        <v>#VALUE!</v>
      </c>
    </row>
    <row r="1172" spans="1:4" x14ac:dyDescent="0.25">
      <c r="A1172" t="e">
        <f>VLOOKUP(Table1[[#This Row],[locationaddress]],VENUEID!$A$2:$B$28,1,TRUE)</f>
        <v>#VALUE!</v>
      </c>
      <c r="B1172" t="e">
        <f>IF(Table1[[#This Row],[categories]]="","",
IF(ISNUMBER(SEARCH("*ADULTS*",Table1[categories])),"ADULTS",
IF(ISNUMBER(SEARCH("*CHILDREN*",Table1[categories])),"CHILDREN",
IF(ISNUMBER(SEARCH("*TEENS*",Table1[categories])),"TEENS"))))</f>
        <v>#VALUE!</v>
      </c>
      <c r="C1172" t="e">
        <f>Table1[[#This Row],[startdatetime]]</f>
        <v>#VALUE!</v>
      </c>
      <c r="D1172" t="e">
        <f>CONCATENATE(Table1[[#This Row],[summary]],
CHAR(13),
Table1[[#This Row],[startdayname]],
", ",
TEXT((Table1[[#This Row],[startshortdate]]),"MMM D"),
CHAR(13),
TEXT((Table1[[#This Row],[starttime]]), "h:mm am/pm"),CHAR(13),Table1[[#This Row],[description]],CHAR(13))</f>
        <v>#VALUE!</v>
      </c>
    </row>
    <row r="1173" spans="1:4" x14ac:dyDescent="0.25">
      <c r="A1173" t="e">
        <f>VLOOKUP(Table1[[#This Row],[locationaddress]],VENUEID!$A$2:$B$28,1,TRUE)</f>
        <v>#VALUE!</v>
      </c>
      <c r="B1173" t="e">
        <f>IF(Table1[[#This Row],[categories]]="","",
IF(ISNUMBER(SEARCH("*ADULTS*",Table1[categories])),"ADULTS",
IF(ISNUMBER(SEARCH("*CHILDREN*",Table1[categories])),"CHILDREN",
IF(ISNUMBER(SEARCH("*TEENS*",Table1[categories])),"TEENS"))))</f>
        <v>#VALUE!</v>
      </c>
      <c r="C1173" t="e">
        <f>Table1[[#This Row],[startdatetime]]</f>
        <v>#VALUE!</v>
      </c>
      <c r="D1173" t="e">
        <f>CONCATENATE(Table1[[#This Row],[summary]],
CHAR(13),
Table1[[#This Row],[startdayname]],
", ",
TEXT((Table1[[#This Row],[startshortdate]]),"MMM D"),
CHAR(13),
TEXT((Table1[[#This Row],[starttime]]), "h:mm am/pm"),CHAR(13),Table1[[#This Row],[description]],CHAR(13))</f>
        <v>#VALUE!</v>
      </c>
    </row>
    <row r="1174" spans="1:4" x14ac:dyDescent="0.25">
      <c r="A1174" t="e">
        <f>VLOOKUP(Table1[[#This Row],[locationaddress]],VENUEID!$A$2:$B$28,1,TRUE)</f>
        <v>#VALUE!</v>
      </c>
      <c r="B1174" t="e">
        <f>IF(Table1[[#This Row],[categories]]="","",
IF(ISNUMBER(SEARCH("*ADULTS*",Table1[categories])),"ADULTS",
IF(ISNUMBER(SEARCH("*CHILDREN*",Table1[categories])),"CHILDREN",
IF(ISNUMBER(SEARCH("*TEENS*",Table1[categories])),"TEENS"))))</f>
        <v>#VALUE!</v>
      </c>
      <c r="C1174" t="e">
        <f>Table1[[#This Row],[startdatetime]]</f>
        <v>#VALUE!</v>
      </c>
      <c r="D1174" t="e">
        <f>CONCATENATE(Table1[[#This Row],[summary]],
CHAR(13),
Table1[[#This Row],[startdayname]],
", ",
TEXT((Table1[[#This Row],[startshortdate]]),"MMM D"),
CHAR(13),
TEXT((Table1[[#This Row],[starttime]]), "h:mm am/pm"),CHAR(13),Table1[[#This Row],[description]],CHAR(13))</f>
        <v>#VALUE!</v>
      </c>
    </row>
    <row r="1175" spans="1:4" x14ac:dyDescent="0.25">
      <c r="A1175" t="e">
        <f>VLOOKUP(Table1[[#This Row],[locationaddress]],VENUEID!$A$2:$B$28,1,TRUE)</f>
        <v>#VALUE!</v>
      </c>
      <c r="B1175" t="e">
        <f>IF(Table1[[#This Row],[categories]]="","",
IF(ISNUMBER(SEARCH("*ADULTS*",Table1[categories])),"ADULTS",
IF(ISNUMBER(SEARCH("*CHILDREN*",Table1[categories])),"CHILDREN",
IF(ISNUMBER(SEARCH("*TEENS*",Table1[categories])),"TEENS"))))</f>
        <v>#VALUE!</v>
      </c>
      <c r="C1175" t="e">
        <f>Table1[[#This Row],[startdatetime]]</f>
        <v>#VALUE!</v>
      </c>
      <c r="D1175" t="e">
        <f>CONCATENATE(Table1[[#This Row],[summary]],
CHAR(13),
Table1[[#This Row],[startdayname]],
", ",
TEXT((Table1[[#This Row],[startshortdate]]),"MMM D"),
CHAR(13),
TEXT((Table1[[#This Row],[starttime]]), "h:mm am/pm"),CHAR(13),Table1[[#This Row],[description]],CHAR(13))</f>
        <v>#VALUE!</v>
      </c>
    </row>
    <row r="1176" spans="1:4" x14ac:dyDescent="0.25">
      <c r="A1176" t="e">
        <f>VLOOKUP(Table1[[#This Row],[locationaddress]],VENUEID!$A$2:$B$28,1,TRUE)</f>
        <v>#VALUE!</v>
      </c>
      <c r="B1176" t="e">
        <f>IF(Table1[[#This Row],[categories]]="","",
IF(ISNUMBER(SEARCH("*ADULTS*",Table1[categories])),"ADULTS",
IF(ISNUMBER(SEARCH("*CHILDREN*",Table1[categories])),"CHILDREN",
IF(ISNUMBER(SEARCH("*TEENS*",Table1[categories])),"TEENS"))))</f>
        <v>#VALUE!</v>
      </c>
      <c r="C1176" t="e">
        <f>Table1[[#This Row],[startdatetime]]</f>
        <v>#VALUE!</v>
      </c>
      <c r="D1176" t="e">
        <f>CONCATENATE(Table1[[#This Row],[summary]],
CHAR(13),
Table1[[#This Row],[startdayname]],
", ",
TEXT((Table1[[#This Row],[startshortdate]]),"MMM D"),
CHAR(13),
TEXT((Table1[[#This Row],[starttime]]), "h:mm am/pm"),CHAR(13),Table1[[#This Row],[description]],CHAR(13))</f>
        <v>#VALUE!</v>
      </c>
    </row>
    <row r="1177" spans="1:4" x14ac:dyDescent="0.25">
      <c r="A1177" t="e">
        <f>VLOOKUP(Table1[[#This Row],[locationaddress]],VENUEID!$A$2:$B$28,1,TRUE)</f>
        <v>#VALUE!</v>
      </c>
      <c r="B1177" t="e">
        <f>IF(Table1[[#This Row],[categories]]="","",
IF(ISNUMBER(SEARCH("*ADULTS*",Table1[categories])),"ADULTS",
IF(ISNUMBER(SEARCH("*CHILDREN*",Table1[categories])),"CHILDREN",
IF(ISNUMBER(SEARCH("*TEENS*",Table1[categories])),"TEENS"))))</f>
        <v>#VALUE!</v>
      </c>
      <c r="C1177" t="e">
        <f>Table1[[#This Row],[startdatetime]]</f>
        <v>#VALUE!</v>
      </c>
      <c r="D1177" t="e">
        <f>CONCATENATE(Table1[[#This Row],[summary]],
CHAR(13),
Table1[[#This Row],[startdayname]],
", ",
TEXT((Table1[[#This Row],[startshortdate]]),"MMM D"),
CHAR(13),
TEXT((Table1[[#This Row],[starttime]]), "h:mm am/pm"),CHAR(13),Table1[[#This Row],[description]],CHAR(13))</f>
        <v>#VALUE!</v>
      </c>
    </row>
    <row r="1178" spans="1:4" x14ac:dyDescent="0.25">
      <c r="A1178" t="e">
        <f>VLOOKUP(Table1[[#This Row],[locationaddress]],VENUEID!$A$2:$B$28,1,TRUE)</f>
        <v>#VALUE!</v>
      </c>
      <c r="B1178" t="e">
        <f>IF(Table1[[#This Row],[categories]]="","",
IF(ISNUMBER(SEARCH("*ADULTS*",Table1[categories])),"ADULTS",
IF(ISNUMBER(SEARCH("*CHILDREN*",Table1[categories])),"CHILDREN",
IF(ISNUMBER(SEARCH("*TEENS*",Table1[categories])),"TEENS"))))</f>
        <v>#VALUE!</v>
      </c>
      <c r="C1178" t="e">
        <f>Table1[[#This Row],[startdatetime]]</f>
        <v>#VALUE!</v>
      </c>
      <c r="D1178" t="e">
        <f>CONCATENATE(Table1[[#This Row],[summary]],
CHAR(13),
Table1[[#This Row],[startdayname]],
", ",
TEXT((Table1[[#This Row],[startshortdate]]),"MMM D"),
CHAR(13),
TEXT((Table1[[#This Row],[starttime]]), "h:mm am/pm"),CHAR(13),Table1[[#This Row],[description]],CHAR(13))</f>
        <v>#VALUE!</v>
      </c>
    </row>
    <row r="1179" spans="1:4" x14ac:dyDescent="0.25">
      <c r="A1179" t="e">
        <f>VLOOKUP(Table1[[#This Row],[locationaddress]],VENUEID!$A$2:$B$28,1,TRUE)</f>
        <v>#VALUE!</v>
      </c>
      <c r="B1179" t="e">
        <f>IF(Table1[[#This Row],[categories]]="","",
IF(ISNUMBER(SEARCH("*ADULTS*",Table1[categories])),"ADULTS",
IF(ISNUMBER(SEARCH("*CHILDREN*",Table1[categories])),"CHILDREN",
IF(ISNUMBER(SEARCH("*TEENS*",Table1[categories])),"TEENS"))))</f>
        <v>#VALUE!</v>
      </c>
      <c r="C1179" t="e">
        <f>Table1[[#This Row],[startdatetime]]</f>
        <v>#VALUE!</v>
      </c>
      <c r="D1179" t="e">
        <f>CONCATENATE(Table1[[#This Row],[summary]],
CHAR(13),
Table1[[#This Row],[startdayname]],
", ",
TEXT((Table1[[#This Row],[startshortdate]]),"MMM D"),
CHAR(13),
TEXT((Table1[[#This Row],[starttime]]), "h:mm am/pm"),CHAR(13),Table1[[#This Row],[description]],CHAR(13))</f>
        <v>#VALUE!</v>
      </c>
    </row>
    <row r="1180" spans="1:4" x14ac:dyDescent="0.25">
      <c r="A1180" t="e">
        <f>VLOOKUP(Table1[[#This Row],[locationaddress]],VENUEID!$A$2:$B$28,1,TRUE)</f>
        <v>#VALUE!</v>
      </c>
      <c r="B1180" t="e">
        <f>IF(Table1[[#This Row],[categories]]="","",
IF(ISNUMBER(SEARCH("*ADULTS*",Table1[categories])),"ADULTS",
IF(ISNUMBER(SEARCH("*CHILDREN*",Table1[categories])),"CHILDREN",
IF(ISNUMBER(SEARCH("*TEENS*",Table1[categories])),"TEENS"))))</f>
        <v>#VALUE!</v>
      </c>
      <c r="C1180" t="e">
        <f>Table1[[#This Row],[startdatetime]]</f>
        <v>#VALUE!</v>
      </c>
      <c r="D1180" t="e">
        <f>CONCATENATE(Table1[[#This Row],[summary]],
CHAR(13),
Table1[[#This Row],[startdayname]],
", ",
TEXT((Table1[[#This Row],[startshortdate]]),"MMM D"),
CHAR(13),
TEXT((Table1[[#This Row],[starttime]]), "h:mm am/pm"),CHAR(13),Table1[[#This Row],[description]],CHAR(13))</f>
        <v>#VALUE!</v>
      </c>
    </row>
    <row r="1181" spans="1:4" x14ac:dyDescent="0.25">
      <c r="A1181" t="e">
        <f>VLOOKUP(Table1[[#This Row],[locationaddress]],VENUEID!$A$2:$B$28,1,TRUE)</f>
        <v>#VALUE!</v>
      </c>
      <c r="B1181" t="e">
        <f>IF(Table1[[#This Row],[categories]]="","",
IF(ISNUMBER(SEARCH("*ADULTS*",Table1[categories])),"ADULTS",
IF(ISNUMBER(SEARCH("*CHILDREN*",Table1[categories])),"CHILDREN",
IF(ISNUMBER(SEARCH("*TEENS*",Table1[categories])),"TEENS"))))</f>
        <v>#VALUE!</v>
      </c>
      <c r="C1181" t="e">
        <f>Table1[[#This Row],[startdatetime]]</f>
        <v>#VALUE!</v>
      </c>
      <c r="D1181" t="e">
        <f>CONCATENATE(Table1[[#This Row],[summary]],
CHAR(13),
Table1[[#This Row],[startdayname]],
", ",
TEXT((Table1[[#This Row],[startshortdate]]),"MMM D"),
CHAR(13),
TEXT((Table1[[#This Row],[starttime]]), "h:mm am/pm"),CHAR(13),Table1[[#This Row],[description]],CHAR(13))</f>
        <v>#VALUE!</v>
      </c>
    </row>
    <row r="1182" spans="1:4" x14ac:dyDescent="0.25">
      <c r="A1182" t="e">
        <f>VLOOKUP(Table1[[#This Row],[locationaddress]],VENUEID!$A$2:$B$28,1,TRUE)</f>
        <v>#VALUE!</v>
      </c>
      <c r="B1182" t="e">
        <f>IF(Table1[[#This Row],[categories]]="","",
IF(ISNUMBER(SEARCH("*ADULTS*",Table1[categories])),"ADULTS",
IF(ISNUMBER(SEARCH("*CHILDREN*",Table1[categories])),"CHILDREN",
IF(ISNUMBER(SEARCH("*TEENS*",Table1[categories])),"TEENS"))))</f>
        <v>#VALUE!</v>
      </c>
      <c r="C1182" t="e">
        <f>Table1[[#This Row],[startdatetime]]</f>
        <v>#VALUE!</v>
      </c>
      <c r="D1182" t="e">
        <f>CONCATENATE(Table1[[#This Row],[summary]],
CHAR(13),
Table1[[#This Row],[startdayname]],
", ",
TEXT((Table1[[#This Row],[startshortdate]]),"MMM D"),
CHAR(13),
TEXT((Table1[[#This Row],[starttime]]), "h:mm am/pm"),CHAR(13),Table1[[#This Row],[description]],CHAR(13))</f>
        <v>#VALUE!</v>
      </c>
    </row>
    <row r="1183" spans="1:4" x14ac:dyDescent="0.25">
      <c r="A1183" t="e">
        <f>VLOOKUP(Table1[[#This Row],[locationaddress]],VENUEID!$A$2:$B$28,1,TRUE)</f>
        <v>#VALUE!</v>
      </c>
      <c r="B1183" t="e">
        <f>IF(Table1[[#This Row],[categories]]="","",
IF(ISNUMBER(SEARCH("*ADULTS*",Table1[categories])),"ADULTS",
IF(ISNUMBER(SEARCH("*CHILDREN*",Table1[categories])),"CHILDREN",
IF(ISNUMBER(SEARCH("*TEENS*",Table1[categories])),"TEENS"))))</f>
        <v>#VALUE!</v>
      </c>
      <c r="C1183" t="e">
        <f>Table1[[#This Row],[startdatetime]]</f>
        <v>#VALUE!</v>
      </c>
      <c r="D1183" t="e">
        <f>CONCATENATE(Table1[[#This Row],[summary]],
CHAR(13),
Table1[[#This Row],[startdayname]],
", ",
TEXT((Table1[[#This Row],[startshortdate]]),"MMM D"),
CHAR(13),
TEXT((Table1[[#This Row],[starttime]]), "h:mm am/pm"),CHAR(13),Table1[[#This Row],[description]],CHAR(13))</f>
        <v>#VALUE!</v>
      </c>
    </row>
    <row r="1184" spans="1:4" x14ac:dyDescent="0.25">
      <c r="A1184" t="e">
        <f>VLOOKUP(Table1[[#This Row],[locationaddress]],VENUEID!$A$2:$B$28,1,TRUE)</f>
        <v>#VALUE!</v>
      </c>
      <c r="B1184" t="e">
        <f>IF(Table1[[#This Row],[categories]]="","",
IF(ISNUMBER(SEARCH("*ADULTS*",Table1[categories])),"ADULTS",
IF(ISNUMBER(SEARCH("*CHILDREN*",Table1[categories])),"CHILDREN",
IF(ISNUMBER(SEARCH("*TEENS*",Table1[categories])),"TEENS"))))</f>
        <v>#VALUE!</v>
      </c>
      <c r="C1184" t="e">
        <f>Table1[[#This Row],[startdatetime]]</f>
        <v>#VALUE!</v>
      </c>
      <c r="D1184" t="e">
        <f>CONCATENATE(Table1[[#This Row],[summary]],
CHAR(13),
Table1[[#This Row],[startdayname]],
", ",
TEXT((Table1[[#This Row],[startshortdate]]),"MMM D"),
CHAR(13),
TEXT((Table1[[#This Row],[starttime]]), "h:mm am/pm"),CHAR(13),Table1[[#This Row],[description]],CHAR(13))</f>
        <v>#VALUE!</v>
      </c>
    </row>
    <row r="1185" spans="1:4" x14ac:dyDescent="0.25">
      <c r="A1185" t="e">
        <f>VLOOKUP(Table1[[#This Row],[locationaddress]],VENUEID!$A$2:$B$28,1,TRUE)</f>
        <v>#VALUE!</v>
      </c>
      <c r="B1185" t="e">
        <f>IF(Table1[[#This Row],[categories]]="","",
IF(ISNUMBER(SEARCH("*ADULTS*",Table1[categories])),"ADULTS",
IF(ISNUMBER(SEARCH("*CHILDREN*",Table1[categories])),"CHILDREN",
IF(ISNUMBER(SEARCH("*TEENS*",Table1[categories])),"TEENS"))))</f>
        <v>#VALUE!</v>
      </c>
      <c r="C1185" t="e">
        <f>Table1[[#This Row],[startdatetime]]</f>
        <v>#VALUE!</v>
      </c>
      <c r="D1185" t="e">
        <f>CONCATENATE(Table1[[#This Row],[summary]],
CHAR(13),
Table1[[#This Row],[startdayname]],
", ",
TEXT((Table1[[#This Row],[startshortdate]]),"MMM D"),
CHAR(13),
TEXT((Table1[[#This Row],[starttime]]), "h:mm am/pm"),CHAR(13),Table1[[#This Row],[description]],CHAR(13))</f>
        <v>#VALUE!</v>
      </c>
    </row>
    <row r="1186" spans="1:4" x14ac:dyDescent="0.25">
      <c r="A1186" t="e">
        <f>VLOOKUP(Table1[[#This Row],[locationaddress]],VENUEID!$A$2:$B$28,1,TRUE)</f>
        <v>#VALUE!</v>
      </c>
      <c r="B1186" t="e">
        <f>IF(Table1[[#This Row],[categories]]="","",
IF(ISNUMBER(SEARCH("*ADULTS*",Table1[categories])),"ADULTS",
IF(ISNUMBER(SEARCH("*CHILDREN*",Table1[categories])),"CHILDREN",
IF(ISNUMBER(SEARCH("*TEENS*",Table1[categories])),"TEENS"))))</f>
        <v>#VALUE!</v>
      </c>
      <c r="C1186" t="e">
        <f>Table1[[#This Row],[startdatetime]]</f>
        <v>#VALUE!</v>
      </c>
      <c r="D1186" t="e">
        <f>CONCATENATE(Table1[[#This Row],[summary]],
CHAR(13),
Table1[[#This Row],[startdayname]],
", ",
TEXT((Table1[[#This Row],[startshortdate]]),"MMM D"),
CHAR(13),
TEXT((Table1[[#This Row],[starttime]]), "h:mm am/pm"),CHAR(13),Table1[[#This Row],[description]],CHAR(13))</f>
        <v>#VALUE!</v>
      </c>
    </row>
    <row r="1187" spans="1:4" x14ac:dyDescent="0.25">
      <c r="A1187" t="e">
        <f>VLOOKUP(Table1[[#This Row],[locationaddress]],VENUEID!$A$2:$B$28,1,TRUE)</f>
        <v>#VALUE!</v>
      </c>
      <c r="B1187" t="e">
        <f>IF(Table1[[#This Row],[categories]]="","",
IF(ISNUMBER(SEARCH("*ADULTS*",Table1[categories])),"ADULTS",
IF(ISNUMBER(SEARCH("*CHILDREN*",Table1[categories])),"CHILDREN",
IF(ISNUMBER(SEARCH("*TEENS*",Table1[categories])),"TEENS"))))</f>
        <v>#VALUE!</v>
      </c>
      <c r="C1187" t="e">
        <f>Table1[[#This Row],[startdatetime]]</f>
        <v>#VALUE!</v>
      </c>
      <c r="D1187" t="e">
        <f>CONCATENATE(Table1[[#This Row],[summary]],
CHAR(13),
Table1[[#This Row],[startdayname]],
", ",
TEXT((Table1[[#This Row],[startshortdate]]),"MMM D"),
CHAR(13),
TEXT((Table1[[#This Row],[starttime]]), "h:mm am/pm"),CHAR(13),Table1[[#This Row],[description]],CHAR(13))</f>
        <v>#VALUE!</v>
      </c>
    </row>
    <row r="1188" spans="1:4" x14ac:dyDescent="0.25">
      <c r="A1188" t="e">
        <f>VLOOKUP(Table1[[#This Row],[locationaddress]],VENUEID!$A$2:$B$28,1,TRUE)</f>
        <v>#VALUE!</v>
      </c>
      <c r="B1188" t="e">
        <f>IF(Table1[[#This Row],[categories]]="","",
IF(ISNUMBER(SEARCH("*ADULTS*",Table1[categories])),"ADULTS",
IF(ISNUMBER(SEARCH("*CHILDREN*",Table1[categories])),"CHILDREN",
IF(ISNUMBER(SEARCH("*TEENS*",Table1[categories])),"TEENS"))))</f>
        <v>#VALUE!</v>
      </c>
      <c r="C1188" t="e">
        <f>Table1[[#This Row],[startdatetime]]</f>
        <v>#VALUE!</v>
      </c>
      <c r="D1188" t="e">
        <f>CONCATENATE(Table1[[#This Row],[summary]],
CHAR(13),
Table1[[#This Row],[startdayname]],
", ",
TEXT((Table1[[#This Row],[startshortdate]]),"MMM D"),
CHAR(13),
TEXT((Table1[[#This Row],[starttime]]), "h:mm am/pm"),CHAR(13),Table1[[#This Row],[description]],CHAR(13))</f>
        <v>#VALUE!</v>
      </c>
    </row>
    <row r="1189" spans="1:4" x14ac:dyDescent="0.25">
      <c r="A1189" t="e">
        <f>VLOOKUP(Table1[[#This Row],[locationaddress]],VENUEID!$A$2:$B$28,1,TRUE)</f>
        <v>#VALUE!</v>
      </c>
      <c r="B1189" t="e">
        <f>IF(Table1[[#This Row],[categories]]="","",
IF(ISNUMBER(SEARCH("*ADULTS*",Table1[categories])),"ADULTS",
IF(ISNUMBER(SEARCH("*CHILDREN*",Table1[categories])),"CHILDREN",
IF(ISNUMBER(SEARCH("*TEENS*",Table1[categories])),"TEENS"))))</f>
        <v>#VALUE!</v>
      </c>
      <c r="C1189" t="e">
        <f>Table1[[#This Row],[startdatetime]]</f>
        <v>#VALUE!</v>
      </c>
      <c r="D1189" t="e">
        <f>CONCATENATE(Table1[[#This Row],[summary]],
CHAR(13),
Table1[[#This Row],[startdayname]],
", ",
TEXT((Table1[[#This Row],[startshortdate]]),"MMM D"),
CHAR(13),
TEXT((Table1[[#This Row],[starttime]]), "h:mm am/pm"),CHAR(13),Table1[[#This Row],[description]],CHAR(13))</f>
        <v>#VALUE!</v>
      </c>
    </row>
    <row r="1190" spans="1:4" x14ac:dyDescent="0.25">
      <c r="A1190" t="e">
        <f>VLOOKUP(Table1[[#This Row],[locationaddress]],VENUEID!$A$2:$B$28,1,TRUE)</f>
        <v>#VALUE!</v>
      </c>
      <c r="B1190" t="e">
        <f>IF(Table1[[#This Row],[categories]]="","",
IF(ISNUMBER(SEARCH("*ADULTS*",Table1[categories])),"ADULTS",
IF(ISNUMBER(SEARCH("*CHILDREN*",Table1[categories])),"CHILDREN",
IF(ISNUMBER(SEARCH("*TEENS*",Table1[categories])),"TEENS"))))</f>
        <v>#VALUE!</v>
      </c>
      <c r="C1190" t="e">
        <f>Table1[[#This Row],[startdatetime]]</f>
        <v>#VALUE!</v>
      </c>
      <c r="D1190" t="e">
        <f>CONCATENATE(Table1[[#This Row],[summary]],
CHAR(13),
Table1[[#This Row],[startdayname]],
", ",
TEXT((Table1[[#This Row],[startshortdate]]),"MMM D"),
CHAR(13),
TEXT((Table1[[#This Row],[starttime]]), "h:mm am/pm"),CHAR(13),Table1[[#This Row],[description]],CHAR(13))</f>
        <v>#VALUE!</v>
      </c>
    </row>
    <row r="1191" spans="1:4" x14ac:dyDescent="0.25">
      <c r="A1191" t="e">
        <f>VLOOKUP(Table1[[#This Row],[locationaddress]],VENUEID!$A$2:$B$28,1,TRUE)</f>
        <v>#VALUE!</v>
      </c>
      <c r="B1191" t="e">
        <f>IF(Table1[[#This Row],[categories]]="","",
IF(ISNUMBER(SEARCH("*ADULTS*",Table1[categories])),"ADULTS",
IF(ISNUMBER(SEARCH("*CHILDREN*",Table1[categories])),"CHILDREN",
IF(ISNUMBER(SEARCH("*TEENS*",Table1[categories])),"TEENS"))))</f>
        <v>#VALUE!</v>
      </c>
      <c r="C1191" t="e">
        <f>Table1[[#This Row],[startdatetime]]</f>
        <v>#VALUE!</v>
      </c>
      <c r="D1191" t="e">
        <f>CONCATENATE(Table1[[#This Row],[summary]],
CHAR(13),
Table1[[#This Row],[startdayname]],
", ",
TEXT((Table1[[#This Row],[startshortdate]]),"MMM D"),
CHAR(13),
TEXT((Table1[[#This Row],[starttime]]), "h:mm am/pm"),CHAR(13),Table1[[#This Row],[description]],CHAR(13))</f>
        <v>#VALUE!</v>
      </c>
    </row>
    <row r="1192" spans="1:4" x14ac:dyDescent="0.25">
      <c r="A1192" t="e">
        <f>VLOOKUP(Table1[[#This Row],[locationaddress]],VENUEID!$A$2:$B$28,1,TRUE)</f>
        <v>#VALUE!</v>
      </c>
      <c r="B1192" t="e">
        <f>IF(Table1[[#This Row],[categories]]="","",
IF(ISNUMBER(SEARCH("*ADULTS*",Table1[categories])),"ADULTS",
IF(ISNUMBER(SEARCH("*CHILDREN*",Table1[categories])),"CHILDREN",
IF(ISNUMBER(SEARCH("*TEENS*",Table1[categories])),"TEENS"))))</f>
        <v>#VALUE!</v>
      </c>
      <c r="C1192" t="e">
        <f>Table1[[#This Row],[startdatetime]]</f>
        <v>#VALUE!</v>
      </c>
      <c r="D1192" t="e">
        <f>CONCATENATE(Table1[[#This Row],[summary]],
CHAR(13),
Table1[[#This Row],[startdayname]],
", ",
TEXT((Table1[[#This Row],[startshortdate]]),"MMM D"),
CHAR(13),
TEXT((Table1[[#This Row],[starttime]]), "h:mm am/pm"),CHAR(13),Table1[[#This Row],[description]],CHAR(13))</f>
        <v>#VALUE!</v>
      </c>
    </row>
    <row r="1193" spans="1:4" x14ac:dyDescent="0.25">
      <c r="A1193" t="e">
        <f>VLOOKUP(Table1[[#This Row],[locationaddress]],VENUEID!$A$2:$B$28,1,TRUE)</f>
        <v>#VALUE!</v>
      </c>
      <c r="B1193" t="e">
        <f>IF(Table1[[#This Row],[categories]]="","",
IF(ISNUMBER(SEARCH("*ADULTS*",Table1[categories])),"ADULTS",
IF(ISNUMBER(SEARCH("*CHILDREN*",Table1[categories])),"CHILDREN",
IF(ISNUMBER(SEARCH("*TEENS*",Table1[categories])),"TEENS"))))</f>
        <v>#VALUE!</v>
      </c>
      <c r="C1193" t="e">
        <f>Table1[[#This Row],[startdatetime]]</f>
        <v>#VALUE!</v>
      </c>
      <c r="D1193" t="e">
        <f>CONCATENATE(Table1[[#This Row],[summary]],
CHAR(13),
Table1[[#This Row],[startdayname]],
", ",
TEXT((Table1[[#This Row],[startshortdate]]),"MMM D"),
CHAR(13),
TEXT((Table1[[#This Row],[starttime]]), "h:mm am/pm"),CHAR(13),Table1[[#This Row],[description]],CHAR(13))</f>
        <v>#VALUE!</v>
      </c>
    </row>
    <row r="1194" spans="1:4" x14ac:dyDescent="0.25">
      <c r="A1194" t="e">
        <f>VLOOKUP(Table1[[#This Row],[locationaddress]],VENUEID!$A$2:$B$28,1,TRUE)</f>
        <v>#VALUE!</v>
      </c>
      <c r="B1194" t="e">
        <f>IF(Table1[[#This Row],[categories]]="","",
IF(ISNUMBER(SEARCH("*ADULTS*",Table1[categories])),"ADULTS",
IF(ISNUMBER(SEARCH("*CHILDREN*",Table1[categories])),"CHILDREN",
IF(ISNUMBER(SEARCH("*TEENS*",Table1[categories])),"TEENS"))))</f>
        <v>#VALUE!</v>
      </c>
      <c r="C1194" t="e">
        <f>Table1[[#This Row],[startdatetime]]</f>
        <v>#VALUE!</v>
      </c>
      <c r="D1194" t="e">
        <f>CONCATENATE(Table1[[#This Row],[summary]],
CHAR(13),
Table1[[#This Row],[startdayname]],
", ",
TEXT((Table1[[#This Row],[startshortdate]]),"MMM D"),
CHAR(13),
TEXT((Table1[[#This Row],[starttime]]), "h:mm am/pm"),CHAR(13),Table1[[#This Row],[description]],CHAR(13))</f>
        <v>#VALUE!</v>
      </c>
    </row>
    <row r="1195" spans="1:4" x14ac:dyDescent="0.25">
      <c r="A1195" t="e">
        <f>VLOOKUP(Table1[[#This Row],[locationaddress]],VENUEID!$A$2:$B$28,1,TRUE)</f>
        <v>#VALUE!</v>
      </c>
      <c r="B1195" t="e">
        <f>IF(Table1[[#This Row],[categories]]="","",
IF(ISNUMBER(SEARCH("*ADULTS*",Table1[categories])),"ADULTS",
IF(ISNUMBER(SEARCH("*CHILDREN*",Table1[categories])),"CHILDREN",
IF(ISNUMBER(SEARCH("*TEENS*",Table1[categories])),"TEENS"))))</f>
        <v>#VALUE!</v>
      </c>
      <c r="C1195" t="e">
        <f>Table1[[#This Row],[startdatetime]]</f>
        <v>#VALUE!</v>
      </c>
      <c r="D1195" t="e">
        <f>CONCATENATE(Table1[[#This Row],[summary]],
CHAR(13),
Table1[[#This Row],[startdayname]],
", ",
TEXT((Table1[[#This Row],[startshortdate]]),"MMM D"),
CHAR(13),
TEXT((Table1[[#This Row],[starttime]]), "h:mm am/pm"),CHAR(13),Table1[[#This Row],[description]],CHAR(13))</f>
        <v>#VALUE!</v>
      </c>
    </row>
    <row r="1196" spans="1:4" x14ac:dyDescent="0.25">
      <c r="A1196" t="e">
        <f>VLOOKUP(Table1[[#This Row],[locationaddress]],VENUEID!$A$2:$B$28,1,TRUE)</f>
        <v>#VALUE!</v>
      </c>
      <c r="B1196" t="e">
        <f>IF(Table1[[#This Row],[categories]]="","",
IF(ISNUMBER(SEARCH("*ADULTS*",Table1[categories])),"ADULTS",
IF(ISNUMBER(SEARCH("*CHILDREN*",Table1[categories])),"CHILDREN",
IF(ISNUMBER(SEARCH("*TEENS*",Table1[categories])),"TEENS"))))</f>
        <v>#VALUE!</v>
      </c>
      <c r="C1196" t="e">
        <f>Table1[[#This Row],[startdatetime]]</f>
        <v>#VALUE!</v>
      </c>
      <c r="D1196" t="e">
        <f>CONCATENATE(Table1[[#This Row],[summary]],
CHAR(13),
Table1[[#This Row],[startdayname]],
", ",
TEXT((Table1[[#This Row],[startshortdate]]),"MMM D"),
CHAR(13),
TEXT((Table1[[#This Row],[starttime]]), "h:mm am/pm"),CHAR(13),Table1[[#This Row],[description]],CHAR(13))</f>
        <v>#VALUE!</v>
      </c>
    </row>
    <row r="1197" spans="1:4" x14ac:dyDescent="0.25">
      <c r="A1197" t="e">
        <f>VLOOKUP(Table1[[#This Row],[locationaddress]],VENUEID!$A$2:$B$28,1,TRUE)</f>
        <v>#VALUE!</v>
      </c>
      <c r="B1197" t="e">
        <f>IF(Table1[[#This Row],[categories]]="","",
IF(ISNUMBER(SEARCH("*ADULTS*",Table1[categories])),"ADULTS",
IF(ISNUMBER(SEARCH("*CHILDREN*",Table1[categories])),"CHILDREN",
IF(ISNUMBER(SEARCH("*TEENS*",Table1[categories])),"TEENS"))))</f>
        <v>#VALUE!</v>
      </c>
      <c r="C1197" t="e">
        <f>Table1[[#This Row],[startdatetime]]</f>
        <v>#VALUE!</v>
      </c>
      <c r="D1197" t="e">
        <f>CONCATENATE(Table1[[#This Row],[summary]],
CHAR(13),
Table1[[#This Row],[startdayname]],
", ",
TEXT((Table1[[#This Row],[startshortdate]]),"MMM D"),
CHAR(13),
TEXT((Table1[[#This Row],[starttime]]), "h:mm am/pm"),CHAR(13),Table1[[#This Row],[description]],CHAR(13))</f>
        <v>#VALUE!</v>
      </c>
    </row>
    <row r="1198" spans="1:4" x14ac:dyDescent="0.25">
      <c r="A1198" t="e">
        <f>VLOOKUP(Table1[[#This Row],[locationaddress]],VENUEID!$A$2:$B$28,1,TRUE)</f>
        <v>#VALUE!</v>
      </c>
      <c r="B1198" t="e">
        <f>IF(Table1[[#This Row],[categories]]="","",
IF(ISNUMBER(SEARCH("*ADULTS*",Table1[categories])),"ADULTS",
IF(ISNUMBER(SEARCH("*CHILDREN*",Table1[categories])),"CHILDREN",
IF(ISNUMBER(SEARCH("*TEENS*",Table1[categories])),"TEENS"))))</f>
        <v>#VALUE!</v>
      </c>
      <c r="C1198" t="e">
        <f>Table1[[#This Row],[startdatetime]]</f>
        <v>#VALUE!</v>
      </c>
      <c r="D1198" t="e">
        <f>CONCATENATE(Table1[[#This Row],[summary]],
CHAR(13),
Table1[[#This Row],[startdayname]],
", ",
TEXT((Table1[[#This Row],[startshortdate]]),"MMM D"),
CHAR(13),
TEXT((Table1[[#This Row],[starttime]]), "h:mm am/pm"),CHAR(13),Table1[[#This Row],[description]],CHAR(13))</f>
        <v>#VALUE!</v>
      </c>
    </row>
    <row r="1199" spans="1:4" x14ac:dyDescent="0.25">
      <c r="A1199" t="e">
        <f>VLOOKUP(Table1[[#This Row],[locationaddress]],VENUEID!$A$2:$B$28,1,TRUE)</f>
        <v>#VALUE!</v>
      </c>
      <c r="B1199" t="e">
        <f>IF(Table1[[#This Row],[categories]]="","",
IF(ISNUMBER(SEARCH("*ADULTS*",Table1[categories])),"ADULTS",
IF(ISNUMBER(SEARCH("*CHILDREN*",Table1[categories])),"CHILDREN",
IF(ISNUMBER(SEARCH("*TEENS*",Table1[categories])),"TEENS"))))</f>
        <v>#VALUE!</v>
      </c>
      <c r="C1199" t="e">
        <f>Table1[[#This Row],[startdatetime]]</f>
        <v>#VALUE!</v>
      </c>
      <c r="D1199" t="e">
        <f>CONCATENATE(Table1[[#This Row],[summary]],
CHAR(13),
Table1[[#This Row],[startdayname]],
", ",
TEXT((Table1[[#This Row],[startshortdate]]),"MMM D"),
CHAR(13),
TEXT((Table1[[#This Row],[starttime]]), "h:mm am/pm"),CHAR(13),Table1[[#This Row],[description]],CHAR(13))</f>
        <v>#VALUE!</v>
      </c>
    </row>
    <row r="1200" spans="1:4" x14ac:dyDescent="0.25">
      <c r="A1200" t="e">
        <f>VLOOKUP(Table1[[#This Row],[locationaddress]],VENUEID!$A$2:$B$28,1,TRUE)</f>
        <v>#VALUE!</v>
      </c>
      <c r="B1200" t="e">
        <f>IF(Table1[[#This Row],[categories]]="","",
IF(ISNUMBER(SEARCH("*ADULTS*",Table1[categories])),"ADULTS",
IF(ISNUMBER(SEARCH("*CHILDREN*",Table1[categories])),"CHILDREN",
IF(ISNUMBER(SEARCH("*TEENS*",Table1[categories])),"TEENS"))))</f>
        <v>#VALUE!</v>
      </c>
      <c r="C1200" t="e">
        <f>Table1[[#This Row],[startdatetime]]</f>
        <v>#VALUE!</v>
      </c>
      <c r="D1200" t="e">
        <f>CONCATENATE(Table1[[#This Row],[summary]],
CHAR(13),
Table1[[#This Row],[startdayname]],
", ",
TEXT((Table1[[#This Row],[startshortdate]]),"MMM D"),
CHAR(13),
TEXT((Table1[[#This Row],[starttime]]), "h:mm am/pm"),CHAR(13),Table1[[#This Row],[description]],CHAR(13))</f>
        <v>#VALUE!</v>
      </c>
    </row>
    <row r="1201" spans="1:4" x14ac:dyDescent="0.25">
      <c r="A1201" t="e">
        <f>VLOOKUP(Table1[[#This Row],[locationaddress]],VENUEID!$A$2:$B$28,1,TRUE)</f>
        <v>#VALUE!</v>
      </c>
      <c r="B1201" t="e">
        <f>IF(Table1[[#This Row],[categories]]="","",
IF(ISNUMBER(SEARCH("*ADULTS*",Table1[categories])),"ADULTS",
IF(ISNUMBER(SEARCH("*CHILDREN*",Table1[categories])),"CHILDREN",
IF(ISNUMBER(SEARCH("*TEENS*",Table1[categories])),"TEENS"))))</f>
        <v>#VALUE!</v>
      </c>
      <c r="C1201" t="e">
        <f>Table1[[#This Row],[startdatetime]]</f>
        <v>#VALUE!</v>
      </c>
      <c r="D1201" t="e">
        <f>CONCATENATE(Table1[[#This Row],[summary]],
CHAR(13),
Table1[[#This Row],[startdayname]],
", ",
TEXT((Table1[[#This Row],[startshortdate]]),"MMM D"),
CHAR(13),
TEXT((Table1[[#This Row],[starttime]]), "h:mm am/pm"),CHAR(13),Table1[[#This Row],[description]],CHAR(13))</f>
        <v>#VALUE!</v>
      </c>
    </row>
    <row r="1202" spans="1:4" x14ac:dyDescent="0.25">
      <c r="A1202" t="e">
        <f>VLOOKUP(Table1[[#This Row],[locationaddress]],VENUEID!$A$2:$B$28,1,TRUE)</f>
        <v>#VALUE!</v>
      </c>
      <c r="B1202" t="e">
        <f>IF(Table1[[#This Row],[categories]]="","",
IF(ISNUMBER(SEARCH("*ADULTS*",Table1[categories])),"ADULTS",
IF(ISNUMBER(SEARCH("*CHILDREN*",Table1[categories])),"CHILDREN",
IF(ISNUMBER(SEARCH("*TEENS*",Table1[categories])),"TEENS"))))</f>
        <v>#VALUE!</v>
      </c>
      <c r="C1202" t="e">
        <f>Table1[[#This Row],[startdatetime]]</f>
        <v>#VALUE!</v>
      </c>
      <c r="D1202" t="e">
        <f>CONCATENATE(Table1[[#This Row],[summary]],
CHAR(13),
Table1[[#This Row],[startdayname]],
", ",
TEXT((Table1[[#This Row],[startshortdate]]),"MMM D"),
CHAR(13),
TEXT((Table1[[#This Row],[starttime]]), "h:mm am/pm"),CHAR(13),Table1[[#This Row],[description]],CHAR(13))</f>
        <v>#VALUE!</v>
      </c>
    </row>
    <row r="1203" spans="1:4" x14ac:dyDescent="0.25">
      <c r="A1203" t="e">
        <f>VLOOKUP(Table1[[#This Row],[locationaddress]],VENUEID!$A$2:$B$28,1,TRUE)</f>
        <v>#VALUE!</v>
      </c>
      <c r="B1203" t="e">
        <f>IF(Table1[[#This Row],[categories]]="","",
IF(ISNUMBER(SEARCH("*ADULTS*",Table1[categories])),"ADULTS",
IF(ISNUMBER(SEARCH("*CHILDREN*",Table1[categories])),"CHILDREN",
IF(ISNUMBER(SEARCH("*TEENS*",Table1[categories])),"TEENS"))))</f>
        <v>#VALUE!</v>
      </c>
      <c r="C1203" t="e">
        <f>Table1[[#This Row],[startdatetime]]</f>
        <v>#VALUE!</v>
      </c>
      <c r="D1203" t="e">
        <f>CONCATENATE(Table1[[#This Row],[summary]],
CHAR(13),
Table1[[#This Row],[startdayname]],
", ",
TEXT((Table1[[#This Row],[startshortdate]]),"MMM D"),
CHAR(13),
TEXT((Table1[[#This Row],[starttime]]), "h:mm am/pm"),CHAR(13),Table1[[#This Row],[description]],CHAR(13))</f>
        <v>#VALUE!</v>
      </c>
    </row>
    <row r="1204" spans="1:4" x14ac:dyDescent="0.25">
      <c r="A1204" t="e">
        <f>VLOOKUP(Table1[[#This Row],[locationaddress]],VENUEID!$A$2:$B$28,1,TRUE)</f>
        <v>#VALUE!</v>
      </c>
      <c r="B1204" t="e">
        <f>IF(Table1[[#This Row],[categories]]="","",
IF(ISNUMBER(SEARCH("*ADULTS*",Table1[categories])),"ADULTS",
IF(ISNUMBER(SEARCH("*CHILDREN*",Table1[categories])),"CHILDREN",
IF(ISNUMBER(SEARCH("*TEENS*",Table1[categories])),"TEENS"))))</f>
        <v>#VALUE!</v>
      </c>
      <c r="C1204" t="e">
        <f>Table1[[#This Row],[startdatetime]]</f>
        <v>#VALUE!</v>
      </c>
      <c r="D1204" t="e">
        <f>CONCATENATE(Table1[[#This Row],[summary]],
CHAR(13),
Table1[[#This Row],[startdayname]],
", ",
TEXT((Table1[[#This Row],[startshortdate]]),"MMM D"),
CHAR(13),
TEXT((Table1[[#This Row],[starttime]]), "h:mm am/pm"),CHAR(13),Table1[[#This Row],[description]],CHAR(13))</f>
        <v>#VALUE!</v>
      </c>
    </row>
    <row r="1205" spans="1:4" x14ac:dyDescent="0.25">
      <c r="A1205" t="e">
        <f>VLOOKUP(Table1[[#This Row],[locationaddress]],VENUEID!$A$2:$B$28,1,TRUE)</f>
        <v>#VALUE!</v>
      </c>
      <c r="B1205" t="e">
        <f>IF(Table1[[#This Row],[categories]]="","",
IF(ISNUMBER(SEARCH("*ADULTS*",Table1[categories])),"ADULTS",
IF(ISNUMBER(SEARCH("*CHILDREN*",Table1[categories])),"CHILDREN",
IF(ISNUMBER(SEARCH("*TEENS*",Table1[categories])),"TEENS"))))</f>
        <v>#VALUE!</v>
      </c>
      <c r="C1205" t="e">
        <f>Table1[[#This Row],[startdatetime]]</f>
        <v>#VALUE!</v>
      </c>
      <c r="D1205" t="e">
        <f>CONCATENATE(Table1[[#This Row],[summary]],
CHAR(13),
Table1[[#This Row],[startdayname]],
", ",
TEXT((Table1[[#This Row],[startshortdate]]),"MMM D"),
CHAR(13),
TEXT((Table1[[#This Row],[starttime]]), "h:mm am/pm"),CHAR(13),Table1[[#This Row],[description]],CHAR(13))</f>
        <v>#VALUE!</v>
      </c>
    </row>
    <row r="1206" spans="1:4" x14ac:dyDescent="0.25">
      <c r="A1206" t="e">
        <f>VLOOKUP(Table1[[#This Row],[locationaddress]],VENUEID!$A$2:$B$28,1,TRUE)</f>
        <v>#VALUE!</v>
      </c>
      <c r="B1206" t="e">
        <f>IF(Table1[[#This Row],[categories]]="","",
IF(ISNUMBER(SEARCH("*ADULTS*",Table1[categories])),"ADULTS",
IF(ISNUMBER(SEARCH("*CHILDREN*",Table1[categories])),"CHILDREN",
IF(ISNUMBER(SEARCH("*TEENS*",Table1[categories])),"TEENS"))))</f>
        <v>#VALUE!</v>
      </c>
      <c r="C1206" t="e">
        <f>Table1[[#This Row],[startdatetime]]</f>
        <v>#VALUE!</v>
      </c>
      <c r="D1206" t="e">
        <f>CONCATENATE(Table1[[#This Row],[summary]],
CHAR(13),
Table1[[#This Row],[startdayname]],
", ",
TEXT((Table1[[#This Row],[startshortdate]]),"MMM D"),
CHAR(13),
TEXT((Table1[[#This Row],[starttime]]), "h:mm am/pm"),CHAR(13),Table1[[#This Row],[description]],CHAR(13))</f>
        <v>#VALUE!</v>
      </c>
    </row>
    <row r="1207" spans="1:4" x14ac:dyDescent="0.25">
      <c r="A1207" t="e">
        <f>VLOOKUP(Table1[[#This Row],[locationaddress]],VENUEID!$A$2:$B$28,1,TRUE)</f>
        <v>#VALUE!</v>
      </c>
      <c r="B1207" t="e">
        <f>IF(Table1[[#This Row],[categories]]="","",
IF(ISNUMBER(SEARCH("*ADULTS*",Table1[categories])),"ADULTS",
IF(ISNUMBER(SEARCH("*CHILDREN*",Table1[categories])),"CHILDREN",
IF(ISNUMBER(SEARCH("*TEENS*",Table1[categories])),"TEENS"))))</f>
        <v>#VALUE!</v>
      </c>
      <c r="C1207" t="e">
        <f>Table1[[#This Row],[startdatetime]]</f>
        <v>#VALUE!</v>
      </c>
      <c r="D1207" t="e">
        <f>CONCATENATE(Table1[[#This Row],[summary]],
CHAR(13),
Table1[[#This Row],[startdayname]],
", ",
TEXT((Table1[[#This Row],[startshortdate]]),"MMM D"),
CHAR(13),
TEXT((Table1[[#This Row],[starttime]]), "h:mm am/pm"),CHAR(13),Table1[[#This Row],[description]],CHAR(13))</f>
        <v>#VALUE!</v>
      </c>
    </row>
    <row r="1208" spans="1:4" x14ac:dyDescent="0.25">
      <c r="A1208" t="e">
        <f>VLOOKUP(Table1[[#This Row],[locationaddress]],VENUEID!$A$2:$B$28,1,TRUE)</f>
        <v>#VALUE!</v>
      </c>
      <c r="B1208" t="e">
        <f>IF(Table1[[#This Row],[categories]]="","",
IF(ISNUMBER(SEARCH("*ADULTS*",Table1[categories])),"ADULTS",
IF(ISNUMBER(SEARCH("*CHILDREN*",Table1[categories])),"CHILDREN",
IF(ISNUMBER(SEARCH("*TEENS*",Table1[categories])),"TEENS"))))</f>
        <v>#VALUE!</v>
      </c>
      <c r="C1208" t="e">
        <f>Table1[[#This Row],[startdatetime]]</f>
        <v>#VALUE!</v>
      </c>
      <c r="D1208" t="e">
        <f>CONCATENATE(Table1[[#This Row],[summary]],
CHAR(13),
Table1[[#This Row],[startdayname]],
", ",
TEXT((Table1[[#This Row],[startshortdate]]),"MMM D"),
CHAR(13),
TEXT((Table1[[#This Row],[starttime]]), "h:mm am/pm"),CHAR(13),Table1[[#This Row],[description]],CHAR(13))</f>
        <v>#VALUE!</v>
      </c>
    </row>
    <row r="1209" spans="1:4" x14ac:dyDescent="0.25">
      <c r="A1209" t="e">
        <f>VLOOKUP(Table1[[#This Row],[locationaddress]],VENUEID!$A$2:$B$28,1,TRUE)</f>
        <v>#VALUE!</v>
      </c>
      <c r="B1209" t="e">
        <f>IF(Table1[[#This Row],[categories]]="","",
IF(ISNUMBER(SEARCH("*ADULTS*",Table1[categories])),"ADULTS",
IF(ISNUMBER(SEARCH("*CHILDREN*",Table1[categories])),"CHILDREN",
IF(ISNUMBER(SEARCH("*TEENS*",Table1[categories])),"TEENS"))))</f>
        <v>#VALUE!</v>
      </c>
      <c r="C1209" t="e">
        <f>Table1[[#This Row],[startdatetime]]</f>
        <v>#VALUE!</v>
      </c>
      <c r="D1209" t="e">
        <f>CONCATENATE(Table1[[#This Row],[summary]],
CHAR(13),
Table1[[#This Row],[startdayname]],
", ",
TEXT((Table1[[#This Row],[startshortdate]]),"MMM D"),
CHAR(13),
TEXT((Table1[[#This Row],[starttime]]), "h:mm am/pm"),CHAR(13),Table1[[#This Row],[description]],CHAR(13))</f>
        <v>#VALUE!</v>
      </c>
    </row>
    <row r="1210" spans="1:4" x14ac:dyDescent="0.25">
      <c r="A1210" t="e">
        <f>VLOOKUP(Table1[[#This Row],[locationaddress]],VENUEID!$A$2:$B$28,1,TRUE)</f>
        <v>#VALUE!</v>
      </c>
      <c r="B1210" t="e">
        <f>IF(Table1[[#This Row],[categories]]="","",
IF(ISNUMBER(SEARCH("*ADULTS*",Table1[categories])),"ADULTS",
IF(ISNUMBER(SEARCH("*CHILDREN*",Table1[categories])),"CHILDREN",
IF(ISNUMBER(SEARCH("*TEENS*",Table1[categories])),"TEENS"))))</f>
        <v>#VALUE!</v>
      </c>
      <c r="C1210" t="e">
        <f>Table1[[#This Row],[startdatetime]]</f>
        <v>#VALUE!</v>
      </c>
      <c r="D1210" t="e">
        <f>CONCATENATE(Table1[[#This Row],[summary]],
CHAR(13),
Table1[[#This Row],[startdayname]],
", ",
TEXT((Table1[[#This Row],[startshortdate]]),"MMM D"),
CHAR(13),
TEXT((Table1[[#This Row],[starttime]]), "h:mm am/pm"),CHAR(13),Table1[[#This Row],[description]],CHAR(13))</f>
        <v>#VALUE!</v>
      </c>
    </row>
    <row r="1211" spans="1:4" x14ac:dyDescent="0.25">
      <c r="A1211" t="e">
        <f>VLOOKUP(Table1[[#This Row],[locationaddress]],VENUEID!$A$2:$B$28,1,TRUE)</f>
        <v>#VALUE!</v>
      </c>
      <c r="B1211" t="e">
        <f>IF(Table1[[#This Row],[categories]]="","",
IF(ISNUMBER(SEARCH("*ADULTS*",Table1[categories])),"ADULTS",
IF(ISNUMBER(SEARCH("*CHILDREN*",Table1[categories])),"CHILDREN",
IF(ISNUMBER(SEARCH("*TEENS*",Table1[categories])),"TEENS"))))</f>
        <v>#VALUE!</v>
      </c>
      <c r="C1211" t="e">
        <f>Table1[[#This Row],[startdatetime]]</f>
        <v>#VALUE!</v>
      </c>
      <c r="D1211" t="e">
        <f>CONCATENATE(Table1[[#This Row],[summary]],
CHAR(13),
Table1[[#This Row],[startdayname]],
", ",
TEXT((Table1[[#This Row],[startshortdate]]),"MMM D"),
CHAR(13),
TEXT((Table1[[#This Row],[starttime]]), "h:mm am/pm"),CHAR(13),Table1[[#This Row],[description]],CHAR(13))</f>
        <v>#VALUE!</v>
      </c>
    </row>
    <row r="1212" spans="1:4" x14ac:dyDescent="0.25">
      <c r="A1212" t="e">
        <f>VLOOKUP(Table1[[#This Row],[locationaddress]],VENUEID!$A$2:$B$28,1,TRUE)</f>
        <v>#VALUE!</v>
      </c>
      <c r="B1212" t="e">
        <f>IF(Table1[[#This Row],[categories]]="","",
IF(ISNUMBER(SEARCH("*ADULTS*",Table1[categories])),"ADULTS",
IF(ISNUMBER(SEARCH("*CHILDREN*",Table1[categories])),"CHILDREN",
IF(ISNUMBER(SEARCH("*TEENS*",Table1[categories])),"TEENS"))))</f>
        <v>#VALUE!</v>
      </c>
      <c r="C1212" t="e">
        <f>Table1[[#This Row],[startdatetime]]</f>
        <v>#VALUE!</v>
      </c>
      <c r="D1212" t="e">
        <f>CONCATENATE(Table1[[#This Row],[summary]],
CHAR(13),
Table1[[#This Row],[startdayname]],
", ",
TEXT((Table1[[#This Row],[startshortdate]]),"MMM D"),
CHAR(13),
TEXT((Table1[[#This Row],[starttime]]), "h:mm am/pm"),CHAR(13),Table1[[#This Row],[description]],CHAR(13))</f>
        <v>#VALUE!</v>
      </c>
    </row>
    <row r="1213" spans="1:4" x14ac:dyDescent="0.25">
      <c r="A1213" t="e">
        <f>VLOOKUP(Table1[[#This Row],[locationaddress]],VENUEID!$A$2:$B$28,1,TRUE)</f>
        <v>#VALUE!</v>
      </c>
      <c r="B1213" t="e">
        <f>IF(Table1[[#This Row],[categories]]="","",
IF(ISNUMBER(SEARCH("*ADULTS*",Table1[categories])),"ADULTS",
IF(ISNUMBER(SEARCH("*CHILDREN*",Table1[categories])),"CHILDREN",
IF(ISNUMBER(SEARCH("*TEENS*",Table1[categories])),"TEENS"))))</f>
        <v>#VALUE!</v>
      </c>
      <c r="C1213" t="e">
        <f>Table1[[#This Row],[startdatetime]]</f>
        <v>#VALUE!</v>
      </c>
      <c r="D1213" t="e">
        <f>CONCATENATE(Table1[[#This Row],[summary]],
CHAR(13),
Table1[[#This Row],[startdayname]],
", ",
TEXT((Table1[[#This Row],[startshortdate]]),"MMM D"),
CHAR(13),
TEXT((Table1[[#This Row],[starttime]]), "h:mm am/pm"),CHAR(13),Table1[[#This Row],[description]],CHAR(13))</f>
        <v>#VALUE!</v>
      </c>
    </row>
    <row r="1214" spans="1:4" x14ac:dyDescent="0.25">
      <c r="A1214" t="e">
        <f>VLOOKUP(Table1[[#This Row],[locationaddress]],VENUEID!$A$2:$B$28,1,TRUE)</f>
        <v>#VALUE!</v>
      </c>
      <c r="B1214" t="e">
        <f>IF(Table1[[#This Row],[categories]]="","",
IF(ISNUMBER(SEARCH("*ADULTS*",Table1[categories])),"ADULTS",
IF(ISNUMBER(SEARCH("*CHILDREN*",Table1[categories])),"CHILDREN",
IF(ISNUMBER(SEARCH("*TEENS*",Table1[categories])),"TEENS"))))</f>
        <v>#VALUE!</v>
      </c>
      <c r="C1214" t="e">
        <f>Table1[[#This Row],[startdatetime]]</f>
        <v>#VALUE!</v>
      </c>
      <c r="D1214" t="e">
        <f>CONCATENATE(Table1[[#This Row],[summary]],
CHAR(13),
Table1[[#This Row],[startdayname]],
", ",
TEXT((Table1[[#This Row],[startshortdate]]),"MMM D"),
CHAR(13),
TEXT((Table1[[#This Row],[starttime]]), "h:mm am/pm"),CHAR(13),Table1[[#This Row],[description]],CHAR(13))</f>
        <v>#VALUE!</v>
      </c>
    </row>
    <row r="1215" spans="1:4" x14ac:dyDescent="0.25">
      <c r="A1215" t="e">
        <f>VLOOKUP(Table1[[#This Row],[locationaddress]],VENUEID!$A$2:$B$28,1,TRUE)</f>
        <v>#VALUE!</v>
      </c>
      <c r="B1215" t="e">
        <f>IF(Table1[[#This Row],[categories]]="","",
IF(ISNUMBER(SEARCH("*ADULTS*",Table1[categories])),"ADULTS",
IF(ISNUMBER(SEARCH("*CHILDREN*",Table1[categories])),"CHILDREN",
IF(ISNUMBER(SEARCH("*TEENS*",Table1[categories])),"TEENS"))))</f>
        <v>#VALUE!</v>
      </c>
      <c r="C1215" t="e">
        <f>Table1[[#This Row],[startdatetime]]</f>
        <v>#VALUE!</v>
      </c>
      <c r="D1215" t="e">
        <f>CONCATENATE(Table1[[#This Row],[summary]],
CHAR(13),
Table1[[#This Row],[startdayname]],
", ",
TEXT((Table1[[#This Row],[startshortdate]]),"MMM D"),
CHAR(13),
TEXT((Table1[[#This Row],[starttime]]), "h:mm am/pm"),CHAR(13),Table1[[#This Row],[description]],CHAR(13))</f>
        <v>#VALUE!</v>
      </c>
    </row>
    <row r="1216" spans="1:4" x14ac:dyDescent="0.25">
      <c r="A1216" t="e">
        <f>VLOOKUP(Table1[[#This Row],[locationaddress]],VENUEID!$A$2:$B$28,1,TRUE)</f>
        <v>#VALUE!</v>
      </c>
      <c r="B1216" t="e">
        <f>IF(Table1[[#This Row],[categories]]="","",
IF(ISNUMBER(SEARCH("*ADULTS*",Table1[categories])),"ADULTS",
IF(ISNUMBER(SEARCH("*CHILDREN*",Table1[categories])),"CHILDREN",
IF(ISNUMBER(SEARCH("*TEENS*",Table1[categories])),"TEENS"))))</f>
        <v>#VALUE!</v>
      </c>
      <c r="C1216" t="e">
        <f>Table1[[#This Row],[startdatetime]]</f>
        <v>#VALUE!</v>
      </c>
      <c r="D1216" t="e">
        <f>CONCATENATE(Table1[[#This Row],[summary]],
CHAR(13),
Table1[[#This Row],[startdayname]],
", ",
TEXT((Table1[[#This Row],[startshortdate]]),"MMM D"),
CHAR(13),
TEXT((Table1[[#This Row],[starttime]]), "h:mm am/pm"),CHAR(13),Table1[[#This Row],[description]],CHAR(13))</f>
        <v>#VALUE!</v>
      </c>
    </row>
    <row r="1217" spans="1:4" x14ac:dyDescent="0.25">
      <c r="A1217" t="e">
        <f>VLOOKUP(Table1[[#This Row],[locationaddress]],VENUEID!$A$2:$B$28,1,TRUE)</f>
        <v>#VALUE!</v>
      </c>
      <c r="B1217" t="e">
        <f>IF(Table1[[#This Row],[categories]]="","",
IF(ISNUMBER(SEARCH("*ADULTS*",Table1[categories])),"ADULTS",
IF(ISNUMBER(SEARCH("*CHILDREN*",Table1[categories])),"CHILDREN",
IF(ISNUMBER(SEARCH("*TEENS*",Table1[categories])),"TEENS"))))</f>
        <v>#VALUE!</v>
      </c>
      <c r="C1217" t="e">
        <f>Table1[[#This Row],[startdatetime]]</f>
        <v>#VALUE!</v>
      </c>
      <c r="D1217" t="e">
        <f>CONCATENATE(Table1[[#This Row],[summary]],
CHAR(13),
Table1[[#This Row],[startdayname]],
", ",
TEXT((Table1[[#This Row],[startshortdate]]),"MMM D"),
CHAR(13),
TEXT((Table1[[#This Row],[starttime]]), "h:mm am/pm"),CHAR(13),Table1[[#This Row],[description]],CHAR(13))</f>
        <v>#VALUE!</v>
      </c>
    </row>
    <row r="1218" spans="1:4" x14ac:dyDescent="0.25">
      <c r="A1218" t="e">
        <f>VLOOKUP(Table1[[#This Row],[locationaddress]],VENUEID!$A$2:$B$28,1,TRUE)</f>
        <v>#VALUE!</v>
      </c>
      <c r="B1218" t="e">
        <f>IF(Table1[[#This Row],[categories]]="","",
IF(ISNUMBER(SEARCH("*ADULTS*",Table1[categories])),"ADULTS",
IF(ISNUMBER(SEARCH("*CHILDREN*",Table1[categories])),"CHILDREN",
IF(ISNUMBER(SEARCH("*TEENS*",Table1[categories])),"TEENS"))))</f>
        <v>#VALUE!</v>
      </c>
      <c r="C1218" t="e">
        <f>Table1[[#This Row],[startdatetime]]</f>
        <v>#VALUE!</v>
      </c>
      <c r="D1218" t="e">
        <f>CONCATENATE(Table1[[#This Row],[summary]],
CHAR(13),
Table1[[#This Row],[startdayname]],
", ",
TEXT((Table1[[#This Row],[startshortdate]]),"MMM D"),
CHAR(13),
TEXT((Table1[[#This Row],[starttime]]), "h:mm am/pm"),CHAR(13),Table1[[#This Row],[description]],CHAR(13))</f>
        <v>#VALUE!</v>
      </c>
    </row>
    <row r="1219" spans="1:4" x14ac:dyDescent="0.25">
      <c r="A1219" t="e">
        <f>VLOOKUP(Table1[[#This Row],[locationaddress]],VENUEID!$A$2:$B$28,1,TRUE)</f>
        <v>#VALUE!</v>
      </c>
      <c r="B1219" t="e">
        <f>IF(Table1[[#This Row],[categories]]="","",
IF(ISNUMBER(SEARCH("*ADULTS*",Table1[categories])),"ADULTS",
IF(ISNUMBER(SEARCH("*CHILDREN*",Table1[categories])),"CHILDREN",
IF(ISNUMBER(SEARCH("*TEENS*",Table1[categories])),"TEENS"))))</f>
        <v>#VALUE!</v>
      </c>
      <c r="C1219" t="e">
        <f>Table1[[#This Row],[startdatetime]]</f>
        <v>#VALUE!</v>
      </c>
      <c r="D1219" t="e">
        <f>CONCATENATE(Table1[[#This Row],[summary]],
CHAR(13),
Table1[[#This Row],[startdayname]],
", ",
TEXT((Table1[[#This Row],[startshortdate]]),"MMM D"),
CHAR(13),
TEXT((Table1[[#This Row],[starttime]]), "h:mm am/pm"),CHAR(13),Table1[[#This Row],[description]],CHAR(13))</f>
        <v>#VALUE!</v>
      </c>
    </row>
    <row r="1220" spans="1:4" x14ac:dyDescent="0.25">
      <c r="A1220" t="e">
        <f>VLOOKUP(Table1[[#This Row],[locationaddress]],VENUEID!$A$2:$B$28,1,TRUE)</f>
        <v>#VALUE!</v>
      </c>
      <c r="B1220" t="e">
        <f>IF(Table1[[#This Row],[categories]]="","",
IF(ISNUMBER(SEARCH("*ADULTS*",Table1[categories])),"ADULTS",
IF(ISNUMBER(SEARCH("*CHILDREN*",Table1[categories])),"CHILDREN",
IF(ISNUMBER(SEARCH("*TEENS*",Table1[categories])),"TEENS"))))</f>
        <v>#VALUE!</v>
      </c>
      <c r="C1220" t="e">
        <f>Table1[[#This Row],[startdatetime]]</f>
        <v>#VALUE!</v>
      </c>
      <c r="D1220" t="e">
        <f>CONCATENATE(Table1[[#This Row],[summary]],
CHAR(13),
Table1[[#This Row],[startdayname]],
", ",
TEXT((Table1[[#This Row],[startshortdate]]),"MMM D"),
CHAR(13),
TEXT((Table1[[#This Row],[starttime]]), "h:mm am/pm"),CHAR(13),Table1[[#This Row],[description]],CHAR(13))</f>
        <v>#VALUE!</v>
      </c>
    </row>
    <row r="1221" spans="1:4" x14ac:dyDescent="0.25">
      <c r="A1221" t="e">
        <f>VLOOKUP(Table1[[#This Row],[locationaddress]],VENUEID!$A$2:$B$28,1,TRUE)</f>
        <v>#VALUE!</v>
      </c>
      <c r="B1221" t="e">
        <f>IF(Table1[[#This Row],[categories]]="","",
IF(ISNUMBER(SEARCH("*ADULTS*",Table1[categories])),"ADULTS",
IF(ISNUMBER(SEARCH("*CHILDREN*",Table1[categories])),"CHILDREN",
IF(ISNUMBER(SEARCH("*TEENS*",Table1[categories])),"TEENS"))))</f>
        <v>#VALUE!</v>
      </c>
      <c r="C1221" t="e">
        <f>Table1[[#This Row],[startdatetime]]</f>
        <v>#VALUE!</v>
      </c>
      <c r="D1221" t="e">
        <f>CONCATENATE(Table1[[#This Row],[summary]],
CHAR(13),
Table1[[#This Row],[startdayname]],
", ",
TEXT((Table1[[#This Row],[startshortdate]]),"MMM D"),
CHAR(13),
TEXT((Table1[[#This Row],[starttime]]), "h:mm am/pm"),CHAR(13),Table1[[#This Row],[description]],CHAR(13))</f>
        <v>#VALUE!</v>
      </c>
    </row>
    <row r="1222" spans="1:4" x14ac:dyDescent="0.25">
      <c r="A1222" t="e">
        <f>VLOOKUP(Table1[[#This Row],[locationaddress]],VENUEID!$A$2:$B$28,1,TRUE)</f>
        <v>#VALUE!</v>
      </c>
      <c r="B1222" t="e">
        <f>IF(Table1[[#This Row],[categories]]="","",
IF(ISNUMBER(SEARCH("*ADULTS*",Table1[categories])),"ADULTS",
IF(ISNUMBER(SEARCH("*CHILDREN*",Table1[categories])),"CHILDREN",
IF(ISNUMBER(SEARCH("*TEENS*",Table1[categories])),"TEENS"))))</f>
        <v>#VALUE!</v>
      </c>
      <c r="C1222" t="e">
        <f>Table1[[#This Row],[startdatetime]]</f>
        <v>#VALUE!</v>
      </c>
      <c r="D1222" t="e">
        <f>CONCATENATE(Table1[[#This Row],[summary]],
CHAR(13),
Table1[[#This Row],[startdayname]],
", ",
TEXT((Table1[[#This Row],[startshortdate]]),"MMM D"),
CHAR(13),
TEXT((Table1[[#This Row],[starttime]]), "h:mm am/pm"),CHAR(13),Table1[[#This Row],[description]],CHAR(13))</f>
        <v>#VALUE!</v>
      </c>
    </row>
    <row r="1223" spans="1:4" x14ac:dyDescent="0.25">
      <c r="A1223" t="e">
        <f>VLOOKUP(Table1[[#This Row],[locationaddress]],VENUEID!$A$2:$B$28,1,TRUE)</f>
        <v>#VALUE!</v>
      </c>
      <c r="B1223" t="e">
        <f>IF(Table1[[#This Row],[categories]]="","",
IF(ISNUMBER(SEARCH("*ADULTS*",Table1[categories])),"ADULTS",
IF(ISNUMBER(SEARCH("*CHILDREN*",Table1[categories])),"CHILDREN",
IF(ISNUMBER(SEARCH("*TEENS*",Table1[categories])),"TEENS"))))</f>
        <v>#VALUE!</v>
      </c>
      <c r="C1223" t="e">
        <f>Table1[[#This Row],[startdatetime]]</f>
        <v>#VALUE!</v>
      </c>
      <c r="D1223" t="e">
        <f>CONCATENATE(Table1[[#This Row],[summary]],
CHAR(13),
Table1[[#This Row],[startdayname]],
", ",
TEXT((Table1[[#This Row],[startshortdate]]),"MMM D"),
CHAR(13),
TEXT((Table1[[#This Row],[starttime]]), "h:mm am/pm"),CHAR(13),Table1[[#This Row],[description]],CHAR(13))</f>
        <v>#VALUE!</v>
      </c>
    </row>
    <row r="1224" spans="1:4" x14ac:dyDescent="0.25">
      <c r="A1224" t="e">
        <f>VLOOKUP(Table1[[#This Row],[locationaddress]],VENUEID!$A$2:$B$28,1,TRUE)</f>
        <v>#VALUE!</v>
      </c>
      <c r="B1224" t="e">
        <f>IF(Table1[[#This Row],[categories]]="","",
IF(ISNUMBER(SEARCH("*ADULTS*",Table1[categories])),"ADULTS",
IF(ISNUMBER(SEARCH("*CHILDREN*",Table1[categories])),"CHILDREN",
IF(ISNUMBER(SEARCH("*TEENS*",Table1[categories])),"TEENS"))))</f>
        <v>#VALUE!</v>
      </c>
      <c r="C1224" t="e">
        <f>Table1[[#This Row],[startdatetime]]</f>
        <v>#VALUE!</v>
      </c>
      <c r="D1224" t="e">
        <f>CONCATENATE(Table1[[#This Row],[summary]],
CHAR(13),
Table1[[#This Row],[startdayname]],
", ",
TEXT((Table1[[#This Row],[startshortdate]]),"MMM D"),
CHAR(13),
TEXT((Table1[[#This Row],[starttime]]), "h:mm am/pm"),CHAR(13),Table1[[#This Row],[description]],CHAR(13))</f>
        <v>#VALUE!</v>
      </c>
    </row>
    <row r="1225" spans="1:4" x14ac:dyDescent="0.25">
      <c r="A1225" t="e">
        <f>VLOOKUP(Table1[[#This Row],[locationaddress]],VENUEID!$A$2:$B$28,1,TRUE)</f>
        <v>#VALUE!</v>
      </c>
      <c r="B1225" t="e">
        <f>IF(Table1[[#This Row],[categories]]="","",
IF(ISNUMBER(SEARCH("*ADULTS*",Table1[categories])),"ADULTS",
IF(ISNUMBER(SEARCH("*CHILDREN*",Table1[categories])),"CHILDREN",
IF(ISNUMBER(SEARCH("*TEENS*",Table1[categories])),"TEENS"))))</f>
        <v>#VALUE!</v>
      </c>
      <c r="C1225" t="e">
        <f>Table1[[#This Row],[startdatetime]]</f>
        <v>#VALUE!</v>
      </c>
      <c r="D1225" t="e">
        <f>CONCATENATE(Table1[[#This Row],[summary]],
CHAR(13),
Table1[[#This Row],[startdayname]],
", ",
TEXT((Table1[[#This Row],[startshortdate]]),"MMM D"),
CHAR(13),
TEXT((Table1[[#This Row],[starttime]]), "h:mm am/pm"),CHAR(13),Table1[[#This Row],[description]],CHAR(13))</f>
        <v>#VALUE!</v>
      </c>
    </row>
    <row r="1226" spans="1:4" x14ac:dyDescent="0.25">
      <c r="A1226" t="e">
        <f>VLOOKUP(Table1[[#This Row],[locationaddress]],VENUEID!$A$2:$B$28,1,TRUE)</f>
        <v>#VALUE!</v>
      </c>
      <c r="B1226" t="e">
        <f>IF(Table1[[#This Row],[categories]]="","",
IF(ISNUMBER(SEARCH("*ADULTS*",Table1[categories])),"ADULTS",
IF(ISNUMBER(SEARCH("*CHILDREN*",Table1[categories])),"CHILDREN",
IF(ISNUMBER(SEARCH("*TEENS*",Table1[categories])),"TEENS"))))</f>
        <v>#VALUE!</v>
      </c>
      <c r="C1226" t="e">
        <f>Table1[[#This Row],[startdatetime]]</f>
        <v>#VALUE!</v>
      </c>
      <c r="D1226" t="e">
        <f>CONCATENATE(Table1[[#This Row],[summary]],
CHAR(13),
Table1[[#This Row],[startdayname]],
", ",
TEXT((Table1[[#This Row],[startshortdate]]),"MMM D"),
CHAR(13),
TEXT((Table1[[#This Row],[starttime]]), "h:mm am/pm"),CHAR(13),Table1[[#This Row],[description]],CHAR(13))</f>
        <v>#VALUE!</v>
      </c>
    </row>
    <row r="1227" spans="1:4" x14ac:dyDescent="0.25">
      <c r="A1227" t="e">
        <f>VLOOKUP(Table1[[#This Row],[locationaddress]],VENUEID!$A$2:$B$28,1,TRUE)</f>
        <v>#VALUE!</v>
      </c>
      <c r="B1227" t="e">
        <f>IF(Table1[[#This Row],[categories]]="","",
IF(ISNUMBER(SEARCH("*ADULTS*",Table1[categories])),"ADULTS",
IF(ISNUMBER(SEARCH("*CHILDREN*",Table1[categories])),"CHILDREN",
IF(ISNUMBER(SEARCH("*TEENS*",Table1[categories])),"TEENS"))))</f>
        <v>#VALUE!</v>
      </c>
      <c r="C1227" t="e">
        <f>Table1[[#This Row],[startdatetime]]</f>
        <v>#VALUE!</v>
      </c>
      <c r="D1227" t="e">
        <f>CONCATENATE(Table1[[#This Row],[summary]],
CHAR(13),
Table1[[#This Row],[startdayname]],
", ",
TEXT((Table1[[#This Row],[startshortdate]]),"MMM D"),
CHAR(13),
TEXT((Table1[[#This Row],[starttime]]), "h:mm am/pm"),CHAR(13),Table1[[#This Row],[description]],CHAR(13))</f>
        <v>#VALUE!</v>
      </c>
    </row>
    <row r="1228" spans="1:4" x14ac:dyDescent="0.25">
      <c r="A1228" t="e">
        <f>VLOOKUP(Table1[[#This Row],[locationaddress]],VENUEID!$A$2:$B$28,1,TRUE)</f>
        <v>#VALUE!</v>
      </c>
      <c r="B1228" t="e">
        <f>IF(Table1[[#This Row],[categories]]="","",
IF(ISNUMBER(SEARCH("*ADULTS*",Table1[categories])),"ADULTS",
IF(ISNUMBER(SEARCH("*CHILDREN*",Table1[categories])),"CHILDREN",
IF(ISNUMBER(SEARCH("*TEENS*",Table1[categories])),"TEENS"))))</f>
        <v>#VALUE!</v>
      </c>
      <c r="C1228" t="e">
        <f>Table1[[#This Row],[startdatetime]]</f>
        <v>#VALUE!</v>
      </c>
      <c r="D1228" t="e">
        <f>CONCATENATE(Table1[[#This Row],[summary]],
CHAR(13),
Table1[[#This Row],[startdayname]],
", ",
TEXT((Table1[[#This Row],[startshortdate]]),"MMM D"),
CHAR(13),
TEXT((Table1[[#This Row],[starttime]]), "h:mm am/pm"),CHAR(13),Table1[[#This Row],[description]],CHAR(13))</f>
        <v>#VALUE!</v>
      </c>
    </row>
    <row r="1229" spans="1:4" x14ac:dyDescent="0.25">
      <c r="A1229" t="e">
        <f>VLOOKUP(Table1[[#This Row],[locationaddress]],VENUEID!$A$2:$B$28,1,TRUE)</f>
        <v>#VALUE!</v>
      </c>
      <c r="B1229" t="e">
        <f>IF(Table1[[#This Row],[categories]]="","",
IF(ISNUMBER(SEARCH("*ADULTS*",Table1[categories])),"ADULTS",
IF(ISNUMBER(SEARCH("*CHILDREN*",Table1[categories])),"CHILDREN",
IF(ISNUMBER(SEARCH("*TEENS*",Table1[categories])),"TEENS"))))</f>
        <v>#VALUE!</v>
      </c>
      <c r="C1229" t="e">
        <f>Table1[[#This Row],[startdatetime]]</f>
        <v>#VALUE!</v>
      </c>
      <c r="D1229" t="e">
        <f>CONCATENATE(Table1[[#This Row],[summary]],
CHAR(13),
Table1[[#This Row],[startdayname]],
", ",
TEXT((Table1[[#This Row],[startshortdate]]),"MMM D"),
CHAR(13),
TEXT((Table1[[#This Row],[starttime]]), "h:mm am/pm"),CHAR(13),Table1[[#This Row],[description]],CHAR(13))</f>
        <v>#VALUE!</v>
      </c>
    </row>
    <row r="1230" spans="1:4" x14ac:dyDescent="0.25">
      <c r="A1230" t="e">
        <f>VLOOKUP(Table1[[#This Row],[locationaddress]],VENUEID!$A$2:$B$28,1,TRUE)</f>
        <v>#VALUE!</v>
      </c>
      <c r="B1230" t="e">
        <f>IF(Table1[[#This Row],[categories]]="","",
IF(ISNUMBER(SEARCH("*ADULTS*",Table1[categories])),"ADULTS",
IF(ISNUMBER(SEARCH("*CHILDREN*",Table1[categories])),"CHILDREN",
IF(ISNUMBER(SEARCH("*TEENS*",Table1[categories])),"TEENS"))))</f>
        <v>#VALUE!</v>
      </c>
      <c r="C1230" t="e">
        <f>Table1[[#This Row],[startdatetime]]</f>
        <v>#VALUE!</v>
      </c>
      <c r="D1230" t="e">
        <f>CONCATENATE(Table1[[#This Row],[summary]],
CHAR(13),
Table1[[#This Row],[startdayname]],
", ",
TEXT((Table1[[#This Row],[startshortdate]]),"MMM D"),
CHAR(13),
TEXT((Table1[[#This Row],[starttime]]), "h:mm am/pm"),CHAR(13),Table1[[#This Row],[description]],CHAR(13))</f>
        <v>#VALUE!</v>
      </c>
    </row>
    <row r="1231" spans="1:4" x14ac:dyDescent="0.25">
      <c r="A1231" t="e">
        <f>VLOOKUP(Table1[[#This Row],[locationaddress]],VENUEID!$A$2:$B$28,1,TRUE)</f>
        <v>#VALUE!</v>
      </c>
      <c r="B1231" t="e">
        <f>IF(Table1[[#This Row],[categories]]="","",
IF(ISNUMBER(SEARCH("*ADULTS*",Table1[categories])),"ADULTS",
IF(ISNUMBER(SEARCH("*CHILDREN*",Table1[categories])),"CHILDREN",
IF(ISNUMBER(SEARCH("*TEENS*",Table1[categories])),"TEENS"))))</f>
        <v>#VALUE!</v>
      </c>
      <c r="C1231" t="e">
        <f>Table1[[#This Row],[startdatetime]]</f>
        <v>#VALUE!</v>
      </c>
      <c r="D1231" t="e">
        <f>CONCATENATE(Table1[[#This Row],[summary]],
CHAR(13),
Table1[[#This Row],[startdayname]],
", ",
TEXT((Table1[[#This Row],[startshortdate]]),"MMM D"),
CHAR(13),
TEXT((Table1[[#This Row],[starttime]]), "h:mm am/pm"),CHAR(13),Table1[[#This Row],[description]],CHAR(13))</f>
        <v>#VALUE!</v>
      </c>
    </row>
    <row r="1232" spans="1:4" x14ac:dyDescent="0.25">
      <c r="A1232" t="e">
        <f>VLOOKUP(Table1[[#This Row],[locationaddress]],VENUEID!$A$2:$B$28,1,TRUE)</f>
        <v>#VALUE!</v>
      </c>
      <c r="B1232" t="e">
        <f>IF(Table1[[#This Row],[categories]]="","",
IF(ISNUMBER(SEARCH("*ADULTS*",Table1[categories])),"ADULTS",
IF(ISNUMBER(SEARCH("*CHILDREN*",Table1[categories])),"CHILDREN",
IF(ISNUMBER(SEARCH("*TEENS*",Table1[categories])),"TEENS"))))</f>
        <v>#VALUE!</v>
      </c>
      <c r="C1232" t="e">
        <f>Table1[[#This Row],[startdatetime]]</f>
        <v>#VALUE!</v>
      </c>
      <c r="D1232" t="e">
        <f>CONCATENATE(Table1[[#This Row],[summary]],
CHAR(13),
Table1[[#This Row],[startdayname]],
", ",
TEXT((Table1[[#This Row],[startshortdate]]),"MMM D"),
CHAR(13),
TEXT((Table1[[#This Row],[starttime]]), "h:mm am/pm"),CHAR(13),Table1[[#This Row],[description]],CHAR(13))</f>
        <v>#VALUE!</v>
      </c>
    </row>
    <row r="1233" spans="1:4" x14ac:dyDescent="0.25">
      <c r="A1233" t="e">
        <f>VLOOKUP(Table1[[#This Row],[locationaddress]],VENUEID!$A$2:$B$28,1,TRUE)</f>
        <v>#VALUE!</v>
      </c>
      <c r="B1233" t="e">
        <f>IF(Table1[[#This Row],[categories]]="","",
IF(ISNUMBER(SEARCH("*ADULTS*",Table1[categories])),"ADULTS",
IF(ISNUMBER(SEARCH("*CHILDREN*",Table1[categories])),"CHILDREN",
IF(ISNUMBER(SEARCH("*TEENS*",Table1[categories])),"TEENS"))))</f>
        <v>#VALUE!</v>
      </c>
      <c r="C1233" t="e">
        <f>Table1[[#This Row],[startdatetime]]</f>
        <v>#VALUE!</v>
      </c>
      <c r="D1233" t="e">
        <f>CONCATENATE(Table1[[#This Row],[summary]],
CHAR(13),
Table1[[#This Row],[startdayname]],
", ",
TEXT((Table1[[#This Row],[startshortdate]]),"MMM D"),
CHAR(13),
TEXT((Table1[[#This Row],[starttime]]), "h:mm am/pm"),CHAR(13),Table1[[#This Row],[description]],CHAR(13))</f>
        <v>#VALUE!</v>
      </c>
    </row>
    <row r="1234" spans="1:4" x14ac:dyDescent="0.25">
      <c r="A1234" t="e">
        <f>VLOOKUP(Table1[[#This Row],[locationaddress]],VENUEID!$A$2:$B$28,1,TRUE)</f>
        <v>#VALUE!</v>
      </c>
      <c r="B1234" t="e">
        <f>IF(Table1[[#This Row],[categories]]="","",
IF(ISNUMBER(SEARCH("*ADULTS*",Table1[categories])),"ADULTS",
IF(ISNUMBER(SEARCH("*CHILDREN*",Table1[categories])),"CHILDREN",
IF(ISNUMBER(SEARCH("*TEENS*",Table1[categories])),"TEENS"))))</f>
        <v>#VALUE!</v>
      </c>
      <c r="C1234" t="e">
        <f>Table1[[#This Row],[startdatetime]]</f>
        <v>#VALUE!</v>
      </c>
      <c r="D1234" t="e">
        <f>CONCATENATE(Table1[[#This Row],[summary]],
CHAR(13),
Table1[[#This Row],[startdayname]],
", ",
TEXT((Table1[[#This Row],[startshortdate]]),"MMM D"),
CHAR(13),
TEXT((Table1[[#This Row],[starttime]]), "h:mm am/pm"),CHAR(13),Table1[[#This Row],[description]],CHAR(13))</f>
        <v>#VALUE!</v>
      </c>
    </row>
    <row r="1235" spans="1:4" x14ac:dyDescent="0.25">
      <c r="A1235" t="e">
        <f>VLOOKUP(Table1[[#This Row],[locationaddress]],VENUEID!$A$2:$B$28,1,TRUE)</f>
        <v>#VALUE!</v>
      </c>
      <c r="B1235" t="e">
        <f>IF(Table1[[#This Row],[categories]]="","",
IF(ISNUMBER(SEARCH("*ADULTS*",Table1[categories])),"ADULTS",
IF(ISNUMBER(SEARCH("*CHILDREN*",Table1[categories])),"CHILDREN",
IF(ISNUMBER(SEARCH("*TEENS*",Table1[categories])),"TEENS"))))</f>
        <v>#VALUE!</v>
      </c>
      <c r="C1235" t="e">
        <f>Table1[[#This Row],[startdatetime]]</f>
        <v>#VALUE!</v>
      </c>
      <c r="D1235" t="e">
        <f>CONCATENATE(Table1[[#This Row],[summary]],
CHAR(13),
Table1[[#This Row],[startdayname]],
", ",
TEXT((Table1[[#This Row],[startshortdate]]),"MMM D"),
CHAR(13),
TEXT((Table1[[#This Row],[starttime]]), "h:mm am/pm"),CHAR(13),Table1[[#This Row],[description]],CHAR(13))</f>
        <v>#VALUE!</v>
      </c>
    </row>
    <row r="1236" spans="1:4" x14ac:dyDescent="0.25">
      <c r="A1236" t="e">
        <f>VLOOKUP(Table1[[#This Row],[locationaddress]],VENUEID!$A$2:$B$28,1,TRUE)</f>
        <v>#VALUE!</v>
      </c>
      <c r="B1236" t="e">
        <f>IF(Table1[[#This Row],[categories]]="","",
IF(ISNUMBER(SEARCH("*ADULTS*",Table1[categories])),"ADULTS",
IF(ISNUMBER(SEARCH("*CHILDREN*",Table1[categories])),"CHILDREN",
IF(ISNUMBER(SEARCH("*TEENS*",Table1[categories])),"TEENS"))))</f>
        <v>#VALUE!</v>
      </c>
      <c r="C1236" t="e">
        <f>Table1[[#This Row],[startdatetime]]</f>
        <v>#VALUE!</v>
      </c>
      <c r="D1236" t="e">
        <f>CONCATENATE(Table1[[#This Row],[summary]],
CHAR(13),
Table1[[#This Row],[startdayname]],
", ",
TEXT((Table1[[#This Row],[startshortdate]]),"MMM D"),
CHAR(13),
TEXT((Table1[[#This Row],[starttime]]), "h:mm am/pm"),CHAR(13),Table1[[#This Row],[description]],CHAR(13))</f>
        <v>#VALUE!</v>
      </c>
    </row>
    <row r="1237" spans="1:4" x14ac:dyDescent="0.25">
      <c r="A1237" t="e">
        <f>VLOOKUP(Table1[[#This Row],[locationaddress]],VENUEID!$A$2:$B$28,1,TRUE)</f>
        <v>#VALUE!</v>
      </c>
      <c r="B1237" t="e">
        <f>IF(Table1[[#This Row],[categories]]="","",
IF(ISNUMBER(SEARCH("*ADULTS*",Table1[categories])),"ADULTS",
IF(ISNUMBER(SEARCH("*CHILDREN*",Table1[categories])),"CHILDREN",
IF(ISNUMBER(SEARCH("*TEENS*",Table1[categories])),"TEENS"))))</f>
        <v>#VALUE!</v>
      </c>
      <c r="C1237" t="e">
        <f>Table1[[#This Row],[startdatetime]]</f>
        <v>#VALUE!</v>
      </c>
      <c r="D1237" t="e">
        <f>CONCATENATE(Table1[[#This Row],[summary]],
CHAR(13),
Table1[[#This Row],[startdayname]],
", ",
TEXT((Table1[[#This Row],[startshortdate]]),"MMM D"),
CHAR(13),
TEXT((Table1[[#This Row],[starttime]]), "h:mm am/pm"),CHAR(13),Table1[[#This Row],[description]],CHAR(13))</f>
        <v>#VALUE!</v>
      </c>
    </row>
    <row r="1238" spans="1:4" x14ac:dyDescent="0.25">
      <c r="A1238" t="e">
        <f>VLOOKUP(Table1[[#This Row],[locationaddress]],VENUEID!$A$2:$B$28,1,TRUE)</f>
        <v>#VALUE!</v>
      </c>
      <c r="B1238" t="e">
        <f>IF(Table1[[#This Row],[categories]]="","",
IF(ISNUMBER(SEARCH("*ADULTS*",Table1[categories])),"ADULTS",
IF(ISNUMBER(SEARCH("*CHILDREN*",Table1[categories])),"CHILDREN",
IF(ISNUMBER(SEARCH("*TEENS*",Table1[categories])),"TEENS"))))</f>
        <v>#VALUE!</v>
      </c>
      <c r="C1238" t="e">
        <f>Table1[[#This Row],[startdatetime]]</f>
        <v>#VALUE!</v>
      </c>
      <c r="D1238" t="e">
        <f>CONCATENATE(Table1[[#This Row],[summary]],
CHAR(13),
Table1[[#This Row],[startdayname]],
", ",
TEXT((Table1[[#This Row],[startshortdate]]),"MMM D"),
CHAR(13),
TEXT((Table1[[#This Row],[starttime]]), "h:mm am/pm"),CHAR(13),Table1[[#This Row],[description]],CHAR(13))</f>
        <v>#VALUE!</v>
      </c>
    </row>
    <row r="1239" spans="1:4" x14ac:dyDescent="0.25">
      <c r="A1239" t="e">
        <f>VLOOKUP(Table1[[#This Row],[locationaddress]],VENUEID!$A$2:$B$28,1,TRUE)</f>
        <v>#VALUE!</v>
      </c>
      <c r="B1239" t="e">
        <f>IF(Table1[[#This Row],[categories]]="","",
IF(ISNUMBER(SEARCH("*ADULTS*",Table1[categories])),"ADULTS",
IF(ISNUMBER(SEARCH("*CHILDREN*",Table1[categories])),"CHILDREN",
IF(ISNUMBER(SEARCH("*TEENS*",Table1[categories])),"TEENS"))))</f>
        <v>#VALUE!</v>
      </c>
      <c r="C1239" t="e">
        <f>Table1[[#This Row],[startdatetime]]</f>
        <v>#VALUE!</v>
      </c>
      <c r="D1239" t="e">
        <f>CONCATENATE(Table1[[#This Row],[summary]],
CHAR(13),
Table1[[#This Row],[startdayname]],
", ",
TEXT((Table1[[#This Row],[startshortdate]]),"MMM D"),
CHAR(13),
TEXT((Table1[[#This Row],[starttime]]), "h:mm am/pm"),CHAR(13),Table1[[#This Row],[description]],CHAR(13))</f>
        <v>#VALUE!</v>
      </c>
    </row>
    <row r="1240" spans="1:4" x14ac:dyDescent="0.25">
      <c r="A1240" t="e">
        <f>VLOOKUP(Table1[[#This Row],[locationaddress]],VENUEID!$A$2:$B$28,1,TRUE)</f>
        <v>#VALUE!</v>
      </c>
      <c r="B1240" t="e">
        <f>IF(Table1[[#This Row],[categories]]="","",
IF(ISNUMBER(SEARCH("*ADULTS*",Table1[categories])),"ADULTS",
IF(ISNUMBER(SEARCH("*CHILDREN*",Table1[categories])),"CHILDREN",
IF(ISNUMBER(SEARCH("*TEENS*",Table1[categories])),"TEENS"))))</f>
        <v>#VALUE!</v>
      </c>
      <c r="C1240" t="e">
        <f>Table1[[#This Row],[startdatetime]]</f>
        <v>#VALUE!</v>
      </c>
      <c r="D1240" t="e">
        <f>CONCATENATE(Table1[[#This Row],[summary]],
CHAR(13),
Table1[[#This Row],[startdayname]],
", ",
TEXT((Table1[[#This Row],[startshortdate]]),"MMM D"),
CHAR(13),
TEXT((Table1[[#This Row],[starttime]]), "h:mm am/pm"),CHAR(13),Table1[[#This Row],[description]],CHAR(13))</f>
        <v>#VALUE!</v>
      </c>
    </row>
    <row r="1241" spans="1:4" x14ac:dyDescent="0.25">
      <c r="A1241" t="e">
        <f>VLOOKUP(Table1[[#This Row],[locationaddress]],VENUEID!$A$2:$B$28,1,TRUE)</f>
        <v>#VALUE!</v>
      </c>
      <c r="B1241" t="e">
        <f>IF(Table1[[#This Row],[categories]]="","",
IF(ISNUMBER(SEARCH("*ADULTS*",Table1[categories])),"ADULTS",
IF(ISNUMBER(SEARCH("*CHILDREN*",Table1[categories])),"CHILDREN",
IF(ISNUMBER(SEARCH("*TEENS*",Table1[categories])),"TEENS"))))</f>
        <v>#VALUE!</v>
      </c>
      <c r="C1241" t="e">
        <f>Table1[[#This Row],[startdatetime]]</f>
        <v>#VALUE!</v>
      </c>
      <c r="D1241" t="e">
        <f>CONCATENATE(Table1[[#This Row],[summary]],
CHAR(13),
Table1[[#This Row],[startdayname]],
", ",
TEXT((Table1[[#This Row],[startshortdate]]),"MMM D"),
CHAR(13),
TEXT((Table1[[#This Row],[starttime]]), "h:mm am/pm"),CHAR(13),Table1[[#This Row],[description]],CHAR(13))</f>
        <v>#VALUE!</v>
      </c>
    </row>
    <row r="1242" spans="1:4" x14ac:dyDescent="0.25">
      <c r="A1242" t="e">
        <f>VLOOKUP(Table1[[#This Row],[locationaddress]],VENUEID!$A$2:$B$28,1,TRUE)</f>
        <v>#VALUE!</v>
      </c>
      <c r="B1242" t="e">
        <f>IF(Table1[[#This Row],[categories]]="","",
IF(ISNUMBER(SEARCH("*ADULTS*",Table1[categories])),"ADULTS",
IF(ISNUMBER(SEARCH("*CHILDREN*",Table1[categories])),"CHILDREN",
IF(ISNUMBER(SEARCH("*TEENS*",Table1[categories])),"TEENS"))))</f>
        <v>#VALUE!</v>
      </c>
      <c r="C1242" t="e">
        <f>Table1[[#This Row],[startdatetime]]</f>
        <v>#VALUE!</v>
      </c>
      <c r="D1242" t="e">
        <f>CONCATENATE(Table1[[#This Row],[summary]],
CHAR(13),
Table1[[#This Row],[startdayname]],
", ",
TEXT((Table1[[#This Row],[startshortdate]]),"MMM D"),
CHAR(13),
TEXT((Table1[[#This Row],[starttime]]), "h:mm am/pm"),CHAR(13),Table1[[#This Row],[description]],CHAR(13))</f>
        <v>#VALUE!</v>
      </c>
    </row>
    <row r="1243" spans="1:4" x14ac:dyDescent="0.25">
      <c r="A1243" t="e">
        <f>VLOOKUP(Table1[[#This Row],[locationaddress]],VENUEID!$A$2:$B$28,1,TRUE)</f>
        <v>#VALUE!</v>
      </c>
      <c r="B1243" t="e">
        <f>IF(Table1[[#This Row],[categories]]="","",
IF(ISNUMBER(SEARCH("*ADULTS*",Table1[categories])),"ADULTS",
IF(ISNUMBER(SEARCH("*CHILDREN*",Table1[categories])),"CHILDREN",
IF(ISNUMBER(SEARCH("*TEENS*",Table1[categories])),"TEENS"))))</f>
        <v>#VALUE!</v>
      </c>
      <c r="C1243" t="e">
        <f>Table1[[#This Row],[startdatetime]]</f>
        <v>#VALUE!</v>
      </c>
      <c r="D1243" t="e">
        <f>CONCATENATE(Table1[[#This Row],[summary]],
CHAR(13),
Table1[[#This Row],[startdayname]],
", ",
TEXT((Table1[[#This Row],[startshortdate]]),"MMM D"),
CHAR(13),
TEXT((Table1[[#This Row],[starttime]]), "h:mm am/pm"),CHAR(13),Table1[[#This Row],[description]],CHAR(13))</f>
        <v>#VALUE!</v>
      </c>
    </row>
    <row r="1244" spans="1:4" x14ac:dyDescent="0.25">
      <c r="A1244" t="e">
        <f>VLOOKUP(Table1[[#This Row],[locationaddress]],VENUEID!$A$2:$B$28,1,TRUE)</f>
        <v>#VALUE!</v>
      </c>
      <c r="B1244" t="e">
        <f>IF(Table1[[#This Row],[categories]]="","",
IF(ISNUMBER(SEARCH("*ADULTS*",Table1[categories])),"ADULTS",
IF(ISNUMBER(SEARCH("*CHILDREN*",Table1[categories])),"CHILDREN",
IF(ISNUMBER(SEARCH("*TEENS*",Table1[categories])),"TEENS"))))</f>
        <v>#VALUE!</v>
      </c>
      <c r="C1244" t="e">
        <f>Table1[[#This Row],[startdatetime]]</f>
        <v>#VALUE!</v>
      </c>
      <c r="D1244" t="e">
        <f>CONCATENATE(Table1[[#This Row],[summary]],
CHAR(13),
Table1[[#This Row],[startdayname]],
", ",
TEXT((Table1[[#This Row],[startshortdate]]),"MMM D"),
CHAR(13),
TEXT((Table1[[#This Row],[starttime]]), "h:mm am/pm"),CHAR(13),Table1[[#This Row],[description]],CHAR(13))</f>
        <v>#VALUE!</v>
      </c>
    </row>
    <row r="1245" spans="1:4" x14ac:dyDescent="0.25">
      <c r="A1245" t="e">
        <f>VLOOKUP(Table1[[#This Row],[locationaddress]],VENUEID!$A$2:$B$28,1,TRUE)</f>
        <v>#VALUE!</v>
      </c>
      <c r="B1245" t="e">
        <f>IF(Table1[[#This Row],[categories]]="","",
IF(ISNUMBER(SEARCH("*ADULTS*",Table1[categories])),"ADULTS",
IF(ISNUMBER(SEARCH("*CHILDREN*",Table1[categories])),"CHILDREN",
IF(ISNUMBER(SEARCH("*TEENS*",Table1[categories])),"TEENS"))))</f>
        <v>#VALUE!</v>
      </c>
      <c r="C1245" t="e">
        <f>Table1[[#This Row],[startdatetime]]</f>
        <v>#VALUE!</v>
      </c>
      <c r="D1245" t="e">
        <f>CONCATENATE(Table1[[#This Row],[summary]],
CHAR(13),
Table1[[#This Row],[startdayname]],
", ",
TEXT((Table1[[#This Row],[startshortdate]]),"MMM D"),
CHAR(13),
TEXT((Table1[[#This Row],[starttime]]), "h:mm am/pm"),CHAR(13),Table1[[#This Row],[description]],CHAR(13))</f>
        <v>#VALUE!</v>
      </c>
    </row>
    <row r="1246" spans="1:4" x14ac:dyDescent="0.25">
      <c r="A1246" t="e">
        <f>VLOOKUP(Table1[[#This Row],[locationaddress]],VENUEID!$A$2:$B$28,1,TRUE)</f>
        <v>#VALUE!</v>
      </c>
      <c r="B1246" t="e">
        <f>IF(Table1[[#This Row],[categories]]="","",
IF(ISNUMBER(SEARCH("*ADULTS*",Table1[categories])),"ADULTS",
IF(ISNUMBER(SEARCH("*CHILDREN*",Table1[categories])),"CHILDREN",
IF(ISNUMBER(SEARCH("*TEENS*",Table1[categories])),"TEENS"))))</f>
        <v>#VALUE!</v>
      </c>
      <c r="C1246" t="e">
        <f>Table1[[#This Row],[startdatetime]]</f>
        <v>#VALUE!</v>
      </c>
      <c r="D1246" t="e">
        <f>CONCATENATE(Table1[[#This Row],[summary]],
CHAR(13),
Table1[[#This Row],[startdayname]],
", ",
TEXT((Table1[[#This Row],[startshortdate]]),"MMM D"),
CHAR(13),
TEXT((Table1[[#This Row],[starttime]]), "h:mm am/pm"),CHAR(13),Table1[[#This Row],[description]],CHAR(13))</f>
        <v>#VALUE!</v>
      </c>
    </row>
    <row r="1247" spans="1:4" x14ac:dyDescent="0.25">
      <c r="A1247" t="e">
        <f>VLOOKUP(Table1[[#This Row],[locationaddress]],VENUEID!$A$2:$B$28,1,TRUE)</f>
        <v>#VALUE!</v>
      </c>
      <c r="B1247" t="e">
        <f>IF(Table1[[#This Row],[categories]]="","",
IF(ISNUMBER(SEARCH("*ADULTS*",Table1[categories])),"ADULTS",
IF(ISNUMBER(SEARCH("*CHILDREN*",Table1[categories])),"CHILDREN",
IF(ISNUMBER(SEARCH("*TEENS*",Table1[categories])),"TEENS"))))</f>
        <v>#VALUE!</v>
      </c>
      <c r="C1247" t="e">
        <f>Table1[[#This Row],[startdatetime]]</f>
        <v>#VALUE!</v>
      </c>
      <c r="D1247" t="e">
        <f>CONCATENATE(Table1[[#This Row],[summary]],
CHAR(13),
Table1[[#This Row],[startdayname]],
", ",
TEXT((Table1[[#This Row],[startshortdate]]),"MMM D"),
CHAR(13),
TEXT((Table1[[#This Row],[starttime]]), "h:mm am/pm"),CHAR(13),Table1[[#This Row],[description]],CHAR(13))</f>
        <v>#VALUE!</v>
      </c>
    </row>
    <row r="1248" spans="1:4" x14ac:dyDescent="0.25">
      <c r="A1248" t="e">
        <f>VLOOKUP(Table1[[#This Row],[locationaddress]],VENUEID!$A$2:$B$28,1,TRUE)</f>
        <v>#VALUE!</v>
      </c>
      <c r="B1248" t="e">
        <f>IF(Table1[[#This Row],[categories]]="","",
IF(ISNUMBER(SEARCH("*ADULTS*",Table1[categories])),"ADULTS",
IF(ISNUMBER(SEARCH("*CHILDREN*",Table1[categories])),"CHILDREN",
IF(ISNUMBER(SEARCH("*TEENS*",Table1[categories])),"TEENS"))))</f>
        <v>#VALUE!</v>
      </c>
      <c r="C1248" t="e">
        <f>Table1[[#This Row],[startdatetime]]</f>
        <v>#VALUE!</v>
      </c>
      <c r="D1248" t="e">
        <f>CONCATENATE(Table1[[#This Row],[summary]],
CHAR(13),
Table1[[#This Row],[startdayname]],
", ",
TEXT((Table1[[#This Row],[startshortdate]]),"MMM D"),
CHAR(13),
TEXT((Table1[[#This Row],[starttime]]), "h:mm am/pm"),CHAR(13),Table1[[#This Row],[description]],CHAR(13))</f>
        <v>#VALUE!</v>
      </c>
    </row>
    <row r="1249" spans="1:4" x14ac:dyDescent="0.25">
      <c r="A1249" t="e">
        <f>VLOOKUP(Table1[[#This Row],[locationaddress]],VENUEID!$A$2:$B$28,1,TRUE)</f>
        <v>#VALUE!</v>
      </c>
      <c r="B1249" t="e">
        <f>IF(Table1[[#This Row],[categories]]="","",
IF(ISNUMBER(SEARCH("*ADULTS*",Table1[categories])),"ADULTS",
IF(ISNUMBER(SEARCH("*CHILDREN*",Table1[categories])),"CHILDREN",
IF(ISNUMBER(SEARCH("*TEENS*",Table1[categories])),"TEENS"))))</f>
        <v>#VALUE!</v>
      </c>
      <c r="C1249" t="e">
        <f>Table1[[#This Row],[startdatetime]]</f>
        <v>#VALUE!</v>
      </c>
      <c r="D1249" t="e">
        <f>CONCATENATE(Table1[[#This Row],[summary]],
CHAR(13),
Table1[[#This Row],[startdayname]],
", ",
TEXT((Table1[[#This Row],[startshortdate]]),"MMM D"),
CHAR(13),
TEXT((Table1[[#This Row],[starttime]]), "h:mm am/pm"),CHAR(13),Table1[[#This Row],[description]],CHAR(13))</f>
        <v>#VALUE!</v>
      </c>
    </row>
    <row r="1250" spans="1:4" x14ac:dyDescent="0.25">
      <c r="A1250" t="e">
        <f>VLOOKUP(Table1[[#This Row],[locationaddress]],VENUEID!$A$2:$B$28,1,TRUE)</f>
        <v>#VALUE!</v>
      </c>
      <c r="B1250" t="e">
        <f>IF(Table1[[#This Row],[categories]]="","",
IF(ISNUMBER(SEARCH("*ADULTS*",Table1[categories])),"ADULTS",
IF(ISNUMBER(SEARCH("*CHILDREN*",Table1[categories])),"CHILDREN",
IF(ISNUMBER(SEARCH("*TEENS*",Table1[categories])),"TEENS"))))</f>
        <v>#VALUE!</v>
      </c>
      <c r="C1250" t="e">
        <f>Table1[[#This Row],[startdatetime]]</f>
        <v>#VALUE!</v>
      </c>
      <c r="D1250" t="e">
        <f>CONCATENATE(Table1[[#This Row],[summary]],
CHAR(13),
Table1[[#This Row],[startdayname]],
", ",
TEXT((Table1[[#This Row],[startshortdate]]),"MMM D"),
CHAR(13),
TEXT((Table1[[#This Row],[starttime]]), "h:mm am/pm"),CHAR(13),Table1[[#This Row],[description]],CHAR(13))</f>
        <v>#VALUE!</v>
      </c>
    </row>
    <row r="1251" spans="1:4" x14ac:dyDescent="0.25">
      <c r="A1251" t="e">
        <f>VLOOKUP(Table1[[#This Row],[locationaddress]],VENUEID!$A$2:$B$28,1,TRUE)</f>
        <v>#VALUE!</v>
      </c>
      <c r="B1251" t="e">
        <f>IF(Table1[[#This Row],[categories]]="","",
IF(ISNUMBER(SEARCH("*ADULTS*",Table1[categories])),"ADULTS",
IF(ISNUMBER(SEARCH("*CHILDREN*",Table1[categories])),"CHILDREN",
IF(ISNUMBER(SEARCH("*TEENS*",Table1[categories])),"TEENS"))))</f>
        <v>#VALUE!</v>
      </c>
      <c r="C1251" t="e">
        <f>Table1[[#This Row],[startdatetime]]</f>
        <v>#VALUE!</v>
      </c>
      <c r="D1251" t="e">
        <f>CONCATENATE(Table1[[#This Row],[summary]],
CHAR(13),
Table1[[#This Row],[startdayname]],
", ",
TEXT((Table1[[#This Row],[startshortdate]]),"MMM D"),
CHAR(13),
TEXT((Table1[[#This Row],[starttime]]), "h:mm am/pm"),CHAR(13),Table1[[#This Row],[description]],CHAR(13))</f>
        <v>#VALUE!</v>
      </c>
    </row>
    <row r="1252" spans="1:4" x14ac:dyDescent="0.25">
      <c r="A1252" t="e">
        <f>VLOOKUP(Table1[[#This Row],[locationaddress]],VENUEID!$A$2:$B$28,1,TRUE)</f>
        <v>#VALUE!</v>
      </c>
      <c r="B1252" t="e">
        <f>IF(Table1[[#This Row],[categories]]="","",
IF(ISNUMBER(SEARCH("*ADULTS*",Table1[categories])),"ADULTS",
IF(ISNUMBER(SEARCH("*CHILDREN*",Table1[categories])),"CHILDREN",
IF(ISNUMBER(SEARCH("*TEENS*",Table1[categories])),"TEENS"))))</f>
        <v>#VALUE!</v>
      </c>
      <c r="C1252" t="e">
        <f>Table1[[#This Row],[startdatetime]]</f>
        <v>#VALUE!</v>
      </c>
      <c r="D1252" t="e">
        <f>CONCATENATE(Table1[[#This Row],[summary]],
CHAR(13),
Table1[[#This Row],[startdayname]],
", ",
TEXT((Table1[[#This Row],[startshortdate]]),"MMM D"),
CHAR(13),
TEXT((Table1[[#This Row],[starttime]]), "h:mm am/pm"),CHAR(13),Table1[[#This Row],[description]],CHAR(13))</f>
        <v>#VALUE!</v>
      </c>
    </row>
    <row r="1253" spans="1:4" x14ac:dyDescent="0.25">
      <c r="A1253" t="e">
        <f>VLOOKUP(Table1[[#This Row],[locationaddress]],VENUEID!$A$2:$B$28,1,TRUE)</f>
        <v>#VALUE!</v>
      </c>
      <c r="B1253" t="e">
        <f>IF(Table1[[#This Row],[categories]]="","",
IF(ISNUMBER(SEARCH("*ADULTS*",Table1[categories])),"ADULTS",
IF(ISNUMBER(SEARCH("*CHILDREN*",Table1[categories])),"CHILDREN",
IF(ISNUMBER(SEARCH("*TEENS*",Table1[categories])),"TEENS"))))</f>
        <v>#VALUE!</v>
      </c>
      <c r="C1253" t="e">
        <f>Table1[[#This Row],[startdatetime]]</f>
        <v>#VALUE!</v>
      </c>
      <c r="D1253" t="e">
        <f>CONCATENATE(Table1[[#This Row],[summary]],
CHAR(13),
Table1[[#This Row],[startdayname]],
", ",
TEXT((Table1[[#This Row],[startshortdate]]),"MMM D"),
CHAR(13),
TEXT((Table1[[#This Row],[starttime]]), "h:mm am/pm"),CHAR(13),Table1[[#This Row],[description]],CHAR(13))</f>
        <v>#VALUE!</v>
      </c>
    </row>
    <row r="1254" spans="1:4" x14ac:dyDescent="0.25">
      <c r="A1254" t="e">
        <f>VLOOKUP(Table1[[#This Row],[locationaddress]],VENUEID!$A$2:$B$28,1,TRUE)</f>
        <v>#VALUE!</v>
      </c>
      <c r="B1254" t="e">
        <f>IF(Table1[[#This Row],[categories]]="","",
IF(ISNUMBER(SEARCH("*ADULTS*",Table1[categories])),"ADULTS",
IF(ISNUMBER(SEARCH("*CHILDREN*",Table1[categories])),"CHILDREN",
IF(ISNUMBER(SEARCH("*TEENS*",Table1[categories])),"TEENS"))))</f>
        <v>#VALUE!</v>
      </c>
      <c r="C1254" t="e">
        <f>Table1[[#This Row],[startdatetime]]</f>
        <v>#VALUE!</v>
      </c>
      <c r="D1254" t="e">
        <f>CONCATENATE(Table1[[#This Row],[summary]],
CHAR(13),
Table1[[#This Row],[startdayname]],
", ",
TEXT((Table1[[#This Row],[startshortdate]]),"MMM D"),
CHAR(13),
TEXT((Table1[[#This Row],[starttime]]), "h:mm am/pm"),CHAR(13),Table1[[#This Row],[description]],CHAR(13))</f>
        <v>#VALUE!</v>
      </c>
    </row>
    <row r="1255" spans="1:4" x14ac:dyDescent="0.25">
      <c r="A1255" t="e">
        <f>VLOOKUP(Table1[[#This Row],[locationaddress]],VENUEID!$A$2:$B$28,1,TRUE)</f>
        <v>#VALUE!</v>
      </c>
      <c r="B1255" t="e">
        <f>IF(Table1[[#This Row],[categories]]="","",
IF(ISNUMBER(SEARCH("*ADULTS*",Table1[categories])),"ADULTS",
IF(ISNUMBER(SEARCH("*CHILDREN*",Table1[categories])),"CHILDREN",
IF(ISNUMBER(SEARCH("*TEENS*",Table1[categories])),"TEENS"))))</f>
        <v>#VALUE!</v>
      </c>
      <c r="C1255" t="e">
        <f>Table1[[#This Row],[startdatetime]]</f>
        <v>#VALUE!</v>
      </c>
      <c r="D1255" t="e">
        <f>CONCATENATE(Table1[[#This Row],[summary]],
CHAR(13),
Table1[[#This Row],[startdayname]],
", ",
TEXT((Table1[[#This Row],[startshortdate]]),"MMM D"),
CHAR(13),
TEXT((Table1[[#This Row],[starttime]]), "h:mm am/pm"),CHAR(13),Table1[[#This Row],[description]],CHAR(13))</f>
        <v>#VALUE!</v>
      </c>
    </row>
    <row r="1256" spans="1:4" x14ac:dyDescent="0.25">
      <c r="A1256" t="e">
        <f>VLOOKUP(Table1[[#This Row],[locationaddress]],VENUEID!$A$2:$B$28,1,TRUE)</f>
        <v>#VALUE!</v>
      </c>
      <c r="B1256" t="e">
        <f>IF(Table1[[#This Row],[categories]]="","",
IF(ISNUMBER(SEARCH("*ADULTS*",Table1[categories])),"ADULTS",
IF(ISNUMBER(SEARCH("*CHILDREN*",Table1[categories])),"CHILDREN",
IF(ISNUMBER(SEARCH("*TEENS*",Table1[categories])),"TEENS"))))</f>
        <v>#VALUE!</v>
      </c>
      <c r="C1256" t="e">
        <f>Table1[[#This Row],[startdatetime]]</f>
        <v>#VALUE!</v>
      </c>
      <c r="D1256" t="e">
        <f>CONCATENATE(Table1[[#This Row],[summary]],
CHAR(13),
Table1[[#This Row],[startdayname]],
", ",
TEXT((Table1[[#This Row],[startshortdate]]),"MMM D"),
CHAR(13),
TEXT((Table1[[#This Row],[starttime]]), "h:mm am/pm"),CHAR(13),Table1[[#This Row],[description]],CHAR(13))</f>
        <v>#VALUE!</v>
      </c>
    </row>
    <row r="1257" spans="1:4" x14ac:dyDescent="0.25">
      <c r="A1257" t="e">
        <f>VLOOKUP(Table1[[#This Row],[locationaddress]],VENUEID!$A$2:$B$28,1,TRUE)</f>
        <v>#VALUE!</v>
      </c>
      <c r="B1257" t="e">
        <f>IF(Table1[[#This Row],[categories]]="","",
IF(ISNUMBER(SEARCH("*ADULTS*",Table1[categories])),"ADULTS",
IF(ISNUMBER(SEARCH("*CHILDREN*",Table1[categories])),"CHILDREN",
IF(ISNUMBER(SEARCH("*TEENS*",Table1[categories])),"TEENS"))))</f>
        <v>#VALUE!</v>
      </c>
      <c r="C1257" t="e">
        <f>Table1[[#This Row],[startdatetime]]</f>
        <v>#VALUE!</v>
      </c>
      <c r="D1257" t="e">
        <f>CONCATENATE(Table1[[#This Row],[summary]],
CHAR(13),
Table1[[#This Row],[startdayname]],
", ",
TEXT((Table1[[#This Row],[startshortdate]]),"MMM D"),
CHAR(13),
TEXT((Table1[[#This Row],[starttime]]), "h:mm am/pm"),CHAR(13),Table1[[#This Row],[description]],CHAR(13))</f>
        <v>#VALUE!</v>
      </c>
    </row>
    <row r="1258" spans="1:4" x14ac:dyDescent="0.25">
      <c r="A1258" t="e">
        <f>VLOOKUP(Table1[[#This Row],[locationaddress]],VENUEID!$A$2:$B$28,1,TRUE)</f>
        <v>#VALUE!</v>
      </c>
      <c r="B1258" t="e">
        <f>IF(Table1[[#This Row],[categories]]="","",
IF(ISNUMBER(SEARCH("*ADULTS*",Table1[categories])),"ADULTS",
IF(ISNUMBER(SEARCH("*CHILDREN*",Table1[categories])),"CHILDREN",
IF(ISNUMBER(SEARCH("*TEENS*",Table1[categories])),"TEENS"))))</f>
        <v>#VALUE!</v>
      </c>
      <c r="C1258" t="e">
        <f>Table1[[#This Row],[startdatetime]]</f>
        <v>#VALUE!</v>
      </c>
      <c r="D1258" t="e">
        <f>CONCATENATE(Table1[[#This Row],[summary]],
CHAR(13),
Table1[[#This Row],[startdayname]],
", ",
TEXT((Table1[[#This Row],[startshortdate]]),"MMM D"),
CHAR(13),
TEXT((Table1[[#This Row],[starttime]]), "h:mm am/pm"),CHAR(13),Table1[[#This Row],[description]],CHAR(13))</f>
        <v>#VALUE!</v>
      </c>
    </row>
    <row r="1259" spans="1:4" x14ac:dyDescent="0.25">
      <c r="A1259" t="e">
        <f>VLOOKUP(Table1[[#This Row],[locationaddress]],VENUEID!$A$2:$B$28,1,TRUE)</f>
        <v>#VALUE!</v>
      </c>
      <c r="B1259" t="e">
        <f>IF(Table1[[#This Row],[categories]]="","",
IF(ISNUMBER(SEARCH("*ADULTS*",Table1[categories])),"ADULTS",
IF(ISNUMBER(SEARCH("*CHILDREN*",Table1[categories])),"CHILDREN",
IF(ISNUMBER(SEARCH("*TEENS*",Table1[categories])),"TEENS"))))</f>
        <v>#VALUE!</v>
      </c>
      <c r="C1259" t="e">
        <f>Table1[[#This Row],[startdatetime]]</f>
        <v>#VALUE!</v>
      </c>
      <c r="D1259" t="e">
        <f>CONCATENATE(Table1[[#This Row],[summary]],
CHAR(13),
Table1[[#This Row],[startdayname]],
", ",
TEXT((Table1[[#This Row],[startshortdate]]),"MMM D"),
CHAR(13),
TEXT((Table1[[#This Row],[starttime]]), "h:mm am/pm"),CHAR(13),Table1[[#This Row],[description]],CHAR(13))</f>
        <v>#VALUE!</v>
      </c>
    </row>
    <row r="1260" spans="1:4" x14ac:dyDescent="0.25">
      <c r="A1260" t="e">
        <f>VLOOKUP(Table1[[#This Row],[locationaddress]],VENUEID!$A$2:$B$28,1,TRUE)</f>
        <v>#VALUE!</v>
      </c>
      <c r="B1260" t="e">
        <f>IF(Table1[[#This Row],[categories]]="","",
IF(ISNUMBER(SEARCH("*ADULTS*",Table1[categories])),"ADULTS",
IF(ISNUMBER(SEARCH("*CHILDREN*",Table1[categories])),"CHILDREN",
IF(ISNUMBER(SEARCH("*TEENS*",Table1[categories])),"TEENS"))))</f>
        <v>#VALUE!</v>
      </c>
      <c r="C1260" t="e">
        <f>Table1[[#This Row],[startdatetime]]</f>
        <v>#VALUE!</v>
      </c>
      <c r="D1260" t="e">
        <f>CONCATENATE(Table1[[#This Row],[summary]],
CHAR(13),
Table1[[#This Row],[startdayname]],
", ",
TEXT((Table1[[#This Row],[startshortdate]]),"MMM D"),
CHAR(13),
TEXT((Table1[[#This Row],[starttime]]), "h:mm am/pm"),CHAR(13),Table1[[#This Row],[description]],CHAR(13))</f>
        <v>#VALUE!</v>
      </c>
    </row>
    <row r="1261" spans="1:4" x14ac:dyDescent="0.25">
      <c r="A1261" t="e">
        <f>VLOOKUP(Table1[[#This Row],[locationaddress]],VENUEID!$A$2:$B$28,1,TRUE)</f>
        <v>#VALUE!</v>
      </c>
      <c r="B1261" t="e">
        <f>IF(Table1[[#This Row],[categories]]="","",
IF(ISNUMBER(SEARCH("*ADULTS*",Table1[categories])),"ADULTS",
IF(ISNUMBER(SEARCH("*CHILDREN*",Table1[categories])),"CHILDREN",
IF(ISNUMBER(SEARCH("*TEENS*",Table1[categories])),"TEENS"))))</f>
        <v>#VALUE!</v>
      </c>
      <c r="C1261" t="e">
        <f>Table1[[#This Row],[startdatetime]]</f>
        <v>#VALUE!</v>
      </c>
      <c r="D1261" t="e">
        <f>CONCATENATE(Table1[[#This Row],[summary]],
CHAR(13),
Table1[[#This Row],[startdayname]],
", ",
TEXT((Table1[[#This Row],[startshortdate]]),"MMM D"),
CHAR(13),
TEXT((Table1[[#This Row],[starttime]]), "h:mm am/pm"),CHAR(13),Table1[[#This Row],[description]],CHAR(13))</f>
        <v>#VALUE!</v>
      </c>
    </row>
    <row r="1262" spans="1:4" x14ac:dyDescent="0.25">
      <c r="A1262" t="e">
        <f>VLOOKUP(Table1[[#This Row],[locationaddress]],VENUEID!$A$2:$B$28,1,TRUE)</f>
        <v>#VALUE!</v>
      </c>
      <c r="B1262" t="e">
        <f>IF(Table1[[#This Row],[categories]]="","",
IF(ISNUMBER(SEARCH("*ADULTS*",Table1[categories])),"ADULTS",
IF(ISNUMBER(SEARCH("*CHILDREN*",Table1[categories])),"CHILDREN",
IF(ISNUMBER(SEARCH("*TEENS*",Table1[categories])),"TEENS"))))</f>
        <v>#VALUE!</v>
      </c>
      <c r="C1262" t="e">
        <f>Table1[[#This Row],[startdatetime]]</f>
        <v>#VALUE!</v>
      </c>
      <c r="D1262" t="e">
        <f>CONCATENATE(Table1[[#This Row],[summary]],
CHAR(13),
Table1[[#This Row],[startdayname]],
", ",
TEXT((Table1[[#This Row],[startshortdate]]),"MMM D"),
CHAR(13),
TEXT((Table1[[#This Row],[starttime]]), "h:mm am/pm"),CHAR(13),Table1[[#This Row],[description]],CHAR(13))</f>
        <v>#VALUE!</v>
      </c>
    </row>
    <row r="1263" spans="1:4" x14ac:dyDescent="0.25">
      <c r="A1263" t="e">
        <f>VLOOKUP(Table1[[#This Row],[locationaddress]],VENUEID!$A$2:$B$28,1,TRUE)</f>
        <v>#VALUE!</v>
      </c>
      <c r="B1263" t="e">
        <f>IF(Table1[[#This Row],[categories]]="","",
IF(ISNUMBER(SEARCH("*ADULTS*",Table1[categories])),"ADULTS",
IF(ISNUMBER(SEARCH("*CHILDREN*",Table1[categories])),"CHILDREN",
IF(ISNUMBER(SEARCH("*TEENS*",Table1[categories])),"TEENS"))))</f>
        <v>#VALUE!</v>
      </c>
      <c r="C1263" t="e">
        <f>Table1[[#This Row],[startdatetime]]</f>
        <v>#VALUE!</v>
      </c>
      <c r="D1263" t="e">
        <f>CONCATENATE(Table1[[#This Row],[summary]],
CHAR(13),
Table1[[#This Row],[startdayname]],
", ",
TEXT((Table1[[#This Row],[startshortdate]]),"MMM D"),
CHAR(13),
TEXT((Table1[[#This Row],[starttime]]), "h:mm am/pm"),CHAR(13),Table1[[#This Row],[description]],CHAR(13))</f>
        <v>#VALUE!</v>
      </c>
    </row>
    <row r="1264" spans="1:4" x14ac:dyDescent="0.25">
      <c r="A1264" t="e">
        <f>VLOOKUP(Table1[[#This Row],[locationaddress]],VENUEID!$A$2:$B$28,1,TRUE)</f>
        <v>#VALUE!</v>
      </c>
      <c r="B1264" t="e">
        <f>IF(Table1[[#This Row],[categories]]="","",
IF(ISNUMBER(SEARCH("*ADULTS*",Table1[categories])),"ADULTS",
IF(ISNUMBER(SEARCH("*CHILDREN*",Table1[categories])),"CHILDREN",
IF(ISNUMBER(SEARCH("*TEENS*",Table1[categories])),"TEENS"))))</f>
        <v>#VALUE!</v>
      </c>
      <c r="C1264" t="e">
        <f>Table1[[#This Row],[startdatetime]]</f>
        <v>#VALUE!</v>
      </c>
      <c r="D1264" t="e">
        <f>CONCATENATE(Table1[[#This Row],[summary]],
CHAR(13),
Table1[[#This Row],[startdayname]],
", ",
TEXT((Table1[[#This Row],[startshortdate]]),"MMM D"),
CHAR(13),
TEXT((Table1[[#This Row],[starttime]]), "h:mm am/pm"),CHAR(13),Table1[[#This Row],[description]],CHAR(13))</f>
        <v>#VALUE!</v>
      </c>
    </row>
    <row r="1265" spans="1:4" x14ac:dyDescent="0.25">
      <c r="A1265" t="e">
        <f>VLOOKUP(Table1[[#This Row],[locationaddress]],VENUEID!$A$2:$B$28,1,TRUE)</f>
        <v>#VALUE!</v>
      </c>
      <c r="B1265" t="e">
        <f>IF(Table1[[#This Row],[categories]]="","",
IF(ISNUMBER(SEARCH("*ADULTS*",Table1[categories])),"ADULTS",
IF(ISNUMBER(SEARCH("*CHILDREN*",Table1[categories])),"CHILDREN",
IF(ISNUMBER(SEARCH("*TEENS*",Table1[categories])),"TEENS"))))</f>
        <v>#VALUE!</v>
      </c>
      <c r="C1265" t="e">
        <f>Table1[[#This Row],[startdatetime]]</f>
        <v>#VALUE!</v>
      </c>
      <c r="D1265" t="e">
        <f>CONCATENATE(Table1[[#This Row],[summary]],
CHAR(13),
Table1[[#This Row],[startdayname]],
", ",
TEXT((Table1[[#This Row],[startshortdate]]),"MMM D"),
CHAR(13),
TEXT((Table1[[#This Row],[starttime]]), "h:mm am/pm"),CHAR(13),Table1[[#This Row],[description]],CHAR(13))</f>
        <v>#VALUE!</v>
      </c>
    </row>
    <row r="1266" spans="1:4" x14ac:dyDescent="0.25">
      <c r="A1266" t="e">
        <f>VLOOKUP(Table1[[#This Row],[locationaddress]],VENUEID!$A$2:$B$28,1,TRUE)</f>
        <v>#VALUE!</v>
      </c>
      <c r="B1266" t="e">
        <f>IF(Table1[[#This Row],[categories]]="","",
IF(ISNUMBER(SEARCH("*ADULTS*",Table1[categories])),"ADULTS",
IF(ISNUMBER(SEARCH("*CHILDREN*",Table1[categories])),"CHILDREN",
IF(ISNUMBER(SEARCH("*TEENS*",Table1[categories])),"TEENS"))))</f>
        <v>#VALUE!</v>
      </c>
      <c r="C1266" t="e">
        <f>Table1[[#This Row],[startdatetime]]</f>
        <v>#VALUE!</v>
      </c>
      <c r="D1266" t="e">
        <f>CONCATENATE(Table1[[#This Row],[summary]],
CHAR(13),
Table1[[#This Row],[startdayname]],
", ",
TEXT((Table1[[#This Row],[startshortdate]]),"MMM D"),
CHAR(13),
TEXT((Table1[[#This Row],[starttime]]), "h:mm am/pm"),CHAR(13),Table1[[#This Row],[description]],CHAR(13))</f>
        <v>#VALUE!</v>
      </c>
    </row>
    <row r="1267" spans="1:4" x14ac:dyDescent="0.25">
      <c r="A1267" t="e">
        <f>VLOOKUP(Table1[[#This Row],[locationaddress]],VENUEID!$A$2:$B$28,1,TRUE)</f>
        <v>#VALUE!</v>
      </c>
      <c r="B1267" t="e">
        <f>IF(Table1[[#This Row],[categories]]="","",
IF(ISNUMBER(SEARCH("*ADULTS*",Table1[categories])),"ADULTS",
IF(ISNUMBER(SEARCH("*CHILDREN*",Table1[categories])),"CHILDREN",
IF(ISNUMBER(SEARCH("*TEENS*",Table1[categories])),"TEENS"))))</f>
        <v>#VALUE!</v>
      </c>
      <c r="C1267" t="e">
        <f>Table1[[#This Row],[startdatetime]]</f>
        <v>#VALUE!</v>
      </c>
      <c r="D1267" t="e">
        <f>CONCATENATE(Table1[[#This Row],[summary]],
CHAR(13),
Table1[[#This Row],[startdayname]],
", ",
TEXT((Table1[[#This Row],[startshortdate]]),"MMM D"),
CHAR(13),
TEXT((Table1[[#This Row],[starttime]]), "h:mm am/pm"),CHAR(13),Table1[[#This Row],[description]],CHAR(13))</f>
        <v>#VALUE!</v>
      </c>
    </row>
    <row r="1268" spans="1:4" x14ac:dyDescent="0.25">
      <c r="A1268" t="e">
        <f>VLOOKUP(Table1[[#This Row],[locationaddress]],VENUEID!$A$2:$B$28,1,TRUE)</f>
        <v>#VALUE!</v>
      </c>
      <c r="B1268" t="e">
        <f>IF(Table1[[#This Row],[categories]]="","",
IF(ISNUMBER(SEARCH("*ADULTS*",Table1[categories])),"ADULTS",
IF(ISNUMBER(SEARCH("*CHILDREN*",Table1[categories])),"CHILDREN",
IF(ISNUMBER(SEARCH("*TEENS*",Table1[categories])),"TEENS"))))</f>
        <v>#VALUE!</v>
      </c>
      <c r="C1268" t="e">
        <f>Table1[[#This Row],[startdatetime]]</f>
        <v>#VALUE!</v>
      </c>
      <c r="D1268" t="e">
        <f>CONCATENATE(Table1[[#This Row],[summary]],
CHAR(13),
Table1[[#This Row],[startdayname]],
", ",
TEXT((Table1[[#This Row],[startshortdate]]),"MMM D"),
CHAR(13),
TEXT((Table1[[#This Row],[starttime]]), "h:mm am/pm"),CHAR(13),Table1[[#This Row],[description]],CHAR(13))</f>
        <v>#VALUE!</v>
      </c>
    </row>
    <row r="1269" spans="1:4" x14ac:dyDescent="0.25">
      <c r="A1269" t="e">
        <f>VLOOKUP(Table1[[#This Row],[locationaddress]],VENUEID!$A$2:$B$28,1,TRUE)</f>
        <v>#VALUE!</v>
      </c>
      <c r="B1269" t="e">
        <f>IF(Table1[[#This Row],[categories]]="","",
IF(ISNUMBER(SEARCH("*ADULTS*",Table1[categories])),"ADULTS",
IF(ISNUMBER(SEARCH("*CHILDREN*",Table1[categories])),"CHILDREN",
IF(ISNUMBER(SEARCH("*TEENS*",Table1[categories])),"TEENS"))))</f>
        <v>#VALUE!</v>
      </c>
      <c r="C1269" t="e">
        <f>Table1[[#This Row],[startdatetime]]</f>
        <v>#VALUE!</v>
      </c>
      <c r="D1269" t="e">
        <f>CONCATENATE(Table1[[#This Row],[summary]],
CHAR(13),
Table1[[#This Row],[startdayname]],
", ",
TEXT((Table1[[#This Row],[startshortdate]]),"MMM D"),
CHAR(13),
TEXT((Table1[[#This Row],[starttime]]), "h:mm am/pm"),CHAR(13),Table1[[#This Row],[description]],CHAR(13))</f>
        <v>#VALUE!</v>
      </c>
    </row>
    <row r="1270" spans="1:4" x14ac:dyDescent="0.25">
      <c r="A1270" t="e">
        <f>VLOOKUP(Table1[[#This Row],[locationaddress]],VENUEID!$A$2:$B$28,1,TRUE)</f>
        <v>#VALUE!</v>
      </c>
      <c r="B1270" t="e">
        <f>IF(Table1[[#This Row],[categories]]="","",
IF(ISNUMBER(SEARCH("*ADULTS*",Table1[categories])),"ADULTS",
IF(ISNUMBER(SEARCH("*CHILDREN*",Table1[categories])),"CHILDREN",
IF(ISNUMBER(SEARCH("*TEENS*",Table1[categories])),"TEENS"))))</f>
        <v>#VALUE!</v>
      </c>
      <c r="C1270" t="e">
        <f>Table1[[#This Row],[startdatetime]]</f>
        <v>#VALUE!</v>
      </c>
      <c r="D1270" t="e">
        <f>CONCATENATE(Table1[[#This Row],[summary]],
CHAR(13),
Table1[[#This Row],[startdayname]],
", ",
TEXT((Table1[[#This Row],[startshortdate]]),"MMM D"),
CHAR(13),
TEXT((Table1[[#This Row],[starttime]]), "h:mm am/pm"),CHAR(13),Table1[[#This Row],[description]],CHAR(13))</f>
        <v>#VALUE!</v>
      </c>
    </row>
    <row r="1271" spans="1:4" x14ac:dyDescent="0.25">
      <c r="A1271" t="e">
        <f>VLOOKUP(Table1[[#This Row],[locationaddress]],VENUEID!$A$2:$B$28,1,TRUE)</f>
        <v>#VALUE!</v>
      </c>
      <c r="B1271" t="e">
        <f>IF(Table1[[#This Row],[categories]]="","",
IF(ISNUMBER(SEARCH("*ADULTS*",Table1[categories])),"ADULTS",
IF(ISNUMBER(SEARCH("*CHILDREN*",Table1[categories])),"CHILDREN",
IF(ISNUMBER(SEARCH("*TEENS*",Table1[categories])),"TEENS"))))</f>
        <v>#VALUE!</v>
      </c>
      <c r="C1271" t="e">
        <f>Table1[[#This Row],[startdatetime]]</f>
        <v>#VALUE!</v>
      </c>
      <c r="D1271" t="e">
        <f>CONCATENATE(Table1[[#This Row],[summary]],
CHAR(13),
Table1[[#This Row],[startdayname]],
", ",
TEXT((Table1[[#This Row],[startshortdate]]),"MMM D"),
CHAR(13),
TEXT((Table1[[#This Row],[starttime]]), "h:mm am/pm"),CHAR(13),Table1[[#This Row],[description]],CHAR(13))</f>
        <v>#VALUE!</v>
      </c>
    </row>
    <row r="1272" spans="1:4" x14ac:dyDescent="0.25">
      <c r="A1272" t="e">
        <f>VLOOKUP(Table1[[#This Row],[locationaddress]],VENUEID!$A$2:$B$28,1,TRUE)</f>
        <v>#VALUE!</v>
      </c>
      <c r="B1272" t="e">
        <f>IF(Table1[[#This Row],[categories]]="","",
IF(ISNUMBER(SEARCH("*ADULTS*",Table1[categories])),"ADULTS",
IF(ISNUMBER(SEARCH("*CHILDREN*",Table1[categories])),"CHILDREN",
IF(ISNUMBER(SEARCH("*TEENS*",Table1[categories])),"TEENS"))))</f>
        <v>#VALUE!</v>
      </c>
      <c r="C1272" t="e">
        <f>Table1[[#This Row],[startdatetime]]</f>
        <v>#VALUE!</v>
      </c>
      <c r="D1272" t="e">
        <f>CONCATENATE(Table1[[#This Row],[summary]],
CHAR(13),
Table1[[#This Row],[startdayname]],
", ",
TEXT((Table1[[#This Row],[startshortdate]]),"MMM D"),
CHAR(13),
TEXT((Table1[[#This Row],[starttime]]), "h:mm am/pm"),CHAR(13),Table1[[#This Row],[description]],CHAR(13))</f>
        <v>#VALUE!</v>
      </c>
    </row>
    <row r="1273" spans="1:4" x14ac:dyDescent="0.25">
      <c r="A1273" t="e">
        <f>VLOOKUP(Table1[[#This Row],[locationaddress]],VENUEID!$A$2:$B$28,1,TRUE)</f>
        <v>#VALUE!</v>
      </c>
      <c r="B1273" t="e">
        <f>IF(Table1[[#This Row],[categories]]="","",
IF(ISNUMBER(SEARCH("*ADULTS*",Table1[categories])),"ADULTS",
IF(ISNUMBER(SEARCH("*CHILDREN*",Table1[categories])),"CHILDREN",
IF(ISNUMBER(SEARCH("*TEENS*",Table1[categories])),"TEENS"))))</f>
        <v>#VALUE!</v>
      </c>
      <c r="C1273" t="e">
        <f>Table1[[#This Row],[startdatetime]]</f>
        <v>#VALUE!</v>
      </c>
      <c r="D1273" t="e">
        <f>CONCATENATE(Table1[[#This Row],[summary]],
CHAR(13),
Table1[[#This Row],[startdayname]],
", ",
TEXT((Table1[[#This Row],[startshortdate]]),"MMM D"),
CHAR(13),
TEXT((Table1[[#This Row],[starttime]]), "h:mm am/pm"),CHAR(13),Table1[[#This Row],[description]],CHAR(13))</f>
        <v>#VALUE!</v>
      </c>
    </row>
    <row r="1274" spans="1:4" x14ac:dyDescent="0.25">
      <c r="A1274" t="e">
        <f>VLOOKUP(Table1[[#This Row],[locationaddress]],VENUEID!$A$2:$B$28,1,TRUE)</f>
        <v>#VALUE!</v>
      </c>
      <c r="B1274" t="e">
        <f>IF(Table1[[#This Row],[categories]]="","",
IF(ISNUMBER(SEARCH("*ADULTS*",Table1[categories])),"ADULTS",
IF(ISNUMBER(SEARCH("*CHILDREN*",Table1[categories])),"CHILDREN",
IF(ISNUMBER(SEARCH("*TEENS*",Table1[categories])),"TEENS"))))</f>
        <v>#VALUE!</v>
      </c>
      <c r="C1274" t="e">
        <f>Table1[[#This Row],[startdatetime]]</f>
        <v>#VALUE!</v>
      </c>
      <c r="D1274" t="e">
        <f>CONCATENATE(Table1[[#This Row],[summary]],
CHAR(13),
Table1[[#This Row],[startdayname]],
", ",
TEXT((Table1[[#This Row],[startshortdate]]),"MMM D"),
CHAR(13),
TEXT((Table1[[#This Row],[starttime]]), "h:mm am/pm"),CHAR(13),Table1[[#This Row],[description]],CHAR(13))</f>
        <v>#VALUE!</v>
      </c>
    </row>
    <row r="1275" spans="1:4" x14ac:dyDescent="0.25">
      <c r="A1275" t="e">
        <f>VLOOKUP(Table1[[#This Row],[locationaddress]],VENUEID!$A$2:$B$28,1,TRUE)</f>
        <v>#VALUE!</v>
      </c>
      <c r="B1275" t="e">
        <f>IF(Table1[[#This Row],[categories]]="","",
IF(ISNUMBER(SEARCH("*ADULTS*",Table1[categories])),"ADULTS",
IF(ISNUMBER(SEARCH("*CHILDREN*",Table1[categories])),"CHILDREN",
IF(ISNUMBER(SEARCH("*TEENS*",Table1[categories])),"TEENS"))))</f>
        <v>#VALUE!</v>
      </c>
      <c r="C1275" t="e">
        <f>Table1[[#This Row],[startdatetime]]</f>
        <v>#VALUE!</v>
      </c>
      <c r="D1275" t="e">
        <f>CONCATENATE(Table1[[#This Row],[summary]],
CHAR(13),
Table1[[#This Row],[startdayname]],
", ",
TEXT((Table1[[#This Row],[startshortdate]]),"MMM D"),
CHAR(13),
TEXT((Table1[[#This Row],[starttime]]), "h:mm am/pm"),CHAR(13),Table1[[#This Row],[description]],CHAR(13))</f>
        <v>#VALUE!</v>
      </c>
    </row>
    <row r="1276" spans="1:4" x14ac:dyDescent="0.25">
      <c r="A1276" t="e">
        <f>VLOOKUP(Table1[[#This Row],[locationaddress]],VENUEID!$A$2:$B$28,1,TRUE)</f>
        <v>#VALUE!</v>
      </c>
      <c r="B1276" t="e">
        <f>IF(Table1[[#This Row],[categories]]="","",
IF(ISNUMBER(SEARCH("*ADULTS*",Table1[categories])),"ADULTS",
IF(ISNUMBER(SEARCH("*CHILDREN*",Table1[categories])),"CHILDREN",
IF(ISNUMBER(SEARCH("*TEENS*",Table1[categories])),"TEENS"))))</f>
        <v>#VALUE!</v>
      </c>
      <c r="C1276" t="e">
        <f>Table1[[#This Row],[startdatetime]]</f>
        <v>#VALUE!</v>
      </c>
      <c r="D1276" t="e">
        <f>CONCATENATE(Table1[[#This Row],[summary]],
CHAR(13),
Table1[[#This Row],[startdayname]],
", ",
TEXT((Table1[[#This Row],[startshortdate]]),"MMM D"),
CHAR(13),
TEXT((Table1[[#This Row],[starttime]]), "h:mm am/pm"),CHAR(13),Table1[[#This Row],[description]],CHAR(13))</f>
        <v>#VALUE!</v>
      </c>
    </row>
    <row r="1277" spans="1:4" x14ac:dyDescent="0.25">
      <c r="A1277" t="e">
        <f>VLOOKUP(Table1[[#This Row],[locationaddress]],VENUEID!$A$2:$B$28,1,TRUE)</f>
        <v>#VALUE!</v>
      </c>
      <c r="B1277" t="e">
        <f>IF(Table1[[#This Row],[categories]]="","",
IF(ISNUMBER(SEARCH("*ADULTS*",Table1[categories])),"ADULTS",
IF(ISNUMBER(SEARCH("*CHILDREN*",Table1[categories])),"CHILDREN",
IF(ISNUMBER(SEARCH("*TEENS*",Table1[categories])),"TEENS"))))</f>
        <v>#VALUE!</v>
      </c>
      <c r="C1277" t="e">
        <f>Table1[[#This Row],[startdatetime]]</f>
        <v>#VALUE!</v>
      </c>
      <c r="D1277" t="e">
        <f>CONCATENATE(Table1[[#This Row],[summary]],
CHAR(13),
Table1[[#This Row],[startdayname]],
", ",
TEXT((Table1[[#This Row],[startshortdate]]),"MMM D"),
CHAR(13),
TEXT((Table1[[#This Row],[starttime]]), "h:mm am/pm"),CHAR(13),Table1[[#This Row],[description]],CHAR(13))</f>
        <v>#VALUE!</v>
      </c>
    </row>
    <row r="1278" spans="1:4" x14ac:dyDescent="0.25">
      <c r="A1278" t="e">
        <f>VLOOKUP(Table1[[#This Row],[locationaddress]],VENUEID!$A$2:$B$28,1,TRUE)</f>
        <v>#VALUE!</v>
      </c>
      <c r="B1278" t="e">
        <f>IF(Table1[[#This Row],[categories]]="","",
IF(ISNUMBER(SEARCH("*ADULTS*",Table1[categories])),"ADULTS",
IF(ISNUMBER(SEARCH("*CHILDREN*",Table1[categories])),"CHILDREN",
IF(ISNUMBER(SEARCH("*TEENS*",Table1[categories])),"TEENS"))))</f>
        <v>#VALUE!</v>
      </c>
      <c r="C1278" t="e">
        <f>Table1[[#This Row],[startdatetime]]</f>
        <v>#VALUE!</v>
      </c>
      <c r="D1278" t="e">
        <f>CONCATENATE(Table1[[#This Row],[summary]],
CHAR(13),
Table1[[#This Row],[startdayname]],
", ",
TEXT((Table1[[#This Row],[startshortdate]]),"MMM D"),
CHAR(13),
TEXT((Table1[[#This Row],[starttime]]), "h:mm am/pm"),CHAR(13),Table1[[#This Row],[description]],CHAR(13))</f>
        <v>#VALUE!</v>
      </c>
    </row>
    <row r="1279" spans="1:4" x14ac:dyDescent="0.25">
      <c r="A1279" t="e">
        <f>VLOOKUP(Table1[[#This Row],[locationaddress]],VENUEID!$A$2:$B$28,1,TRUE)</f>
        <v>#VALUE!</v>
      </c>
      <c r="B1279" t="e">
        <f>IF(Table1[[#This Row],[categories]]="","",
IF(ISNUMBER(SEARCH("*ADULTS*",Table1[categories])),"ADULTS",
IF(ISNUMBER(SEARCH("*CHILDREN*",Table1[categories])),"CHILDREN",
IF(ISNUMBER(SEARCH("*TEENS*",Table1[categories])),"TEENS"))))</f>
        <v>#VALUE!</v>
      </c>
      <c r="C1279" t="e">
        <f>Table1[[#This Row],[startdatetime]]</f>
        <v>#VALUE!</v>
      </c>
      <c r="D1279" t="e">
        <f>CONCATENATE(Table1[[#This Row],[summary]],
CHAR(13),
Table1[[#This Row],[startdayname]],
", ",
TEXT((Table1[[#This Row],[startshortdate]]),"MMM D"),
CHAR(13),
TEXT((Table1[[#This Row],[starttime]]), "h:mm am/pm"),CHAR(13),Table1[[#This Row],[description]],CHAR(13))</f>
        <v>#VALUE!</v>
      </c>
    </row>
    <row r="1280" spans="1:4" x14ac:dyDescent="0.25">
      <c r="A1280" t="e">
        <f>VLOOKUP(Table1[[#This Row],[locationaddress]],VENUEID!$A$2:$B$28,1,TRUE)</f>
        <v>#VALUE!</v>
      </c>
      <c r="B1280" t="e">
        <f>IF(Table1[[#This Row],[categories]]="","",
IF(ISNUMBER(SEARCH("*ADULTS*",Table1[categories])),"ADULTS",
IF(ISNUMBER(SEARCH("*CHILDREN*",Table1[categories])),"CHILDREN",
IF(ISNUMBER(SEARCH("*TEENS*",Table1[categories])),"TEENS"))))</f>
        <v>#VALUE!</v>
      </c>
      <c r="C1280" t="e">
        <f>Table1[[#This Row],[startdatetime]]</f>
        <v>#VALUE!</v>
      </c>
      <c r="D1280" t="e">
        <f>CONCATENATE(Table1[[#This Row],[summary]],
CHAR(13),
Table1[[#This Row],[startdayname]],
", ",
TEXT((Table1[[#This Row],[startshortdate]]),"MMM D"),
CHAR(13),
TEXT((Table1[[#This Row],[starttime]]), "h:mm am/pm"),CHAR(13),Table1[[#This Row],[description]],CHAR(13))</f>
        <v>#VALUE!</v>
      </c>
    </row>
    <row r="1281" spans="1:4" x14ac:dyDescent="0.25">
      <c r="A1281" t="e">
        <f>VLOOKUP(Table1[[#This Row],[locationaddress]],VENUEID!$A$2:$B$28,1,TRUE)</f>
        <v>#VALUE!</v>
      </c>
      <c r="B1281" t="e">
        <f>IF(Table1[[#This Row],[categories]]="","",
IF(ISNUMBER(SEARCH("*ADULTS*",Table1[categories])),"ADULTS",
IF(ISNUMBER(SEARCH("*CHILDREN*",Table1[categories])),"CHILDREN",
IF(ISNUMBER(SEARCH("*TEENS*",Table1[categories])),"TEENS"))))</f>
        <v>#VALUE!</v>
      </c>
      <c r="C1281" t="e">
        <f>Table1[[#This Row],[startdatetime]]</f>
        <v>#VALUE!</v>
      </c>
      <c r="D1281" t="e">
        <f>CONCATENATE(Table1[[#This Row],[summary]],
CHAR(13),
Table1[[#This Row],[startdayname]],
", ",
TEXT((Table1[[#This Row],[startshortdate]]),"MMM D"),
CHAR(13),
TEXT((Table1[[#This Row],[starttime]]), "h:mm am/pm"),CHAR(13),Table1[[#This Row],[description]],CHAR(13))</f>
        <v>#VALUE!</v>
      </c>
    </row>
    <row r="1282" spans="1:4" x14ac:dyDescent="0.25">
      <c r="A1282" t="e">
        <f>VLOOKUP(Table1[[#This Row],[locationaddress]],VENUEID!$A$2:$B$28,1,TRUE)</f>
        <v>#VALUE!</v>
      </c>
      <c r="B1282" t="e">
        <f>IF(Table1[[#This Row],[categories]]="","",
IF(ISNUMBER(SEARCH("*ADULTS*",Table1[categories])),"ADULTS",
IF(ISNUMBER(SEARCH("*CHILDREN*",Table1[categories])),"CHILDREN",
IF(ISNUMBER(SEARCH("*TEENS*",Table1[categories])),"TEENS"))))</f>
        <v>#VALUE!</v>
      </c>
      <c r="C1282" t="e">
        <f>Table1[[#This Row],[startdatetime]]</f>
        <v>#VALUE!</v>
      </c>
      <c r="D1282" t="e">
        <f>CONCATENATE(Table1[[#This Row],[summary]],
CHAR(13),
Table1[[#This Row],[startdayname]],
", ",
TEXT((Table1[[#This Row],[startshortdate]]),"MMM D"),
CHAR(13),
TEXT((Table1[[#This Row],[starttime]]), "h:mm am/pm"),CHAR(13),Table1[[#This Row],[description]],CHAR(13))</f>
        <v>#VALUE!</v>
      </c>
    </row>
    <row r="1283" spans="1:4" x14ac:dyDescent="0.25">
      <c r="A1283" t="e">
        <f>VLOOKUP(Table1[[#This Row],[locationaddress]],VENUEID!$A$2:$B$28,1,TRUE)</f>
        <v>#VALUE!</v>
      </c>
      <c r="B1283" t="e">
        <f>IF(Table1[[#This Row],[categories]]="","",
IF(ISNUMBER(SEARCH("*ADULTS*",Table1[categories])),"ADULTS",
IF(ISNUMBER(SEARCH("*CHILDREN*",Table1[categories])),"CHILDREN",
IF(ISNUMBER(SEARCH("*TEENS*",Table1[categories])),"TEENS"))))</f>
        <v>#VALUE!</v>
      </c>
      <c r="C1283" t="e">
        <f>Table1[[#This Row],[startdatetime]]</f>
        <v>#VALUE!</v>
      </c>
      <c r="D1283" t="e">
        <f>CONCATENATE(Table1[[#This Row],[summary]],
CHAR(13),
Table1[[#This Row],[startdayname]],
", ",
TEXT((Table1[[#This Row],[startshortdate]]),"MMM D"),
CHAR(13),
TEXT((Table1[[#This Row],[starttime]]), "h:mm am/pm"),CHAR(13),Table1[[#This Row],[description]],CHAR(13))</f>
        <v>#VALUE!</v>
      </c>
    </row>
    <row r="1284" spans="1:4" x14ac:dyDescent="0.25">
      <c r="A1284" t="e">
        <f>VLOOKUP(Table1[[#This Row],[locationaddress]],VENUEID!$A$2:$B$28,1,TRUE)</f>
        <v>#VALUE!</v>
      </c>
      <c r="B1284" t="e">
        <f>IF(Table1[[#This Row],[categories]]="","",
IF(ISNUMBER(SEARCH("*ADULTS*",Table1[categories])),"ADULTS",
IF(ISNUMBER(SEARCH("*CHILDREN*",Table1[categories])),"CHILDREN",
IF(ISNUMBER(SEARCH("*TEENS*",Table1[categories])),"TEENS"))))</f>
        <v>#VALUE!</v>
      </c>
      <c r="C1284" t="e">
        <f>Table1[[#This Row],[startdatetime]]</f>
        <v>#VALUE!</v>
      </c>
      <c r="D1284" t="e">
        <f>CONCATENATE(Table1[[#This Row],[summary]],
CHAR(13),
Table1[[#This Row],[startdayname]],
", ",
TEXT((Table1[[#This Row],[startshortdate]]),"MMM D"),
CHAR(13),
TEXT((Table1[[#This Row],[starttime]]), "h:mm am/pm"),CHAR(13),Table1[[#This Row],[description]],CHAR(13))</f>
        <v>#VALUE!</v>
      </c>
    </row>
    <row r="1285" spans="1:4" x14ac:dyDescent="0.25">
      <c r="A1285" t="e">
        <f>VLOOKUP(Table1[[#This Row],[locationaddress]],VENUEID!$A$2:$B$28,1,TRUE)</f>
        <v>#VALUE!</v>
      </c>
      <c r="B1285" t="e">
        <f>IF(Table1[[#This Row],[categories]]="","",
IF(ISNUMBER(SEARCH("*ADULTS*",Table1[categories])),"ADULTS",
IF(ISNUMBER(SEARCH("*CHILDREN*",Table1[categories])),"CHILDREN",
IF(ISNUMBER(SEARCH("*TEENS*",Table1[categories])),"TEENS"))))</f>
        <v>#VALUE!</v>
      </c>
      <c r="C1285" t="e">
        <f>Table1[[#This Row],[startdatetime]]</f>
        <v>#VALUE!</v>
      </c>
      <c r="D1285" t="e">
        <f>CONCATENATE(Table1[[#This Row],[summary]],
CHAR(13),
Table1[[#This Row],[startdayname]],
", ",
TEXT((Table1[[#This Row],[startshortdate]]),"MMM D"),
CHAR(13),
TEXT((Table1[[#This Row],[starttime]]), "h:mm am/pm"),CHAR(13),Table1[[#This Row],[description]],CHAR(13))</f>
        <v>#VALUE!</v>
      </c>
    </row>
    <row r="1286" spans="1:4" x14ac:dyDescent="0.25">
      <c r="A1286" t="e">
        <f>VLOOKUP(Table1[[#This Row],[locationaddress]],VENUEID!$A$2:$B$28,1,TRUE)</f>
        <v>#VALUE!</v>
      </c>
      <c r="B1286" t="e">
        <f>IF(Table1[[#This Row],[categories]]="","",
IF(ISNUMBER(SEARCH("*ADULTS*",Table1[categories])),"ADULTS",
IF(ISNUMBER(SEARCH("*CHILDREN*",Table1[categories])),"CHILDREN",
IF(ISNUMBER(SEARCH("*TEENS*",Table1[categories])),"TEENS"))))</f>
        <v>#VALUE!</v>
      </c>
      <c r="C1286" t="e">
        <f>Table1[[#This Row],[startdatetime]]</f>
        <v>#VALUE!</v>
      </c>
      <c r="D1286" t="e">
        <f>CONCATENATE(Table1[[#This Row],[summary]],
CHAR(13),
Table1[[#This Row],[startdayname]],
", ",
TEXT((Table1[[#This Row],[startshortdate]]),"MMM D"),
CHAR(13),
TEXT((Table1[[#This Row],[starttime]]), "h:mm am/pm"),CHAR(13),Table1[[#This Row],[description]],CHAR(13))</f>
        <v>#VALUE!</v>
      </c>
    </row>
    <row r="1287" spans="1:4" x14ac:dyDescent="0.25">
      <c r="A1287" t="e">
        <f>VLOOKUP(Table1[[#This Row],[locationaddress]],VENUEID!$A$2:$B$28,1,TRUE)</f>
        <v>#VALUE!</v>
      </c>
      <c r="B1287" t="e">
        <f>IF(Table1[[#This Row],[categories]]="","",
IF(ISNUMBER(SEARCH("*ADULTS*",Table1[categories])),"ADULTS",
IF(ISNUMBER(SEARCH("*CHILDREN*",Table1[categories])),"CHILDREN",
IF(ISNUMBER(SEARCH("*TEENS*",Table1[categories])),"TEENS"))))</f>
        <v>#VALUE!</v>
      </c>
      <c r="C1287" t="e">
        <f>Table1[[#This Row],[startdatetime]]</f>
        <v>#VALUE!</v>
      </c>
      <c r="D1287" t="e">
        <f>CONCATENATE(Table1[[#This Row],[summary]],
CHAR(13),
Table1[[#This Row],[startdayname]],
", ",
TEXT((Table1[[#This Row],[startshortdate]]),"MMM D"),
CHAR(13),
TEXT((Table1[[#This Row],[starttime]]), "h:mm am/pm"),CHAR(13),Table1[[#This Row],[description]],CHAR(13))</f>
        <v>#VALUE!</v>
      </c>
    </row>
    <row r="1288" spans="1:4" x14ac:dyDescent="0.25">
      <c r="A1288" t="e">
        <f>VLOOKUP(Table1[[#This Row],[locationaddress]],VENUEID!$A$2:$B$28,1,TRUE)</f>
        <v>#VALUE!</v>
      </c>
      <c r="B1288" t="e">
        <f>IF(Table1[[#This Row],[categories]]="","",
IF(ISNUMBER(SEARCH("*ADULTS*",Table1[categories])),"ADULTS",
IF(ISNUMBER(SEARCH("*CHILDREN*",Table1[categories])),"CHILDREN",
IF(ISNUMBER(SEARCH("*TEENS*",Table1[categories])),"TEENS"))))</f>
        <v>#VALUE!</v>
      </c>
      <c r="C1288" t="e">
        <f>Table1[[#This Row],[startdatetime]]</f>
        <v>#VALUE!</v>
      </c>
      <c r="D1288" t="e">
        <f>CONCATENATE(Table1[[#This Row],[summary]],
CHAR(13),
Table1[[#This Row],[startdayname]],
", ",
TEXT((Table1[[#This Row],[startshortdate]]),"MMM D"),
CHAR(13),
TEXT((Table1[[#This Row],[starttime]]), "h:mm am/pm"),CHAR(13),Table1[[#This Row],[description]],CHAR(13))</f>
        <v>#VALUE!</v>
      </c>
    </row>
    <row r="1289" spans="1:4" x14ac:dyDescent="0.25">
      <c r="A1289" t="e">
        <f>VLOOKUP(Table1[[#This Row],[locationaddress]],VENUEID!$A$2:$B$28,1,TRUE)</f>
        <v>#VALUE!</v>
      </c>
      <c r="B1289" t="e">
        <f>IF(Table1[[#This Row],[categories]]="","",
IF(ISNUMBER(SEARCH("*ADULTS*",Table1[categories])),"ADULTS",
IF(ISNUMBER(SEARCH("*CHILDREN*",Table1[categories])),"CHILDREN",
IF(ISNUMBER(SEARCH("*TEENS*",Table1[categories])),"TEENS"))))</f>
        <v>#VALUE!</v>
      </c>
      <c r="C1289" t="e">
        <f>Table1[[#This Row],[startdatetime]]</f>
        <v>#VALUE!</v>
      </c>
      <c r="D1289" t="e">
        <f>CONCATENATE(Table1[[#This Row],[summary]],
CHAR(13),
Table1[[#This Row],[startdayname]],
", ",
TEXT((Table1[[#This Row],[startshortdate]]),"MMM D"),
CHAR(13),
TEXT((Table1[[#This Row],[starttime]]), "h:mm am/pm"),CHAR(13),Table1[[#This Row],[description]],CHAR(13))</f>
        <v>#VALUE!</v>
      </c>
    </row>
    <row r="1290" spans="1:4" x14ac:dyDescent="0.25">
      <c r="A1290" t="e">
        <f>VLOOKUP(Table1[[#This Row],[locationaddress]],VENUEID!$A$2:$B$28,1,TRUE)</f>
        <v>#VALUE!</v>
      </c>
      <c r="B1290" t="e">
        <f>IF(Table1[[#This Row],[categories]]="","",
IF(ISNUMBER(SEARCH("*ADULTS*",Table1[categories])),"ADULTS",
IF(ISNUMBER(SEARCH("*CHILDREN*",Table1[categories])),"CHILDREN",
IF(ISNUMBER(SEARCH("*TEENS*",Table1[categories])),"TEENS"))))</f>
        <v>#VALUE!</v>
      </c>
      <c r="C1290" t="e">
        <f>Table1[[#This Row],[startdatetime]]</f>
        <v>#VALUE!</v>
      </c>
      <c r="D1290" t="e">
        <f>CONCATENATE(Table1[[#This Row],[summary]],
CHAR(13),
Table1[[#This Row],[startdayname]],
", ",
TEXT((Table1[[#This Row],[startshortdate]]),"MMM D"),
CHAR(13),
TEXT((Table1[[#This Row],[starttime]]), "h:mm am/pm"),CHAR(13),Table1[[#This Row],[description]],CHAR(13))</f>
        <v>#VALUE!</v>
      </c>
    </row>
    <row r="1291" spans="1:4" x14ac:dyDescent="0.25">
      <c r="A1291" t="e">
        <f>VLOOKUP(Table1[[#This Row],[locationaddress]],VENUEID!$A$2:$B$28,1,TRUE)</f>
        <v>#VALUE!</v>
      </c>
      <c r="B1291" t="e">
        <f>IF(Table1[[#This Row],[categories]]="","",
IF(ISNUMBER(SEARCH("*ADULTS*",Table1[categories])),"ADULTS",
IF(ISNUMBER(SEARCH("*CHILDREN*",Table1[categories])),"CHILDREN",
IF(ISNUMBER(SEARCH("*TEENS*",Table1[categories])),"TEENS"))))</f>
        <v>#VALUE!</v>
      </c>
      <c r="C1291" t="e">
        <f>Table1[[#This Row],[startdatetime]]</f>
        <v>#VALUE!</v>
      </c>
      <c r="D1291" t="e">
        <f>CONCATENATE(Table1[[#This Row],[summary]],
CHAR(13),
Table1[[#This Row],[startdayname]],
", ",
TEXT((Table1[[#This Row],[startshortdate]]),"MMM D"),
CHAR(13),
TEXT((Table1[[#This Row],[starttime]]), "h:mm am/pm"),CHAR(13),Table1[[#This Row],[description]],CHAR(13))</f>
        <v>#VALUE!</v>
      </c>
    </row>
    <row r="1292" spans="1:4" x14ac:dyDescent="0.25">
      <c r="A1292" t="e">
        <f>VLOOKUP(Table1[[#This Row],[locationaddress]],VENUEID!$A$2:$B$28,1,TRUE)</f>
        <v>#VALUE!</v>
      </c>
      <c r="B1292" t="e">
        <f>IF(Table1[[#This Row],[categories]]="","",
IF(ISNUMBER(SEARCH("*ADULTS*",Table1[categories])),"ADULTS",
IF(ISNUMBER(SEARCH("*CHILDREN*",Table1[categories])),"CHILDREN",
IF(ISNUMBER(SEARCH("*TEENS*",Table1[categories])),"TEENS"))))</f>
        <v>#VALUE!</v>
      </c>
      <c r="C1292" t="e">
        <f>Table1[[#This Row],[startdatetime]]</f>
        <v>#VALUE!</v>
      </c>
      <c r="D1292" t="e">
        <f>CONCATENATE(Table1[[#This Row],[summary]],
CHAR(13),
Table1[[#This Row],[startdayname]],
", ",
TEXT((Table1[[#This Row],[startshortdate]]),"MMM D"),
CHAR(13),
TEXT((Table1[[#This Row],[starttime]]), "h:mm am/pm"),CHAR(13),Table1[[#This Row],[description]],CHAR(13))</f>
        <v>#VALUE!</v>
      </c>
    </row>
    <row r="1293" spans="1:4" x14ac:dyDescent="0.25">
      <c r="A1293" t="e">
        <f>VLOOKUP(Table1[[#This Row],[locationaddress]],VENUEID!$A$2:$B$28,1,TRUE)</f>
        <v>#VALUE!</v>
      </c>
      <c r="B1293" t="e">
        <f>IF(Table1[[#This Row],[categories]]="","",
IF(ISNUMBER(SEARCH("*ADULTS*",Table1[categories])),"ADULTS",
IF(ISNUMBER(SEARCH("*CHILDREN*",Table1[categories])),"CHILDREN",
IF(ISNUMBER(SEARCH("*TEENS*",Table1[categories])),"TEENS"))))</f>
        <v>#VALUE!</v>
      </c>
      <c r="C1293" t="e">
        <f>Table1[[#This Row],[startdatetime]]</f>
        <v>#VALUE!</v>
      </c>
      <c r="D1293" t="e">
        <f>CONCATENATE(Table1[[#This Row],[summary]],
CHAR(13),
Table1[[#This Row],[startdayname]],
", ",
TEXT((Table1[[#This Row],[startshortdate]]),"MMM D"),
CHAR(13),
TEXT((Table1[[#This Row],[starttime]]), "h:mm am/pm"),CHAR(13),Table1[[#This Row],[description]],CHAR(13))</f>
        <v>#VALUE!</v>
      </c>
    </row>
    <row r="1294" spans="1:4" x14ac:dyDescent="0.25">
      <c r="A1294" t="e">
        <f>VLOOKUP(Table1[[#This Row],[locationaddress]],VENUEID!$A$2:$B$28,1,TRUE)</f>
        <v>#VALUE!</v>
      </c>
      <c r="B1294" t="e">
        <f>IF(Table1[[#This Row],[categories]]="","",
IF(ISNUMBER(SEARCH("*ADULTS*",Table1[categories])),"ADULTS",
IF(ISNUMBER(SEARCH("*CHILDREN*",Table1[categories])),"CHILDREN",
IF(ISNUMBER(SEARCH("*TEENS*",Table1[categories])),"TEENS"))))</f>
        <v>#VALUE!</v>
      </c>
      <c r="C1294" t="e">
        <f>Table1[[#This Row],[startdatetime]]</f>
        <v>#VALUE!</v>
      </c>
      <c r="D1294" t="e">
        <f>CONCATENATE(Table1[[#This Row],[summary]],
CHAR(13),
Table1[[#This Row],[startdayname]],
", ",
TEXT((Table1[[#This Row],[startshortdate]]),"MMM D"),
CHAR(13),
TEXT((Table1[[#This Row],[starttime]]), "h:mm am/pm"),CHAR(13),Table1[[#This Row],[description]],CHAR(13))</f>
        <v>#VALUE!</v>
      </c>
    </row>
    <row r="1295" spans="1:4" x14ac:dyDescent="0.25">
      <c r="A1295" t="e">
        <f>VLOOKUP(Table1[[#This Row],[locationaddress]],VENUEID!$A$2:$B$28,1,TRUE)</f>
        <v>#VALUE!</v>
      </c>
      <c r="B1295" t="e">
        <f>IF(Table1[[#This Row],[categories]]="","",
IF(ISNUMBER(SEARCH("*ADULTS*",Table1[categories])),"ADULTS",
IF(ISNUMBER(SEARCH("*CHILDREN*",Table1[categories])),"CHILDREN",
IF(ISNUMBER(SEARCH("*TEENS*",Table1[categories])),"TEENS"))))</f>
        <v>#VALUE!</v>
      </c>
      <c r="C1295" t="e">
        <f>Table1[[#This Row],[startdatetime]]</f>
        <v>#VALUE!</v>
      </c>
      <c r="D1295" t="e">
        <f>CONCATENATE(Table1[[#This Row],[summary]],
CHAR(13),
Table1[[#This Row],[startdayname]],
", ",
TEXT((Table1[[#This Row],[startshortdate]]),"MMM D"),
CHAR(13),
TEXT((Table1[[#This Row],[starttime]]), "h:mm am/pm"),CHAR(13),Table1[[#This Row],[description]],CHAR(13))</f>
        <v>#VALUE!</v>
      </c>
    </row>
    <row r="1296" spans="1:4" x14ac:dyDescent="0.25">
      <c r="A1296" t="e">
        <f>VLOOKUP(Table1[[#This Row],[locationaddress]],VENUEID!$A$2:$B$28,1,TRUE)</f>
        <v>#VALUE!</v>
      </c>
      <c r="B1296" t="e">
        <f>IF(Table1[[#This Row],[categories]]="","",
IF(ISNUMBER(SEARCH("*ADULTS*",Table1[categories])),"ADULTS",
IF(ISNUMBER(SEARCH("*CHILDREN*",Table1[categories])),"CHILDREN",
IF(ISNUMBER(SEARCH("*TEENS*",Table1[categories])),"TEENS"))))</f>
        <v>#VALUE!</v>
      </c>
      <c r="C1296" t="e">
        <f>Table1[[#This Row],[startdatetime]]</f>
        <v>#VALUE!</v>
      </c>
      <c r="D1296" t="e">
        <f>CONCATENATE(Table1[[#This Row],[summary]],
CHAR(13),
Table1[[#This Row],[startdayname]],
", ",
TEXT((Table1[[#This Row],[startshortdate]]),"MMM D"),
CHAR(13),
TEXT((Table1[[#This Row],[starttime]]), "h:mm am/pm"),CHAR(13),Table1[[#This Row],[description]],CHAR(13))</f>
        <v>#VALUE!</v>
      </c>
    </row>
    <row r="1297" spans="1:4" x14ac:dyDescent="0.25">
      <c r="A1297" t="e">
        <f>VLOOKUP(Table1[[#This Row],[locationaddress]],VENUEID!$A$2:$B$28,1,TRUE)</f>
        <v>#VALUE!</v>
      </c>
      <c r="B1297" t="e">
        <f>IF(Table1[[#This Row],[categories]]="","",
IF(ISNUMBER(SEARCH("*ADULTS*",Table1[categories])),"ADULTS",
IF(ISNUMBER(SEARCH("*CHILDREN*",Table1[categories])),"CHILDREN",
IF(ISNUMBER(SEARCH("*TEENS*",Table1[categories])),"TEENS"))))</f>
        <v>#VALUE!</v>
      </c>
      <c r="C1297" t="e">
        <f>Table1[[#This Row],[startdatetime]]</f>
        <v>#VALUE!</v>
      </c>
      <c r="D1297" t="e">
        <f>CONCATENATE(Table1[[#This Row],[summary]],
CHAR(13),
Table1[[#This Row],[startdayname]],
", ",
TEXT((Table1[[#This Row],[startshortdate]]),"MMM D"),
CHAR(13),
TEXT((Table1[[#This Row],[starttime]]), "h:mm am/pm"),CHAR(13),Table1[[#This Row],[description]],CHAR(13))</f>
        <v>#VALUE!</v>
      </c>
    </row>
    <row r="1298" spans="1:4" x14ac:dyDescent="0.25">
      <c r="A1298" t="e">
        <f>VLOOKUP(Table1[[#This Row],[locationaddress]],VENUEID!$A$2:$B$28,1,TRUE)</f>
        <v>#VALUE!</v>
      </c>
      <c r="B1298" t="e">
        <f>IF(Table1[[#This Row],[categories]]="","",
IF(ISNUMBER(SEARCH("*ADULTS*",Table1[categories])),"ADULTS",
IF(ISNUMBER(SEARCH("*CHILDREN*",Table1[categories])),"CHILDREN",
IF(ISNUMBER(SEARCH("*TEENS*",Table1[categories])),"TEENS"))))</f>
        <v>#VALUE!</v>
      </c>
      <c r="C1298" t="e">
        <f>Table1[[#This Row],[startdatetime]]</f>
        <v>#VALUE!</v>
      </c>
      <c r="D1298" t="e">
        <f>CONCATENATE(Table1[[#This Row],[summary]],
CHAR(13),
Table1[[#This Row],[startdayname]],
", ",
TEXT((Table1[[#This Row],[startshortdate]]),"MMM D"),
CHAR(13),
TEXT((Table1[[#This Row],[starttime]]), "h:mm am/pm"),CHAR(13),Table1[[#This Row],[description]],CHAR(13))</f>
        <v>#VALUE!</v>
      </c>
    </row>
    <row r="1299" spans="1:4" x14ac:dyDescent="0.25">
      <c r="A1299" t="e">
        <f>VLOOKUP(Table1[[#This Row],[locationaddress]],VENUEID!$A$2:$B$28,1,TRUE)</f>
        <v>#VALUE!</v>
      </c>
      <c r="B1299" t="e">
        <f>IF(Table1[[#This Row],[categories]]="","",
IF(ISNUMBER(SEARCH("*ADULTS*",Table1[categories])),"ADULTS",
IF(ISNUMBER(SEARCH("*CHILDREN*",Table1[categories])),"CHILDREN",
IF(ISNUMBER(SEARCH("*TEENS*",Table1[categories])),"TEENS"))))</f>
        <v>#VALUE!</v>
      </c>
      <c r="C1299" t="e">
        <f>Table1[[#This Row],[startdatetime]]</f>
        <v>#VALUE!</v>
      </c>
      <c r="D1299" t="e">
        <f>CONCATENATE(Table1[[#This Row],[summary]],
CHAR(13),
Table1[[#This Row],[startdayname]],
", ",
TEXT((Table1[[#This Row],[startshortdate]]),"MMM D"),
CHAR(13),
TEXT((Table1[[#This Row],[starttime]]), "h:mm am/pm"),CHAR(13),Table1[[#This Row],[description]],CHAR(13))</f>
        <v>#VALUE!</v>
      </c>
    </row>
    <row r="1300" spans="1:4" x14ac:dyDescent="0.25">
      <c r="A1300" t="e">
        <f>VLOOKUP(Table1[[#This Row],[locationaddress]],VENUEID!$A$2:$B$28,1,TRUE)</f>
        <v>#VALUE!</v>
      </c>
      <c r="B1300" t="e">
        <f>IF(Table1[[#This Row],[categories]]="","",
IF(ISNUMBER(SEARCH("*ADULTS*",Table1[categories])),"ADULTS",
IF(ISNUMBER(SEARCH("*CHILDREN*",Table1[categories])),"CHILDREN",
IF(ISNUMBER(SEARCH("*TEENS*",Table1[categories])),"TEENS"))))</f>
        <v>#VALUE!</v>
      </c>
      <c r="C1300" t="e">
        <f>Table1[[#This Row],[startdatetime]]</f>
        <v>#VALUE!</v>
      </c>
      <c r="D1300" t="e">
        <f>CONCATENATE(Table1[[#This Row],[summary]],
CHAR(13),
Table1[[#This Row],[startdayname]],
", ",
TEXT((Table1[[#This Row],[startshortdate]]),"MMM D"),
CHAR(13),
TEXT((Table1[[#This Row],[starttime]]), "h:mm am/pm"),CHAR(13),Table1[[#This Row],[description]],CHAR(13))</f>
        <v>#VALUE!</v>
      </c>
    </row>
    <row r="1301" spans="1:4" x14ac:dyDescent="0.25">
      <c r="A1301" t="e">
        <f>VLOOKUP(Table1[[#This Row],[locationaddress]],VENUEID!$A$2:$B$28,1,TRUE)</f>
        <v>#VALUE!</v>
      </c>
      <c r="B1301" t="e">
        <f>IF(Table1[[#This Row],[categories]]="","",
IF(ISNUMBER(SEARCH("*ADULTS*",Table1[categories])),"ADULTS",
IF(ISNUMBER(SEARCH("*CHILDREN*",Table1[categories])),"CHILDREN",
IF(ISNUMBER(SEARCH("*TEENS*",Table1[categories])),"TEENS"))))</f>
        <v>#VALUE!</v>
      </c>
      <c r="C1301" t="e">
        <f>Table1[[#This Row],[startdatetime]]</f>
        <v>#VALUE!</v>
      </c>
      <c r="D1301" t="e">
        <f>CONCATENATE(Table1[[#This Row],[summary]],
CHAR(13),
Table1[[#This Row],[startdayname]],
", ",
TEXT((Table1[[#This Row],[startshortdate]]),"MMM D"),
CHAR(13),
TEXT((Table1[[#This Row],[starttime]]), "h:mm am/pm"),CHAR(13),Table1[[#This Row],[description]],CHAR(13))</f>
        <v>#VALUE!</v>
      </c>
    </row>
    <row r="1302" spans="1:4" x14ac:dyDescent="0.25">
      <c r="A1302" t="e">
        <f>VLOOKUP(Table1[[#This Row],[locationaddress]],VENUEID!$A$2:$B$28,1,TRUE)</f>
        <v>#VALUE!</v>
      </c>
      <c r="B1302" t="e">
        <f>IF(Table1[[#This Row],[categories]]="","",
IF(ISNUMBER(SEARCH("*ADULTS*",Table1[categories])),"ADULTS",
IF(ISNUMBER(SEARCH("*CHILDREN*",Table1[categories])),"CHILDREN",
IF(ISNUMBER(SEARCH("*TEENS*",Table1[categories])),"TEENS"))))</f>
        <v>#VALUE!</v>
      </c>
      <c r="C1302" t="e">
        <f>Table1[[#This Row],[startdatetime]]</f>
        <v>#VALUE!</v>
      </c>
      <c r="D1302" t="e">
        <f>CONCATENATE(Table1[[#This Row],[summary]],
CHAR(13),
Table1[[#This Row],[startdayname]],
", ",
TEXT((Table1[[#This Row],[startshortdate]]),"MMM D"),
CHAR(13),
TEXT((Table1[[#This Row],[starttime]]), "h:mm am/pm"),CHAR(13),Table1[[#This Row],[description]],CHAR(13))</f>
        <v>#VALUE!</v>
      </c>
    </row>
    <row r="1303" spans="1:4" x14ac:dyDescent="0.25">
      <c r="A1303" t="e">
        <f>VLOOKUP(Table1[[#This Row],[locationaddress]],VENUEID!$A$2:$B$28,1,TRUE)</f>
        <v>#VALUE!</v>
      </c>
      <c r="B1303" t="e">
        <f>IF(Table1[[#This Row],[categories]]="","",
IF(ISNUMBER(SEARCH("*ADULTS*",Table1[categories])),"ADULTS",
IF(ISNUMBER(SEARCH("*CHILDREN*",Table1[categories])),"CHILDREN",
IF(ISNUMBER(SEARCH("*TEENS*",Table1[categories])),"TEENS"))))</f>
        <v>#VALUE!</v>
      </c>
      <c r="C1303" t="e">
        <f>Table1[[#This Row],[startdatetime]]</f>
        <v>#VALUE!</v>
      </c>
      <c r="D1303" t="e">
        <f>CONCATENATE(Table1[[#This Row],[summary]],
CHAR(13),
Table1[[#This Row],[startdayname]],
", ",
TEXT((Table1[[#This Row],[startshortdate]]),"MMM D"),
CHAR(13),
TEXT((Table1[[#This Row],[starttime]]), "h:mm am/pm"),CHAR(13),Table1[[#This Row],[description]],CHAR(13))</f>
        <v>#VALUE!</v>
      </c>
    </row>
    <row r="1304" spans="1:4" x14ac:dyDescent="0.25">
      <c r="A1304" t="e">
        <f>VLOOKUP(Table1[[#This Row],[locationaddress]],VENUEID!$A$2:$B$28,1,TRUE)</f>
        <v>#VALUE!</v>
      </c>
      <c r="B1304" t="e">
        <f>IF(Table1[[#This Row],[categories]]="","",
IF(ISNUMBER(SEARCH("*ADULTS*",Table1[categories])),"ADULTS",
IF(ISNUMBER(SEARCH("*CHILDREN*",Table1[categories])),"CHILDREN",
IF(ISNUMBER(SEARCH("*TEENS*",Table1[categories])),"TEENS"))))</f>
        <v>#VALUE!</v>
      </c>
      <c r="C1304" t="e">
        <f>Table1[[#This Row],[startdatetime]]</f>
        <v>#VALUE!</v>
      </c>
      <c r="D1304" t="e">
        <f>CONCATENATE(Table1[[#This Row],[summary]],
CHAR(13),
Table1[[#This Row],[startdayname]],
", ",
TEXT((Table1[[#This Row],[startshortdate]]),"MMM D"),
CHAR(13),
TEXT((Table1[[#This Row],[starttime]]), "h:mm am/pm"),CHAR(13),Table1[[#This Row],[description]],CHAR(13))</f>
        <v>#VALUE!</v>
      </c>
    </row>
    <row r="1305" spans="1:4" x14ac:dyDescent="0.25">
      <c r="A1305" t="e">
        <f>VLOOKUP(Table1[[#This Row],[locationaddress]],VENUEID!$A$2:$B$28,1,TRUE)</f>
        <v>#VALUE!</v>
      </c>
      <c r="B1305" t="e">
        <f>IF(Table1[[#This Row],[categories]]="","",
IF(ISNUMBER(SEARCH("*ADULTS*",Table1[categories])),"ADULTS",
IF(ISNUMBER(SEARCH("*CHILDREN*",Table1[categories])),"CHILDREN",
IF(ISNUMBER(SEARCH("*TEENS*",Table1[categories])),"TEENS"))))</f>
        <v>#VALUE!</v>
      </c>
      <c r="C1305" t="e">
        <f>Table1[[#This Row],[startdatetime]]</f>
        <v>#VALUE!</v>
      </c>
      <c r="D1305" t="e">
        <f>CONCATENATE(Table1[[#This Row],[summary]],
CHAR(13),
Table1[[#This Row],[startdayname]],
", ",
TEXT((Table1[[#This Row],[startshortdate]]),"MMM D"),
CHAR(13),
TEXT((Table1[[#This Row],[starttime]]), "h:mm am/pm"),CHAR(13),Table1[[#This Row],[description]],CHAR(13))</f>
        <v>#VALUE!</v>
      </c>
    </row>
    <row r="1306" spans="1:4" x14ac:dyDescent="0.25">
      <c r="A1306" t="e">
        <f>VLOOKUP(Table1[[#This Row],[locationaddress]],VENUEID!$A$2:$B$28,1,TRUE)</f>
        <v>#VALUE!</v>
      </c>
      <c r="B1306" t="e">
        <f>IF(Table1[[#This Row],[categories]]="","",
IF(ISNUMBER(SEARCH("*ADULTS*",Table1[categories])),"ADULTS",
IF(ISNUMBER(SEARCH("*CHILDREN*",Table1[categories])),"CHILDREN",
IF(ISNUMBER(SEARCH("*TEENS*",Table1[categories])),"TEENS"))))</f>
        <v>#VALUE!</v>
      </c>
      <c r="C1306" t="e">
        <f>Table1[[#This Row],[startdatetime]]</f>
        <v>#VALUE!</v>
      </c>
      <c r="D1306" t="e">
        <f>CONCATENATE(Table1[[#This Row],[summary]],
CHAR(13),
Table1[[#This Row],[startdayname]],
", ",
TEXT((Table1[[#This Row],[startshortdate]]),"MMM D"),
CHAR(13),
TEXT((Table1[[#This Row],[starttime]]), "h:mm am/pm"),CHAR(13),Table1[[#This Row],[description]],CHAR(13))</f>
        <v>#VALUE!</v>
      </c>
    </row>
    <row r="1307" spans="1:4" x14ac:dyDescent="0.25">
      <c r="A1307" t="e">
        <f>VLOOKUP(Table1[[#This Row],[locationaddress]],VENUEID!$A$2:$B$28,1,TRUE)</f>
        <v>#VALUE!</v>
      </c>
      <c r="B1307" t="e">
        <f>IF(Table1[[#This Row],[categories]]="","",
IF(ISNUMBER(SEARCH("*ADULTS*",Table1[categories])),"ADULTS",
IF(ISNUMBER(SEARCH("*CHILDREN*",Table1[categories])),"CHILDREN",
IF(ISNUMBER(SEARCH("*TEENS*",Table1[categories])),"TEENS"))))</f>
        <v>#VALUE!</v>
      </c>
      <c r="C1307" t="e">
        <f>Table1[[#This Row],[startdatetime]]</f>
        <v>#VALUE!</v>
      </c>
      <c r="D1307" t="e">
        <f>CONCATENATE(Table1[[#This Row],[summary]],
CHAR(13),
Table1[[#This Row],[startdayname]],
", ",
TEXT((Table1[[#This Row],[startshortdate]]),"MMM D"),
CHAR(13),
TEXT((Table1[[#This Row],[starttime]]), "h:mm am/pm"),CHAR(13),Table1[[#This Row],[description]],CHAR(13))</f>
        <v>#VALUE!</v>
      </c>
    </row>
    <row r="1308" spans="1:4" x14ac:dyDescent="0.25">
      <c r="A1308" t="e">
        <f>VLOOKUP(Table1[[#This Row],[locationaddress]],VENUEID!$A$2:$B$28,1,TRUE)</f>
        <v>#VALUE!</v>
      </c>
      <c r="B1308" t="e">
        <f>IF(Table1[[#This Row],[categories]]="","",
IF(ISNUMBER(SEARCH("*ADULTS*",Table1[categories])),"ADULTS",
IF(ISNUMBER(SEARCH("*CHILDREN*",Table1[categories])),"CHILDREN",
IF(ISNUMBER(SEARCH("*TEENS*",Table1[categories])),"TEENS"))))</f>
        <v>#VALUE!</v>
      </c>
      <c r="C1308" t="e">
        <f>Table1[[#This Row],[startdatetime]]</f>
        <v>#VALUE!</v>
      </c>
      <c r="D1308" t="e">
        <f>CONCATENATE(Table1[[#This Row],[summary]],
CHAR(13),
Table1[[#This Row],[startdayname]],
", ",
TEXT((Table1[[#This Row],[startshortdate]]),"MMM D"),
CHAR(13),
TEXT((Table1[[#This Row],[starttime]]), "h:mm am/pm"),CHAR(13),Table1[[#This Row],[description]],CHAR(13))</f>
        <v>#VALUE!</v>
      </c>
    </row>
    <row r="1309" spans="1:4" x14ac:dyDescent="0.25">
      <c r="A1309" t="e">
        <f>VLOOKUP(Table1[[#This Row],[locationaddress]],VENUEID!$A$2:$B$28,1,TRUE)</f>
        <v>#VALUE!</v>
      </c>
      <c r="B1309" t="e">
        <f>IF(Table1[[#This Row],[categories]]="","",
IF(ISNUMBER(SEARCH("*ADULTS*",Table1[categories])),"ADULTS",
IF(ISNUMBER(SEARCH("*CHILDREN*",Table1[categories])),"CHILDREN",
IF(ISNUMBER(SEARCH("*TEENS*",Table1[categories])),"TEENS"))))</f>
        <v>#VALUE!</v>
      </c>
      <c r="C1309" t="e">
        <f>Table1[[#This Row],[startdatetime]]</f>
        <v>#VALUE!</v>
      </c>
      <c r="D1309" t="e">
        <f>CONCATENATE(Table1[[#This Row],[summary]],
CHAR(13),
Table1[[#This Row],[startdayname]],
", ",
TEXT((Table1[[#This Row],[startshortdate]]),"MMM D"),
CHAR(13),
TEXT((Table1[[#This Row],[starttime]]), "h:mm am/pm"),CHAR(13),Table1[[#This Row],[description]],CHAR(13))</f>
        <v>#VALUE!</v>
      </c>
    </row>
    <row r="1310" spans="1:4" x14ac:dyDescent="0.25">
      <c r="A1310" t="e">
        <f>VLOOKUP(Table1[[#This Row],[locationaddress]],VENUEID!$A$2:$B$28,1,TRUE)</f>
        <v>#VALUE!</v>
      </c>
      <c r="B1310" t="e">
        <f>IF(Table1[[#This Row],[categories]]="","",
IF(ISNUMBER(SEARCH("*ADULTS*",Table1[categories])),"ADULTS",
IF(ISNUMBER(SEARCH("*CHILDREN*",Table1[categories])),"CHILDREN",
IF(ISNUMBER(SEARCH("*TEENS*",Table1[categories])),"TEENS"))))</f>
        <v>#VALUE!</v>
      </c>
      <c r="C1310" t="e">
        <f>Table1[[#This Row],[startdatetime]]</f>
        <v>#VALUE!</v>
      </c>
      <c r="D1310" t="e">
        <f>CONCATENATE(Table1[[#This Row],[summary]],
CHAR(13),
Table1[[#This Row],[startdayname]],
", ",
TEXT((Table1[[#This Row],[startshortdate]]),"MMM D"),
CHAR(13),
TEXT((Table1[[#This Row],[starttime]]), "h:mm am/pm"),CHAR(13),Table1[[#This Row],[description]],CHAR(13))</f>
        <v>#VALUE!</v>
      </c>
    </row>
    <row r="1311" spans="1:4" x14ac:dyDescent="0.25">
      <c r="A1311" t="e">
        <f>VLOOKUP(Table1[[#This Row],[locationaddress]],VENUEID!$A$2:$B$28,1,TRUE)</f>
        <v>#VALUE!</v>
      </c>
      <c r="B1311" t="e">
        <f>IF(Table1[[#This Row],[categories]]="","",
IF(ISNUMBER(SEARCH("*ADULTS*",Table1[categories])),"ADULTS",
IF(ISNUMBER(SEARCH("*CHILDREN*",Table1[categories])),"CHILDREN",
IF(ISNUMBER(SEARCH("*TEENS*",Table1[categories])),"TEENS"))))</f>
        <v>#VALUE!</v>
      </c>
      <c r="C1311" t="e">
        <f>Table1[[#This Row],[startdatetime]]</f>
        <v>#VALUE!</v>
      </c>
      <c r="D1311" t="e">
        <f>CONCATENATE(Table1[[#This Row],[summary]],
CHAR(13),
Table1[[#This Row],[startdayname]],
", ",
TEXT((Table1[[#This Row],[startshortdate]]),"MMM D"),
CHAR(13),
TEXT((Table1[[#This Row],[starttime]]), "h:mm am/pm"),CHAR(13),Table1[[#This Row],[description]],CHAR(13))</f>
        <v>#VALUE!</v>
      </c>
    </row>
    <row r="1312" spans="1:4" x14ac:dyDescent="0.25">
      <c r="A1312" t="e">
        <f>VLOOKUP(Table1[[#This Row],[locationaddress]],VENUEID!$A$2:$B$28,1,TRUE)</f>
        <v>#VALUE!</v>
      </c>
      <c r="B1312" t="e">
        <f>IF(Table1[[#This Row],[categories]]="","",
IF(ISNUMBER(SEARCH("*ADULTS*",Table1[categories])),"ADULTS",
IF(ISNUMBER(SEARCH("*CHILDREN*",Table1[categories])),"CHILDREN",
IF(ISNUMBER(SEARCH("*TEENS*",Table1[categories])),"TEENS"))))</f>
        <v>#VALUE!</v>
      </c>
      <c r="C1312" t="e">
        <f>Table1[[#This Row],[startdatetime]]</f>
        <v>#VALUE!</v>
      </c>
      <c r="D1312" t="e">
        <f>CONCATENATE(Table1[[#This Row],[summary]],
CHAR(13),
Table1[[#This Row],[startdayname]],
", ",
TEXT((Table1[[#This Row],[startshortdate]]),"MMM D"),
CHAR(13),
TEXT((Table1[[#This Row],[starttime]]), "h:mm am/pm"),CHAR(13),Table1[[#This Row],[description]],CHAR(13))</f>
        <v>#VALUE!</v>
      </c>
    </row>
    <row r="1313" spans="1:4" x14ac:dyDescent="0.25">
      <c r="A1313" t="e">
        <f>VLOOKUP(Table1[[#This Row],[locationaddress]],VENUEID!$A$2:$B$28,1,TRUE)</f>
        <v>#VALUE!</v>
      </c>
      <c r="B1313" t="e">
        <f>IF(Table1[[#This Row],[categories]]="","",
IF(ISNUMBER(SEARCH("*ADULTS*",Table1[categories])),"ADULTS",
IF(ISNUMBER(SEARCH("*CHILDREN*",Table1[categories])),"CHILDREN",
IF(ISNUMBER(SEARCH("*TEENS*",Table1[categories])),"TEENS"))))</f>
        <v>#VALUE!</v>
      </c>
      <c r="C1313" t="e">
        <f>Table1[[#This Row],[startdatetime]]</f>
        <v>#VALUE!</v>
      </c>
      <c r="D1313" t="e">
        <f>CONCATENATE(Table1[[#This Row],[summary]],
CHAR(13),
Table1[[#This Row],[startdayname]],
", ",
TEXT((Table1[[#This Row],[startshortdate]]),"MMM D"),
CHAR(13),
TEXT((Table1[[#This Row],[starttime]]), "h:mm am/pm"),CHAR(13),Table1[[#This Row],[description]],CHAR(13))</f>
        <v>#VALUE!</v>
      </c>
    </row>
    <row r="1314" spans="1:4" x14ac:dyDescent="0.25">
      <c r="A1314" t="e">
        <f>VLOOKUP(Table1[[#This Row],[locationaddress]],VENUEID!$A$2:$B$28,1,TRUE)</f>
        <v>#VALUE!</v>
      </c>
      <c r="B1314" t="e">
        <f>IF(Table1[[#This Row],[categories]]="","",
IF(ISNUMBER(SEARCH("*ADULTS*",Table1[categories])),"ADULTS",
IF(ISNUMBER(SEARCH("*CHILDREN*",Table1[categories])),"CHILDREN",
IF(ISNUMBER(SEARCH("*TEENS*",Table1[categories])),"TEENS"))))</f>
        <v>#VALUE!</v>
      </c>
      <c r="C1314" t="e">
        <f>Table1[[#This Row],[startdatetime]]</f>
        <v>#VALUE!</v>
      </c>
      <c r="D1314" t="e">
        <f>CONCATENATE(Table1[[#This Row],[summary]],
CHAR(13),
Table1[[#This Row],[startdayname]],
", ",
TEXT((Table1[[#This Row],[startshortdate]]),"MMM D"),
CHAR(13),
TEXT((Table1[[#This Row],[starttime]]), "h:mm am/pm"),CHAR(13),Table1[[#This Row],[description]],CHAR(13))</f>
        <v>#VALUE!</v>
      </c>
    </row>
    <row r="1315" spans="1:4" x14ac:dyDescent="0.25">
      <c r="A1315" t="e">
        <f>VLOOKUP(Table1[[#This Row],[locationaddress]],VENUEID!$A$2:$B$28,1,TRUE)</f>
        <v>#VALUE!</v>
      </c>
      <c r="B1315" t="e">
        <f>IF(Table1[[#This Row],[categories]]="","",
IF(ISNUMBER(SEARCH("*ADULTS*",Table1[categories])),"ADULTS",
IF(ISNUMBER(SEARCH("*CHILDREN*",Table1[categories])),"CHILDREN",
IF(ISNUMBER(SEARCH("*TEENS*",Table1[categories])),"TEENS"))))</f>
        <v>#VALUE!</v>
      </c>
      <c r="C1315" t="e">
        <f>Table1[[#This Row],[startdatetime]]</f>
        <v>#VALUE!</v>
      </c>
      <c r="D1315" t="e">
        <f>CONCATENATE(Table1[[#This Row],[summary]],
CHAR(13),
Table1[[#This Row],[startdayname]],
", ",
TEXT((Table1[[#This Row],[startshortdate]]),"MMM D"),
CHAR(13),
TEXT((Table1[[#This Row],[starttime]]), "h:mm am/pm"),CHAR(13),Table1[[#This Row],[description]],CHAR(13))</f>
        <v>#VALUE!</v>
      </c>
    </row>
    <row r="1316" spans="1:4" x14ac:dyDescent="0.25">
      <c r="A1316" t="e">
        <f>VLOOKUP(Table1[[#This Row],[locationaddress]],VENUEID!$A$2:$B$28,1,TRUE)</f>
        <v>#VALUE!</v>
      </c>
      <c r="B1316" t="e">
        <f>IF(Table1[[#This Row],[categories]]="","",
IF(ISNUMBER(SEARCH("*ADULTS*",Table1[categories])),"ADULTS",
IF(ISNUMBER(SEARCH("*CHILDREN*",Table1[categories])),"CHILDREN",
IF(ISNUMBER(SEARCH("*TEENS*",Table1[categories])),"TEENS"))))</f>
        <v>#VALUE!</v>
      </c>
      <c r="C1316" t="e">
        <f>Table1[[#This Row],[startdatetime]]</f>
        <v>#VALUE!</v>
      </c>
      <c r="D1316" t="e">
        <f>CONCATENATE(Table1[[#This Row],[summary]],
CHAR(13),
Table1[[#This Row],[startdayname]],
", ",
TEXT((Table1[[#This Row],[startshortdate]]),"MMM D"),
CHAR(13),
TEXT((Table1[[#This Row],[starttime]]), "h:mm am/pm"),CHAR(13),Table1[[#This Row],[description]],CHAR(13))</f>
        <v>#VALUE!</v>
      </c>
    </row>
    <row r="1317" spans="1:4" x14ac:dyDescent="0.25">
      <c r="A1317" t="e">
        <f>VLOOKUP(Table1[[#This Row],[locationaddress]],VENUEID!$A$2:$B$28,1,TRUE)</f>
        <v>#VALUE!</v>
      </c>
      <c r="B1317" t="e">
        <f>IF(Table1[[#This Row],[categories]]="","",
IF(ISNUMBER(SEARCH("*ADULTS*",Table1[categories])),"ADULTS",
IF(ISNUMBER(SEARCH("*CHILDREN*",Table1[categories])),"CHILDREN",
IF(ISNUMBER(SEARCH("*TEENS*",Table1[categories])),"TEENS"))))</f>
        <v>#VALUE!</v>
      </c>
      <c r="C1317" t="e">
        <f>Table1[[#This Row],[startdatetime]]</f>
        <v>#VALUE!</v>
      </c>
      <c r="D1317" t="e">
        <f>CONCATENATE(Table1[[#This Row],[summary]],
CHAR(13),
Table1[[#This Row],[startdayname]],
", ",
TEXT((Table1[[#This Row],[startshortdate]]),"MMM D"),
CHAR(13),
TEXT((Table1[[#This Row],[starttime]]), "h:mm am/pm"),CHAR(13),Table1[[#This Row],[description]],CHAR(13))</f>
        <v>#VALUE!</v>
      </c>
    </row>
    <row r="1318" spans="1:4" x14ac:dyDescent="0.25">
      <c r="A1318" t="e">
        <f>VLOOKUP(Table1[[#This Row],[locationaddress]],VENUEID!$A$2:$B$28,1,TRUE)</f>
        <v>#VALUE!</v>
      </c>
      <c r="B1318" t="e">
        <f>IF(Table1[[#This Row],[categories]]="","",
IF(ISNUMBER(SEARCH("*ADULTS*",Table1[categories])),"ADULTS",
IF(ISNUMBER(SEARCH("*CHILDREN*",Table1[categories])),"CHILDREN",
IF(ISNUMBER(SEARCH("*TEENS*",Table1[categories])),"TEENS"))))</f>
        <v>#VALUE!</v>
      </c>
      <c r="C1318" t="e">
        <f>Table1[[#This Row],[startdatetime]]</f>
        <v>#VALUE!</v>
      </c>
      <c r="D1318" t="e">
        <f>CONCATENATE(Table1[[#This Row],[summary]],
CHAR(13),
Table1[[#This Row],[startdayname]],
", ",
TEXT((Table1[[#This Row],[startshortdate]]),"MMM D"),
CHAR(13),
TEXT((Table1[[#This Row],[starttime]]), "h:mm am/pm"),CHAR(13),Table1[[#This Row],[description]],CHAR(13))</f>
        <v>#VALUE!</v>
      </c>
    </row>
    <row r="1319" spans="1:4" x14ac:dyDescent="0.25">
      <c r="A1319" t="e">
        <f>VLOOKUP(Table1[[#This Row],[locationaddress]],VENUEID!$A$2:$B$28,1,TRUE)</f>
        <v>#VALUE!</v>
      </c>
      <c r="B1319" t="e">
        <f>IF(Table1[[#This Row],[categories]]="","",
IF(ISNUMBER(SEARCH("*ADULTS*",Table1[categories])),"ADULTS",
IF(ISNUMBER(SEARCH("*CHILDREN*",Table1[categories])),"CHILDREN",
IF(ISNUMBER(SEARCH("*TEENS*",Table1[categories])),"TEENS"))))</f>
        <v>#VALUE!</v>
      </c>
      <c r="C1319" t="e">
        <f>Table1[[#This Row],[startdatetime]]</f>
        <v>#VALUE!</v>
      </c>
      <c r="D1319" t="e">
        <f>CONCATENATE(Table1[[#This Row],[summary]],
CHAR(13),
Table1[[#This Row],[startdayname]],
", ",
TEXT((Table1[[#This Row],[startshortdate]]),"MMM D"),
CHAR(13),
TEXT((Table1[[#This Row],[starttime]]), "h:mm am/pm"),CHAR(13),Table1[[#This Row],[description]],CHAR(13))</f>
        <v>#VALUE!</v>
      </c>
    </row>
    <row r="1320" spans="1:4" x14ac:dyDescent="0.25">
      <c r="A1320" t="e">
        <f>VLOOKUP(Table1[[#This Row],[locationaddress]],VENUEID!$A$2:$B$28,1,TRUE)</f>
        <v>#VALUE!</v>
      </c>
      <c r="B1320" t="e">
        <f>IF(Table1[[#This Row],[categories]]="","",
IF(ISNUMBER(SEARCH("*ADULTS*",Table1[categories])),"ADULTS",
IF(ISNUMBER(SEARCH("*CHILDREN*",Table1[categories])),"CHILDREN",
IF(ISNUMBER(SEARCH("*TEENS*",Table1[categories])),"TEENS"))))</f>
        <v>#VALUE!</v>
      </c>
      <c r="C1320" t="e">
        <f>Table1[[#This Row],[startdatetime]]</f>
        <v>#VALUE!</v>
      </c>
      <c r="D1320" t="e">
        <f>CONCATENATE(Table1[[#This Row],[summary]],
CHAR(13),
Table1[[#This Row],[startdayname]],
", ",
TEXT((Table1[[#This Row],[startshortdate]]),"MMM D"),
CHAR(13),
TEXT((Table1[[#This Row],[starttime]]), "h:mm am/pm"),CHAR(13),Table1[[#This Row],[description]],CHAR(13))</f>
        <v>#VALUE!</v>
      </c>
    </row>
    <row r="1321" spans="1:4" x14ac:dyDescent="0.25">
      <c r="A1321" t="e">
        <f>VLOOKUP(Table1[[#This Row],[locationaddress]],VENUEID!$A$2:$B$28,1,TRUE)</f>
        <v>#VALUE!</v>
      </c>
      <c r="B1321" t="e">
        <f>IF(Table1[[#This Row],[categories]]="","",
IF(ISNUMBER(SEARCH("*ADULTS*",Table1[categories])),"ADULTS",
IF(ISNUMBER(SEARCH("*CHILDREN*",Table1[categories])),"CHILDREN",
IF(ISNUMBER(SEARCH("*TEENS*",Table1[categories])),"TEENS"))))</f>
        <v>#VALUE!</v>
      </c>
      <c r="C1321" t="e">
        <f>Table1[[#This Row],[startdatetime]]</f>
        <v>#VALUE!</v>
      </c>
      <c r="D1321" t="e">
        <f>CONCATENATE(Table1[[#This Row],[summary]],
CHAR(13),
Table1[[#This Row],[startdayname]],
", ",
TEXT((Table1[[#This Row],[startshortdate]]),"MMM D"),
CHAR(13),
TEXT((Table1[[#This Row],[starttime]]), "h:mm am/pm"),CHAR(13),Table1[[#This Row],[description]],CHAR(13))</f>
        <v>#VALUE!</v>
      </c>
    </row>
    <row r="1322" spans="1:4" x14ac:dyDescent="0.25">
      <c r="A1322" t="e">
        <f>VLOOKUP(Table1[[#This Row],[locationaddress]],VENUEID!$A$2:$B$28,1,TRUE)</f>
        <v>#VALUE!</v>
      </c>
      <c r="B1322" t="e">
        <f>IF(Table1[[#This Row],[categories]]="","",
IF(ISNUMBER(SEARCH("*ADULTS*",Table1[categories])),"ADULTS",
IF(ISNUMBER(SEARCH("*CHILDREN*",Table1[categories])),"CHILDREN",
IF(ISNUMBER(SEARCH("*TEENS*",Table1[categories])),"TEENS"))))</f>
        <v>#VALUE!</v>
      </c>
      <c r="C1322" t="e">
        <f>Table1[[#This Row],[startdatetime]]</f>
        <v>#VALUE!</v>
      </c>
      <c r="D1322" t="e">
        <f>CONCATENATE(Table1[[#This Row],[summary]],
CHAR(13),
Table1[[#This Row],[startdayname]],
", ",
TEXT((Table1[[#This Row],[startshortdate]]),"MMM D"),
CHAR(13),
TEXT((Table1[[#This Row],[starttime]]), "h:mm am/pm"),CHAR(13),Table1[[#This Row],[description]],CHAR(13))</f>
        <v>#VALUE!</v>
      </c>
    </row>
    <row r="1323" spans="1:4" x14ac:dyDescent="0.25">
      <c r="A1323" t="e">
        <f>VLOOKUP(Table1[[#This Row],[locationaddress]],VENUEID!$A$2:$B$28,1,TRUE)</f>
        <v>#VALUE!</v>
      </c>
      <c r="B1323" t="e">
        <f>IF(Table1[[#This Row],[categories]]="","",
IF(ISNUMBER(SEARCH("*ADULTS*",Table1[categories])),"ADULTS",
IF(ISNUMBER(SEARCH("*CHILDREN*",Table1[categories])),"CHILDREN",
IF(ISNUMBER(SEARCH("*TEENS*",Table1[categories])),"TEENS"))))</f>
        <v>#VALUE!</v>
      </c>
      <c r="C1323" t="e">
        <f>Table1[[#This Row],[startdatetime]]</f>
        <v>#VALUE!</v>
      </c>
      <c r="D1323" t="e">
        <f>CONCATENATE(Table1[[#This Row],[summary]],
CHAR(13),
Table1[[#This Row],[startdayname]],
", ",
TEXT((Table1[[#This Row],[startshortdate]]),"MMM D"),
CHAR(13),
TEXT((Table1[[#This Row],[starttime]]), "h:mm am/pm"),CHAR(13),Table1[[#This Row],[description]],CHAR(13))</f>
        <v>#VALUE!</v>
      </c>
    </row>
    <row r="1324" spans="1:4" x14ac:dyDescent="0.25">
      <c r="A1324" t="e">
        <f>VLOOKUP(Table1[[#This Row],[locationaddress]],VENUEID!$A$2:$B$28,1,TRUE)</f>
        <v>#VALUE!</v>
      </c>
      <c r="B1324" t="e">
        <f>IF(Table1[[#This Row],[categories]]="","",
IF(ISNUMBER(SEARCH("*ADULTS*",Table1[categories])),"ADULTS",
IF(ISNUMBER(SEARCH("*CHILDREN*",Table1[categories])),"CHILDREN",
IF(ISNUMBER(SEARCH("*TEENS*",Table1[categories])),"TEENS"))))</f>
        <v>#VALUE!</v>
      </c>
      <c r="C1324" t="e">
        <f>Table1[[#This Row],[startdatetime]]</f>
        <v>#VALUE!</v>
      </c>
      <c r="D1324" t="e">
        <f>CONCATENATE(Table1[[#This Row],[summary]],
CHAR(13),
Table1[[#This Row],[startdayname]],
", ",
TEXT((Table1[[#This Row],[startshortdate]]),"MMM D"),
CHAR(13),
TEXT((Table1[[#This Row],[starttime]]), "h:mm am/pm"),CHAR(13),Table1[[#This Row],[description]],CHAR(13))</f>
        <v>#VALUE!</v>
      </c>
    </row>
    <row r="1325" spans="1:4" x14ac:dyDescent="0.25">
      <c r="A1325" t="e">
        <f>VLOOKUP(Table1[[#This Row],[locationaddress]],VENUEID!$A$2:$B$28,1,TRUE)</f>
        <v>#VALUE!</v>
      </c>
      <c r="B1325" t="e">
        <f>IF(Table1[[#This Row],[categories]]="","",
IF(ISNUMBER(SEARCH("*ADULTS*",Table1[categories])),"ADULTS",
IF(ISNUMBER(SEARCH("*CHILDREN*",Table1[categories])),"CHILDREN",
IF(ISNUMBER(SEARCH("*TEENS*",Table1[categories])),"TEENS"))))</f>
        <v>#VALUE!</v>
      </c>
      <c r="C1325" t="e">
        <f>Table1[[#This Row],[startdatetime]]</f>
        <v>#VALUE!</v>
      </c>
      <c r="D1325" t="e">
        <f>CONCATENATE(Table1[[#This Row],[summary]],
CHAR(13),
Table1[[#This Row],[startdayname]],
", ",
TEXT((Table1[[#This Row],[startshortdate]]),"MMM D"),
CHAR(13),
TEXT((Table1[[#This Row],[starttime]]), "h:mm am/pm"),CHAR(13),Table1[[#This Row],[description]],CHAR(13))</f>
        <v>#VALUE!</v>
      </c>
    </row>
    <row r="1326" spans="1:4" x14ac:dyDescent="0.25">
      <c r="A1326" t="e">
        <f>VLOOKUP(Table1[[#This Row],[locationaddress]],VENUEID!$A$2:$B$28,1,TRUE)</f>
        <v>#VALUE!</v>
      </c>
      <c r="B1326" t="e">
        <f>IF(Table1[[#This Row],[categories]]="","",
IF(ISNUMBER(SEARCH("*ADULTS*",Table1[categories])),"ADULTS",
IF(ISNUMBER(SEARCH("*CHILDREN*",Table1[categories])),"CHILDREN",
IF(ISNUMBER(SEARCH("*TEENS*",Table1[categories])),"TEENS"))))</f>
        <v>#VALUE!</v>
      </c>
      <c r="C1326" t="e">
        <f>Table1[[#This Row],[startdatetime]]</f>
        <v>#VALUE!</v>
      </c>
      <c r="D1326" t="e">
        <f>CONCATENATE(Table1[[#This Row],[summary]],
CHAR(13),
Table1[[#This Row],[startdayname]],
", ",
TEXT((Table1[[#This Row],[startshortdate]]),"MMM D"),
CHAR(13),
TEXT((Table1[[#This Row],[starttime]]), "h:mm am/pm"),CHAR(13),Table1[[#This Row],[description]],CHAR(13))</f>
        <v>#VALUE!</v>
      </c>
    </row>
    <row r="1327" spans="1:4" x14ac:dyDescent="0.25">
      <c r="A1327" t="e">
        <f>VLOOKUP(Table1[[#This Row],[locationaddress]],VENUEID!$A$2:$B$28,1,TRUE)</f>
        <v>#VALUE!</v>
      </c>
      <c r="B1327" t="e">
        <f>IF(Table1[[#This Row],[categories]]="","",
IF(ISNUMBER(SEARCH("*ADULTS*",Table1[categories])),"ADULTS",
IF(ISNUMBER(SEARCH("*CHILDREN*",Table1[categories])),"CHILDREN",
IF(ISNUMBER(SEARCH("*TEENS*",Table1[categories])),"TEENS"))))</f>
        <v>#VALUE!</v>
      </c>
      <c r="C1327" t="e">
        <f>Table1[[#This Row],[startdatetime]]</f>
        <v>#VALUE!</v>
      </c>
      <c r="D1327" t="e">
        <f>CONCATENATE(Table1[[#This Row],[summary]],
CHAR(13),
Table1[[#This Row],[startdayname]],
", ",
TEXT((Table1[[#This Row],[startshortdate]]),"MMM D"),
CHAR(13),
TEXT((Table1[[#This Row],[starttime]]), "h:mm am/pm"),CHAR(13),Table1[[#This Row],[description]],CHAR(13))</f>
        <v>#VALUE!</v>
      </c>
    </row>
    <row r="1328" spans="1:4" x14ac:dyDescent="0.25">
      <c r="A1328" t="e">
        <f>VLOOKUP(Table1[[#This Row],[locationaddress]],VENUEID!$A$2:$B$28,1,TRUE)</f>
        <v>#VALUE!</v>
      </c>
      <c r="B1328" t="e">
        <f>IF(Table1[[#This Row],[categories]]="","",
IF(ISNUMBER(SEARCH("*ADULTS*",Table1[categories])),"ADULTS",
IF(ISNUMBER(SEARCH("*CHILDREN*",Table1[categories])),"CHILDREN",
IF(ISNUMBER(SEARCH("*TEENS*",Table1[categories])),"TEENS"))))</f>
        <v>#VALUE!</v>
      </c>
      <c r="C1328" t="e">
        <f>Table1[[#This Row],[startdatetime]]</f>
        <v>#VALUE!</v>
      </c>
      <c r="D1328" t="e">
        <f>CONCATENATE(Table1[[#This Row],[summary]],
CHAR(13),
Table1[[#This Row],[startdayname]],
", ",
TEXT((Table1[[#This Row],[startshortdate]]),"MMM D"),
CHAR(13),
TEXT((Table1[[#This Row],[starttime]]), "h:mm am/pm"),CHAR(13),Table1[[#This Row],[description]],CHAR(13))</f>
        <v>#VALUE!</v>
      </c>
    </row>
    <row r="1329" spans="1:4" x14ac:dyDescent="0.25">
      <c r="A1329" t="e">
        <f>VLOOKUP(Table1[[#This Row],[locationaddress]],VENUEID!$A$2:$B$28,1,TRUE)</f>
        <v>#VALUE!</v>
      </c>
      <c r="B1329" t="e">
        <f>IF(Table1[[#This Row],[categories]]="","",
IF(ISNUMBER(SEARCH("*ADULTS*",Table1[categories])),"ADULTS",
IF(ISNUMBER(SEARCH("*CHILDREN*",Table1[categories])),"CHILDREN",
IF(ISNUMBER(SEARCH("*TEENS*",Table1[categories])),"TEENS"))))</f>
        <v>#VALUE!</v>
      </c>
      <c r="C1329" t="e">
        <f>Table1[[#This Row],[startdatetime]]</f>
        <v>#VALUE!</v>
      </c>
      <c r="D1329" t="e">
        <f>CONCATENATE(Table1[[#This Row],[summary]],
CHAR(13),
Table1[[#This Row],[startdayname]],
", ",
TEXT((Table1[[#This Row],[startshortdate]]),"MMM D"),
CHAR(13),
TEXT((Table1[[#This Row],[starttime]]), "h:mm am/pm"),CHAR(13),Table1[[#This Row],[description]],CHAR(13))</f>
        <v>#VALUE!</v>
      </c>
    </row>
    <row r="1330" spans="1:4" x14ac:dyDescent="0.25">
      <c r="A1330" t="e">
        <f>VLOOKUP(Table1[[#This Row],[locationaddress]],VENUEID!$A$2:$B$28,1,TRUE)</f>
        <v>#VALUE!</v>
      </c>
      <c r="B1330" t="e">
        <f>IF(Table1[[#This Row],[categories]]="","",
IF(ISNUMBER(SEARCH("*ADULTS*",Table1[categories])),"ADULTS",
IF(ISNUMBER(SEARCH("*CHILDREN*",Table1[categories])),"CHILDREN",
IF(ISNUMBER(SEARCH("*TEENS*",Table1[categories])),"TEENS"))))</f>
        <v>#VALUE!</v>
      </c>
      <c r="C1330" t="e">
        <f>Table1[[#This Row],[startdatetime]]</f>
        <v>#VALUE!</v>
      </c>
      <c r="D1330" t="e">
        <f>CONCATENATE(Table1[[#This Row],[summary]],
CHAR(13),
Table1[[#This Row],[startdayname]],
", ",
TEXT((Table1[[#This Row],[startshortdate]]),"MMM D"),
CHAR(13),
TEXT((Table1[[#This Row],[starttime]]), "h:mm am/pm"),CHAR(13),Table1[[#This Row],[description]],CHAR(13))</f>
        <v>#VALUE!</v>
      </c>
    </row>
    <row r="1331" spans="1:4" x14ac:dyDescent="0.25">
      <c r="A1331" t="e">
        <f>VLOOKUP(Table1[[#This Row],[locationaddress]],VENUEID!$A$2:$B$28,1,TRUE)</f>
        <v>#VALUE!</v>
      </c>
      <c r="B1331" t="e">
        <f>IF(Table1[[#This Row],[categories]]="","",
IF(ISNUMBER(SEARCH("*ADULTS*",Table1[categories])),"ADULTS",
IF(ISNUMBER(SEARCH("*CHILDREN*",Table1[categories])),"CHILDREN",
IF(ISNUMBER(SEARCH("*TEENS*",Table1[categories])),"TEENS"))))</f>
        <v>#VALUE!</v>
      </c>
      <c r="C1331" t="e">
        <f>Table1[[#This Row],[startdatetime]]</f>
        <v>#VALUE!</v>
      </c>
      <c r="D1331" t="e">
        <f>CONCATENATE(Table1[[#This Row],[summary]],
CHAR(13),
Table1[[#This Row],[startdayname]],
", ",
TEXT((Table1[[#This Row],[startshortdate]]),"MMM D"),
CHAR(13),
TEXT((Table1[[#This Row],[starttime]]), "h:mm am/pm"),CHAR(13),Table1[[#This Row],[description]],CHAR(13))</f>
        <v>#VALUE!</v>
      </c>
    </row>
    <row r="1332" spans="1:4" x14ac:dyDescent="0.25">
      <c r="A1332" t="e">
        <f>VLOOKUP(Table1[[#This Row],[locationaddress]],VENUEID!$A$2:$B$28,1,TRUE)</f>
        <v>#VALUE!</v>
      </c>
      <c r="B1332" t="e">
        <f>IF(Table1[[#This Row],[categories]]="","",
IF(ISNUMBER(SEARCH("*ADULTS*",Table1[categories])),"ADULTS",
IF(ISNUMBER(SEARCH("*CHILDREN*",Table1[categories])),"CHILDREN",
IF(ISNUMBER(SEARCH("*TEENS*",Table1[categories])),"TEENS"))))</f>
        <v>#VALUE!</v>
      </c>
      <c r="C1332" t="e">
        <f>Table1[[#This Row],[startdatetime]]</f>
        <v>#VALUE!</v>
      </c>
      <c r="D1332" t="e">
        <f>CONCATENATE(Table1[[#This Row],[summary]],
CHAR(13),
Table1[[#This Row],[startdayname]],
", ",
TEXT((Table1[[#This Row],[startshortdate]]),"MMM D"),
CHAR(13),
TEXT((Table1[[#This Row],[starttime]]), "h:mm am/pm"),CHAR(13),Table1[[#This Row],[description]],CHAR(13))</f>
        <v>#VALUE!</v>
      </c>
    </row>
    <row r="1333" spans="1:4" x14ac:dyDescent="0.25">
      <c r="A1333" t="e">
        <f>VLOOKUP(Table1[[#This Row],[locationaddress]],VENUEID!$A$2:$B$28,1,TRUE)</f>
        <v>#VALUE!</v>
      </c>
      <c r="B1333" t="e">
        <f>IF(Table1[[#This Row],[categories]]="","",
IF(ISNUMBER(SEARCH("*ADULTS*",Table1[categories])),"ADULTS",
IF(ISNUMBER(SEARCH("*CHILDREN*",Table1[categories])),"CHILDREN",
IF(ISNUMBER(SEARCH("*TEENS*",Table1[categories])),"TEENS"))))</f>
        <v>#VALUE!</v>
      </c>
      <c r="C1333" t="e">
        <f>Table1[[#This Row],[startdatetime]]</f>
        <v>#VALUE!</v>
      </c>
      <c r="D1333" t="e">
        <f>CONCATENATE(Table1[[#This Row],[summary]],
CHAR(13),
Table1[[#This Row],[startdayname]],
", ",
TEXT((Table1[[#This Row],[startshortdate]]),"MMM D"),
CHAR(13),
TEXT((Table1[[#This Row],[starttime]]), "h:mm am/pm"),CHAR(13),Table1[[#This Row],[description]],CHAR(13))</f>
        <v>#VALUE!</v>
      </c>
    </row>
    <row r="1334" spans="1:4" x14ac:dyDescent="0.25">
      <c r="A1334" t="e">
        <f>VLOOKUP(Table1[[#This Row],[locationaddress]],VENUEID!$A$2:$B$28,1,TRUE)</f>
        <v>#VALUE!</v>
      </c>
      <c r="B1334" t="e">
        <f>IF(Table1[[#This Row],[categories]]="","",
IF(ISNUMBER(SEARCH("*ADULTS*",Table1[categories])),"ADULTS",
IF(ISNUMBER(SEARCH("*CHILDREN*",Table1[categories])),"CHILDREN",
IF(ISNUMBER(SEARCH("*TEENS*",Table1[categories])),"TEENS"))))</f>
        <v>#VALUE!</v>
      </c>
      <c r="C1334" t="e">
        <f>Table1[[#This Row],[startdatetime]]</f>
        <v>#VALUE!</v>
      </c>
      <c r="D1334" t="e">
        <f>CONCATENATE(Table1[[#This Row],[summary]],
CHAR(13),
Table1[[#This Row],[startdayname]],
", ",
TEXT((Table1[[#This Row],[startshortdate]]),"MMM D"),
CHAR(13),
TEXT((Table1[[#This Row],[starttime]]), "h:mm am/pm"),CHAR(13),Table1[[#This Row],[description]],CHAR(13))</f>
        <v>#VALUE!</v>
      </c>
    </row>
    <row r="1335" spans="1:4" x14ac:dyDescent="0.25">
      <c r="A1335" t="e">
        <f>VLOOKUP(Table1[[#This Row],[locationaddress]],VENUEID!$A$2:$B$28,1,TRUE)</f>
        <v>#VALUE!</v>
      </c>
      <c r="B1335" t="e">
        <f>IF(Table1[[#This Row],[categories]]="","",
IF(ISNUMBER(SEARCH("*ADULTS*",Table1[categories])),"ADULTS",
IF(ISNUMBER(SEARCH("*CHILDREN*",Table1[categories])),"CHILDREN",
IF(ISNUMBER(SEARCH("*TEENS*",Table1[categories])),"TEENS"))))</f>
        <v>#VALUE!</v>
      </c>
      <c r="C1335" t="e">
        <f>Table1[[#This Row],[startdatetime]]</f>
        <v>#VALUE!</v>
      </c>
      <c r="D1335" t="e">
        <f>CONCATENATE(Table1[[#This Row],[summary]],
CHAR(13),
Table1[[#This Row],[startdayname]],
", ",
TEXT((Table1[[#This Row],[startshortdate]]),"MMM D"),
CHAR(13),
TEXT((Table1[[#This Row],[starttime]]), "h:mm am/pm"),CHAR(13),Table1[[#This Row],[description]],CHAR(13))</f>
        <v>#VALUE!</v>
      </c>
    </row>
    <row r="1336" spans="1:4" x14ac:dyDescent="0.25">
      <c r="A1336" t="e">
        <f>VLOOKUP(Table1[[#This Row],[locationaddress]],VENUEID!$A$2:$B$28,1,TRUE)</f>
        <v>#VALUE!</v>
      </c>
      <c r="B1336" t="e">
        <f>IF(Table1[[#This Row],[categories]]="","",
IF(ISNUMBER(SEARCH("*ADULTS*",Table1[categories])),"ADULTS",
IF(ISNUMBER(SEARCH("*CHILDREN*",Table1[categories])),"CHILDREN",
IF(ISNUMBER(SEARCH("*TEENS*",Table1[categories])),"TEENS"))))</f>
        <v>#VALUE!</v>
      </c>
      <c r="C1336" t="e">
        <f>Table1[[#This Row],[startdatetime]]</f>
        <v>#VALUE!</v>
      </c>
      <c r="D1336" t="e">
        <f>CONCATENATE(Table1[[#This Row],[summary]],
CHAR(13),
Table1[[#This Row],[startdayname]],
", ",
TEXT((Table1[[#This Row],[startshortdate]]),"MMM D"),
CHAR(13),
TEXT((Table1[[#This Row],[starttime]]), "h:mm am/pm"),CHAR(13),Table1[[#This Row],[description]],CHAR(13))</f>
        <v>#VALUE!</v>
      </c>
    </row>
    <row r="1337" spans="1:4" x14ac:dyDescent="0.25">
      <c r="A1337" t="e">
        <f>VLOOKUP(Table1[[#This Row],[locationaddress]],VENUEID!$A$2:$B$28,1,TRUE)</f>
        <v>#VALUE!</v>
      </c>
      <c r="B1337" t="e">
        <f>IF(Table1[[#This Row],[categories]]="","",
IF(ISNUMBER(SEARCH("*ADULTS*",Table1[categories])),"ADULTS",
IF(ISNUMBER(SEARCH("*CHILDREN*",Table1[categories])),"CHILDREN",
IF(ISNUMBER(SEARCH("*TEENS*",Table1[categories])),"TEENS"))))</f>
        <v>#VALUE!</v>
      </c>
      <c r="C1337" t="e">
        <f>Table1[[#This Row],[startdatetime]]</f>
        <v>#VALUE!</v>
      </c>
      <c r="D1337" t="e">
        <f>CONCATENATE(Table1[[#This Row],[summary]],
CHAR(13),
Table1[[#This Row],[startdayname]],
", ",
TEXT((Table1[[#This Row],[startshortdate]]),"MMM D"),
CHAR(13),
TEXT((Table1[[#This Row],[starttime]]), "h:mm am/pm"),CHAR(13),Table1[[#This Row],[description]],CHAR(13))</f>
        <v>#VALUE!</v>
      </c>
    </row>
    <row r="1338" spans="1:4" x14ac:dyDescent="0.25">
      <c r="A1338" t="e">
        <f>VLOOKUP(Table1[[#This Row],[locationaddress]],VENUEID!$A$2:$B$28,1,TRUE)</f>
        <v>#VALUE!</v>
      </c>
      <c r="B1338" t="e">
        <f>IF(Table1[[#This Row],[categories]]="","",
IF(ISNUMBER(SEARCH("*ADULTS*",Table1[categories])),"ADULTS",
IF(ISNUMBER(SEARCH("*CHILDREN*",Table1[categories])),"CHILDREN",
IF(ISNUMBER(SEARCH("*TEENS*",Table1[categories])),"TEENS"))))</f>
        <v>#VALUE!</v>
      </c>
      <c r="C1338" t="e">
        <f>Table1[[#This Row],[startdatetime]]</f>
        <v>#VALUE!</v>
      </c>
      <c r="D1338" t="e">
        <f>CONCATENATE(Table1[[#This Row],[summary]],
CHAR(13),
Table1[[#This Row],[startdayname]],
", ",
TEXT((Table1[[#This Row],[startshortdate]]),"MMM D"),
CHAR(13),
TEXT((Table1[[#This Row],[starttime]]), "h:mm am/pm"),CHAR(13),Table1[[#This Row],[description]],CHAR(13))</f>
        <v>#VALUE!</v>
      </c>
    </row>
    <row r="1339" spans="1:4" x14ac:dyDescent="0.25">
      <c r="A1339" t="e">
        <f>VLOOKUP(Table1[[#This Row],[locationaddress]],VENUEID!$A$2:$B$28,1,TRUE)</f>
        <v>#VALUE!</v>
      </c>
      <c r="B1339" t="e">
        <f>IF(Table1[[#This Row],[categories]]="","",
IF(ISNUMBER(SEARCH("*ADULTS*",Table1[categories])),"ADULTS",
IF(ISNUMBER(SEARCH("*CHILDREN*",Table1[categories])),"CHILDREN",
IF(ISNUMBER(SEARCH("*TEENS*",Table1[categories])),"TEENS"))))</f>
        <v>#VALUE!</v>
      </c>
      <c r="C1339" t="e">
        <f>Table1[[#This Row],[startdatetime]]</f>
        <v>#VALUE!</v>
      </c>
      <c r="D1339" t="e">
        <f>CONCATENATE(Table1[[#This Row],[summary]],
CHAR(13),
Table1[[#This Row],[startdayname]],
", ",
TEXT((Table1[[#This Row],[startshortdate]]),"MMM D"),
CHAR(13),
TEXT((Table1[[#This Row],[starttime]]), "h:mm am/pm"),CHAR(13),Table1[[#This Row],[description]],CHAR(13))</f>
        <v>#VALUE!</v>
      </c>
    </row>
    <row r="1340" spans="1:4" x14ac:dyDescent="0.25">
      <c r="A1340" t="e">
        <f>VLOOKUP(Table1[[#This Row],[locationaddress]],VENUEID!$A$2:$B$28,1,TRUE)</f>
        <v>#VALUE!</v>
      </c>
      <c r="B1340" t="e">
        <f>IF(Table1[[#This Row],[categories]]="","",
IF(ISNUMBER(SEARCH("*ADULTS*",Table1[categories])),"ADULTS",
IF(ISNUMBER(SEARCH("*CHILDREN*",Table1[categories])),"CHILDREN",
IF(ISNUMBER(SEARCH("*TEENS*",Table1[categories])),"TEENS"))))</f>
        <v>#VALUE!</v>
      </c>
      <c r="C1340" t="e">
        <f>Table1[[#This Row],[startdatetime]]</f>
        <v>#VALUE!</v>
      </c>
      <c r="D1340" t="e">
        <f>CONCATENATE(Table1[[#This Row],[summary]],
CHAR(13),
Table1[[#This Row],[startdayname]],
", ",
TEXT((Table1[[#This Row],[startshortdate]]),"MMM D"),
CHAR(13),
TEXT((Table1[[#This Row],[starttime]]), "h:mm am/pm"),CHAR(13),Table1[[#This Row],[description]],CHAR(13))</f>
        <v>#VALUE!</v>
      </c>
    </row>
    <row r="1341" spans="1:4" x14ac:dyDescent="0.25">
      <c r="A1341" t="e">
        <f>VLOOKUP(Table1[[#This Row],[locationaddress]],VENUEID!$A$2:$B$28,1,TRUE)</f>
        <v>#VALUE!</v>
      </c>
      <c r="B1341" t="e">
        <f>IF(Table1[[#This Row],[categories]]="","",
IF(ISNUMBER(SEARCH("*ADULTS*",Table1[categories])),"ADULTS",
IF(ISNUMBER(SEARCH("*CHILDREN*",Table1[categories])),"CHILDREN",
IF(ISNUMBER(SEARCH("*TEENS*",Table1[categories])),"TEENS"))))</f>
        <v>#VALUE!</v>
      </c>
      <c r="C1341" t="e">
        <f>Table1[[#This Row],[startdatetime]]</f>
        <v>#VALUE!</v>
      </c>
      <c r="D1341" t="e">
        <f>CONCATENATE(Table1[[#This Row],[summary]],
CHAR(13),
Table1[[#This Row],[startdayname]],
", ",
TEXT((Table1[[#This Row],[startshortdate]]),"MMM D"),
CHAR(13),
TEXT((Table1[[#This Row],[starttime]]), "h:mm am/pm"),CHAR(13),Table1[[#This Row],[description]],CHAR(13))</f>
        <v>#VALUE!</v>
      </c>
    </row>
    <row r="1342" spans="1:4" x14ac:dyDescent="0.25">
      <c r="A1342" t="e">
        <f>VLOOKUP(Table1[[#This Row],[locationaddress]],VENUEID!$A$2:$B$28,1,TRUE)</f>
        <v>#VALUE!</v>
      </c>
      <c r="B1342" t="e">
        <f>IF(Table1[[#This Row],[categories]]="","",
IF(ISNUMBER(SEARCH("*ADULTS*",Table1[categories])),"ADULTS",
IF(ISNUMBER(SEARCH("*CHILDREN*",Table1[categories])),"CHILDREN",
IF(ISNUMBER(SEARCH("*TEENS*",Table1[categories])),"TEENS"))))</f>
        <v>#VALUE!</v>
      </c>
      <c r="C1342" t="e">
        <f>Table1[[#This Row],[startdatetime]]</f>
        <v>#VALUE!</v>
      </c>
      <c r="D1342" t="e">
        <f>CONCATENATE(Table1[[#This Row],[summary]],
CHAR(13),
Table1[[#This Row],[startdayname]],
", ",
TEXT((Table1[[#This Row],[startshortdate]]),"MMM D"),
CHAR(13),
TEXT((Table1[[#This Row],[starttime]]), "h:mm am/pm"),CHAR(13),Table1[[#This Row],[description]],CHAR(13))</f>
        <v>#VALUE!</v>
      </c>
    </row>
    <row r="1343" spans="1:4" x14ac:dyDescent="0.25">
      <c r="A1343" t="e">
        <f>VLOOKUP(Table1[[#This Row],[locationaddress]],VENUEID!$A$2:$B$28,1,TRUE)</f>
        <v>#VALUE!</v>
      </c>
      <c r="B1343" t="e">
        <f>IF(Table1[[#This Row],[categories]]="","",
IF(ISNUMBER(SEARCH("*ADULTS*",Table1[categories])),"ADULTS",
IF(ISNUMBER(SEARCH("*CHILDREN*",Table1[categories])),"CHILDREN",
IF(ISNUMBER(SEARCH("*TEENS*",Table1[categories])),"TEENS"))))</f>
        <v>#VALUE!</v>
      </c>
      <c r="C1343" t="e">
        <f>Table1[[#This Row],[startdatetime]]</f>
        <v>#VALUE!</v>
      </c>
      <c r="D1343" t="e">
        <f>CONCATENATE(Table1[[#This Row],[summary]],
CHAR(13),
Table1[[#This Row],[startdayname]],
", ",
TEXT((Table1[[#This Row],[startshortdate]]),"MMM D"),
CHAR(13),
TEXT((Table1[[#This Row],[starttime]]), "h:mm am/pm"),CHAR(13),Table1[[#This Row],[description]],CHAR(13))</f>
        <v>#VALUE!</v>
      </c>
    </row>
    <row r="1344" spans="1:4" x14ac:dyDescent="0.25">
      <c r="A1344" t="e">
        <f>VLOOKUP(Table1[[#This Row],[locationaddress]],VENUEID!$A$2:$B$28,1,TRUE)</f>
        <v>#VALUE!</v>
      </c>
      <c r="B1344" t="e">
        <f>IF(Table1[[#This Row],[categories]]="","",
IF(ISNUMBER(SEARCH("*ADULTS*",Table1[categories])),"ADULTS",
IF(ISNUMBER(SEARCH("*CHILDREN*",Table1[categories])),"CHILDREN",
IF(ISNUMBER(SEARCH("*TEENS*",Table1[categories])),"TEENS"))))</f>
        <v>#VALUE!</v>
      </c>
      <c r="C1344" t="e">
        <f>Table1[[#This Row],[startdatetime]]</f>
        <v>#VALUE!</v>
      </c>
      <c r="D1344" t="e">
        <f>CONCATENATE(Table1[[#This Row],[summary]],
CHAR(13),
Table1[[#This Row],[startdayname]],
", ",
TEXT((Table1[[#This Row],[startshortdate]]),"MMM D"),
CHAR(13),
TEXT((Table1[[#This Row],[starttime]]), "h:mm am/pm"),CHAR(13),Table1[[#This Row],[description]],CHAR(13))</f>
        <v>#VALUE!</v>
      </c>
    </row>
    <row r="1345" spans="1:4" x14ac:dyDescent="0.25">
      <c r="A1345" t="e">
        <f>VLOOKUP(Table1[[#This Row],[locationaddress]],VENUEID!$A$2:$B$28,1,TRUE)</f>
        <v>#VALUE!</v>
      </c>
      <c r="B1345" t="e">
        <f>IF(Table1[[#This Row],[categories]]="","",
IF(ISNUMBER(SEARCH("*ADULTS*",Table1[categories])),"ADULTS",
IF(ISNUMBER(SEARCH("*CHILDREN*",Table1[categories])),"CHILDREN",
IF(ISNUMBER(SEARCH("*TEENS*",Table1[categories])),"TEENS"))))</f>
        <v>#VALUE!</v>
      </c>
      <c r="C1345" t="e">
        <f>Table1[[#This Row],[startdatetime]]</f>
        <v>#VALUE!</v>
      </c>
      <c r="D1345" t="e">
        <f>CONCATENATE(Table1[[#This Row],[summary]],
CHAR(13),
Table1[[#This Row],[startdayname]],
", ",
TEXT((Table1[[#This Row],[startshortdate]]),"MMM D"),
CHAR(13),
TEXT((Table1[[#This Row],[starttime]]), "h:mm am/pm"),CHAR(13),Table1[[#This Row],[description]],CHAR(13))</f>
        <v>#VALUE!</v>
      </c>
    </row>
    <row r="1346" spans="1:4" x14ac:dyDescent="0.25">
      <c r="A1346" t="e">
        <f>VLOOKUP(Table1[[#This Row],[locationaddress]],VENUEID!$A$2:$B$28,1,TRUE)</f>
        <v>#VALUE!</v>
      </c>
      <c r="B1346" t="e">
        <f>IF(Table1[[#This Row],[categories]]="","",
IF(ISNUMBER(SEARCH("*ADULTS*",Table1[categories])),"ADULTS",
IF(ISNUMBER(SEARCH("*CHILDREN*",Table1[categories])),"CHILDREN",
IF(ISNUMBER(SEARCH("*TEENS*",Table1[categories])),"TEENS"))))</f>
        <v>#VALUE!</v>
      </c>
      <c r="C1346" t="e">
        <f>Table1[[#This Row],[startdatetime]]</f>
        <v>#VALUE!</v>
      </c>
      <c r="D1346" t="e">
        <f>CONCATENATE(Table1[[#This Row],[summary]],
CHAR(13),
Table1[[#This Row],[startdayname]],
", ",
TEXT((Table1[[#This Row],[startshortdate]]),"MMM D"),
CHAR(13),
TEXT((Table1[[#This Row],[starttime]]), "h:mm am/pm"),CHAR(13),Table1[[#This Row],[description]],CHAR(13))</f>
        <v>#VALUE!</v>
      </c>
    </row>
    <row r="1347" spans="1:4" x14ac:dyDescent="0.25">
      <c r="A1347" t="e">
        <f>VLOOKUP(Table1[[#This Row],[locationaddress]],VENUEID!$A$2:$B$28,1,TRUE)</f>
        <v>#VALUE!</v>
      </c>
      <c r="B1347" t="e">
        <f>IF(Table1[[#This Row],[categories]]="","",
IF(ISNUMBER(SEARCH("*ADULTS*",Table1[categories])),"ADULTS",
IF(ISNUMBER(SEARCH("*CHILDREN*",Table1[categories])),"CHILDREN",
IF(ISNUMBER(SEARCH("*TEENS*",Table1[categories])),"TEENS"))))</f>
        <v>#VALUE!</v>
      </c>
      <c r="C1347" t="e">
        <f>Table1[[#This Row],[startdatetime]]</f>
        <v>#VALUE!</v>
      </c>
      <c r="D1347" t="e">
        <f>CONCATENATE(Table1[[#This Row],[summary]],
CHAR(13),
Table1[[#This Row],[startdayname]],
", ",
TEXT((Table1[[#This Row],[startshortdate]]),"MMM D"),
CHAR(13),
TEXT((Table1[[#This Row],[starttime]]), "h:mm am/pm"),CHAR(13),Table1[[#This Row],[description]],CHAR(13))</f>
        <v>#VALUE!</v>
      </c>
    </row>
    <row r="1348" spans="1:4" x14ac:dyDescent="0.25">
      <c r="A1348" t="e">
        <f>VLOOKUP(Table1[[#This Row],[locationaddress]],VENUEID!$A$2:$B$28,1,TRUE)</f>
        <v>#VALUE!</v>
      </c>
      <c r="B1348" t="e">
        <f>IF(Table1[[#This Row],[categories]]="","",
IF(ISNUMBER(SEARCH("*ADULTS*",Table1[categories])),"ADULTS",
IF(ISNUMBER(SEARCH("*CHILDREN*",Table1[categories])),"CHILDREN",
IF(ISNUMBER(SEARCH("*TEENS*",Table1[categories])),"TEENS"))))</f>
        <v>#VALUE!</v>
      </c>
      <c r="C1348" t="e">
        <f>Table1[[#This Row],[startdatetime]]</f>
        <v>#VALUE!</v>
      </c>
      <c r="D1348" t="e">
        <f>CONCATENATE(Table1[[#This Row],[summary]],
CHAR(13),
Table1[[#This Row],[startdayname]],
", ",
TEXT((Table1[[#This Row],[startshortdate]]),"MMM D"),
CHAR(13),
TEXT((Table1[[#This Row],[starttime]]), "h:mm am/pm"),CHAR(13),Table1[[#This Row],[description]],CHAR(13))</f>
        <v>#VALUE!</v>
      </c>
    </row>
    <row r="1349" spans="1:4" x14ac:dyDescent="0.25">
      <c r="A1349" t="e">
        <f>VLOOKUP(Table1[[#This Row],[locationaddress]],VENUEID!$A$2:$B$28,1,TRUE)</f>
        <v>#VALUE!</v>
      </c>
      <c r="B1349" t="e">
        <f>IF(Table1[[#This Row],[categories]]="","",
IF(ISNUMBER(SEARCH("*ADULTS*",Table1[categories])),"ADULTS",
IF(ISNUMBER(SEARCH("*CHILDREN*",Table1[categories])),"CHILDREN",
IF(ISNUMBER(SEARCH("*TEENS*",Table1[categories])),"TEENS"))))</f>
        <v>#VALUE!</v>
      </c>
      <c r="C1349" t="e">
        <f>Table1[[#This Row],[startdatetime]]</f>
        <v>#VALUE!</v>
      </c>
      <c r="D1349" t="e">
        <f>CONCATENATE(Table1[[#This Row],[summary]],
CHAR(13),
Table1[[#This Row],[startdayname]],
", ",
TEXT((Table1[[#This Row],[startshortdate]]),"MMM D"),
CHAR(13),
TEXT((Table1[[#This Row],[starttime]]), "h:mm am/pm"),CHAR(13),Table1[[#This Row],[description]],CHAR(13))</f>
        <v>#VALUE!</v>
      </c>
    </row>
    <row r="1350" spans="1:4" x14ac:dyDescent="0.25">
      <c r="A1350" t="e">
        <f>VLOOKUP(Table1[[#This Row],[locationaddress]],VENUEID!$A$2:$B$28,1,TRUE)</f>
        <v>#VALUE!</v>
      </c>
      <c r="B1350" t="e">
        <f>IF(Table1[[#This Row],[categories]]="","",
IF(ISNUMBER(SEARCH("*ADULTS*",Table1[categories])),"ADULTS",
IF(ISNUMBER(SEARCH("*CHILDREN*",Table1[categories])),"CHILDREN",
IF(ISNUMBER(SEARCH("*TEENS*",Table1[categories])),"TEENS"))))</f>
        <v>#VALUE!</v>
      </c>
      <c r="C1350" t="e">
        <f>Table1[[#This Row],[startdatetime]]</f>
        <v>#VALUE!</v>
      </c>
      <c r="D1350" t="e">
        <f>CONCATENATE(Table1[[#This Row],[summary]],
CHAR(13),
Table1[[#This Row],[startdayname]],
", ",
TEXT((Table1[[#This Row],[startshortdate]]),"MMM D"),
CHAR(13),
TEXT((Table1[[#This Row],[starttime]]), "h:mm am/pm"),CHAR(13),Table1[[#This Row],[description]],CHAR(13))</f>
        <v>#VALUE!</v>
      </c>
    </row>
    <row r="1351" spans="1:4" x14ac:dyDescent="0.25">
      <c r="A1351" t="e">
        <f>VLOOKUP(Table1[[#This Row],[locationaddress]],VENUEID!$A$2:$B$28,1,TRUE)</f>
        <v>#VALUE!</v>
      </c>
      <c r="B1351" t="e">
        <f>IF(Table1[[#This Row],[categories]]="","",
IF(ISNUMBER(SEARCH("*ADULTS*",Table1[categories])),"ADULTS",
IF(ISNUMBER(SEARCH("*CHILDREN*",Table1[categories])),"CHILDREN",
IF(ISNUMBER(SEARCH("*TEENS*",Table1[categories])),"TEENS"))))</f>
        <v>#VALUE!</v>
      </c>
      <c r="C1351" t="e">
        <f>Table1[[#This Row],[startdatetime]]</f>
        <v>#VALUE!</v>
      </c>
      <c r="D1351" t="e">
        <f>CONCATENATE(Table1[[#This Row],[summary]],
CHAR(13),
Table1[[#This Row],[startdayname]],
", ",
TEXT((Table1[[#This Row],[startshortdate]]),"MMM D"),
CHAR(13),
TEXT((Table1[[#This Row],[starttime]]), "h:mm am/pm"),CHAR(13),Table1[[#This Row],[description]],CHAR(13))</f>
        <v>#VALUE!</v>
      </c>
    </row>
    <row r="1352" spans="1:4" x14ac:dyDescent="0.25">
      <c r="A1352" t="e">
        <f>VLOOKUP(Table1[[#This Row],[locationaddress]],VENUEID!$A$2:$B$28,1,TRUE)</f>
        <v>#VALUE!</v>
      </c>
      <c r="B1352" t="e">
        <f>IF(Table1[[#This Row],[categories]]="","",
IF(ISNUMBER(SEARCH("*ADULTS*",Table1[categories])),"ADULTS",
IF(ISNUMBER(SEARCH("*CHILDREN*",Table1[categories])),"CHILDREN",
IF(ISNUMBER(SEARCH("*TEENS*",Table1[categories])),"TEENS"))))</f>
        <v>#VALUE!</v>
      </c>
      <c r="C1352" t="e">
        <f>Table1[[#This Row],[startdatetime]]</f>
        <v>#VALUE!</v>
      </c>
      <c r="D1352" t="e">
        <f>CONCATENATE(Table1[[#This Row],[summary]],
CHAR(13),
Table1[[#This Row],[startdayname]],
", ",
TEXT((Table1[[#This Row],[startshortdate]]),"MMM D"),
CHAR(13),
TEXT((Table1[[#This Row],[starttime]]), "h:mm am/pm"),CHAR(13),Table1[[#This Row],[description]],CHAR(13))</f>
        <v>#VALUE!</v>
      </c>
    </row>
    <row r="1353" spans="1:4" x14ac:dyDescent="0.25">
      <c r="A1353" t="e">
        <f>VLOOKUP(Table1[[#This Row],[locationaddress]],VENUEID!$A$2:$B$28,1,TRUE)</f>
        <v>#VALUE!</v>
      </c>
      <c r="B1353" t="e">
        <f>IF(Table1[[#This Row],[categories]]="","",
IF(ISNUMBER(SEARCH("*ADULTS*",Table1[categories])),"ADULTS",
IF(ISNUMBER(SEARCH("*CHILDREN*",Table1[categories])),"CHILDREN",
IF(ISNUMBER(SEARCH("*TEENS*",Table1[categories])),"TEENS"))))</f>
        <v>#VALUE!</v>
      </c>
      <c r="C1353" t="e">
        <f>Table1[[#This Row],[startdatetime]]</f>
        <v>#VALUE!</v>
      </c>
      <c r="D1353" t="e">
        <f>CONCATENATE(Table1[[#This Row],[summary]],
CHAR(13),
Table1[[#This Row],[startdayname]],
", ",
TEXT((Table1[[#This Row],[startshortdate]]),"MMM D"),
CHAR(13),
TEXT((Table1[[#This Row],[starttime]]), "h:mm am/pm"),CHAR(13),Table1[[#This Row],[description]],CHAR(13))</f>
        <v>#VALUE!</v>
      </c>
    </row>
    <row r="1354" spans="1:4" x14ac:dyDescent="0.25">
      <c r="A1354" t="e">
        <f>VLOOKUP(Table1[[#This Row],[locationaddress]],VENUEID!$A$2:$B$28,1,TRUE)</f>
        <v>#VALUE!</v>
      </c>
      <c r="B1354" t="e">
        <f>IF(Table1[[#This Row],[categories]]="","",
IF(ISNUMBER(SEARCH("*ADULTS*",Table1[categories])),"ADULTS",
IF(ISNUMBER(SEARCH("*CHILDREN*",Table1[categories])),"CHILDREN",
IF(ISNUMBER(SEARCH("*TEENS*",Table1[categories])),"TEENS"))))</f>
        <v>#VALUE!</v>
      </c>
      <c r="C1354" t="e">
        <f>Table1[[#This Row],[startdatetime]]</f>
        <v>#VALUE!</v>
      </c>
      <c r="D1354" t="e">
        <f>CONCATENATE(Table1[[#This Row],[summary]],
CHAR(13),
Table1[[#This Row],[startdayname]],
", ",
TEXT((Table1[[#This Row],[startshortdate]]),"MMM D"),
CHAR(13),
TEXT((Table1[[#This Row],[starttime]]), "h:mm am/pm"),CHAR(13),Table1[[#This Row],[description]],CHAR(13))</f>
        <v>#VALUE!</v>
      </c>
    </row>
    <row r="1355" spans="1:4" x14ac:dyDescent="0.25">
      <c r="A1355" t="e">
        <f>VLOOKUP(Table1[[#This Row],[locationaddress]],VENUEID!$A$2:$B$28,1,TRUE)</f>
        <v>#VALUE!</v>
      </c>
      <c r="B1355" t="e">
        <f>IF(Table1[[#This Row],[categories]]="","",
IF(ISNUMBER(SEARCH("*ADULTS*",Table1[categories])),"ADULTS",
IF(ISNUMBER(SEARCH("*CHILDREN*",Table1[categories])),"CHILDREN",
IF(ISNUMBER(SEARCH("*TEENS*",Table1[categories])),"TEENS"))))</f>
        <v>#VALUE!</v>
      </c>
      <c r="C1355" t="e">
        <f>Table1[[#This Row],[startdatetime]]</f>
        <v>#VALUE!</v>
      </c>
      <c r="D1355" t="e">
        <f>CONCATENATE(Table1[[#This Row],[summary]],
CHAR(13),
Table1[[#This Row],[startdayname]],
", ",
TEXT((Table1[[#This Row],[startshortdate]]),"MMM D"),
CHAR(13),
TEXT((Table1[[#This Row],[starttime]]), "h:mm am/pm"),CHAR(13),Table1[[#This Row],[description]],CHAR(13))</f>
        <v>#VALUE!</v>
      </c>
    </row>
    <row r="1356" spans="1:4" x14ac:dyDescent="0.25">
      <c r="A1356" t="e">
        <f>VLOOKUP(Table1[[#This Row],[locationaddress]],VENUEID!$A$2:$B$28,1,TRUE)</f>
        <v>#VALUE!</v>
      </c>
      <c r="B1356" t="e">
        <f>IF(Table1[[#This Row],[categories]]="","",
IF(ISNUMBER(SEARCH("*ADULTS*",Table1[categories])),"ADULTS",
IF(ISNUMBER(SEARCH("*CHILDREN*",Table1[categories])),"CHILDREN",
IF(ISNUMBER(SEARCH("*TEENS*",Table1[categories])),"TEENS"))))</f>
        <v>#VALUE!</v>
      </c>
      <c r="C1356" t="e">
        <f>Table1[[#This Row],[startdatetime]]</f>
        <v>#VALUE!</v>
      </c>
      <c r="D1356" t="e">
        <f>CONCATENATE(Table1[[#This Row],[summary]],
CHAR(13),
Table1[[#This Row],[startdayname]],
", ",
TEXT((Table1[[#This Row],[startshortdate]]),"MMM D"),
CHAR(13),
TEXT((Table1[[#This Row],[starttime]]), "h:mm am/pm"),CHAR(13),Table1[[#This Row],[description]],CHAR(13))</f>
        <v>#VALUE!</v>
      </c>
    </row>
    <row r="1357" spans="1:4" x14ac:dyDescent="0.25">
      <c r="A1357" t="e">
        <f>VLOOKUP(Table1[[#This Row],[locationaddress]],VENUEID!$A$2:$B$28,1,TRUE)</f>
        <v>#VALUE!</v>
      </c>
      <c r="B1357" t="e">
        <f>IF(Table1[[#This Row],[categories]]="","",
IF(ISNUMBER(SEARCH("*ADULTS*",Table1[categories])),"ADULTS",
IF(ISNUMBER(SEARCH("*CHILDREN*",Table1[categories])),"CHILDREN",
IF(ISNUMBER(SEARCH("*TEENS*",Table1[categories])),"TEENS"))))</f>
        <v>#VALUE!</v>
      </c>
      <c r="C1357" t="e">
        <f>Table1[[#This Row],[startdatetime]]</f>
        <v>#VALUE!</v>
      </c>
      <c r="D1357" t="e">
        <f>CONCATENATE(Table1[[#This Row],[summary]],
CHAR(13),
Table1[[#This Row],[startdayname]],
", ",
TEXT((Table1[[#This Row],[startshortdate]]),"MMM D"),
CHAR(13),
TEXT((Table1[[#This Row],[starttime]]), "h:mm am/pm"),CHAR(13),Table1[[#This Row],[description]],CHAR(13))</f>
        <v>#VALUE!</v>
      </c>
    </row>
    <row r="1358" spans="1:4" x14ac:dyDescent="0.25">
      <c r="A1358" t="e">
        <f>VLOOKUP(Table1[[#This Row],[locationaddress]],VENUEID!$A$2:$B$28,1,TRUE)</f>
        <v>#VALUE!</v>
      </c>
      <c r="B1358" t="e">
        <f>IF(Table1[[#This Row],[categories]]="","",
IF(ISNUMBER(SEARCH("*ADULTS*",Table1[categories])),"ADULTS",
IF(ISNUMBER(SEARCH("*CHILDREN*",Table1[categories])),"CHILDREN",
IF(ISNUMBER(SEARCH("*TEENS*",Table1[categories])),"TEENS"))))</f>
        <v>#VALUE!</v>
      </c>
      <c r="C1358" t="e">
        <f>Table1[[#This Row],[startdatetime]]</f>
        <v>#VALUE!</v>
      </c>
      <c r="D1358" t="e">
        <f>CONCATENATE(Table1[[#This Row],[summary]],
CHAR(13),
Table1[[#This Row],[startdayname]],
", ",
TEXT((Table1[[#This Row],[startshortdate]]),"MMM D"),
CHAR(13),
TEXT((Table1[[#This Row],[starttime]]), "h:mm am/pm"),CHAR(13),Table1[[#This Row],[description]],CHAR(13))</f>
        <v>#VALUE!</v>
      </c>
    </row>
    <row r="1359" spans="1:4" x14ac:dyDescent="0.25">
      <c r="A1359" t="e">
        <f>VLOOKUP(Table1[[#This Row],[locationaddress]],VENUEID!$A$2:$B$28,1,TRUE)</f>
        <v>#VALUE!</v>
      </c>
      <c r="B1359" t="e">
        <f>IF(Table1[[#This Row],[categories]]="","",
IF(ISNUMBER(SEARCH("*ADULTS*",Table1[categories])),"ADULTS",
IF(ISNUMBER(SEARCH("*CHILDREN*",Table1[categories])),"CHILDREN",
IF(ISNUMBER(SEARCH("*TEENS*",Table1[categories])),"TEENS"))))</f>
        <v>#VALUE!</v>
      </c>
      <c r="C1359" t="e">
        <f>Table1[[#This Row],[startdatetime]]</f>
        <v>#VALUE!</v>
      </c>
      <c r="D1359" t="e">
        <f>CONCATENATE(Table1[[#This Row],[summary]],
CHAR(13),
Table1[[#This Row],[startdayname]],
", ",
TEXT((Table1[[#This Row],[startshortdate]]),"MMM D"),
CHAR(13),
TEXT((Table1[[#This Row],[starttime]]), "h:mm am/pm"),CHAR(13),Table1[[#This Row],[description]],CHAR(13))</f>
        <v>#VALUE!</v>
      </c>
    </row>
    <row r="1360" spans="1:4" x14ac:dyDescent="0.25">
      <c r="A1360" t="e">
        <f>VLOOKUP(Table1[[#This Row],[locationaddress]],VENUEID!$A$2:$B$28,1,TRUE)</f>
        <v>#VALUE!</v>
      </c>
      <c r="B1360" t="e">
        <f>IF(Table1[[#This Row],[categories]]="","",
IF(ISNUMBER(SEARCH("*ADULTS*",Table1[categories])),"ADULTS",
IF(ISNUMBER(SEARCH("*CHILDREN*",Table1[categories])),"CHILDREN",
IF(ISNUMBER(SEARCH("*TEENS*",Table1[categories])),"TEENS"))))</f>
        <v>#VALUE!</v>
      </c>
      <c r="C1360" t="e">
        <f>Table1[[#This Row],[startdatetime]]</f>
        <v>#VALUE!</v>
      </c>
      <c r="D1360" t="e">
        <f>CONCATENATE(Table1[[#This Row],[summary]],
CHAR(13),
Table1[[#This Row],[startdayname]],
", ",
TEXT((Table1[[#This Row],[startshortdate]]),"MMM D"),
CHAR(13),
TEXT((Table1[[#This Row],[starttime]]), "h:mm am/pm"),CHAR(13),Table1[[#This Row],[description]],CHAR(13))</f>
        <v>#VALUE!</v>
      </c>
    </row>
    <row r="1361" spans="1:4" x14ac:dyDescent="0.25">
      <c r="A1361" t="e">
        <f>VLOOKUP(Table1[[#This Row],[locationaddress]],VENUEID!$A$2:$B$28,1,TRUE)</f>
        <v>#VALUE!</v>
      </c>
      <c r="B1361" t="e">
        <f>IF(Table1[[#This Row],[categories]]="","",
IF(ISNUMBER(SEARCH("*ADULTS*",Table1[categories])),"ADULTS",
IF(ISNUMBER(SEARCH("*CHILDREN*",Table1[categories])),"CHILDREN",
IF(ISNUMBER(SEARCH("*TEENS*",Table1[categories])),"TEENS"))))</f>
        <v>#VALUE!</v>
      </c>
      <c r="C1361" t="e">
        <f>Table1[[#This Row],[startdatetime]]</f>
        <v>#VALUE!</v>
      </c>
      <c r="D1361" t="e">
        <f>CONCATENATE(Table1[[#This Row],[summary]],
CHAR(13),
Table1[[#This Row],[startdayname]],
", ",
TEXT((Table1[[#This Row],[startshortdate]]),"MMM D"),
CHAR(13),
TEXT((Table1[[#This Row],[starttime]]), "h:mm am/pm"),CHAR(13),Table1[[#This Row],[description]],CHAR(13))</f>
        <v>#VALUE!</v>
      </c>
    </row>
    <row r="1362" spans="1:4" x14ac:dyDescent="0.25">
      <c r="A1362" t="e">
        <f>VLOOKUP(Table1[[#This Row],[locationaddress]],VENUEID!$A$2:$B$28,1,TRUE)</f>
        <v>#VALUE!</v>
      </c>
      <c r="B1362" t="e">
        <f>IF(Table1[[#This Row],[categories]]="","",
IF(ISNUMBER(SEARCH("*ADULTS*",Table1[categories])),"ADULTS",
IF(ISNUMBER(SEARCH("*CHILDREN*",Table1[categories])),"CHILDREN",
IF(ISNUMBER(SEARCH("*TEENS*",Table1[categories])),"TEENS"))))</f>
        <v>#VALUE!</v>
      </c>
      <c r="C1362" t="e">
        <f>Table1[[#This Row],[startdatetime]]</f>
        <v>#VALUE!</v>
      </c>
      <c r="D1362" t="e">
        <f>CONCATENATE(Table1[[#This Row],[summary]],
CHAR(13),
Table1[[#This Row],[startdayname]],
", ",
TEXT((Table1[[#This Row],[startshortdate]]),"MMM D"),
CHAR(13),
TEXT((Table1[[#This Row],[starttime]]), "h:mm am/pm"),CHAR(13),Table1[[#This Row],[description]],CHAR(13))</f>
        <v>#VALUE!</v>
      </c>
    </row>
    <row r="1363" spans="1:4" x14ac:dyDescent="0.25">
      <c r="A1363" t="e">
        <f>VLOOKUP(Table1[[#This Row],[locationaddress]],VENUEID!$A$2:$B$28,1,TRUE)</f>
        <v>#VALUE!</v>
      </c>
      <c r="B1363" t="e">
        <f>IF(Table1[[#This Row],[categories]]="","",
IF(ISNUMBER(SEARCH("*ADULTS*",Table1[categories])),"ADULTS",
IF(ISNUMBER(SEARCH("*CHILDREN*",Table1[categories])),"CHILDREN",
IF(ISNUMBER(SEARCH("*TEENS*",Table1[categories])),"TEENS"))))</f>
        <v>#VALUE!</v>
      </c>
      <c r="C1363" t="e">
        <f>Table1[[#This Row],[startdatetime]]</f>
        <v>#VALUE!</v>
      </c>
      <c r="D1363" t="e">
        <f>CONCATENATE(Table1[[#This Row],[summary]],
CHAR(13),
Table1[[#This Row],[startdayname]],
", ",
TEXT((Table1[[#This Row],[startshortdate]]),"MMM D"),
CHAR(13),
TEXT((Table1[[#This Row],[starttime]]), "h:mm am/pm"),CHAR(13),Table1[[#This Row],[description]],CHAR(13))</f>
        <v>#VALUE!</v>
      </c>
    </row>
    <row r="1364" spans="1:4" x14ac:dyDescent="0.25">
      <c r="A1364" t="e">
        <f>VLOOKUP(Table1[[#This Row],[locationaddress]],VENUEID!$A$2:$B$28,1,TRUE)</f>
        <v>#VALUE!</v>
      </c>
      <c r="B1364" t="e">
        <f>IF(Table1[[#This Row],[categories]]="","",
IF(ISNUMBER(SEARCH("*ADULTS*",Table1[categories])),"ADULTS",
IF(ISNUMBER(SEARCH("*CHILDREN*",Table1[categories])),"CHILDREN",
IF(ISNUMBER(SEARCH("*TEENS*",Table1[categories])),"TEENS"))))</f>
        <v>#VALUE!</v>
      </c>
      <c r="C1364" t="e">
        <f>Table1[[#This Row],[startdatetime]]</f>
        <v>#VALUE!</v>
      </c>
      <c r="D1364" t="e">
        <f>CONCATENATE(Table1[[#This Row],[summary]],
CHAR(13),
Table1[[#This Row],[startdayname]],
", ",
TEXT((Table1[[#This Row],[startshortdate]]),"MMM D"),
CHAR(13),
TEXT((Table1[[#This Row],[starttime]]), "h:mm am/pm"),CHAR(13),Table1[[#This Row],[description]],CHAR(13))</f>
        <v>#VALUE!</v>
      </c>
    </row>
    <row r="1365" spans="1:4" x14ac:dyDescent="0.25">
      <c r="A1365" t="e">
        <f>VLOOKUP(Table1[[#This Row],[locationaddress]],VENUEID!$A$2:$B$28,1,TRUE)</f>
        <v>#VALUE!</v>
      </c>
      <c r="B1365" t="e">
        <f>IF(Table1[[#This Row],[categories]]="","",
IF(ISNUMBER(SEARCH("*ADULTS*",Table1[categories])),"ADULTS",
IF(ISNUMBER(SEARCH("*CHILDREN*",Table1[categories])),"CHILDREN",
IF(ISNUMBER(SEARCH("*TEENS*",Table1[categories])),"TEENS"))))</f>
        <v>#VALUE!</v>
      </c>
      <c r="C1365" t="e">
        <f>Table1[[#This Row],[startdatetime]]</f>
        <v>#VALUE!</v>
      </c>
      <c r="D1365" t="e">
        <f>CONCATENATE(Table1[[#This Row],[summary]],
CHAR(13),
Table1[[#This Row],[startdayname]],
", ",
TEXT((Table1[[#This Row],[startshortdate]]),"MMM D"),
CHAR(13),
TEXT((Table1[[#This Row],[starttime]]), "h:mm am/pm"),CHAR(13),Table1[[#This Row],[description]],CHAR(13))</f>
        <v>#VALUE!</v>
      </c>
    </row>
    <row r="1366" spans="1:4" x14ac:dyDescent="0.25">
      <c r="A1366" t="e">
        <f>VLOOKUP(Table1[[#This Row],[locationaddress]],VENUEID!$A$2:$B$28,1,TRUE)</f>
        <v>#VALUE!</v>
      </c>
      <c r="B1366" t="e">
        <f>IF(Table1[[#This Row],[categories]]="","",
IF(ISNUMBER(SEARCH("*ADULTS*",Table1[categories])),"ADULTS",
IF(ISNUMBER(SEARCH("*CHILDREN*",Table1[categories])),"CHILDREN",
IF(ISNUMBER(SEARCH("*TEENS*",Table1[categories])),"TEENS"))))</f>
        <v>#VALUE!</v>
      </c>
      <c r="C1366" t="e">
        <f>Table1[[#This Row],[startdatetime]]</f>
        <v>#VALUE!</v>
      </c>
      <c r="D1366" t="e">
        <f>CONCATENATE(Table1[[#This Row],[summary]],
CHAR(13),
Table1[[#This Row],[startdayname]],
", ",
TEXT((Table1[[#This Row],[startshortdate]]),"MMM D"),
CHAR(13),
TEXT((Table1[[#This Row],[starttime]]), "h:mm am/pm"),CHAR(13),Table1[[#This Row],[description]],CHAR(13))</f>
        <v>#VALUE!</v>
      </c>
    </row>
    <row r="1367" spans="1:4" x14ac:dyDescent="0.25">
      <c r="A1367" t="e">
        <f>VLOOKUP(Table1[[#This Row],[locationaddress]],VENUEID!$A$2:$B$28,1,TRUE)</f>
        <v>#VALUE!</v>
      </c>
      <c r="B1367" t="e">
        <f>IF(Table1[[#This Row],[categories]]="","",
IF(ISNUMBER(SEARCH("*ADULTS*",Table1[categories])),"ADULTS",
IF(ISNUMBER(SEARCH("*CHILDREN*",Table1[categories])),"CHILDREN",
IF(ISNUMBER(SEARCH("*TEENS*",Table1[categories])),"TEENS"))))</f>
        <v>#VALUE!</v>
      </c>
      <c r="C1367" t="e">
        <f>Table1[[#This Row],[startdatetime]]</f>
        <v>#VALUE!</v>
      </c>
      <c r="D1367" t="e">
        <f>CONCATENATE(Table1[[#This Row],[summary]],
CHAR(13),
Table1[[#This Row],[startdayname]],
", ",
TEXT((Table1[[#This Row],[startshortdate]]),"MMM D"),
CHAR(13),
TEXT((Table1[[#This Row],[starttime]]), "h:mm am/pm"),CHAR(13),Table1[[#This Row],[description]],CHAR(13))</f>
        <v>#VALUE!</v>
      </c>
    </row>
    <row r="1368" spans="1:4" x14ac:dyDescent="0.25">
      <c r="A1368" t="e">
        <f>VLOOKUP(Table1[[#This Row],[locationaddress]],VENUEID!$A$2:$B$28,1,TRUE)</f>
        <v>#VALUE!</v>
      </c>
      <c r="B1368" t="e">
        <f>IF(Table1[[#This Row],[categories]]="","",
IF(ISNUMBER(SEARCH("*ADULTS*",Table1[categories])),"ADULTS",
IF(ISNUMBER(SEARCH("*CHILDREN*",Table1[categories])),"CHILDREN",
IF(ISNUMBER(SEARCH("*TEENS*",Table1[categories])),"TEENS"))))</f>
        <v>#VALUE!</v>
      </c>
      <c r="C1368" t="e">
        <f>Table1[[#This Row],[startdatetime]]</f>
        <v>#VALUE!</v>
      </c>
      <c r="D1368" t="e">
        <f>CONCATENATE(Table1[[#This Row],[summary]],
CHAR(13),
Table1[[#This Row],[startdayname]],
", ",
TEXT((Table1[[#This Row],[startshortdate]]),"MMM D"),
CHAR(13),
TEXT((Table1[[#This Row],[starttime]]), "h:mm am/pm"),CHAR(13),Table1[[#This Row],[description]],CHAR(13))</f>
        <v>#VALUE!</v>
      </c>
    </row>
    <row r="1369" spans="1:4" x14ac:dyDescent="0.25">
      <c r="A1369" t="e">
        <f>VLOOKUP(Table1[[#This Row],[locationaddress]],VENUEID!$A$2:$B$28,1,TRUE)</f>
        <v>#VALUE!</v>
      </c>
      <c r="B1369" t="e">
        <f>IF(Table1[[#This Row],[categories]]="","",
IF(ISNUMBER(SEARCH("*ADULTS*",Table1[categories])),"ADULTS",
IF(ISNUMBER(SEARCH("*CHILDREN*",Table1[categories])),"CHILDREN",
IF(ISNUMBER(SEARCH("*TEENS*",Table1[categories])),"TEENS"))))</f>
        <v>#VALUE!</v>
      </c>
      <c r="C1369" t="e">
        <f>Table1[[#This Row],[startdatetime]]</f>
        <v>#VALUE!</v>
      </c>
      <c r="D1369" t="e">
        <f>CONCATENATE(Table1[[#This Row],[summary]],
CHAR(13),
Table1[[#This Row],[startdayname]],
", ",
TEXT((Table1[[#This Row],[startshortdate]]),"MMM D"),
CHAR(13),
TEXT((Table1[[#This Row],[starttime]]), "h:mm am/pm"),CHAR(13),Table1[[#This Row],[description]],CHAR(13))</f>
        <v>#VALUE!</v>
      </c>
    </row>
    <row r="1370" spans="1:4" x14ac:dyDescent="0.25">
      <c r="A1370" t="e">
        <f>VLOOKUP(Table1[[#This Row],[locationaddress]],VENUEID!$A$2:$B$28,1,TRUE)</f>
        <v>#VALUE!</v>
      </c>
      <c r="B1370" t="e">
        <f>IF(Table1[[#This Row],[categories]]="","",
IF(ISNUMBER(SEARCH("*ADULTS*",Table1[categories])),"ADULTS",
IF(ISNUMBER(SEARCH("*CHILDREN*",Table1[categories])),"CHILDREN",
IF(ISNUMBER(SEARCH("*TEENS*",Table1[categories])),"TEENS"))))</f>
        <v>#VALUE!</v>
      </c>
      <c r="C1370" t="e">
        <f>Table1[[#This Row],[startdatetime]]</f>
        <v>#VALUE!</v>
      </c>
      <c r="D1370" t="e">
        <f>CONCATENATE(Table1[[#This Row],[summary]],
CHAR(13),
Table1[[#This Row],[startdayname]],
", ",
TEXT((Table1[[#This Row],[startshortdate]]),"MMM D"),
CHAR(13),
TEXT((Table1[[#This Row],[starttime]]), "h:mm am/pm"),CHAR(13),Table1[[#This Row],[description]],CHAR(13))</f>
        <v>#VALUE!</v>
      </c>
    </row>
    <row r="1371" spans="1:4" x14ac:dyDescent="0.25">
      <c r="A1371" t="e">
        <f>VLOOKUP(Table1[[#This Row],[locationaddress]],VENUEID!$A$2:$B$28,1,TRUE)</f>
        <v>#VALUE!</v>
      </c>
      <c r="B1371" t="e">
        <f>IF(Table1[[#This Row],[categories]]="","",
IF(ISNUMBER(SEARCH("*ADULTS*",Table1[categories])),"ADULTS",
IF(ISNUMBER(SEARCH("*CHILDREN*",Table1[categories])),"CHILDREN",
IF(ISNUMBER(SEARCH("*TEENS*",Table1[categories])),"TEENS"))))</f>
        <v>#VALUE!</v>
      </c>
      <c r="C1371" t="e">
        <f>Table1[[#This Row],[startdatetime]]</f>
        <v>#VALUE!</v>
      </c>
      <c r="D1371" t="e">
        <f>CONCATENATE(Table1[[#This Row],[summary]],
CHAR(13),
Table1[[#This Row],[startdayname]],
", ",
TEXT((Table1[[#This Row],[startshortdate]]),"MMM D"),
CHAR(13),
TEXT((Table1[[#This Row],[starttime]]), "h:mm am/pm"),CHAR(13),Table1[[#This Row],[description]],CHAR(13))</f>
        <v>#VALUE!</v>
      </c>
    </row>
    <row r="1372" spans="1:4" x14ac:dyDescent="0.25">
      <c r="A1372" t="e">
        <f>VLOOKUP(Table1[[#This Row],[locationaddress]],VENUEID!$A$2:$B$28,1,TRUE)</f>
        <v>#VALUE!</v>
      </c>
      <c r="B1372" t="e">
        <f>IF(Table1[[#This Row],[categories]]="","",
IF(ISNUMBER(SEARCH("*ADULTS*",Table1[categories])),"ADULTS",
IF(ISNUMBER(SEARCH("*CHILDREN*",Table1[categories])),"CHILDREN",
IF(ISNUMBER(SEARCH("*TEENS*",Table1[categories])),"TEENS"))))</f>
        <v>#VALUE!</v>
      </c>
      <c r="C1372" t="e">
        <f>Table1[[#This Row],[startdatetime]]</f>
        <v>#VALUE!</v>
      </c>
      <c r="D1372" t="e">
        <f>CONCATENATE(Table1[[#This Row],[summary]],
CHAR(13),
Table1[[#This Row],[startdayname]],
", ",
TEXT((Table1[[#This Row],[startshortdate]]),"MMM D"),
CHAR(13),
TEXT((Table1[[#This Row],[starttime]]), "h:mm am/pm"),CHAR(13),Table1[[#This Row],[description]],CHAR(13))</f>
        <v>#VALUE!</v>
      </c>
    </row>
    <row r="1373" spans="1:4" x14ac:dyDescent="0.25">
      <c r="A1373" t="e">
        <f>VLOOKUP(Table1[[#This Row],[locationaddress]],VENUEID!$A$2:$B$28,1,TRUE)</f>
        <v>#VALUE!</v>
      </c>
      <c r="B1373" t="e">
        <f>IF(Table1[[#This Row],[categories]]="","",
IF(ISNUMBER(SEARCH("*ADULTS*",Table1[categories])),"ADULTS",
IF(ISNUMBER(SEARCH("*CHILDREN*",Table1[categories])),"CHILDREN",
IF(ISNUMBER(SEARCH("*TEENS*",Table1[categories])),"TEENS"))))</f>
        <v>#VALUE!</v>
      </c>
      <c r="C1373" t="e">
        <f>Table1[[#This Row],[startdatetime]]</f>
        <v>#VALUE!</v>
      </c>
      <c r="D1373" t="e">
        <f>CONCATENATE(Table1[[#This Row],[summary]],
CHAR(13),
Table1[[#This Row],[startdayname]],
", ",
TEXT((Table1[[#This Row],[startshortdate]]),"MMM D"),
CHAR(13),
TEXT((Table1[[#This Row],[starttime]]), "h:mm am/pm"),CHAR(13),Table1[[#This Row],[description]],CHAR(13))</f>
        <v>#VALUE!</v>
      </c>
    </row>
    <row r="1374" spans="1:4" x14ac:dyDescent="0.25">
      <c r="A1374" t="e">
        <f>VLOOKUP(Table1[[#This Row],[locationaddress]],VENUEID!$A$2:$B$28,1,TRUE)</f>
        <v>#VALUE!</v>
      </c>
      <c r="B1374" t="e">
        <f>IF(Table1[[#This Row],[categories]]="","",
IF(ISNUMBER(SEARCH("*ADULTS*",Table1[categories])),"ADULTS",
IF(ISNUMBER(SEARCH("*CHILDREN*",Table1[categories])),"CHILDREN",
IF(ISNUMBER(SEARCH("*TEENS*",Table1[categories])),"TEENS"))))</f>
        <v>#VALUE!</v>
      </c>
      <c r="C1374" t="e">
        <f>Table1[[#This Row],[startdatetime]]</f>
        <v>#VALUE!</v>
      </c>
      <c r="D1374" t="e">
        <f>CONCATENATE(Table1[[#This Row],[summary]],
CHAR(13),
Table1[[#This Row],[startdayname]],
", ",
TEXT((Table1[[#This Row],[startshortdate]]),"MMM D"),
CHAR(13),
TEXT((Table1[[#This Row],[starttime]]), "h:mm am/pm"),CHAR(13),Table1[[#This Row],[description]],CHAR(13))</f>
        <v>#VALUE!</v>
      </c>
    </row>
    <row r="1375" spans="1:4" x14ac:dyDescent="0.25">
      <c r="A1375" t="e">
        <f>VLOOKUP(Table1[[#This Row],[locationaddress]],VENUEID!$A$2:$B$28,1,TRUE)</f>
        <v>#VALUE!</v>
      </c>
      <c r="B1375" t="e">
        <f>IF(Table1[[#This Row],[categories]]="","",
IF(ISNUMBER(SEARCH("*ADULTS*",Table1[categories])),"ADULTS",
IF(ISNUMBER(SEARCH("*CHILDREN*",Table1[categories])),"CHILDREN",
IF(ISNUMBER(SEARCH("*TEENS*",Table1[categories])),"TEENS"))))</f>
        <v>#VALUE!</v>
      </c>
      <c r="C1375" t="e">
        <f>Table1[[#This Row],[startdatetime]]</f>
        <v>#VALUE!</v>
      </c>
      <c r="D1375" t="e">
        <f>CONCATENATE(Table1[[#This Row],[summary]],
CHAR(13),
Table1[[#This Row],[startdayname]],
", ",
TEXT((Table1[[#This Row],[startshortdate]]),"MMM D"),
CHAR(13),
TEXT((Table1[[#This Row],[starttime]]), "h:mm am/pm"),CHAR(13),Table1[[#This Row],[description]],CHAR(13))</f>
        <v>#VALUE!</v>
      </c>
    </row>
    <row r="1376" spans="1:4" x14ac:dyDescent="0.25">
      <c r="A1376" t="e">
        <f>VLOOKUP(Table1[[#This Row],[locationaddress]],VENUEID!$A$2:$B$28,1,TRUE)</f>
        <v>#VALUE!</v>
      </c>
      <c r="B1376" t="e">
        <f>IF(Table1[[#This Row],[categories]]="","",
IF(ISNUMBER(SEARCH("*ADULTS*",Table1[categories])),"ADULTS",
IF(ISNUMBER(SEARCH("*CHILDREN*",Table1[categories])),"CHILDREN",
IF(ISNUMBER(SEARCH("*TEENS*",Table1[categories])),"TEENS"))))</f>
        <v>#VALUE!</v>
      </c>
      <c r="C1376" t="e">
        <f>Table1[[#This Row],[startdatetime]]</f>
        <v>#VALUE!</v>
      </c>
      <c r="D1376" t="e">
        <f>CONCATENATE(Table1[[#This Row],[summary]],
CHAR(13),
Table1[[#This Row],[startdayname]],
", ",
TEXT((Table1[[#This Row],[startshortdate]]),"MMM D"),
CHAR(13),
TEXT((Table1[[#This Row],[starttime]]), "h:mm am/pm"),CHAR(13),Table1[[#This Row],[description]],CHAR(13))</f>
        <v>#VALUE!</v>
      </c>
    </row>
    <row r="1377" spans="1:4" x14ac:dyDescent="0.25">
      <c r="A1377" t="e">
        <f>VLOOKUP(Table1[[#This Row],[locationaddress]],VENUEID!$A$2:$B$28,1,TRUE)</f>
        <v>#VALUE!</v>
      </c>
      <c r="B1377" t="e">
        <f>IF(Table1[[#This Row],[categories]]="","",
IF(ISNUMBER(SEARCH("*ADULTS*",Table1[categories])),"ADULTS",
IF(ISNUMBER(SEARCH("*CHILDREN*",Table1[categories])),"CHILDREN",
IF(ISNUMBER(SEARCH("*TEENS*",Table1[categories])),"TEENS"))))</f>
        <v>#VALUE!</v>
      </c>
      <c r="C1377" t="e">
        <f>Table1[[#This Row],[startdatetime]]</f>
        <v>#VALUE!</v>
      </c>
      <c r="D1377" t="e">
        <f>CONCATENATE(Table1[[#This Row],[summary]],
CHAR(13),
Table1[[#This Row],[startdayname]],
", ",
TEXT((Table1[[#This Row],[startshortdate]]),"MMM D"),
CHAR(13),
TEXT((Table1[[#This Row],[starttime]]), "h:mm am/pm"),CHAR(13),Table1[[#This Row],[description]],CHAR(13))</f>
        <v>#VALUE!</v>
      </c>
    </row>
    <row r="1378" spans="1:4" x14ac:dyDescent="0.25">
      <c r="A1378" t="e">
        <f>VLOOKUP(Table1[[#This Row],[locationaddress]],VENUEID!$A$2:$B$28,1,TRUE)</f>
        <v>#VALUE!</v>
      </c>
      <c r="B1378" t="e">
        <f>IF(Table1[[#This Row],[categories]]="","",
IF(ISNUMBER(SEARCH("*ADULTS*",Table1[categories])),"ADULTS",
IF(ISNUMBER(SEARCH("*CHILDREN*",Table1[categories])),"CHILDREN",
IF(ISNUMBER(SEARCH("*TEENS*",Table1[categories])),"TEENS"))))</f>
        <v>#VALUE!</v>
      </c>
      <c r="C1378" t="e">
        <f>Table1[[#This Row],[startdatetime]]</f>
        <v>#VALUE!</v>
      </c>
      <c r="D1378" t="e">
        <f>CONCATENATE(Table1[[#This Row],[summary]],
CHAR(13),
Table1[[#This Row],[startdayname]],
", ",
TEXT((Table1[[#This Row],[startshortdate]]),"MMM D"),
CHAR(13),
TEXT((Table1[[#This Row],[starttime]]), "h:mm am/pm"),CHAR(13),Table1[[#This Row],[description]],CHAR(13))</f>
        <v>#VALUE!</v>
      </c>
    </row>
    <row r="1379" spans="1:4" x14ac:dyDescent="0.25">
      <c r="A1379" t="e">
        <f>VLOOKUP(Table1[[#This Row],[locationaddress]],VENUEID!$A$2:$B$28,1,TRUE)</f>
        <v>#VALUE!</v>
      </c>
      <c r="B1379" t="e">
        <f>IF(Table1[[#This Row],[categories]]="","",
IF(ISNUMBER(SEARCH("*ADULTS*",Table1[categories])),"ADULTS",
IF(ISNUMBER(SEARCH("*CHILDREN*",Table1[categories])),"CHILDREN",
IF(ISNUMBER(SEARCH("*TEENS*",Table1[categories])),"TEENS"))))</f>
        <v>#VALUE!</v>
      </c>
      <c r="C1379" t="e">
        <f>Table1[[#This Row],[startdatetime]]</f>
        <v>#VALUE!</v>
      </c>
      <c r="D1379" t="e">
        <f>CONCATENATE(Table1[[#This Row],[summary]],
CHAR(13),
Table1[[#This Row],[startdayname]],
", ",
TEXT((Table1[[#This Row],[startshortdate]]),"MMM D"),
CHAR(13),
TEXT((Table1[[#This Row],[starttime]]), "h:mm am/pm"),CHAR(13),Table1[[#This Row],[description]],CHAR(13))</f>
        <v>#VALUE!</v>
      </c>
    </row>
    <row r="1380" spans="1:4" x14ac:dyDescent="0.25">
      <c r="A1380" t="e">
        <f>VLOOKUP(Table1[[#This Row],[locationaddress]],VENUEID!$A$2:$B$28,1,TRUE)</f>
        <v>#VALUE!</v>
      </c>
      <c r="B1380" t="e">
        <f>IF(Table1[[#This Row],[categories]]="","",
IF(ISNUMBER(SEARCH("*ADULTS*",Table1[categories])),"ADULTS",
IF(ISNUMBER(SEARCH("*CHILDREN*",Table1[categories])),"CHILDREN",
IF(ISNUMBER(SEARCH("*TEENS*",Table1[categories])),"TEENS"))))</f>
        <v>#VALUE!</v>
      </c>
      <c r="C1380" t="e">
        <f>Table1[[#This Row],[startdatetime]]</f>
        <v>#VALUE!</v>
      </c>
      <c r="D1380" t="e">
        <f>CONCATENATE(Table1[[#This Row],[summary]],
CHAR(13),
Table1[[#This Row],[startdayname]],
", ",
TEXT((Table1[[#This Row],[startshortdate]]),"MMM D"),
CHAR(13),
TEXT((Table1[[#This Row],[starttime]]), "h:mm am/pm"),CHAR(13),Table1[[#This Row],[description]],CHAR(13))</f>
        <v>#VALUE!</v>
      </c>
    </row>
    <row r="1381" spans="1:4" x14ac:dyDescent="0.25">
      <c r="A1381" t="e">
        <f>VLOOKUP(Table1[[#This Row],[locationaddress]],VENUEID!$A$2:$B$28,1,TRUE)</f>
        <v>#VALUE!</v>
      </c>
      <c r="B1381" t="e">
        <f>IF(Table1[[#This Row],[categories]]="","",
IF(ISNUMBER(SEARCH("*ADULTS*",Table1[categories])),"ADULTS",
IF(ISNUMBER(SEARCH("*CHILDREN*",Table1[categories])),"CHILDREN",
IF(ISNUMBER(SEARCH("*TEENS*",Table1[categories])),"TEENS"))))</f>
        <v>#VALUE!</v>
      </c>
      <c r="C1381" t="e">
        <f>Table1[[#This Row],[startdatetime]]</f>
        <v>#VALUE!</v>
      </c>
      <c r="D1381" t="e">
        <f>CONCATENATE(Table1[[#This Row],[summary]],
CHAR(13),
Table1[[#This Row],[startdayname]],
", ",
TEXT((Table1[[#This Row],[startshortdate]]),"MMM D"),
CHAR(13),
TEXT((Table1[[#This Row],[starttime]]), "h:mm am/pm"),CHAR(13),Table1[[#This Row],[description]],CHAR(13))</f>
        <v>#VALUE!</v>
      </c>
    </row>
    <row r="1382" spans="1:4" x14ac:dyDescent="0.25">
      <c r="A1382" t="e">
        <f>VLOOKUP(Table1[[#This Row],[locationaddress]],VENUEID!$A$2:$B$28,1,TRUE)</f>
        <v>#VALUE!</v>
      </c>
      <c r="B1382" t="e">
        <f>IF(Table1[[#This Row],[categories]]="","",
IF(ISNUMBER(SEARCH("*ADULTS*",Table1[categories])),"ADULTS",
IF(ISNUMBER(SEARCH("*CHILDREN*",Table1[categories])),"CHILDREN",
IF(ISNUMBER(SEARCH("*TEENS*",Table1[categories])),"TEENS"))))</f>
        <v>#VALUE!</v>
      </c>
      <c r="C1382" t="e">
        <f>Table1[[#This Row],[startdatetime]]</f>
        <v>#VALUE!</v>
      </c>
      <c r="D1382" t="e">
        <f>CONCATENATE(Table1[[#This Row],[summary]],
CHAR(13),
Table1[[#This Row],[startdayname]],
", ",
TEXT((Table1[[#This Row],[startshortdate]]),"MMM D"),
CHAR(13),
TEXT((Table1[[#This Row],[starttime]]), "h:mm am/pm"),CHAR(13),Table1[[#This Row],[description]],CHAR(13))</f>
        <v>#VALUE!</v>
      </c>
    </row>
    <row r="1383" spans="1:4" x14ac:dyDescent="0.25">
      <c r="A1383" t="e">
        <f>VLOOKUP(Table1[[#This Row],[locationaddress]],VENUEID!$A$2:$B$28,1,TRUE)</f>
        <v>#VALUE!</v>
      </c>
      <c r="B1383" t="e">
        <f>IF(Table1[[#This Row],[categories]]="","",
IF(ISNUMBER(SEARCH("*ADULTS*",Table1[categories])),"ADULTS",
IF(ISNUMBER(SEARCH("*CHILDREN*",Table1[categories])),"CHILDREN",
IF(ISNUMBER(SEARCH("*TEENS*",Table1[categories])),"TEENS"))))</f>
        <v>#VALUE!</v>
      </c>
      <c r="C1383" t="e">
        <f>Table1[[#This Row],[startdatetime]]</f>
        <v>#VALUE!</v>
      </c>
      <c r="D1383" t="e">
        <f>CONCATENATE(Table1[[#This Row],[summary]],
CHAR(13),
Table1[[#This Row],[startdayname]],
", ",
TEXT((Table1[[#This Row],[startshortdate]]),"MMM D"),
CHAR(13),
TEXT((Table1[[#This Row],[starttime]]), "h:mm am/pm"),CHAR(13),Table1[[#This Row],[description]],CHAR(13))</f>
        <v>#VALUE!</v>
      </c>
    </row>
    <row r="1384" spans="1:4" x14ac:dyDescent="0.25">
      <c r="A1384" t="e">
        <f>VLOOKUP(Table1[[#This Row],[locationaddress]],VENUEID!$A$2:$B$28,1,TRUE)</f>
        <v>#VALUE!</v>
      </c>
      <c r="B1384" t="e">
        <f>IF(Table1[[#This Row],[categories]]="","",
IF(ISNUMBER(SEARCH("*ADULTS*",Table1[categories])),"ADULTS",
IF(ISNUMBER(SEARCH("*CHILDREN*",Table1[categories])),"CHILDREN",
IF(ISNUMBER(SEARCH("*TEENS*",Table1[categories])),"TEENS"))))</f>
        <v>#VALUE!</v>
      </c>
      <c r="C1384" t="e">
        <f>Table1[[#This Row],[startdatetime]]</f>
        <v>#VALUE!</v>
      </c>
      <c r="D1384" t="e">
        <f>CONCATENATE(Table1[[#This Row],[summary]],
CHAR(13),
Table1[[#This Row],[startdayname]],
", ",
TEXT((Table1[[#This Row],[startshortdate]]),"MMM D"),
CHAR(13),
TEXT((Table1[[#This Row],[starttime]]), "h:mm am/pm"),CHAR(13),Table1[[#This Row],[description]],CHAR(13))</f>
        <v>#VALUE!</v>
      </c>
    </row>
    <row r="1385" spans="1:4" x14ac:dyDescent="0.25">
      <c r="A1385" t="e">
        <f>VLOOKUP(Table1[[#This Row],[locationaddress]],VENUEID!$A$2:$B$28,1,TRUE)</f>
        <v>#VALUE!</v>
      </c>
      <c r="B1385" t="e">
        <f>IF(Table1[[#This Row],[categories]]="","",
IF(ISNUMBER(SEARCH("*ADULTS*",Table1[categories])),"ADULTS",
IF(ISNUMBER(SEARCH("*CHILDREN*",Table1[categories])),"CHILDREN",
IF(ISNUMBER(SEARCH("*TEENS*",Table1[categories])),"TEENS"))))</f>
        <v>#VALUE!</v>
      </c>
      <c r="C1385" t="e">
        <f>Table1[[#This Row],[startdatetime]]</f>
        <v>#VALUE!</v>
      </c>
      <c r="D1385" t="e">
        <f>CONCATENATE(Table1[[#This Row],[summary]],
CHAR(13),
Table1[[#This Row],[startdayname]],
", ",
TEXT((Table1[[#This Row],[startshortdate]]),"MMM D"),
CHAR(13),
TEXT((Table1[[#This Row],[starttime]]), "h:mm am/pm"),CHAR(13),Table1[[#This Row],[description]],CHAR(13))</f>
        <v>#VALUE!</v>
      </c>
    </row>
    <row r="1386" spans="1:4" x14ac:dyDescent="0.25">
      <c r="A1386" t="e">
        <f>VLOOKUP(Table1[[#This Row],[locationaddress]],VENUEID!$A$2:$B$28,1,TRUE)</f>
        <v>#VALUE!</v>
      </c>
      <c r="B1386" t="e">
        <f>IF(Table1[[#This Row],[categories]]="","",
IF(ISNUMBER(SEARCH("*ADULTS*",Table1[categories])),"ADULTS",
IF(ISNUMBER(SEARCH("*CHILDREN*",Table1[categories])),"CHILDREN",
IF(ISNUMBER(SEARCH("*TEENS*",Table1[categories])),"TEENS"))))</f>
        <v>#VALUE!</v>
      </c>
      <c r="C1386" t="e">
        <f>Table1[[#This Row],[startdatetime]]</f>
        <v>#VALUE!</v>
      </c>
      <c r="D1386" t="e">
        <f>CONCATENATE(Table1[[#This Row],[summary]],
CHAR(13),
Table1[[#This Row],[startdayname]],
", ",
TEXT((Table1[[#This Row],[startshortdate]]),"MMM D"),
CHAR(13),
TEXT((Table1[[#This Row],[starttime]]), "h:mm am/pm"),CHAR(13),Table1[[#This Row],[description]],CHAR(13))</f>
        <v>#VALUE!</v>
      </c>
    </row>
    <row r="1387" spans="1:4" x14ac:dyDescent="0.25">
      <c r="A1387" t="e">
        <f>VLOOKUP(Table1[[#This Row],[locationaddress]],VENUEID!$A$2:$B$28,1,TRUE)</f>
        <v>#VALUE!</v>
      </c>
      <c r="B1387" t="e">
        <f>IF(Table1[[#This Row],[categories]]="","",
IF(ISNUMBER(SEARCH("*ADULTS*",Table1[categories])),"ADULTS",
IF(ISNUMBER(SEARCH("*CHILDREN*",Table1[categories])),"CHILDREN",
IF(ISNUMBER(SEARCH("*TEENS*",Table1[categories])),"TEENS"))))</f>
        <v>#VALUE!</v>
      </c>
      <c r="C1387" t="e">
        <f>Table1[[#This Row],[startdatetime]]</f>
        <v>#VALUE!</v>
      </c>
      <c r="D1387" t="e">
        <f>CONCATENATE(Table1[[#This Row],[summary]],
CHAR(13),
Table1[[#This Row],[startdayname]],
", ",
TEXT((Table1[[#This Row],[startshortdate]]),"MMM D"),
CHAR(13),
TEXT((Table1[[#This Row],[starttime]]), "h:mm am/pm"),CHAR(13),Table1[[#This Row],[description]],CHAR(13))</f>
        <v>#VALUE!</v>
      </c>
    </row>
    <row r="1388" spans="1:4" x14ac:dyDescent="0.25">
      <c r="A1388" t="e">
        <f>VLOOKUP(Table1[[#This Row],[locationaddress]],VENUEID!$A$2:$B$28,1,TRUE)</f>
        <v>#VALUE!</v>
      </c>
      <c r="B1388" t="e">
        <f>IF(Table1[[#This Row],[categories]]="","",
IF(ISNUMBER(SEARCH("*ADULTS*",Table1[categories])),"ADULTS",
IF(ISNUMBER(SEARCH("*CHILDREN*",Table1[categories])),"CHILDREN",
IF(ISNUMBER(SEARCH("*TEENS*",Table1[categories])),"TEENS"))))</f>
        <v>#VALUE!</v>
      </c>
      <c r="C1388" t="e">
        <f>Table1[[#This Row],[startdatetime]]</f>
        <v>#VALUE!</v>
      </c>
      <c r="D1388" t="e">
        <f>CONCATENATE(Table1[[#This Row],[summary]],
CHAR(13),
Table1[[#This Row],[startdayname]],
", ",
TEXT((Table1[[#This Row],[startshortdate]]),"MMM D"),
CHAR(13),
TEXT((Table1[[#This Row],[starttime]]), "h:mm am/pm"),CHAR(13),Table1[[#This Row],[description]],CHAR(13))</f>
        <v>#VALUE!</v>
      </c>
    </row>
    <row r="1389" spans="1:4" x14ac:dyDescent="0.25">
      <c r="A1389" t="e">
        <f>VLOOKUP(Table1[[#This Row],[locationaddress]],VENUEID!$A$2:$B$28,1,TRUE)</f>
        <v>#VALUE!</v>
      </c>
      <c r="B1389" t="e">
        <f>IF(Table1[[#This Row],[categories]]="","",
IF(ISNUMBER(SEARCH("*ADULTS*",Table1[categories])),"ADULTS",
IF(ISNUMBER(SEARCH("*CHILDREN*",Table1[categories])),"CHILDREN",
IF(ISNUMBER(SEARCH("*TEENS*",Table1[categories])),"TEENS"))))</f>
        <v>#VALUE!</v>
      </c>
      <c r="C1389" t="e">
        <f>Table1[[#This Row],[startdatetime]]</f>
        <v>#VALUE!</v>
      </c>
      <c r="D1389" t="e">
        <f>CONCATENATE(Table1[[#This Row],[summary]],
CHAR(13),
Table1[[#This Row],[startdayname]],
", ",
TEXT((Table1[[#This Row],[startshortdate]]),"MMM D"),
CHAR(13),
TEXT((Table1[[#This Row],[starttime]]), "h:mm am/pm"),CHAR(13),Table1[[#This Row],[description]],CHAR(13))</f>
        <v>#VALUE!</v>
      </c>
    </row>
    <row r="1390" spans="1:4" x14ac:dyDescent="0.25">
      <c r="A1390" t="e">
        <f>VLOOKUP(Table1[[#This Row],[locationaddress]],VENUEID!$A$2:$B$28,1,TRUE)</f>
        <v>#VALUE!</v>
      </c>
      <c r="B1390" t="e">
        <f>IF(Table1[[#This Row],[categories]]="","",
IF(ISNUMBER(SEARCH("*ADULTS*",Table1[categories])),"ADULTS",
IF(ISNUMBER(SEARCH("*CHILDREN*",Table1[categories])),"CHILDREN",
IF(ISNUMBER(SEARCH("*TEENS*",Table1[categories])),"TEENS"))))</f>
        <v>#VALUE!</v>
      </c>
      <c r="C1390" t="e">
        <f>Table1[[#This Row],[startdatetime]]</f>
        <v>#VALUE!</v>
      </c>
      <c r="D1390" t="e">
        <f>CONCATENATE(Table1[[#This Row],[summary]],
CHAR(13),
Table1[[#This Row],[startdayname]],
", ",
TEXT((Table1[[#This Row],[startshortdate]]),"MMM D"),
CHAR(13),
TEXT((Table1[[#This Row],[starttime]]), "h:mm am/pm"),CHAR(13),Table1[[#This Row],[description]],CHAR(13))</f>
        <v>#VALUE!</v>
      </c>
    </row>
    <row r="1391" spans="1:4" x14ac:dyDescent="0.25">
      <c r="A1391" t="e">
        <f>VLOOKUP(Table1[[#This Row],[locationaddress]],VENUEID!$A$2:$B$28,1,TRUE)</f>
        <v>#VALUE!</v>
      </c>
      <c r="B1391" t="e">
        <f>IF(Table1[[#This Row],[categories]]="","",
IF(ISNUMBER(SEARCH("*ADULTS*",Table1[categories])),"ADULTS",
IF(ISNUMBER(SEARCH("*CHILDREN*",Table1[categories])),"CHILDREN",
IF(ISNUMBER(SEARCH("*TEENS*",Table1[categories])),"TEENS"))))</f>
        <v>#VALUE!</v>
      </c>
      <c r="C1391" t="e">
        <f>Table1[[#This Row],[startdatetime]]</f>
        <v>#VALUE!</v>
      </c>
      <c r="D1391" t="e">
        <f>CONCATENATE(Table1[[#This Row],[summary]],
CHAR(13),
Table1[[#This Row],[startdayname]],
", ",
TEXT((Table1[[#This Row],[startshortdate]]),"MMM D"),
CHAR(13),
TEXT((Table1[[#This Row],[starttime]]), "h:mm am/pm"),CHAR(13),Table1[[#This Row],[description]],CHAR(13))</f>
        <v>#VALUE!</v>
      </c>
    </row>
    <row r="1392" spans="1:4" x14ac:dyDescent="0.25">
      <c r="A1392" t="e">
        <f>VLOOKUP(Table1[[#This Row],[locationaddress]],VENUEID!$A$2:$B$28,1,TRUE)</f>
        <v>#VALUE!</v>
      </c>
      <c r="B1392" t="e">
        <f>IF(Table1[[#This Row],[categories]]="","",
IF(ISNUMBER(SEARCH("*ADULTS*",Table1[categories])),"ADULTS",
IF(ISNUMBER(SEARCH("*CHILDREN*",Table1[categories])),"CHILDREN",
IF(ISNUMBER(SEARCH("*TEENS*",Table1[categories])),"TEENS"))))</f>
        <v>#VALUE!</v>
      </c>
      <c r="C1392" t="e">
        <f>Table1[[#This Row],[startdatetime]]</f>
        <v>#VALUE!</v>
      </c>
      <c r="D1392" t="e">
        <f>CONCATENATE(Table1[[#This Row],[summary]],
CHAR(13),
Table1[[#This Row],[startdayname]],
", ",
TEXT((Table1[[#This Row],[startshortdate]]),"MMM D"),
CHAR(13),
TEXT((Table1[[#This Row],[starttime]]), "h:mm am/pm"),CHAR(13),Table1[[#This Row],[description]],CHAR(13))</f>
        <v>#VALUE!</v>
      </c>
    </row>
    <row r="1393" spans="1:4" x14ac:dyDescent="0.25">
      <c r="A1393" t="e">
        <f>VLOOKUP(Table1[[#This Row],[locationaddress]],VENUEID!$A$2:$B$28,1,TRUE)</f>
        <v>#VALUE!</v>
      </c>
      <c r="B1393" t="e">
        <f>IF(Table1[[#This Row],[categories]]="","",
IF(ISNUMBER(SEARCH("*ADULTS*",Table1[categories])),"ADULTS",
IF(ISNUMBER(SEARCH("*CHILDREN*",Table1[categories])),"CHILDREN",
IF(ISNUMBER(SEARCH("*TEENS*",Table1[categories])),"TEENS"))))</f>
        <v>#VALUE!</v>
      </c>
      <c r="C1393" t="e">
        <f>Table1[[#This Row],[startdatetime]]</f>
        <v>#VALUE!</v>
      </c>
      <c r="D1393" t="e">
        <f>CONCATENATE(Table1[[#This Row],[summary]],
CHAR(13),
Table1[[#This Row],[startdayname]],
", ",
TEXT((Table1[[#This Row],[startshortdate]]),"MMM D"),
CHAR(13),
TEXT((Table1[[#This Row],[starttime]]), "h:mm am/pm"),CHAR(13),Table1[[#This Row],[description]],CHAR(13))</f>
        <v>#VALUE!</v>
      </c>
    </row>
    <row r="1394" spans="1:4" x14ac:dyDescent="0.25">
      <c r="A1394" t="e">
        <f>VLOOKUP(Table1[[#This Row],[locationaddress]],VENUEID!$A$2:$B$28,1,TRUE)</f>
        <v>#VALUE!</v>
      </c>
      <c r="B1394" t="e">
        <f>IF(Table1[[#This Row],[categories]]="","",
IF(ISNUMBER(SEARCH("*ADULTS*",Table1[categories])),"ADULTS",
IF(ISNUMBER(SEARCH("*CHILDREN*",Table1[categories])),"CHILDREN",
IF(ISNUMBER(SEARCH("*TEENS*",Table1[categories])),"TEENS"))))</f>
        <v>#VALUE!</v>
      </c>
      <c r="C1394" t="e">
        <f>Table1[[#This Row],[startdatetime]]</f>
        <v>#VALUE!</v>
      </c>
      <c r="D1394" t="e">
        <f>CONCATENATE(Table1[[#This Row],[summary]],
CHAR(13),
Table1[[#This Row],[startdayname]],
", ",
TEXT((Table1[[#This Row],[startshortdate]]),"MMM D"),
CHAR(13),
TEXT((Table1[[#This Row],[starttime]]), "h:mm am/pm"),CHAR(13),Table1[[#This Row],[description]],CHAR(13))</f>
        <v>#VALUE!</v>
      </c>
    </row>
    <row r="1395" spans="1:4" x14ac:dyDescent="0.25">
      <c r="A1395" t="e">
        <f>VLOOKUP(Table1[[#This Row],[locationaddress]],VENUEID!$A$2:$B$28,1,TRUE)</f>
        <v>#VALUE!</v>
      </c>
      <c r="B1395" t="e">
        <f>IF(Table1[[#This Row],[categories]]="","",
IF(ISNUMBER(SEARCH("*ADULTS*",Table1[categories])),"ADULTS",
IF(ISNUMBER(SEARCH("*CHILDREN*",Table1[categories])),"CHILDREN",
IF(ISNUMBER(SEARCH("*TEENS*",Table1[categories])),"TEENS"))))</f>
        <v>#VALUE!</v>
      </c>
      <c r="C1395" t="e">
        <f>Table1[[#This Row],[startdatetime]]</f>
        <v>#VALUE!</v>
      </c>
      <c r="D1395" t="e">
        <f>CONCATENATE(Table1[[#This Row],[summary]],
CHAR(13),
Table1[[#This Row],[startdayname]],
", ",
TEXT((Table1[[#This Row],[startshortdate]]),"MMM D"),
CHAR(13),
TEXT((Table1[[#This Row],[starttime]]), "h:mm am/pm"),CHAR(13),Table1[[#This Row],[description]],CHAR(13))</f>
        <v>#VALUE!</v>
      </c>
    </row>
    <row r="1396" spans="1:4" x14ac:dyDescent="0.25">
      <c r="A1396" t="e">
        <f>VLOOKUP(Table1[[#This Row],[locationaddress]],VENUEID!$A$2:$B$28,1,TRUE)</f>
        <v>#VALUE!</v>
      </c>
      <c r="B1396" t="e">
        <f>IF(Table1[[#This Row],[categories]]="","",
IF(ISNUMBER(SEARCH("*ADULTS*",Table1[categories])),"ADULTS",
IF(ISNUMBER(SEARCH("*CHILDREN*",Table1[categories])),"CHILDREN",
IF(ISNUMBER(SEARCH("*TEENS*",Table1[categories])),"TEENS"))))</f>
        <v>#VALUE!</v>
      </c>
      <c r="C1396" t="e">
        <f>Table1[[#This Row],[startdatetime]]</f>
        <v>#VALUE!</v>
      </c>
      <c r="D1396" t="e">
        <f>CONCATENATE(Table1[[#This Row],[summary]],
CHAR(13),
Table1[[#This Row],[startdayname]],
", ",
TEXT((Table1[[#This Row],[startshortdate]]),"MMM D"),
CHAR(13),
TEXT((Table1[[#This Row],[starttime]]), "h:mm am/pm"),CHAR(13),Table1[[#This Row],[description]],CHAR(13))</f>
        <v>#VALUE!</v>
      </c>
    </row>
    <row r="1397" spans="1:4" x14ac:dyDescent="0.25">
      <c r="A1397" t="e">
        <f>VLOOKUP(Table1[[#This Row],[locationaddress]],VENUEID!$A$2:$B$28,1,TRUE)</f>
        <v>#VALUE!</v>
      </c>
      <c r="B1397" t="e">
        <f>IF(Table1[[#This Row],[categories]]="","",
IF(ISNUMBER(SEARCH("*ADULTS*",Table1[categories])),"ADULTS",
IF(ISNUMBER(SEARCH("*CHILDREN*",Table1[categories])),"CHILDREN",
IF(ISNUMBER(SEARCH("*TEENS*",Table1[categories])),"TEENS"))))</f>
        <v>#VALUE!</v>
      </c>
      <c r="C1397" t="e">
        <f>Table1[[#This Row],[startdatetime]]</f>
        <v>#VALUE!</v>
      </c>
      <c r="D1397" t="e">
        <f>CONCATENATE(Table1[[#This Row],[summary]],
CHAR(13),
Table1[[#This Row],[startdayname]],
", ",
TEXT((Table1[[#This Row],[startshortdate]]),"MMM D"),
CHAR(13),
TEXT((Table1[[#This Row],[starttime]]), "h:mm am/pm"),CHAR(13),Table1[[#This Row],[description]],CHAR(13))</f>
        <v>#VALUE!</v>
      </c>
    </row>
    <row r="1398" spans="1:4" x14ac:dyDescent="0.25">
      <c r="A1398" t="e">
        <f>VLOOKUP(Table1[[#This Row],[locationaddress]],VENUEID!$A$2:$B$28,1,TRUE)</f>
        <v>#VALUE!</v>
      </c>
      <c r="B1398" t="e">
        <f>IF(Table1[[#This Row],[categories]]="","",
IF(ISNUMBER(SEARCH("*ADULTS*",Table1[categories])),"ADULTS",
IF(ISNUMBER(SEARCH("*CHILDREN*",Table1[categories])),"CHILDREN",
IF(ISNUMBER(SEARCH("*TEENS*",Table1[categories])),"TEENS"))))</f>
        <v>#VALUE!</v>
      </c>
      <c r="C1398" t="e">
        <f>Table1[[#This Row],[startdatetime]]</f>
        <v>#VALUE!</v>
      </c>
      <c r="D1398" t="e">
        <f>CONCATENATE(Table1[[#This Row],[summary]],
CHAR(13),
Table1[[#This Row],[startdayname]],
", ",
TEXT((Table1[[#This Row],[startshortdate]]),"MMM D"),
CHAR(13),
TEXT((Table1[[#This Row],[starttime]]), "h:mm am/pm"),CHAR(13),Table1[[#This Row],[description]],CHAR(13))</f>
        <v>#VALUE!</v>
      </c>
    </row>
    <row r="1399" spans="1:4" x14ac:dyDescent="0.25">
      <c r="A1399" t="e">
        <f>VLOOKUP(Table1[[#This Row],[locationaddress]],VENUEID!$A$2:$B$28,1,TRUE)</f>
        <v>#VALUE!</v>
      </c>
      <c r="B1399" t="e">
        <f>IF(Table1[[#This Row],[categories]]="","",
IF(ISNUMBER(SEARCH("*ADULTS*",Table1[categories])),"ADULTS",
IF(ISNUMBER(SEARCH("*CHILDREN*",Table1[categories])),"CHILDREN",
IF(ISNUMBER(SEARCH("*TEENS*",Table1[categories])),"TEENS"))))</f>
        <v>#VALUE!</v>
      </c>
      <c r="C1399" t="e">
        <f>Table1[[#This Row],[startdatetime]]</f>
        <v>#VALUE!</v>
      </c>
      <c r="D1399" t="e">
        <f>CONCATENATE(Table1[[#This Row],[summary]],
CHAR(13),
Table1[[#This Row],[startdayname]],
", ",
TEXT((Table1[[#This Row],[startshortdate]]),"MMM D"),
CHAR(13),
TEXT((Table1[[#This Row],[starttime]]), "h:mm am/pm"),CHAR(13),Table1[[#This Row],[description]],CHAR(13))</f>
        <v>#VALUE!</v>
      </c>
    </row>
    <row r="1400" spans="1:4" x14ac:dyDescent="0.25">
      <c r="A1400" t="e">
        <f>VLOOKUP(Table1[[#This Row],[locationaddress]],VENUEID!$A$2:$B$28,1,TRUE)</f>
        <v>#VALUE!</v>
      </c>
      <c r="B1400" t="e">
        <f>IF(Table1[[#This Row],[categories]]="","",
IF(ISNUMBER(SEARCH("*ADULTS*",Table1[categories])),"ADULTS",
IF(ISNUMBER(SEARCH("*CHILDREN*",Table1[categories])),"CHILDREN",
IF(ISNUMBER(SEARCH("*TEENS*",Table1[categories])),"TEENS"))))</f>
        <v>#VALUE!</v>
      </c>
      <c r="C1400" t="e">
        <f>Table1[[#This Row],[startdatetime]]</f>
        <v>#VALUE!</v>
      </c>
      <c r="D1400" t="e">
        <f>CONCATENATE(Table1[[#This Row],[summary]],
CHAR(13),
Table1[[#This Row],[startdayname]],
", ",
TEXT((Table1[[#This Row],[startshortdate]]),"MMM D"),
CHAR(13),
TEXT((Table1[[#This Row],[starttime]]), "h:mm am/pm"),CHAR(13),Table1[[#This Row],[description]],CHAR(13))</f>
        <v>#VALUE!</v>
      </c>
    </row>
    <row r="1401" spans="1:4" x14ac:dyDescent="0.25">
      <c r="A1401" t="e">
        <f>VLOOKUP(Table1[[#This Row],[locationaddress]],VENUEID!$A$2:$B$28,1,TRUE)</f>
        <v>#VALUE!</v>
      </c>
      <c r="B1401" t="e">
        <f>IF(Table1[[#This Row],[categories]]="","",
IF(ISNUMBER(SEARCH("*ADULTS*",Table1[categories])),"ADULTS",
IF(ISNUMBER(SEARCH("*CHILDREN*",Table1[categories])),"CHILDREN",
IF(ISNUMBER(SEARCH("*TEENS*",Table1[categories])),"TEENS"))))</f>
        <v>#VALUE!</v>
      </c>
      <c r="C1401" t="e">
        <f>Table1[[#This Row],[startdatetime]]</f>
        <v>#VALUE!</v>
      </c>
      <c r="D1401" t="e">
        <f>CONCATENATE(Table1[[#This Row],[summary]],
CHAR(13),
Table1[[#This Row],[startdayname]],
", ",
TEXT((Table1[[#This Row],[startshortdate]]),"MMM D"),
CHAR(13),
TEXT((Table1[[#This Row],[starttime]]), "h:mm am/pm"),CHAR(13),Table1[[#This Row],[description]],CHAR(13))</f>
        <v>#VALUE!</v>
      </c>
    </row>
    <row r="1402" spans="1:4" x14ac:dyDescent="0.25">
      <c r="A1402" t="e">
        <f>VLOOKUP(Table1[[#This Row],[locationaddress]],VENUEID!$A$2:$B$28,1,TRUE)</f>
        <v>#VALUE!</v>
      </c>
      <c r="B1402" t="e">
        <f>IF(Table1[[#This Row],[categories]]="","",
IF(ISNUMBER(SEARCH("*ADULTS*",Table1[categories])),"ADULTS",
IF(ISNUMBER(SEARCH("*CHILDREN*",Table1[categories])),"CHILDREN",
IF(ISNUMBER(SEARCH("*TEENS*",Table1[categories])),"TEENS"))))</f>
        <v>#VALUE!</v>
      </c>
      <c r="C1402" t="e">
        <f>Table1[[#This Row],[startdatetime]]</f>
        <v>#VALUE!</v>
      </c>
      <c r="D1402" t="e">
        <f>CONCATENATE(Table1[[#This Row],[summary]],
CHAR(13),
Table1[[#This Row],[startdayname]],
", ",
TEXT((Table1[[#This Row],[startshortdate]]),"MMM D"),
CHAR(13),
TEXT((Table1[[#This Row],[starttime]]), "h:mm am/pm"),CHAR(13),Table1[[#This Row],[description]],CHAR(13))</f>
        <v>#VALUE!</v>
      </c>
    </row>
    <row r="1403" spans="1:4" x14ac:dyDescent="0.25">
      <c r="A1403" t="e">
        <f>VLOOKUP(Table1[[#This Row],[locationaddress]],VENUEID!$A$2:$B$28,1,TRUE)</f>
        <v>#VALUE!</v>
      </c>
      <c r="B1403" t="e">
        <f>IF(Table1[[#This Row],[categories]]="","",
IF(ISNUMBER(SEARCH("*ADULTS*",Table1[categories])),"ADULTS",
IF(ISNUMBER(SEARCH("*CHILDREN*",Table1[categories])),"CHILDREN",
IF(ISNUMBER(SEARCH("*TEENS*",Table1[categories])),"TEENS"))))</f>
        <v>#VALUE!</v>
      </c>
      <c r="C1403" t="e">
        <f>Table1[[#This Row],[startdatetime]]</f>
        <v>#VALUE!</v>
      </c>
      <c r="D1403" t="e">
        <f>CONCATENATE(Table1[[#This Row],[summary]],
CHAR(13),
Table1[[#This Row],[startdayname]],
", ",
TEXT((Table1[[#This Row],[startshortdate]]),"MMM D"),
CHAR(13),
TEXT((Table1[[#This Row],[starttime]]), "h:mm am/pm"),CHAR(13),Table1[[#This Row],[description]],CHAR(13))</f>
        <v>#VALUE!</v>
      </c>
    </row>
    <row r="1404" spans="1:4" x14ac:dyDescent="0.25">
      <c r="A1404" t="e">
        <f>VLOOKUP(Table1[[#This Row],[locationaddress]],VENUEID!$A$2:$B$28,1,TRUE)</f>
        <v>#VALUE!</v>
      </c>
      <c r="B1404" t="e">
        <f>IF(Table1[[#This Row],[categories]]="","",
IF(ISNUMBER(SEARCH("*ADULTS*",Table1[categories])),"ADULTS",
IF(ISNUMBER(SEARCH("*CHILDREN*",Table1[categories])),"CHILDREN",
IF(ISNUMBER(SEARCH("*TEENS*",Table1[categories])),"TEENS"))))</f>
        <v>#VALUE!</v>
      </c>
      <c r="C1404" t="e">
        <f>Table1[[#This Row],[startdatetime]]</f>
        <v>#VALUE!</v>
      </c>
      <c r="D1404" t="e">
        <f>CONCATENATE(Table1[[#This Row],[summary]],
CHAR(13),
Table1[[#This Row],[startdayname]],
", ",
TEXT((Table1[[#This Row],[startshortdate]]),"MMM D"),
CHAR(13),
TEXT((Table1[[#This Row],[starttime]]), "h:mm am/pm"),CHAR(13),Table1[[#This Row],[description]],CHAR(13))</f>
        <v>#VALUE!</v>
      </c>
    </row>
    <row r="1405" spans="1:4" x14ac:dyDescent="0.25">
      <c r="A1405" t="e">
        <f>VLOOKUP(Table1[[#This Row],[locationaddress]],VENUEID!$A$2:$B$28,1,TRUE)</f>
        <v>#VALUE!</v>
      </c>
      <c r="B1405" t="e">
        <f>IF(Table1[[#This Row],[categories]]="","",
IF(ISNUMBER(SEARCH("*ADULTS*",Table1[categories])),"ADULTS",
IF(ISNUMBER(SEARCH("*CHILDREN*",Table1[categories])),"CHILDREN",
IF(ISNUMBER(SEARCH("*TEENS*",Table1[categories])),"TEENS"))))</f>
        <v>#VALUE!</v>
      </c>
      <c r="C1405" t="e">
        <f>Table1[[#This Row],[startdatetime]]</f>
        <v>#VALUE!</v>
      </c>
      <c r="D1405" t="e">
        <f>CONCATENATE(Table1[[#This Row],[summary]],
CHAR(13),
Table1[[#This Row],[startdayname]],
", ",
TEXT((Table1[[#This Row],[startshortdate]]),"MMM D"),
CHAR(13),
TEXT((Table1[[#This Row],[starttime]]), "h:mm am/pm"),CHAR(13),Table1[[#This Row],[description]],CHAR(13))</f>
        <v>#VALUE!</v>
      </c>
    </row>
    <row r="1406" spans="1:4" x14ac:dyDescent="0.25">
      <c r="A1406" t="e">
        <f>VLOOKUP(Table1[[#This Row],[locationaddress]],VENUEID!$A$2:$B$28,1,TRUE)</f>
        <v>#VALUE!</v>
      </c>
      <c r="B1406" t="e">
        <f>IF(Table1[[#This Row],[categories]]="","",
IF(ISNUMBER(SEARCH("*ADULTS*",Table1[categories])),"ADULTS",
IF(ISNUMBER(SEARCH("*CHILDREN*",Table1[categories])),"CHILDREN",
IF(ISNUMBER(SEARCH("*TEENS*",Table1[categories])),"TEENS"))))</f>
        <v>#VALUE!</v>
      </c>
      <c r="C1406" t="e">
        <f>Table1[[#This Row],[startdatetime]]</f>
        <v>#VALUE!</v>
      </c>
      <c r="D1406" t="e">
        <f>CONCATENATE(Table1[[#This Row],[summary]],
CHAR(13),
Table1[[#This Row],[startdayname]],
", ",
TEXT((Table1[[#This Row],[startshortdate]]),"MMM D"),
CHAR(13),
TEXT((Table1[[#This Row],[starttime]]), "h:mm am/pm"),CHAR(13),Table1[[#This Row],[description]],CHAR(13))</f>
        <v>#VALUE!</v>
      </c>
    </row>
    <row r="1407" spans="1:4" x14ac:dyDescent="0.25">
      <c r="A1407" t="e">
        <f>VLOOKUP(Table1[[#This Row],[locationaddress]],VENUEID!$A$2:$B$28,1,TRUE)</f>
        <v>#VALUE!</v>
      </c>
      <c r="B1407" t="e">
        <f>IF(Table1[[#This Row],[categories]]="","",
IF(ISNUMBER(SEARCH("*ADULTS*",Table1[categories])),"ADULTS",
IF(ISNUMBER(SEARCH("*CHILDREN*",Table1[categories])),"CHILDREN",
IF(ISNUMBER(SEARCH("*TEENS*",Table1[categories])),"TEENS"))))</f>
        <v>#VALUE!</v>
      </c>
      <c r="C1407" t="e">
        <f>Table1[[#This Row],[startdatetime]]</f>
        <v>#VALUE!</v>
      </c>
      <c r="D1407" t="e">
        <f>CONCATENATE(Table1[[#This Row],[summary]],
CHAR(13),
Table1[[#This Row],[startdayname]],
", ",
TEXT((Table1[[#This Row],[startshortdate]]),"MMM D"),
CHAR(13),
TEXT((Table1[[#This Row],[starttime]]), "h:mm am/pm"),CHAR(13),Table1[[#This Row],[description]],CHAR(13))</f>
        <v>#VALUE!</v>
      </c>
    </row>
    <row r="1408" spans="1:4" x14ac:dyDescent="0.25">
      <c r="A1408" t="e">
        <f>VLOOKUP(Table1[[#This Row],[locationaddress]],VENUEID!$A$2:$B$28,1,TRUE)</f>
        <v>#VALUE!</v>
      </c>
      <c r="B1408" t="e">
        <f>IF(Table1[[#This Row],[categories]]="","",
IF(ISNUMBER(SEARCH("*ADULTS*",Table1[categories])),"ADULTS",
IF(ISNUMBER(SEARCH("*CHILDREN*",Table1[categories])),"CHILDREN",
IF(ISNUMBER(SEARCH("*TEENS*",Table1[categories])),"TEENS"))))</f>
        <v>#VALUE!</v>
      </c>
      <c r="C1408" t="e">
        <f>Table1[[#This Row],[startdatetime]]</f>
        <v>#VALUE!</v>
      </c>
      <c r="D1408" t="e">
        <f>CONCATENATE(Table1[[#This Row],[summary]],
CHAR(13),
Table1[[#This Row],[startdayname]],
", ",
TEXT((Table1[[#This Row],[startshortdate]]),"MMM D"),
CHAR(13),
TEXT((Table1[[#This Row],[starttime]]), "h:mm am/pm"),CHAR(13),Table1[[#This Row],[description]],CHAR(13))</f>
        <v>#VALUE!</v>
      </c>
    </row>
    <row r="1409" spans="1:4" x14ac:dyDescent="0.25">
      <c r="A1409" t="e">
        <f>VLOOKUP(Table1[[#This Row],[locationaddress]],VENUEID!$A$2:$B$28,1,TRUE)</f>
        <v>#VALUE!</v>
      </c>
      <c r="B1409" t="e">
        <f>IF(Table1[[#This Row],[categories]]="","",
IF(ISNUMBER(SEARCH("*ADULTS*",Table1[categories])),"ADULTS",
IF(ISNUMBER(SEARCH("*CHILDREN*",Table1[categories])),"CHILDREN",
IF(ISNUMBER(SEARCH("*TEENS*",Table1[categories])),"TEENS"))))</f>
        <v>#VALUE!</v>
      </c>
      <c r="C1409" t="e">
        <f>Table1[[#This Row],[startdatetime]]</f>
        <v>#VALUE!</v>
      </c>
      <c r="D1409" t="e">
        <f>CONCATENATE(Table1[[#This Row],[summary]],
CHAR(13),
Table1[[#This Row],[startdayname]],
", ",
TEXT((Table1[[#This Row],[startshortdate]]),"MMM D"),
CHAR(13),
TEXT((Table1[[#This Row],[starttime]]), "h:mm am/pm"),CHAR(13),Table1[[#This Row],[description]],CHAR(13))</f>
        <v>#VALUE!</v>
      </c>
    </row>
    <row r="1410" spans="1:4" x14ac:dyDescent="0.25">
      <c r="A1410" t="e">
        <f>VLOOKUP(Table1[[#This Row],[locationaddress]],VENUEID!$A$2:$B$28,1,TRUE)</f>
        <v>#VALUE!</v>
      </c>
      <c r="B1410" t="e">
        <f>IF(Table1[[#This Row],[categories]]="","",
IF(ISNUMBER(SEARCH("*ADULTS*",Table1[categories])),"ADULTS",
IF(ISNUMBER(SEARCH("*CHILDREN*",Table1[categories])),"CHILDREN",
IF(ISNUMBER(SEARCH("*TEENS*",Table1[categories])),"TEENS"))))</f>
        <v>#VALUE!</v>
      </c>
      <c r="C1410" t="e">
        <f>Table1[[#This Row],[startdatetime]]</f>
        <v>#VALUE!</v>
      </c>
      <c r="D1410" t="e">
        <f>CONCATENATE(Table1[[#This Row],[summary]],
CHAR(13),
Table1[[#This Row],[startdayname]],
", ",
TEXT((Table1[[#This Row],[startshortdate]]),"MMM D"),
CHAR(13),
TEXT((Table1[[#This Row],[starttime]]), "h:mm am/pm"),CHAR(13),Table1[[#This Row],[description]],CHAR(13))</f>
        <v>#VALUE!</v>
      </c>
    </row>
    <row r="1411" spans="1:4" x14ac:dyDescent="0.25">
      <c r="A1411" t="e">
        <f>VLOOKUP(Table1[[#This Row],[locationaddress]],VENUEID!$A$2:$B$28,1,TRUE)</f>
        <v>#VALUE!</v>
      </c>
      <c r="B1411" t="e">
        <f>IF(Table1[[#This Row],[categories]]="","",
IF(ISNUMBER(SEARCH("*ADULTS*",Table1[categories])),"ADULTS",
IF(ISNUMBER(SEARCH("*CHILDREN*",Table1[categories])),"CHILDREN",
IF(ISNUMBER(SEARCH("*TEENS*",Table1[categories])),"TEENS"))))</f>
        <v>#VALUE!</v>
      </c>
      <c r="C1411" t="e">
        <f>Table1[[#This Row],[startdatetime]]</f>
        <v>#VALUE!</v>
      </c>
      <c r="D1411" t="e">
        <f>CONCATENATE(Table1[[#This Row],[summary]],
CHAR(13),
Table1[[#This Row],[startdayname]],
", ",
TEXT((Table1[[#This Row],[startshortdate]]),"MMM D"),
CHAR(13),
TEXT((Table1[[#This Row],[starttime]]), "h:mm am/pm"),CHAR(13),Table1[[#This Row],[description]],CHAR(13))</f>
        <v>#VALUE!</v>
      </c>
    </row>
    <row r="1412" spans="1:4" x14ac:dyDescent="0.25">
      <c r="A1412" t="e">
        <f>VLOOKUP(Table1[[#This Row],[locationaddress]],VENUEID!$A$2:$B$28,1,TRUE)</f>
        <v>#VALUE!</v>
      </c>
      <c r="B1412" t="e">
        <f>IF(Table1[[#This Row],[categories]]="","",
IF(ISNUMBER(SEARCH("*ADULTS*",Table1[categories])),"ADULTS",
IF(ISNUMBER(SEARCH("*CHILDREN*",Table1[categories])),"CHILDREN",
IF(ISNUMBER(SEARCH("*TEENS*",Table1[categories])),"TEENS"))))</f>
        <v>#VALUE!</v>
      </c>
      <c r="C1412" t="e">
        <f>Table1[[#This Row],[startdatetime]]</f>
        <v>#VALUE!</v>
      </c>
      <c r="D1412" t="e">
        <f>CONCATENATE(Table1[[#This Row],[summary]],
CHAR(13),
Table1[[#This Row],[startdayname]],
", ",
TEXT((Table1[[#This Row],[startshortdate]]),"MMM D"),
CHAR(13),
TEXT((Table1[[#This Row],[starttime]]), "h:mm am/pm"),CHAR(13),Table1[[#This Row],[description]],CHAR(13))</f>
        <v>#VALUE!</v>
      </c>
    </row>
    <row r="1413" spans="1:4" x14ac:dyDescent="0.25">
      <c r="A1413" t="e">
        <f>VLOOKUP(Table1[[#This Row],[locationaddress]],VENUEID!$A$2:$B$28,1,TRUE)</f>
        <v>#VALUE!</v>
      </c>
      <c r="B1413" t="e">
        <f>IF(Table1[[#This Row],[categories]]="","",
IF(ISNUMBER(SEARCH("*ADULTS*",Table1[categories])),"ADULTS",
IF(ISNUMBER(SEARCH("*CHILDREN*",Table1[categories])),"CHILDREN",
IF(ISNUMBER(SEARCH("*TEENS*",Table1[categories])),"TEENS"))))</f>
        <v>#VALUE!</v>
      </c>
      <c r="C1413" t="e">
        <f>Table1[[#This Row],[startdatetime]]</f>
        <v>#VALUE!</v>
      </c>
      <c r="D1413" t="e">
        <f>CONCATENATE(Table1[[#This Row],[summary]],
CHAR(13),
Table1[[#This Row],[startdayname]],
", ",
TEXT((Table1[[#This Row],[startshortdate]]),"MMM D"),
CHAR(13),
TEXT((Table1[[#This Row],[starttime]]), "h:mm am/pm"),CHAR(13),Table1[[#This Row],[description]],CHAR(13))</f>
        <v>#VALUE!</v>
      </c>
    </row>
    <row r="1414" spans="1:4" x14ac:dyDescent="0.25">
      <c r="A1414" t="e">
        <f>VLOOKUP(Table1[[#This Row],[locationaddress]],VENUEID!$A$2:$B$28,1,TRUE)</f>
        <v>#VALUE!</v>
      </c>
      <c r="B1414" t="e">
        <f>IF(Table1[[#This Row],[categories]]="","",
IF(ISNUMBER(SEARCH("*ADULTS*",Table1[categories])),"ADULTS",
IF(ISNUMBER(SEARCH("*CHILDREN*",Table1[categories])),"CHILDREN",
IF(ISNUMBER(SEARCH("*TEENS*",Table1[categories])),"TEENS"))))</f>
        <v>#VALUE!</v>
      </c>
      <c r="C1414" t="e">
        <f>Table1[[#This Row],[startdatetime]]</f>
        <v>#VALUE!</v>
      </c>
      <c r="D1414" t="e">
        <f>CONCATENATE(Table1[[#This Row],[summary]],
CHAR(13),
Table1[[#This Row],[startdayname]],
", ",
TEXT((Table1[[#This Row],[startshortdate]]),"MMM D"),
CHAR(13),
TEXT((Table1[[#This Row],[starttime]]), "h:mm am/pm"),CHAR(13),Table1[[#This Row],[description]],CHAR(13))</f>
        <v>#VALUE!</v>
      </c>
    </row>
    <row r="1415" spans="1:4" x14ac:dyDescent="0.25">
      <c r="A1415" t="e">
        <f>VLOOKUP(Table1[[#This Row],[locationaddress]],VENUEID!$A$2:$B$28,1,TRUE)</f>
        <v>#VALUE!</v>
      </c>
      <c r="B1415" t="e">
        <f>IF(Table1[[#This Row],[categories]]="","",
IF(ISNUMBER(SEARCH("*ADULTS*",Table1[categories])),"ADULTS",
IF(ISNUMBER(SEARCH("*CHILDREN*",Table1[categories])),"CHILDREN",
IF(ISNUMBER(SEARCH("*TEENS*",Table1[categories])),"TEENS"))))</f>
        <v>#VALUE!</v>
      </c>
      <c r="C1415" t="e">
        <f>Table1[[#This Row],[startdatetime]]</f>
        <v>#VALUE!</v>
      </c>
      <c r="D1415" t="e">
        <f>CONCATENATE(Table1[[#This Row],[summary]],
CHAR(13),
Table1[[#This Row],[startdayname]],
", ",
TEXT((Table1[[#This Row],[startshortdate]]),"MMM D"),
CHAR(13),
TEXT((Table1[[#This Row],[starttime]]), "h:mm am/pm"),CHAR(13),Table1[[#This Row],[description]],CHAR(13))</f>
        <v>#VALUE!</v>
      </c>
    </row>
    <row r="1416" spans="1:4" x14ac:dyDescent="0.25">
      <c r="A1416" t="e">
        <f>VLOOKUP(Table1[[#This Row],[locationaddress]],VENUEID!$A$2:$B$28,1,TRUE)</f>
        <v>#VALUE!</v>
      </c>
      <c r="B1416" t="e">
        <f>IF(Table1[[#This Row],[categories]]="","",
IF(ISNUMBER(SEARCH("*ADULTS*",Table1[categories])),"ADULTS",
IF(ISNUMBER(SEARCH("*CHILDREN*",Table1[categories])),"CHILDREN",
IF(ISNUMBER(SEARCH("*TEENS*",Table1[categories])),"TEENS"))))</f>
        <v>#VALUE!</v>
      </c>
      <c r="C1416" t="e">
        <f>Table1[[#This Row],[startdatetime]]</f>
        <v>#VALUE!</v>
      </c>
      <c r="D1416" t="e">
        <f>CONCATENATE(Table1[[#This Row],[summary]],
CHAR(13),
Table1[[#This Row],[startdayname]],
", ",
TEXT((Table1[[#This Row],[startshortdate]]),"MMM D"),
CHAR(13),
TEXT((Table1[[#This Row],[starttime]]), "h:mm am/pm"),CHAR(13),Table1[[#This Row],[description]],CHAR(13))</f>
        <v>#VALUE!</v>
      </c>
    </row>
    <row r="1417" spans="1:4" x14ac:dyDescent="0.25">
      <c r="A1417" t="e">
        <f>VLOOKUP(Table1[[#This Row],[locationaddress]],VENUEID!$A$2:$B$28,1,TRUE)</f>
        <v>#VALUE!</v>
      </c>
      <c r="B1417" t="e">
        <f>IF(Table1[[#This Row],[categories]]="","",
IF(ISNUMBER(SEARCH("*ADULTS*",Table1[categories])),"ADULTS",
IF(ISNUMBER(SEARCH("*CHILDREN*",Table1[categories])),"CHILDREN",
IF(ISNUMBER(SEARCH("*TEENS*",Table1[categories])),"TEENS"))))</f>
        <v>#VALUE!</v>
      </c>
      <c r="C1417" t="e">
        <f>Table1[[#This Row],[startdatetime]]</f>
        <v>#VALUE!</v>
      </c>
      <c r="D1417" t="e">
        <f>CONCATENATE(Table1[[#This Row],[summary]],
CHAR(13),
Table1[[#This Row],[startdayname]],
", ",
TEXT((Table1[[#This Row],[startshortdate]]),"MMM D"),
CHAR(13),
TEXT((Table1[[#This Row],[starttime]]), "h:mm am/pm"),CHAR(13),Table1[[#This Row],[description]],CHAR(13))</f>
        <v>#VALUE!</v>
      </c>
    </row>
    <row r="1418" spans="1:4" x14ac:dyDescent="0.25">
      <c r="A1418" t="e">
        <f>VLOOKUP(Table1[[#This Row],[locationaddress]],VENUEID!$A$2:$B$28,1,TRUE)</f>
        <v>#VALUE!</v>
      </c>
      <c r="B1418" t="e">
        <f>IF(Table1[[#This Row],[categories]]="","",
IF(ISNUMBER(SEARCH("*ADULTS*",Table1[categories])),"ADULTS",
IF(ISNUMBER(SEARCH("*CHILDREN*",Table1[categories])),"CHILDREN",
IF(ISNUMBER(SEARCH("*TEENS*",Table1[categories])),"TEENS"))))</f>
        <v>#VALUE!</v>
      </c>
      <c r="C1418" t="e">
        <f>Table1[[#This Row],[startdatetime]]</f>
        <v>#VALUE!</v>
      </c>
      <c r="D1418" t="e">
        <f>CONCATENATE(Table1[[#This Row],[summary]],
CHAR(13),
Table1[[#This Row],[startdayname]],
", ",
TEXT((Table1[[#This Row],[startshortdate]]),"MMM D"),
CHAR(13),
TEXT((Table1[[#This Row],[starttime]]), "h:mm am/pm"),CHAR(13),Table1[[#This Row],[description]],CHAR(13))</f>
        <v>#VALUE!</v>
      </c>
    </row>
    <row r="1419" spans="1:4" x14ac:dyDescent="0.25">
      <c r="A1419" t="e">
        <f>VLOOKUP(Table1[[#This Row],[locationaddress]],VENUEID!$A$2:$B$28,1,TRUE)</f>
        <v>#VALUE!</v>
      </c>
      <c r="B1419" t="e">
        <f>IF(Table1[[#This Row],[categories]]="","",
IF(ISNUMBER(SEARCH("*ADULTS*",Table1[categories])),"ADULTS",
IF(ISNUMBER(SEARCH("*CHILDREN*",Table1[categories])),"CHILDREN",
IF(ISNUMBER(SEARCH("*TEENS*",Table1[categories])),"TEENS"))))</f>
        <v>#VALUE!</v>
      </c>
      <c r="C1419" t="e">
        <f>Table1[[#This Row],[startdatetime]]</f>
        <v>#VALUE!</v>
      </c>
      <c r="D1419" t="e">
        <f>CONCATENATE(Table1[[#This Row],[summary]],
CHAR(13),
Table1[[#This Row],[startdayname]],
", ",
TEXT((Table1[[#This Row],[startshortdate]]),"MMM D"),
CHAR(13),
TEXT((Table1[[#This Row],[starttime]]), "h:mm am/pm"),CHAR(13),Table1[[#This Row],[description]],CHAR(13))</f>
        <v>#VALUE!</v>
      </c>
    </row>
    <row r="1420" spans="1:4" x14ac:dyDescent="0.25">
      <c r="A1420" t="e">
        <f>VLOOKUP(Table1[[#This Row],[locationaddress]],VENUEID!$A$2:$B$28,1,TRUE)</f>
        <v>#VALUE!</v>
      </c>
      <c r="B1420" t="e">
        <f>IF(Table1[[#This Row],[categories]]="","",
IF(ISNUMBER(SEARCH("*ADULTS*",Table1[categories])),"ADULTS",
IF(ISNUMBER(SEARCH("*CHILDREN*",Table1[categories])),"CHILDREN",
IF(ISNUMBER(SEARCH("*TEENS*",Table1[categories])),"TEENS"))))</f>
        <v>#VALUE!</v>
      </c>
      <c r="C1420" t="e">
        <f>Table1[[#This Row],[startdatetime]]</f>
        <v>#VALUE!</v>
      </c>
      <c r="D1420" t="e">
        <f>CONCATENATE(Table1[[#This Row],[summary]],
CHAR(13),
Table1[[#This Row],[startdayname]],
", ",
TEXT((Table1[[#This Row],[startshortdate]]),"MMM D"),
CHAR(13),
TEXT((Table1[[#This Row],[starttime]]), "h:mm am/pm"),CHAR(13),Table1[[#This Row],[description]],CHAR(13))</f>
        <v>#VALUE!</v>
      </c>
    </row>
    <row r="1421" spans="1:4" x14ac:dyDescent="0.25">
      <c r="A1421" t="e">
        <f>VLOOKUP(Table1[[#This Row],[locationaddress]],VENUEID!$A$2:$B$28,1,TRUE)</f>
        <v>#VALUE!</v>
      </c>
      <c r="B1421" t="e">
        <f>IF(Table1[[#This Row],[categories]]="","",
IF(ISNUMBER(SEARCH("*ADULTS*",Table1[categories])),"ADULTS",
IF(ISNUMBER(SEARCH("*CHILDREN*",Table1[categories])),"CHILDREN",
IF(ISNUMBER(SEARCH("*TEENS*",Table1[categories])),"TEENS"))))</f>
        <v>#VALUE!</v>
      </c>
      <c r="C1421" t="e">
        <f>Table1[[#This Row],[startdatetime]]</f>
        <v>#VALUE!</v>
      </c>
      <c r="D1421" t="e">
        <f>CONCATENATE(Table1[[#This Row],[summary]],
CHAR(13),
Table1[[#This Row],[startdayname]],
", ",
TEXT((Table1[[#This Row],[startshortdate]]),"MMM D"),
CHAR(13),
TEXT((Table1[[#This Row],[starttime]]), "h:mm am/pm"),CHAR(13),Table1[[#This Row],[description]],CHAR(13))</f>
        <v>#VALUE!</v>
      </c>
    </row>
    <row r="1422" spans="1:4" x14ac:dyDescent="0.25">
      <c r="A1422" t="e">
        <f>VLOOKUP(Table1[[#This Row],[locationaddress]],VENUEID!$A$2:$B$28,1,TRUE)</f>
        <v>#VALUE!</v>
      </c>
      <c r="B1422" t="e">
        <f>IF(Table1[[#This Row],[categories]]="","",
IF(ISNUMBER(SEARCH("*ADULTS*",Table1[categories])),"ADULTS",
IF(ISNUMBER(SEARCH("*CHILDREN*",Table1[categories])),"CHILDREN",
IF(ISNUMBER(SEARCH("*TEENS*",Table1[categories])),"TEENS"))))</f>
        <v>#VALUE!</v>
      </c>
      <c r="C1422" t="e">
        <f>Table1[[#This Row],[startdatetime]]</f>
        <v>#VALUE!</v>
      </c>
      <c r="D1422" t="e">
        <f>CONCATENATE(Table1[[#This Row],[summary]],
CHAR(13),
Table1[[#This Row],[startdayname]],
", ",
TEXT((Table1[[#This Row],[startshortdate]]),"MMM D"),
CHAR(13),
TEXT((Table1[[#This Row],[starttime]]), "h:mm am/pm"),CHAR(13),Table1[[#This Row],[description]],CHAR(13))</f>
        <v>#VALUE!</v>
      </c>
    </row>
    <row r="1423" spans="1:4" x14ac:dyDescent="0.25">
      <c r="A1423" t="e">
        <f>VLOOKUP(Table1[[#This Row],[locationaddress]],VENUEID!$A$2:$B$28,1,TRUE)</f>
        <v>#VALUE!</v>
      </c>
      <c r="B1423" t="e">
        <f>IF(Table1[[#This Row],[categories]]="","",
IF(ISNUMBER(SEARCH("*ADULTS*",Table1[categories])),"ADULTS",
IF(ISNUMBER(SEARCH("*CHILDREN*",Table1[categories])),"CHILDREN",
IF(ISNUMBER(SEARCH("*TEENS*",Table1[categories])),"TEENS"))))</f>
        <v>#VALUE!</v>
      </c>
      <c r="C1423" t="e">
        <f>Table1[[#This Row],[startdatetime]]</f>
        <v>#VALUE!</v>
      </c>
      <c r="D1423" t="e">
        <f>CONCATENATE(Table1[[#This Row],[summary]],
CHAR(13),
Table1[[#This Row],[startdayname]],
", ",
TEXT((Table1[[#This Row],[startshortdate]]),"MMM D"),
CHAR(13),
TEXT((Table1[[#This Row],[starttime]]), "h:mm am/pm"),CHAR(13),Table1[[#This Row],[description]],CHAR(13))</f>
        <v>#VALUE!</v>
      </c>
    </row>
    <row r="1424" spans="1:4" x14ac:dyDescent="0.25">
      <c r="A1424" t="e">
        <f>VLOOKUP(Table1[[#This Row],[locationaddress]],VENUEID!$A$2:$B$28,1,TRUE)</f>
        <v>#VALUE!</v>
      </c>
      <c r="B1424" t="e">
        <f>IF(Table1[[#This Row],[categories]]="","",
IF(ISNUMBER(SEARCH("*ADULTS*",Table1[categories])),"ADULTS",
IF(ISNUMBER(SEARCH("*CHILDREN*",Table1[categories])),"CHILDREN",
IF(ISNUMBER(SEARCH("*TEENS*",Table1[categories])),"TEENS"))))</f>
        <v>#VALUE!</v>
      </c>
      <c r="C1424" t="e">
        <f>Table1[[#This Row],[startdatetime]]</f>
        <v>#VALUE!</v>
      </c>
      <c r="D1424" t="e">
        <f>CONCATENATE(Table1[[#This Row],[summary]],
CHAR(13),
Table1[[#This Row],[startdayname]],
", ",
TEXT((Table1[[#This Row],[startshortdate]]),"MMM D"),
CHAR(13),
TEXT((Table1[[#This Row],[starttime]]), "h:mm am/pm"),CHAR(13),Table1[[#This Row],[description]],CHAR(13))</f>
        <v>#VALUE!</v>
      </c>
    </row>
    <row r="1425" spans="1:4" x14ac:dyDescent="0.25">
      <c r="A1425" t="e">
        <f>VLOOKUP(Table1[[#This Row],[locationaddress]],VENUEID!$A$2:$B$28,1,TRUE)</f>
        <v>#VALUE!</v>
      </c>
      <c r="B1425" t="e">
        <f>IF(Table1[[#This Row],[categories]]="","",
IF(ISNUMBER(SEARCH("*ADULTS*",Table1[categories])),"ADULTS",
IF(ISNUMBER(SEARCH("*CHILDREN*",Table1[categories])),"CHILDREN",
IF(ISNUMBER(SEARCH("*TEENS*",Table1[categories])),"TEENS"))))</f>
        <v>#VALUE!</v>
      </c>
      <c r="C1425" t="e">
        <f>Table1[[#This Row],[startdatetime]]</f>
        <v>#VALUE!</v>
      </c>
      <c r="D1425" t="e">
        <f>CONCATENATE(Table1[[#This Row],[summary]],
CHAR(13),
Table1[[#This Row],[startdayname]],
", ",
TEXT((Table1[[#This Row],[startshortdate]]),"MMM D"),
CHAR(13),
TEXT((Table1[[#This Row],[starttime]]), "h:mm am/pm"),CHAR(13),Table1[[#This Row],[description]],CHAR(13))</f>
        <v>#VALUE!</v>
      </c>
    </row>
    <row r="1426" spans="1:4" x14ac:dyDescent="0.25">
      <c r="A1426" t="e">
        <f>VLOOKUP(Table1[[#This Row],[locationaddress]],VENUEID!$A$2:$B$28,1,TRUE)</f>
        <v>#VALUE!</v>
      </c>
      <c r="B1426" t="e">
        <f>IF(Table1[[#This Row],[categories]]="","",
IF(ISNUMBER(SEARCH("*ADULTS*",Table1[categories])),"ADULTS",
IF(ISNUMBER(SEARCH("*CHILDREN*",Table1[categories])),"CHILDREN",
IF(ISNUMBER(SEARCH("*TEENS*",Table1[categories])),"TEENS"))))</f>
        <v>#VALUE!</v>
      </c>
      <c r="C1426" t="e">
        <f>Table1[[#This Row],[startdatetime]]</f>
        <v>#VALUE!</v>
      </c>
      <c r="D1426" t="e">
        <f>CONCATENATE(Table1[[#This Row],[summary]],
CHAR(13),
Table1[[#This Row],[startdayname]],
", ",
TEXT((Table1[[#This Row],[startshortdate]]),"MMM D"),
CHAR(13),
TEXT((Table1[[#This Row],[starttime]]), "h:mm am/pm"),CHAR(13),Table1[[#This Row],[description]],CHAR(13))</f>
        <v>#VALUE!</v>
      </c>
    </row>
    <row r="1427" spans="1:4" x14ac:dyDescent="0.25">
      <c r="A1427" t="e">
        <f>VLOOKUP(Table1[[#This Row],[locationaddress]],VENUEID!$A$2:$B$28,1,TRUE)</f>
        <v>#VALUE!</v>
      </c>
      <c r="B1427" t="e">
        <f>IF(Table1[[#This Row],[categories]]="","",
IF(ISNUMBER(SEARCH("*ADULTS*",Table1[categories])),"ADULTS",
IF(ISNUMBER(SEARCH("*CHILDREN*",Table1[categories])),"CHILDREN",
IF(ISNUMBER(SEARCH("*TEENS*",Table1[categories])),"TEENS"))))</f>
        <v>#VALUE!</v>
      </c>
      <c r="C1427" t="e">
        <f>Table1[[#This Row],[startdatetime]]</f>
        <v>#VALUE!</v>
      </c>
      <c r="D1427" t="e">
        <f>CONCATENATE(Table1[[#This Row],[summary]],
CHAR(13),
Table1[[#This Row],[startdayname]],
", ",
TEXT((Table1[[#This Row],[startshortdate]]),"MMM D"),
CHAR(13),
TEXT((Table1[[#This Row],[starttime]]), "h:mm am/pm"),CHAR(13),Table1[[#This Row],[description]],CHAR(13))</f>
        <v>#VALUE!</v>
      </c>
    </row>
    <row r="1428" spans="1:4" x14ac:dyDescent="0.25">
      <c r="A1428" t="e">
        <f>VLOOKUP(Table1[[#This Row],[locationaddress]],VENUEID!$A$2:$B$28,1,TRUE)</f>
        <v>#VALUE!</v>
      </c>
      <c r="B1428" t="e">
        <f>IF(Table1[[#This Row],[categories]]="","",
IF(ISNUMBER(SEARCH("*ADULTS*",Table1[categories])),"ADULTS",
IF(ISNUMBER(SEARCH("*CHILDREN*",Table1[categories])),"CHILDREN",
IF(ISNUMBER(SEARCH("*TEENS*",Table1[categories])),"TEENS"))))</f>
        <v>#VALUE!</v>
      </c>
      <c r="C1428" t="e">
        <f>Table1[[#This Row],[startdatetime]]</f>
        <v>#VALUE!</v>
      </c>
      <c r="D1428" t="e">
        <f>CONCATENATE(Table1[[#This Row],[summary]],
CHAR(13),
Table1[[#This Row],[startdayname]],
", ",
TEXT((Table1[[#This Row],[startshortdate]]),"MMM D"),
CHAR(13),
TEXT((Table1[[#This Row],[starttime]]), "h:mm am/pm"),CHAR(13),Table1[[#This Row],[description]],CHAR(13))</f>
        <v>#VALUE!</v>
      </c>
    </row>
    <row r="1429" spans="1:4" x14ac:dyDescent="0.25">
      <c r="A1429" t="e">
        <f>VLOOKUP(Table1[[#This Row],[locationaddress]],VENUEID!$A$2:$B$28,1,TRUE)</f>
        <v>#VALUE!</v>
      </c>
      <c r="B1429" t="e">
        <f>IF(Table1[[#This Row],[categories]]="","",
IF(ISNUMBER(SEARCH("*ADULTS*",Table1[categories])),"ADULTS",
IF(ISNUMBER(SEARCH("*CHILDREN*",Table1[categories])),"CHILDREN",
IF(ISNUMBER(SEARCH("*TEENS*",Table1[categories])),"TEENS"))))</f>
        <v>#VALUE!</v>
      </c>
      <c r="C1429" t="e">
        <f>Table1[[#This Row],[startdatetime]]</f>
        <v>#VALUE!</v>
      </c>
      <c r="D1429" t="e">
        <f>CONCATENATE(Table1[[#This Row],[summary]],
CHAR(13),
Table1[[#This Row],[startdayname]],
", ",
TEXT((Table1[[#This Row],[startshortdate]]),"MMM D"),
CHAR(13),
TEXT((Table1[[#This Row],[starttime]]), "h:mm am/pm"),CHAR(13),Table1[[#This Row],[description]],CHAR(13))</f>
        <v>#VALUE!</v>
      </c>
    </row>
    <row r="1430" spans="1:4" x14ac:dyDescent="0.25">
      <c r="A1430" t="e">
        <f>VLOOKUP(Table1[[#This Row],[locationaddress]],VENUEID!$A$2:$B$28,1,TRUE)</f>
        <v>#VALUE!</v>
      </c>
      <c r="B1430" t="e">
        <f>IF(Table1[[#This Row],[categories]]="","",
IF(ISNUMBER(SEARCH("*ADULTS*",Table1[categories])),"ADULTS",
IF(ISNUMBER(SEARCH("*CHILDREN*",Table1[categories])),"CHILDREN",
IF(ISNUMBER(SEARCH("*TEENS*",Table1[categories])),"TEENS"))))</f>
        <v>#VALUE!</v>
      </c>
      <c r="C1430" t="e">
        <f>Table1[[#This Row],[startdatetime]]</f>
        <v>#VALUE!</v>
      </c>
      <c r="D1430" t="e">
        <f>CONCATENATE(Table1[[#This Row],[summary]],
CHAR(13),
Table1[[#This Row],[startdayname]],
", ",
TEXT((Table1[[#This Row],[startshortdate]]),"MMM D"),
CHAR(13),
TEXT((Table1[[#This Row],[starttime]]), "h:mm am/pm"),CHAR(13),Table1[[#This Row],[description]],CHAR(13))</f>
        <v>#VALUE!</v>
      </c>
    </row>
    <row r="1431" spans="1:4" x14ac:dyDescent="0.25">
      <c r="A1431" t="e">
        <f>VLOOKUP(Table1[[#This Row],[locationaddress]],VENUEID!$A$2:$B$28,1,TRUE)</f>
        <v>#VALUE!</v>
      </c>
      <c r="B1431" t="e">
        <f>IF(Table1[[#This Row],[categories]]="","",
IF(ISNUMBER(SEARCH("*ADULTS*",Table1[categories])),"ADULTS",
IF(ISNUMBER(SEARCH("*CHILDREN*",Table1[categories])),"CHILDREN",
IF(ISNUMBER(SEARCH("*TEENS*",Table1[categories])),"TEENS"))))</f>
        <v>#VALUE!</v>
      </c>
      <c r="C1431" t="e">
        <f>Table1[[#This Row],[startdatetime]]</f>
        <v>#VALUE!</v>
      </c>
      <c r="D1431" t="e">
        <f>CONCATENATE(Table1[[#This Row],[summary]],
CHAR(13),
Table1[[#This Row],[startdayname]],
", ",
TEXT((Table1[[#This Row],[startshortdate]]),"MMM D"),
CHAR(13),
TEXT((Table1[[#This Row],[starttime]]), "h:mm am/pm"),CHAR(13),Table1[[#This Row],[description]],CHAR(13))</f>
        <v>#VALUE!</v>
      </c>
    </row>
    <row r="1432" spans="1:4" x14ac:dyDescent="0.25">
      <c r="A1432" t="e">
        <f>VLOOKUP(Table1[[#This Row],[locationaddress]],VENUEID!$A$2:$B$28,1,TRUE)</f>
        <v>#VALUE!</v>
      </c>
      <c r="B1432" t="e">
        <f>IF(Table1[[#This Row],[categories]]="","",
IF(ISNUMBER(SEARCH("*ADULTS*",Table1[categories])),"ADULTS",
IF(ISNUMBER(SEARCH("*CHILDREN*",Table1[categories])),"CHILDREN",
IF(ISNUMBER(SEARCH("*TEENS*",Table1[categories])),"TEENS"))))</f>
        <v>#VALUE!</v>
      </c>
      <c r="C1432" t="e">
        <f>Table1[[#This Row],[startdatetime]]</f>
        <v>#VALUE!</v>
      </c>
      <c r="D1432" t="e">
        <f>CONCATENATE(Table1[[#This Row],[summary]],
CHAR(13),
Table1[[#This Row],[startdayname]],
", ",
TEXT((Table1[[#This Row],[startshortdate]]),"MMM D"),
CHAR(13),
TEXT((Table1[[#This Row],[starttime]]), "h:mm am/pm"),CHAR(13),Table1[[#This Row],[description]],CHAR(13))</f>
        <v>#VALUE!</v>
      </c>
    </row>
    <row r="1433" spans="1:4" x14ac:dyDescent="0.25">
      <c r="A1433" t="e">
        <f>VLOOKUP(Table1[[#This Row],[locationaddress]],VENUEID!$A$2:$B$28,1,TRUE)</f>
        <v>#VALUE!</v>
      </c>
      <c r="B1433" t="e">
        <f>IF(Table1[[#This Row],[categories]]="","",
IF(ISNUMBER(SEARCH("*ADULTS*",Table1[categories])),"ADULTS",
IF(ISNUMBER(SEARCH("*CHILDREN*",Table1[categories])),"CHILDREN",
IF(ISNUMBER(SEARCH("*TEENS*",Table1[categories])),"TEENS"))))</f>
        <v>#VALUE!</v>
      </c>
      <c r="C1433" t="e">
        <f>Table1[[#This Row],[startdatetime]]</f>
        <v>#VALUE!</v>
      </c>
      <c r="D1433" t="e">
        <f>CONCATENATE(Table1[[#This Row],[summary]],
CHAR(13),
Table1[[#This Row],[startdayname]],
", ",
TEXT((Table1[[#This Row],[startshortdate]]),"MMM D"),
CHAR(13),
TEXT((Table1[[#This Row],[starttime]]), "h:mm am/pm"),CHAR(13),Table1[[#This Row],[description]],CHAR(13))</f>
        <v>#VALUE!</v>
      </c>
    </row>
    <row r="1434" spans="1:4" x14ac:dyDescent="0.25">
      <c r="A1434" t="e">
        <f>VLOOKUP(Table1[[#This Row],[locationaddress]],VENUEID!$A$2:$B$28,1,TRUE)</f>
        <v>#VALUE!</v>
      </c>
      <c r="B1434" t="e">
        <f>IF(Table1[[#This Row],[categories]]="","",
IF(ISNUMBER(SEARCH("*ADULTS*",Table1[categories])),"ADULTS",
IF(ISNUMBER(SEARCH("*CHILDREN*",Table1[categories])),"CHILDREN",
IF(ISNUMBER(SEARCH("*TEENS*",Table1[categories])),"TEENS"))))</f>
        <v>#VALUE!</v>
      </c>
      <c r="C1434" t="e">
        <f>Table1[[#This Row],[startdatetime]]</f>
        <v>#VALUE!</v>
      </c>
      <c r="D1434" t="e">
        <f>CONCATENATE(Table1[[#This Row],[summary]],
CHAR(13),
Table1[[#This Row],[startdayname]],
", ",
TEXT((Table1[[#This Row],[startshortdate]]),"MMM D"),
CHAR(13),
TEXT((Table1[[#This Row],[starttime]]), "h:mm am/pm"),CHAR(13),Table1[[#This Row],[description]],CHAR(13))</f>
        <v>#VALUE!</v>
      </c>
    </row>
    <row r="1435" spans="1:4" x14ac:dyDescent="0.25">
      <c r="A1435" t="e">
        <f>VLOOKUP(Table1[[#This Row],[locationaddress]],VENUEID!$A$2:$B$28,1,TRUE)</f>
        <v>#VALUE!</v>
      </c>
      <c r="B1435" t="e">
        <f>IF(Table1[[#This Row],[categories]]="","",
IF(ISNUMBER(SEARCH("*ADULTS*",Table1[categories])),"ADULTS",
IF(ISNUMBER(SEARCH("*CHILDREN*",Table1[categories])),"CHILDREN",
IF(ISNUMBER(SEARCH("*TEENS*",Table1[categories])),"TEENS"))))</f>
        <v>#VALUE!</v>
      </c>
      <c r="C1435" t="e">
        <f>Table1[[#This Row],[startdatetime]]</f>
        <v>#VALUE!</v>
      </c>
      <c r="D1435" t="e">
        <f>CONCATENATE(Table1[[#This Row],[summary]],
CHAR(13),
Table1[[#This Row],[startdayname]],
", ",
TEXT((Table1[[#This Row],[startshortdate]]),"MMM D"),
CHAR(13),
TEXT((Table1[[#This Row],[starttime]]), "h:mm am/pm"),CHAR(13),Table1[[#This Row],[description]],CHAR(13))</f>
        <v>#VALUE!</v>
      </c>
    </row>
    <row r="1436" spans="1:4" x14ac:dyDescent="0.25">
      <c r="A1436" t="e">
        <f>VLOOKUP(Table1[[#This Row],[locationaddress]],VENUEID!$A$2:$B$28,1,TRUE)</f>
        <v>#VALUE!</v>
      </c>
      <c r="B1436" t="e">
        <f>IF(Table1[[#This Row],[categories]]="","",
IF(ISNUMBER(SEARCH("*ADULTS*",Table1[categories])),"ADULTS",
IF(ISNUMBER(SEARCH("*CHILDREN*",Table1[categories])),"CHILDREN",
IF(ISNUMBER(SEARCH("*TEENS*",Table1[categories])),"TEENS"))))</f>
        <v>#VALUE!</v>
      </c>
      <c r="C1436" t="e">
        <f>Table1[[#This Row],[startdatetime]]</f>
        <v>#VALUE!</v>
      </c>
      <c r="D1436" t="e">
        <f>CONCATENATE(Table1[[#This Row],[summary]],
CHAR(13),
Table1[[#This Row],[startdayname]],
", ",
TEXT((Table1[[#This Row],[startshortdate]]),"MMM D"),
CHAR(13),
TEXT((Table1[[#This Row],[starttime]]), "h:mm am/pm"),CHAR(13),Table1[[#This Row],[description]],CHAR(13))</f>
        <v>#VALUE!</v>
      </c>
    </row>
    <row r="1437" spans="1:4" x14ac:dyDescent="0.25">
      <c r="A1437" t="e">
        <f>VLOOKUP(Table1[[#This Row],[locationaddress]],VENUEID!$A$2:$B$28,1,TRUE)</f>
        <v>#VALUE!</v>
      </c>
      <c r="B1437" t="e">
        <f>IF(Table1[[#This Row],[categories]]="","",
IF(ISNUMBER(SEARCH("*ADULTS*",Table1[categories])),"ADULTS",
IF(ISNUMBER(SEARCH("*CHILDREN*",Table1[categories])),"CHILDREN",
IF(ISNUMBER(SEARCH("*TEENS*",Table1[categories])),"TEENS"))))</f>
        <v>#VALUE!</v>
      </c>
      <c r="C1437" t="e">
        <f>Table1[[#This Row],[startdatetime]]</f>
        <v>#VALUE!</v>
      </c>
      <c r="D1437" t="e">
        <f>CONCATENATE(Table1[[#This Row],[summary]],
CHAR(13),
Table1[[#This Row],[startdayname]],
", ",
TEXT((Table1[[#This Row],[startshortdate]]),"MMM D"),
CHAR(13),
TEXT((Table1[[#This Row],[starttime]]), "h:mm am/pm"),CHAR(13),Table1[[#This Row],[description]],CHAR(13))</f>
        <v>#VALUE!</v>
      </c>
    </row>
    <row r="1438" spans="1:4" x14ac:dyDescent="0.25">
      <c r="A1438" t="e">
        <f>VLOOKUP(Table1[[#This Row],[locationaddress]],VENUEID!$A$2:$B$28,1,TRUE)</f>
        <v>#VALUE!</v>
      </c>
      <c r="B1438" t="e">
        <f>IF(Table1[[#This Row],[categories]]="","",
IF(ISNUMBER(SEARCH("*ADULTS*",Table1[categories])),"ADULTS",
IF(ISNUMBER(SEARCH("*CHILDREN*",Table1[categories])),"CHILDREN",
IF(ISNUMBER(SEARCH("*TEENS*",Table1[categories])),"TEENS"))))</f>
        <v>#VALUE!</v>
      </c>
      <c r="C1438" t="e">
        <f>Table1[[#This Row],[startdatetime]]</f>
        <v>#VALUE!</v>
      </c>
      <c r="D1438" t="e">
        <f>CONCATENATE(Table1[[#This Row],[summary]],
CHAR(13),
Table1[[#This Row],[startdayname]],
", ",
TEXT((Table1[[#This Row],[startshortdate]]),"MMM D"),
CHAR(13),
TEXT((Table1[[#This Row],[starttime]]), "h:mm am/pm"),CHAR(13),Table1[[#This Row],[description]],CHAR(13))</f>
        <v>#VALUE!</v>
      </c>
    </row>
    <row r="1439" spans="1:4" x14ac:dyDescent="0.25">
      <c r="A1439" t="e">
        <f>VLOOKUP(Table1[[#This Row],[locationaddress]],VENUEID!$A$2:$B$28,1,TRUE)</f>
        <v>#VALUE!</v>
      </c>
      <c r="B1439" t="e">
        <f>IF(Table1[[#This Row],[categories]]="","",
IF(ISNUMBER(SEARCH("*ADULTS*",Table1[categories])),"ADULTS",
IF(ISNUMBER(SEARCH("*CHILDREN*",Table1[categories])),"CHILDREN",
IF(ISNUMBER(SEARCH("*TEENS*",Table1[categories])),"TEENS"))))</f>
        <v>#VALUE!</v>
      </c>
      <c r="C1439" t="e">
        <f>Table1[[#This Row],[startdatetime]]</f>
        <v>#VALUE!</v>
      </c>
      <c r="D1439" t="e">
        <f>CONCATENATE(Table1[[#This Row],[summary]],
CHAR(13),
Table1[[#This Row],[startdayname]],
", ",
TEXT((Table1[[#This Row],[startshortdate]]),"MMM D"),
CHAR(13),
TEXT((Table1[[#This Row],[starttime]]), "h:mm am/pm"),CHAR(13),Table1[[#This Row],[description]],CHAR(13))</f>
        <v>#VALUE!</v>
      </c>
    </row>
    <row r="1440" spans="1:4" x14ac:dyDescent="0.25">
      <c r="A1440" t="e">
        <f>VLOOKUP(Table1[[#This Row],[locationaddress]],VENUEID!$A$2:$B$28,1,TRUE)</f>
        <v>#VALUE!</v>
      </c>
      <c r="B1440" t="e">
        <f>IF(Table1[[#This Row],[categories]]="","",
IF(ISNUMBER(SEARCH("*ADULTS*",Table1[categories])),"ADULTS",
IF(ISNUMBER(SEARCH("*CHILDREN*",Table1[categories])),"CHILDREN",
IF(ISNUMBER(SEARCH("*TEENS*",Table1[categories])),"TEENS"))))</f>
        <v>#VALUE!</v>
      </c>
      <c r="C1440" t="e">
        <f>Table1[[#This Row],[startdatetime]]</f>
        <v>#VALUE!</v>
      </c>
      <c r="D1440" t="e">
        <f>CONCATENATE(Table1[[#This Row],[summary]],
CHAR(13),
Table1[[#This Row],[startdayname]],
", ",
TEXT((Table1[[#This Row],[startshortdate]]),"MMM D"),
CHAR(13),
TEXT((Table1[[#This Row],[starttime]]), "h:mm am/pm"),CHAR(13),Table1[[#This Row],[description]],CHAR(13))</f>
        <v>#VALUE!</v>
      </c>
    </row>
    <row r="1441" spans="1:4" x14ac:dyDescent="0.25">
      <c r="A1441" t="e">
        <f>VLOOKUP(Table1[[#This Row],[locationaddress]],VENUEID!$A$2:$B$28,1,TRUE)</f>
        <v>#VALUE!</v>
      </c>
      <c r="B1441" t="e">
        <f>IF(Table1[[#This Row],[categories]]="","",
IF(ISNUMBER(SEARCH("*ADULTS*",Table1[categories])),"ADULTS",
IF(ISNUMBER(SEARCH("*CHILDREN*",Table1[categories])),"CHILDREN",
IF(ISNUMBER(SEARCH("*TEENS*",Table1[categories])),"TEENS"))))</f>
        <v>#VALUE!</v>
      </c>
      <c r="C1441" t="e">
        <f>Table1[[#This Row],[startdatetime]]</f>
        <v>#VALUE!</v>
      </c>
      <c r="D1441" t="e">
        <f>CONCATENATE(Table1[[#This Row],[summary]],
CHAR(13),
Table1[[#This Row],[startdayname]],
", ",
TEXT((Table1[[#This Row],[startshortdate]]),"MMM D"),
CHAR(13),
TEXT((Table1[[#This Row],[starttime]]), "h:mm am/pm"),CHAR(13),Table1[[#This Row],[description]],CHAR(13))</f>
        <v>#VALUE!</v>
      </c>
    </row>
    <row r="1442" spans="1:4" x14ac:dyDescent="0.25">
      <c r="A1442" t="e">
        <f>VLOOKUP(Table1[[#This Row],[locationaddress]],VENUEID!$A$2:$B$28,1,TRUE)</f>
        <v>#VALUE!</v>
      </c>
      <c r="B1442" t="e">
        <f>IF(Table1[[#This Row],[categories]]="","",
IF(ISNUMBER(SEARCH("*ADULTS*",Table1[categories])),"ADULTS",
IF(ISNUMBER(SEARCH("*CHILDREN*",Table1[categories])),"CHILDREN",
IF(ISNUMBER(SEARCH("*TEENS*",Table1[categories])),"TEENS"))))</f>
        <v>#VALUE!</v>
      </c>
      <c r="C1442" t="e">
        <f>Table1[[#This Row],[startdatetime]]</f>
        <v>#VALUE!</v>
      </c>
      <c r="D1442" t="e">
        <f>CONCATENATE(Table1[[#This Row],[summary]],
CHAR(13),
Table1[[#This Row],[startdayname]],
", ",
TEXT((Table1[[#This Row],[startshortdate]]),"MMM D"),
CHAR(13),
TEXT((Table1[[#This Row],[starttime]]), "h:mm am/pm"),CHAR(13),Table1[[#This Row],[description]],CHAR(13))</f>
        <v>#VALUE!</v>
      </c>
    </row>
    <row r="1443" spans="1:4" x14ac:dyDescent="0.25">
      <c r="A1443" t="e">
        <f>VLOOKUP(Table1[[#This Row],[locationaddress]],VENUEID!$A$2:$B$28,1,TRUE)</f>
        <v>#VALUE!</v>
      </c>
      <c r="B1443" t="e">
        <f>IF(Table1[[#This Row],[categories]]="","",
IF(ISNUMBER(SEARCH("*ADULTS*",Table1[categories])),"ADULTS",
IF(ISNUMBER(SEARCH("*CHILDREN*",Table1[categories])),"CHILDREN",
IF(ISNUMBER(SEARCH("*TEENS*",Table1[categories])),"TEENS"))))</f>
        <v>#VALUE!</v>
      </c>
      <c r="C1443" t="e">
        <f>Table1[[#This Row],[startdatetime]]</f>
        <v>#VALUE!</v>
      </c>
      <c r="D1443" t="e">
        <f>CONCATENATE(Table1[[#This Row],[summary]],
CHAR(13),
Table1[[#This Row],[startdayname]],
", ",
TEXT((Table1[[#This Row],[startshortdate]]),"MMM D"),
CHAR(13),
TEXT((Table1[[#This Row],[starttime]]), "h:mm am/pm"),CHAR(13),Table1[[#This Row],[description]],CHAR(13))</f>
        <v>#VALUE!</v>
      </c>
    </row>
    <row r="1444" spans="1:4" x14ac:dyDescent="0.25">
      <c r="A1444" t="e">
        <f>VLOOKUP(Table1[[#This Row],[locationaddress]],VENUEID!$A$2:$B$28,1,TRUE)</f>
        <v>#VALUE!</v>
      </c>
      <c r="B1444" t="e">
        <f>IF(Table1[[#This Row],[categories]]="","",
IF(ISNUMBER(SEARCH("*ADULTS*",Table1[categories])),"ADULTS",
IF(ISNUMBER(SEARCH("*CHILDREN*",Table1[categories])),"CHILDREN",
IF(ISNUMBER(SEARCH("*TEENS*",Table1[categories])),"TEENS"))))</f>
        <v>#VALUE!</v>
      </c>
      <c r="C1444" t="e">
        <f>Table1[[#This Row],[startdatetime]]</f>
        <v>#VALUE!</v>
      </c>
      <c r="D1444" t="e">
        <f>CONCATENATE(Table1[[#This Row],[summary]],
CHAR(13),
Table1[[#This Row],[startdayname]],
", ",
TEXT((Table1[[#This Row],[startshortdate]]),"MMM D"),
CHAR(13),
TEXT((Table1[[#This Row],[starttime]]), "h:mm am/pm"),CHAR(13),Table1[[#This Row],[description]],CHAR(13))</f>
        <v>#VALUE!</v>
      </c>
    </row>
    <row r="1445" spans="1:4" x14ac:dyDescent="0.25">
      <c r="A1445" t="e">
        <f>VLOOKUP(Table1[[#This Row],[locationaddress]],VENUEID!$A$2:$B$28,1,TRUE)</f>
        <v>#VALUE!</v>
      </c>
      <c r="B1445" t="e">
        <f>IF(Table1[[#This Row],[categories]]="","",
IF(ISNUMBER(SEARCH("*ADULTS*",Table1[categories])),"ADULTS",
IF(ISNUMBER(SEARCH("*CHILDREN*",Table1[categories])),"CHILDREN",
IF(ISNUMBER(SEARCH("*TEENS*",Table1[categories])),"TEENS"))))</f>
        <v>#VALUE!</v>
      </c>
      <c r="C1445" t="e">
        <f>Table1[[#This Row],[startdatetime]]</f>
        <v>#VALUE!</v>
      </c>
      <c r="D1445" t="e">
        <f>CONCATENATE(Table1[[#This Row],[summary]],
CHAR(13),
Table1[[#This Row],[startdayname]],
", ",
TEXT((Table1[[#This Row],[startshortdate]]),"MMM D"),
CHAR(13),
TEXT((Table1[[#This Row],[starttime]]), "h:mm am/pm"),CHAR(13),Table1[[#This Row],[description]],CHAR(13))</f>
        <v>#VALUE!</v>
      </c>
    </row>
    <row r="1446" spans="1:4" x14ac:dyDescent="0.25">
      <c r="A1446" t="e">
        <f>VLOOKUP(Table1[[#This Row],[locationaddress]],VENUEID!$A$2:$B$28,1,TRUE)</f>
        <v>#VALUE!</v>
      </c>
      <c r="B1446" t="e">
        <f>IF(Table1[[#This Row],[categories]]="","",
IF(ISNUMBER(SEARCH("*ADULTS*",Table1[categories])),"ADULTS",
IF(ISNUMBER(SEARCH("*CHILDREN*",Table1[categories])),"CHILDREN",
IF(ISNUMBER(SEARCH("*TEENS*",Table1[categories])),"TEENS"))))</f>
        <v>#VALUE!</v>
      </c>
      <c r="C1446" t="e">
        <f>Table1[[#This Row],[startdatetime]]</f>
        <v>#VALUE!</v>
      </c>
      <c r="D1446" t="e">
        <f>CONCATENATE(Table1[[#This Row],[summary]],
CHAR(13),
Table1[[#This Row],[startdayname]],
", ",
TEXT((Table1[[#This Row],[startshortdate]]),"MMM D"),
CHAR(13),
TEXT((Table1[[#This Row],[starttime]]), "h:mm am/pm"),CHAR(13),Table1[[#This Row],[description]],CHAR(13))</f>
        <v>#VALUE!</v>
      </c>
    </row>
    <row r="1447" spans="1:4" x14ac:dyDescent="0.25">
      <c r="A1447" t="e">
        <f>VLOOKUP(Table1[[#This Row],[locationaddress]],VENUEID!$A$2:$B$28,1,TRUE)</f>
        <v>#VALUE!</v>
      </c>
      <c r="B1447" t="e">
        <f>IF(Table1[[#This Row],[categories]]="","",
IF(ISNUMBER(SEARCH("*ADULTS*",Table1[categories])),"ADULTS",
IF(ISNUMBER(SEARCH("*CHILDREN*",Table1[categories])),"CHILDREN",
IF(ISNUMBER(SEARCH("*TEENS*",Table1[categories])),"TEENS"))))</f>
        <v>#VALUE!</v>
      </c>
      <c r="C1447" t="e">
        <f>Table1[[#This Row],[startdatetime]]</f>
        <v>#VALUE!</v>
      </c>
      <c r="D1447" t="e">
        <f>CONCATENATE(Table1[[#This Row],[summary]],
CHAR(13),
Table1[[#This Row],[startdayname]],
", ",
TEXT((Table1[[#This Row],[startshortdate]]),"MMM D"),
CHAR(13),
TEXT((Table1[[#This Row],[starttime]]), "h:mm am/pm"),CHAR(13),Table1[[#This Row],[description]],CHAR(13))</f>
        <v>#VALUE!</v>
      </c>
    </row>
    <row r="1448" spans="1:4" x14ac:dyDescent="0.25">
      <c r="A1448" t="e">
        <f>VLOOKUP(Table1[[#This Row],[locationaddress]],VENUEID!$A$2:$B$28,1,TRUE)</f>
        <v>#VALUE!</v>
      </c>
      <c r="B1448" t="e">
        <f>IF(Table1[[#This Row],[categories]]="","",
IF(ISNUMBER(SEARCH("*ADULTS*",Table1[categories])),"ADULTS",
IF(ISNUMBER(SEARCH("*CHILDREN*",Table1[categories])),"CHILDREN",
IF(ISNUMBER(SEARCH("*TEENS*",Table1[categories])),"TEENS"))))</f>
        <v>#VALUE!</v>
      </c>
      <c r="C1448" t="e">
        <f>Table1[[#This Row],[startdatetime]]</f>
        <v>#VALUE!</v>
      </c>
      <c r="D1448" t="e">
        <f>CONCATENATE(Table1[[#This Row],[summary]],
CHAR(13),
Table1[[#This Row],[startdayname]],
", ",
TEXT((Table1[[#This Row],[startshortdate]]),"MMM D"),
CHAR(13),
TEXT((Table1[[#This Row],[starttime]]), "h:mm am/pm"),CHAR(13),Table1[[#This Row],[description]],CHAR(13))</f>
        <v>#VALUE!</v>
      </c>
    </row>
    <row r="1449" spans="1:4" x14ac:dyDescent="0.25">
      <c r="A1449" t="e">
        <f>VLOOKUP(Table1[[#This Row],[locationaddress]],VENUEID!$A$2:$B$28,1,TRUE)</f>
        <v>#VALUE!</v>
      </c>
      <c r="B1449" t="e">
        <f>IF(Table1[[#This Row],[categories]]="","",
IF(ISNUMBER(SEARCH("*ADULTS*",Table1[categories])),"ADULTS",
IF(ISNUMBER(SEARCH("*CHILDREN*",Table1[categories])),"CHILDREN",
IF(ISNUMBER(SEARCH("*TEENS*",Table1[categories])),"TEENS"))))</f>
        <v>#VALUE!</v>
      </c>
      <c r="C1449" t="e">
        <f>Table1[[#This Row],[startdatetime]]</f>
        <v>#VALUE!</v>
      </c>
      <c r="D1449" t="e">
        <f>CONCATENATE(Table1[[#This Row],[summary]],
CHAR(13),
Table1[[#This Row],[startdayname]],
", ",
TEXT((Table1[[#This Row],[startshortdate]]),"MMM D"),
CHAR(13),
TEXT((Table1[[#This Row],[starttime]]), "h:mm am/pm"),CHAR(13),Table1[[#This Row],[description]],CHAR(13))</f>
        <v>#VALUE!</v>
      </c>
    </row>
    <row r="1450" spans="1:4" x14ac:dyDescent="0.25">
      <c r="A1450" t="e">
        <f>VLOOKUP(Table1[[#This Row],[locationaddress]],VENUEID!$A$2:$B$28,1,TRUE)</f>
        <v>#VALUE!</v>
      </c>
      <c r="B1450" t="e">
        <f>IF(Table1[[#This Row],[categories]]="","",
IF(ISNUMBER(SEARCH("*ADULTS*",Table1[categories])),"ADULTS",
IF(ISNUMBER(SEARCH("*CHILDREN*",Table1[categories])),"CHILDREN",
IF(ISNUMBER(SEARCH("*TEENS*",Table1[categories])),"TEENS"))))</f>
        <v>#VALUE!</v>
      </c>
      <c r="C1450" t="e">
        <f>Table1[[#This Row],[startdatetime]]</f>
        <v>#VALUE!</v>
      </c>
      <c r="D1450" t="e">
        <f>CONCATENATE(Table1[[#This Row],[summary]],
CHAR(13),
Table1[[#This Row],[startdayname]],
", ",
TEXT((Table1[[#This Row],[startshortdate]]),"MMM D"),
CHAR(13),
TEXT((Table1[[#This Row],[starttime]]), "h:mm am/pm"),CHAR(13),Table1[[#This Row],[description]],CHAR(13))</f>
        <v>#VALUE!</v>
      </c>
    </row>
    <row r="1451" spans="1:4" x14ac:dyDescent="0.25">
      <c r="A1451" t="e">
        <f>VLOOKUP(Table1[[#This Row],[locationaddress]],VENUEID!$A$2:$B$28,1,TRUE)</f>
        <v>#VALUE!</v>
      </c>
      <c r="B1451" t="e">
        <f>IF(Table1[[#This Row],[categories]]="","",
IF(ISNUMBER(SEARCH("*ADULTS*",Table1[categories])),"ADULTS",
IF(ISNUMBER(SEARCH("*CHILDREN*",Table1[categories])),"CHILDREN",
IF(ISNUMBER(SEARCH("*TEENS*",Table1[categories])),"TEENS"))))</f>
        <v>#VALUE!</v>
      </c>
      <c r="C1451" t="e">
        <f>Table1[[#This Row],[startdatetime]]</f>
        <v>#VALUE!</v>
      </c>
      <c r="D1451" t="e">
        <f>CONCATENATE(Table1[[#This Row],[summary]],
CHAR(13),
Table1[[#This Row],[startdayname]],
", ",
TEXT((Table1[[#This Row],[startshortdate]]),"MMM D"),
CHAR(13),
TEXT((Table1[[#This Row],[starttime]]), "h:mm am/pm"),CHAR(13),Table1[[#This Row],[description]],CHAR(13))</f>
        <v>#VALUE!</v>
      </c>
    </row>
    <row r="1452" spans="1:4" x14ac:dyDescent="0.25">
      <c r="A1452" t="e">
        <f>VLOOKUP(Table1[[#This Row],[locationaddress]],VENUEID!$A$2:$B$28,1,TRUE)</f>
        <v>#VALUE!</v>
      </c>
      <c r="B1452" t="e">
        <f>IF(Table1[[#This Row],[categories]]="","",
IF(ISNUMBER(SEARCH("*ADULTS*",Table1[categories])),"ADULTS",
IF(ISNUMBER(SEARCH("*CHILDREN*",Table1[categories])),"CHILDREN",
IF(ISNUMBER(SEARCH("*TEENS*",Table1[categories])),"TEENS"))))</f>
        <v>#VALUE!</v>
      </c>
      <c r="C1452" t="e">
        <f>Table1[[#This Row],[startdatetime]]</f>
        <v>#VALUE!</v>
      </c>
      <c r="D1452" t="e">
        <f>CONCATENATE(Table1[[#This Row],[summary]],
CHAR(13),
Table1[[#This Row],[startdayname]],
", ",
TEXT((Table1[[#This Row],[startshortdate]]),"MMM D"),
CHAR(13),
TEXT((Table1[[#This Row],[starttime]]), "h:mm am/pm"),CHAR(13),Table1[[#This Row],[description]],CHAR(13))</f>
        <v>#VALUE!</v>
      </c>
    </row>
    <row r="1453" spans="1:4" x14ac:dyDescent="0.25">
      <c r="A1453" t="e">
        <f>VLOOKUP(Table1[[#This Row],[locationaddress]],VENUEID!$A$2:$B$28,1,TRUE)</f>
        <v>#VALUE!</v>
      </c>
      <c r="B1453" t="e">
        <f>IF(Table1[[#This Row],[categories]]="","",
IF(ISNUMBER(SEARCH("*ADULTS*",Table1[categories])),"ADULTS",
IF(ISNUMBER(SEARCH("*CHILDREN*",Table1[categories])),"CHILDREN",
IF(ISNUMBER(SEARCH("*TEENS*",Table1[categories])),"TEENS"))))</f>
        <v>#VALUE!</v>
      </c>
      <c r="C1453" t="e">
        <f>Table1[[#This Row],[startdatetime]]</f>
        <v>#VALUE!</v>
      </c>
      <c r="D1453" t="e">
        <f>CONCATENATE(Table1[[#This Row],[summary]],
CHAR(13),
Table1[[#This Row],[startdayname]],
", ",
TEXT((Table1[[#This Row],[startshortdate]]),"MMM D"),
CHAR(13),
TEXT((Table1[[#This Row],[starttime]]), "h:mm am/pm"),CHAR(13),Table1[[#This Row],[description]],CHAR(13))</f>
        <v>#VALUE!</v>
      </c>
    </row>
    <row r="1454" spans="1:4" x14ac:dyDescent="0.25">
      <c r="A1454" t="e">
        <f>VLOOKUP(Table1[[#This Row],[locationaddress]],VENUEID!$A$2:$B$28,1,TRUE)</f>
        <v>#VALUE!</v>
      </c>
      <c r="B1454" t="e">
        <f>IF(Table1[[#This Row],[categories]]="","",
IF(ISNUMBER(SEARCH("*ADULTS*",Table1[categories])),"ADULTS",
IF(ISNUMBER(SEARCH("*CHILDREN*",Table1[categories])),"CHILDREN",
IF(ISNUMBER(SEARCH("*TEENS*",Table1[categories])),"TEENS"))))</f>
        <v>#VALUE!</v>
      </c>
      <c r="C1454" t="e">
        <f>Table1[[#This Row],[startdatetime]]</f>
        <v>#VALUE!</v>
      </c>
      <c r="D1454" t="e">
        <f>CONCATENATE(Table1[[#This Row],[summary]],
CHAR(13),
Table1[[#This Row],[startdayname]],
", ",
TEXT((Table1[[#This Row],[startshortdate]]),"MMM D"),
CHAR(13),
TEXT((Table1[[#This Row],[starttime]]), "h:mm am/pm"),CHAR(13),Table1[[#This Row],[description]],CHAR(13))</f>
        <v>#VALUE!</v>
      </c>
    </row>
    <row r="1455" spans="1:4" x14ac:dyDescent="0.25">
      <c r="A1455" t="e">
        <f>VLOOKUP(Table1[[#This Row],[locationaddress]],VENUEID!$A$2:$B$28,1,TRUE)</f>
        <v>#VALUE!</v>
      </c>
      <c r="B1455" t="e">
        <f>IF(Table1[[#This Row],[categories]]="","",
IF(ISNUMBER(SEARCH("*ADULTS*",Table1[categories])),"ADULTS",
IF(ISNUMBER(SEARCH("*CHILDREN*",Table1[categories])),"CHILDREN",
IF(ISNUMBER(SEARCH("*TEENS*",Table1[categories])),"TEENS"))))</f>
        <v>#VALUE!</v>
      </c>
      <c r="C1455" t="e">
        <f>Table1[[#This Row],[startdatetime]]</f>
        <v>#VALUE!</v>
      </c>
      <c r="D1455" t="e">
        <f>CONCATENATE(Table1[[#This Row],[summary]],
CHAR(13),
Table1[[#This Row],[startdayname]],
", ",
TEXT((Table1[[#This Row],[startshortdate]]),"MMM D"),
CHAR(13),
TEXT((Table1[[#This Row],[starttime]]), "h:mm am/pm"),CHAR(13),Table1[[#This Row],[description]],CHAR(13))</f>
        <v>#VALUE!</v>
      </c>
    </row>
    <row r="1456" spans="1:4" x14ac:dyDescent="0.25">
      <c r="A1456" t="e">
        <f>VLOOKUP(Table1[[#This Row],[locationaddress]],VENUEID!$A$2:$B$28,1,TRUE)</f>
        <v>#VALUE!</v>
      </c>
      <c r="B1456" t="e">
        <f>IF(Table1[[#This Row],[categories]]="","",
IF(ISNUMBER(SEARCH("*ADULTS*",Table1[categories])),"ADULTS",
IF(ISNUMBER(SEARCH("*CHILDREN*",Table1[categories])),"CHILDREN",
IF(ISNUMBER(SEARCH("*TEENS*",Table1[categories])),"TEENS"))))</f>
        <v>#VALUE!</v>
      </c>
      <c r="C1456" t="e">
        <f>Table1[[#This Row],[startdatetime]]</f>
        <v>#VALUE!</v>
      </c>
      <c r="D1456" t="e">
        <f>CONCATENATE(Table1[[#This Row],[summary]],
CHAR(13),
Table1[[#This Row],[startdayname]],
", ",
TEXT((Table1[[#This Row],[startshortdate]]),"MMM D"),
CHAR(13),
TEXT((Table1[[#This Row],[starttime]]), "h:mm am/pm"),CHAR(13),Table1[[#This Row],[description]],CHAR(13))</f>
        <v>#VALUE!</v>
      </c>
    </row>
    <row r="1457" spans="1:4" x14ac:dyDescent="0.25">
      <c r="A1457" t="e">
        <f>VLOOKUP(Table1[[#This Row],[locationaddress]],VENUEID!$A$2:$B$28,1,TRUE)</f>
        <v>#VALUE!</v>
      </c>
      <c r="B1457" t="e">
        <f>IF(Table1[[#This Row],[categories]]="","",
IF(ISNUMBER(SEARCH("*ADULTS*",Table1[categories])),"ADULTS",
IF(ISNUMBER(SEARCH("*CHILDREN*",Table1[categories])),"CHILDREN",
IF(ISNUMBER(SEARCH("*TEENS*",Table1[categories])),"TEENS"))))</f>
        <v>#VALUE!</v>
      </c>
      <c r="C1457" t="e">
        <f>Table1[[#This Row],[startdatetime]]</f>
        <v>#VALUE!</v>
      </c>
      <c r="D1457" t="e">
        <f>CONCATENATE(Table1[[#This Row],[summary]],
CHAR(13),
Table1[[#This Row],[startdayname]],
", ",
TEXT((Table1[[#This Row],[startshortdate]]),"MMM D"),
CHAR(13),
TEXT((Table1[[#This Row],[starttime]]), "h:mm am/pm"),CHAR(13),Table1[[#This Row],[description]],CHAR(13))</f>
        <v>#VALUE!</v>
      </c>
    </row>
    <row r="1458" spans="1:4" x14ac:dyDescent="0.25">
      <c r="A1458" t="e">
        <f>VLOOKUP(Table1[[#This Row],[locationaddress]],VENUEID!$A$2:$B$28,1,TRUE)</f>
        <v>#VALUE!</v>
      </c>
      <c r="B1458" t="e">
        <f>IF(Table1[[#This Row],[categories]]="","",
IF(ISNUMBER(SEARCH("*ADULTS*",Table1[categories])),"ADULTS",
IF(ISNUMBER(SEARCH("*CHILDREN*",Table1[categories])),"CHILDREN",
IF(ISNUMBER(SEARCH("*TEENS*",Table1[categories])),"TEENS"))))</f>
        <v>#VALUE!</v>
      </c>
      <c r="C1458" t="e">
        <f>Table1[[#This Row],[startdatetime]]</f>
        <v>#VALUE!</v>
      </c>
      <c r="D1458" t="e">
        <f>CONCATENATE(Table1[[#This Row],[summary]],
CHAR(13),
Table1[[#This Row],[startdayname]],
", ",
TEXT((Table1[[#This Row],[startshortdate]]),"MMM D"),
CHAR(13),
TEXT((Table1[[#This Row],[starttime]]), "h:mm am/pm"),CHAR(13),Table1[[#This Row],[description]],CHAR(13))</f>
        <v>#VALUE!</v>
      </c>
    </row>
    <row r="1459" spans="1:4" x14ac:dyDescent="0.25">
      <c r="A1459" t="e">
        <f>VLOOKUP(Table1[[#This Row],[locationaddress]],VENUEID!$A$2:$B$28,1,TRUE)</f>
        <v>#VALUE!</v>
      </c>
      <c r="B1459" t="e">
        <f>IF(Table1[[#This Row],[categories]]="","",
IF(ISNUMBER(SEARCH("*ADULTS*",Table1[categories])),"ADULTS",
IF(ISNUMBER(SEARCH("*CHILDREN*",Table1[categories])),"CHILDREN",
IF(ISNUMBER(SEARCH("*TEENS*",Table1[categories])),"TEENS"))))</f>
        <v>#VALUE!</v>
      </c>
      <c r="C1459" t="e">
        <f>Table1[[#This Row],[startdatetime]]</f>
        <v>#VALUE!</v>
      </c>
      <c r="D1459" t="e">
        <f>CONCATENATE(Table1[[#This Row],[summary]],
CHAR(13),
Table1[[#This Row],[startdayname]],
", ",
TEXT((Table1[[#This Row],[startshortdate]]),"MMM D"),
CHAR(13),
TEXT((Table1[[#This Row],[starttime]]), "h:mm am/pm"),CHAR(13),Table1[[#This Row],[description]],CHAR(13))</f>
        <v>#VALUE!</v>
      </c>
    </row>
    <row r="1460" spans="1:4" x14ac:dyDescent="0.25">
      <c r="A1460" t="e">
        <f>VLOOKUP(Table1[[#This Row],[locationaddress]],VENUEID!$A$2:$B$28,1,TRUE)</f>
        <v>#VALUE!</v>
      </c>
      <c r="B1460" t="e">
        <f>IF(Table1[[#This Row],[categories]]="","",
IF(ISNUMBER(SEARCH("*ADULTS*",Table1[categories])),"ADULTS",
IF(ISNUMBER(SEARCH("*CHILDREN*",Table1[categories])),"CHILDREN",
IF(ISNUMBER(SEARCH("*TEENS*",Table1[categories])),"TEENS"))))</f>
        <v>#VALUE!</v>
      </c>
      <c r="C1460" t="e">
        <f>Table1[[#This Row],[startdatetime]]</f>
        <v>#VALUE!</v>
      </c>
      <c r="D1460" t="e">
        <f>CONCATENATE(Table1[[#This Row],[summary]],
CHAR(13),
Table1[[#This Row],[startdayname]],
", ",
TEXT((Table1[[#This Row],[startshortdate]]),"MMM D"),
CHAR(13),
TEXT((Table1[[#This Row],[starttime]]), "h:mm am/pm"),CHAR(13),Table1[[#This Row],[description]],CHAR(13))</f>
        <v>#VALUE!</v>
      </c>
    </row>
    <row r="1461" spans="1:4" x14ac:dyDescent="0.25">
      <c r="A1461" t="e">
        <f>VLOOKUP(Table1[[#This Row],[locationaddress]],VENUEID!$A$2:$B$28,1,TRUE)</f>
        <v>#VALUE!</v>
      </c>
      <c r="B1461" t="e">
        <f>IF(Table1[[#This Row],[categories]]="","",
IF(ISNUMBER(SEARCH("*ADULTS*",Table1[categories])),"ADULTS",
IF(ISNUMBER(SEARCH("*CHILDREN*",Table1[categories])),"CHILDREN",
IF(ISNUMBER(SEARCH("*TEENS*",Table1[categories])),"TEENS"))))</f>
        <v>#VALUE!</v>
      </c>
      <c r="C1461" t="e">
        <f>Table1[[#This Row],[startdatetime]]</f>
        <v>#VALUE!</v>
      </c>
      <c r="D1461" t="e">
        <f>CONCATENATE(Table1[[#This Row],[summary]],
CHAR(13),
Table1[[#This Row],[startdayname]],
", ",
TEXT((Table1[[#This Row],[startshortdate]]),"MMM D"),
CHAR(13),
TEXT((Table1[[#This Row],[starttime]]), "h:mm am/pm"),CHAR(13),Table1[[#This Row],[description]],CHAR(13))</f>
        <v>#VALUE!</v>
      </c>
    </row>
    <row r="1462" spans="1:4" x14ac:dyDescent="0.25">
      <c r="A1462" t="e">
        <f>VLOOKUP(Table1[[#This Row],[locationaddress]],VENUEID!$A$2:$B$28,1,TRUE)</f>
        <v>#VALUE!</v>
      </c>
      <c r="B1462" t="e">
        <f>IF(Table1[[#This Row],[categories]]="","",
IF(ISNUMBER(SEARCH("*ADULTS*",Table1[categories])),"ADULTS",
IF(ISNUMBER(SEARCH("*CHILDREN*",Table1[categories])),"CHILDREN",
IF(ISNUMBER(SEARCH("*TEENS*",Table1[categories])),"TEENS"))))</f>
        <v>#VALUE!</v>
      </c>
      <c r="C1462" t="e">
        <f>Table1[[#This Row],[startdatetime]]</f>
        <v>#VALUE!</v>
      </c>
      <c r="D1462" t="e">
        <f>CONCATENATE(Table1[[#This Row],[summary]],
CHAR(13),
Table1[[#This Row],[startdayname]],
", ",
TEXT((Table1[[#This Row],[startshortdate]]),"MMM D"),
CHAR(13),
TEXT((Table1[[#This Row],[starttime]]), "h:mm am/pm"),CHAR(13),Table1[[#This Row],[description]],CHAR(13))</f>
        <v>#VALUE!</v>
      </c>
    </row>
    <row r="1463" spans="1:4" x14ac:dyDescent="0.25">
      <c r="A1463" t="e">
        <f>VLOOKUP(Table1[[#This Row],[locationaddress]],VENUEID!$A$2:$B$28,1,TRUE)</f>
        <v>#VALUE!</v>
      </c>
      <c r="B1463" t="e">
        <f>IF(Table1[[#This Row],[categories]]="","",
IF(ISNUMBER(SEARCH("*ADULTS*",Table1[categories])),"ADULTS",
IF(ISNUMBER(SEARCH("*CHILDREN*",Table1[categories])),"CHILDREN",
IF(ISNUMBER(SEARCH("*TEENS*",Table1[categories])),"TEENS"))))</f>
        <v>#VALUE!</v>
      </c>
      <c r="C1463" t="e">
        <f>Table1[[#This Row],[startdatetime]]</f>
        <v>#VALUE!</v>
      </c>
      <c r="D1463" t="e">
        <f>CONCATENATE(Table1[[#This Row],[summary]],
CHAR(13),
Table1[[#This Row],[startdayname]],
", ",
TEXT((Table1[[#This Row],[startshortdate]]),"MMM D"),
CHAR(13),
TEXT((Table1[[#This Row],[starttime]]), "h:mm am/pm"),CHAR(13),Table1[[#This Row],[description]],CHAR(13))</f>
        <v>#VALUE!</v>
      </c>
    </row>
    <row r="1464" spans="1:4" x14ac:dyDescent="0.25">
      <c r="A1464" t="e">
        <f>VLOOKUP(Table1[[#This Row],[locationaddress]],VENUEID!$A$2:$B$28,1,TRUE)</f>
        <v>#VALUE!</v>
      </c>
      <c r="B1464" t="e">
        <f>IF(Table1[[#This Row],[categories]]="","",
IF(ISNUMBER(SEARCH("*ADULTS*",Table1[categories])),"ADULTS",
IF(ISNUMBER(SEARCH("*CHILDREN*",Table1[categories])),"CHILDREN",
IF(ISNUMBER(SEARCH("*TEENS*",Table1[categories])),"TEENS"))))</f>
        <v>#VALUE!</v>
      </c>
      <c r="C1464" t="e">
        <f>Table1[[#This Row],[startdatetime]]</f>
        <v>#VALUE!</v>
      </c>
      <c r="D1464" t="e">
        <f>CONCATENATE(Table1[[#This Row],[summary]],
CHAR(13),
Table1[[#This Row],[startdayname]],
", ",
TEXT((Table1[[#This Row],[startshortdate]]),"MMM D"),
CHAR(13),
TEXT((Table1[[#This Row],[starttime]]), "h:mm am/pm"),CHAR(13),Table1[[#This Row],[description]],CHAR(13))</f>
        <v>#VALUE!</v>
      </c>
    </row>
    <row r="1465" spans="1:4" x14ac:dyDescent="0.25">
      <c r="A1465" t="e">
        <f>VLOOKUP(Table1[[#This Row],[locationaddress]],VENUEID!$A$2:$B$28,1,TRUE)</f>
        <v>#VALUE!</v>
      </c>
      <c r="B1465" t="e">
        <f>IF(Table1[[#This Row],[categories]]="","",
IF(ISNUMBER(SEARCH("*ADULTS*",Table1[categories])),"ADULTS",
IF(ISNUMBER(SEARCH("*CHILDREN*",Table1[categories])),"CHILDREN",
IF(ISNUMBER(SEARCH("*TEENS*",Table1[categories])),"TEENS"))))</f>
        <v>#VALUE!</v>
      </c>
      <c r="C1465" t="e">
        <f>Table1[[#This Row],[startdatetime]]</f>
        <v>#VALUE!</v>
      </c>
      <c r="D1465" t="e">
        <f>CONCATENATE(Table1[[#This Row],[summary]],
CHAR(13),
Table1[[#This Row],[startdayname]],
", ",
TEXT((Table1[[#This Row],[startshortdate]]),"MMM D"),
CHAR(13),
TEXT((Table1[[#This Row],[starttime]]), "h:mm am/pm"),CHAR(13),Table1[[#This Row],[description]],CHAR(13))</f>
        <v>#VALUE!</v>
      </c>
    </row>
    <row r="1466" spans="1:4" x14ac:dyDescent="0.25">
      <c r="A1466" t="e">
        <f>VLOOKUP(Table1[[#This Row],[locationaddress]],VENUEID!$A$2:$B$28,1,TRUE)</f>
        <v>#VALUE!</v>
      </c>
      <c r="B1466" t="e">
        <f>IF(Table1[[#This Row],[categories]]="","",
IF(ISNUMBER(SEARCH("*ADULTS*",Table1[categories])),"ADULTS",
IF(ISNUMBER(SEARCH("*CHILDREN*",Table1[categories])),"CHILDREN",
IF(ISNUMBER(SEARCH("*TEENS*",Table1[categories])),"TEENS"))))</f>
        <v>#VALUE!</v>
      </c>
      <c r="C1466" t="e">
        <f>Table1[[#This Row],[startdatetime]]</f>
        <v>#VALUE!</v>
      </c>
      <c r="D1466" t="e">
        <f>CONCATENATE(Table1[[#This Row],[summary]],
CHAR(13),
Table1[[#This Row],[startdayname]],
", ",
TEXT((Table1[[#This Row],[startshortdate]]),"MMM D"),
CHAR(13),
TEXT((Table1[[#This Row],[starttime]]), "h:mm am/pm"),CHAR(13),Table1[[#This Row],[description]],CHAR(13))</f>
        <v>#VALUE!</v>
      </c>
    </row>
    <row r="1467" spans="1:4" x14ac:dyDescent="0.25">
      <c r="A1467" t="e">
        <f>VLOOKUP(Table1[[#This Row],[locationaddress]],VENUEID!$A$2:$B$28,1,TRUE)</f>
        <v>#VALUE!</v>
      </c>
      <c r="B1467" t="e">
        <f>IF(Table1[[#This Row],[categories]]="","",
IF(ISNUMBER(SEARCH("*ADULTS*",Table1[categories])),"ADULTS",
IF(ISNUMBER(SEARCH("*CHILDREN*",Table1[categories])),"CHILDREN",
IF(ISNUMBER(SEARCH("*TEENS*",Table1[categories])),"TEENS"))))</f>
        <v>#VALUE!</v>
      </c>
      <c r="C1467" t="e">
        <f>Table1[[#This Row],[startdatetime]]</f>
        <v>#VALUE!</v>
      </c>
      <c r="D1467" t="e">
        <f>CONCATENATE(Table1[[#This Row],[summary]],
CHAR(13),
Table1[[#This Row],[startdayname]],
", ",
TEXT((Table1[[#This Row],[startshortdate]]),"MMM D"),
CHAR(13),
TEXT((Table1[[#This Row],[starttime]]), "h:mm am/pm"),CHAR(13),Table1[[#This Row],[description]],CHAR(13))</f>
        <v>#VALUE!</v>
      </c>
    </row>
    <row r="1468" spans="1:4" x14ac:dyDescent="0.25">
      <c r="A1468" t="e">
        <f>VLOOKUP(Table1[[#This Row],[locationaddress]],VENUEID!$A$2:$B$28,1,TRUE)</f>
        <v>#VALUE!</v>
      </c>
      <c r="B1468" t="e">
        <f>IF(Table1[[#This Row],[categories]]="","",
IF(ISNUMBER(SEARCH("*ADULTS*",Table1[categories])),"ADULTS",
IF(ISNUMBER(SEARCH("*CHILDREN*",Table1[categories])),"CHILDREN",
IF(ISNUMBER(SEARCH("*TEENS*",Table1[categories])),"TEENS"))))</f>
        <v>#VALUE!</v>
      </c>
      <c r="C1468" t="e">
        <f>Table1[[#This Row],[startdatetime]]</f>
        <v>#VALUE!</v>
      </c>
      <c r="D1468" t="e">
        <f>CONCATENATE(Table1[[#This Row],[summary]],
CHAR(13),
Table1[[#This Row],[startdayname]],
", ",
TEXT((Table1[[#This Row],[startshortdate]]),"MMM D"),
CHAR(13),
TEXT((Table1[[#This Row],[starttime]]), "h:mm am/pm"),CHAR(13),Table1[[#This Row],[description]],CHAR(13))</f>
        <v>#VALUE!</v>
      </c>
    </row>
    <row r="1469" spans="1:4" x14ac:dyDescent="0.25">
      <c r="A1469" t="e">
        <f>VLOOKUP(Table1[[#This Row],[locationaddress]],VENUEID!$A$2:$B$28,1,TRUE)</f>
        <v>#VALUE!</v>
      </c>
      <c r="B1469" t="e">
        <f>IF(Table1[[#This Row],[categories]]="","",
IF(ISNUMBER(SEARCH("*ADULTS*",Table1[categories])),"ADULTS",
IF(ISNUMBER(SEARCH("*CHILDREN*",Table1[categories])),"CHILDREN",
IF(ISNUMBER(SEARCH("*TEENS*",Table1[categories])),"TEENS"))))</f>
        <v>#VALUE!</v>
      </c>
      <c r="C1469" t="e">
        <f>Table1[[#This Row],[startdatetime]]</f>
        <v>#VALUE!</v>
      </c>
      <c r="D1469" t="e">
        <f>CONCATENATE(Table1[[#This Row],[summary]],
CHAR(13),
Table1[[#This Row],[startdayname]],
", ",
TEXT((Table1[[#This Row],[startshortdate]]),"MMM D"),
CHAR(13),
TEXT((Table1[[#This Row],[starttime]]), "h:mm am/pm"),CHAR(13),Table1[[#This Row],[description]],CHAR(13))</f>
        <v>#VALUE!</v>
      </c>
    </row>
    <row r="1470" spans="1:4" x14ac:dyDescent="0.25">
      <c r="A1470" t="e">
        <f>VLOOKUP(Table1[[#This Row],[locationaddress]],VENUEID!$A$2:$B$28,1,TRUE)</f>
        <v>#VALUE!</v>
      </c>
      <c r="B1470" t="e">
        <f>IF(Table1[[#This Row],[categories]]="","",
IF(ISNUMBER(SEARCH("*ADULTS*",Table1[categories])),"ADULTS",
IF(ISNUMBER(SEARCH("*CHILDREN*",Table1[categories])),"CHILDREN",
IF(ISNUMBER(SEARCH("*TEENS*",Table1[categories])),"TEENS"))))</f>
        <v>#VALUE!</v>
      </c>
      <c r="C1470" t="e">
        <f>Table1[[#This Row],[startdatetime]]</f>
        <v>#VALUE!</v>
      </c>
      <c r="D1470" t="e">
        <f>CONCATENATE(Table1[[#This Row],[summary]],
CHAR(13),
Table1[[#This Row],[startdayname]],
", ",
TEXT((Table1[[#This Row],[startshortdate]]),"MMM D"),
CHAR(13),
TEXT((Table1[[#This Row],[starttime]]), "h:mm am/pm"),CHAR(13),Table1[[#This Row],[description]],CHAR(13))</f>
        <v>#VALUE!</v>
      </c>
    </row>
    <row r="1471" spans="1:4" x14ac:dyDescent="0.25">
      <c r="A1471" t="e">
        <f>VLOOKUP(Table1[[#This Row],[locationaddress]],VENUEID!$A$2:$B$28,1,TRUE)</f>
        <v>#VALUE!</v>
      </c>
      <c r="B1471" t="e">
        <f>IF(Table1[[#This Row],[categories]]="","",
IF(ISNUMBER(SEARCH("*ADULTS*",Table1[categories])),"ADULTS",
IF(ISNUMBER(SEARCH("*CHILDREN*",Table1[categories])),"CHILDREN",
IF(ISNUMBER(SEARCH("*TEENS*",Table1[categories])),"TEENS"))))</f>
        <v>#VALUE!</v>
      </c>
      <c r="C1471" t="e">
        <f>Table1[[#This Row],[startdatetime]]</f>
        <v>#VALUE!</v>
      </c>
      <c r="D1471" t="e">
        <f>CONCATENATE(Table1[[#This Row],[summary]],
CHAR(13),
Table1[[#This Row],[startdayname]],
", ",
TEXT((Table1[[#This Row],[startshortdate]]),"MMM D"),
CHAR(13),
TEXT((Table1[[#This Row],[starttime]]), "h:mm am/pm"),CHAR(13),Table1[[#This Row],[description]],CHAR(13))</f>
        <v>#VALUE!</v>
      </c>
    </row>
    <row r="1472" spans="1:4" x14ac:dyDescent="0.25">
      <c r="A1472" t="e">
        <f>VLOOKUP(Table1[[#This Row],[locationaddress]],VENUEID!$A$2:$B$28,1,TRUE)</f>
        <v>#VALUE!</v>
      </c>
      <c r="B1472" t="e">
        <f>IF(Table1[[#This Row],[categories]]="","",
IF(ISNUMBER(SEARCH("*ADULTS*",Table1[categories])),"ADULTS",
IF(ISNUMBER(SEARCH("*CHILDREN*",Table1[categories])),"CHILDREN",
IF(ISNUMBER(SEARCH("*TEENS*",Table1[categories])),"TEENS"))))</f>
        <v>#VALUE!</v>
      </c>
      <c r="C1472" t="e">
        <f>Table1[[#This Row],[startdatetime]]</f>
        <v>#VALUE!</v>
      </c>
      <c r="D1472" t="e">
        <f>CONCATENATE(Table1[[#This Row],[summary]],
CHAR(13),
Table1[[#This Row],[startdayname]],
", ",
TEXT((Table1[[#This Row],[startshortdate]]),"MMM D"),
CHAR(13),
TEXT((Table1[[#This Row],[starttime]]), "h:mm am/pm"),CHAR(13),Table1[[#This Row],[description]],CHAR(13))</f>
        <v>#VALUE!</v>
      </c>
    </row>
    <row r="1473" spans="1:4" x14ac:dyDescent="0.25">
      <c r="A1473" t="e">
        <f>VLOOKUP(Table1[[#This Row],[locationaddress]],VENUEID!$A$2:$B$28,1,TRUE)</f>
        <v>#VALUE!</v>
      </c>
      <c r="B1473" t="e">
        <f>IF(Table1[[#This Row],[categories]]="","",
IF(ISNUMBER(SEARCH("*ADULTS*",Table1[categories])),"ADULTS",
IF(ISNUMBER(SEARCH("*CHILDREN*",Table1[categories])),"CHILDREN",
IF(ISNUMBER(SEARCH("*TEENS*",Table1[categories])),"TEENS"))))</f>
        <v>#VALUE!</v>
      </c>
      <c r="C1473" t="e">
        <f>Table1[[#This Row],[startdatetime]]</f>
        <v>#VALUE!</v>
      </c>
      <c r="D1473" t="e">
        <f>CONCATENATE(Table1[[#This Row],[summary]],
CHAR(13),
Table1[[#This Row],[startdayname]],
", ",
TEXT((Table1[[#This Row],[startshortdate]]),"MMM D"),
CHAR(13),
TEXT((Table1[[#This Row],[starttime]]), "h:mm am/pm"),CHAR(13),Table1[[#This Row],[description]],CHAR(13))</f>
        <v>#VALUE!</v>
      </c>
    </row>
    <row r="1474" spans="1:4" x14ac:dyDescent="0.25">
      <c r="A1474" t="e">
        <f>VLOOKUP(Table1[[#This Row],[locationaddress]],VENUEID!$A$2:$B$28,1,TRUE)</f>
        <v>#VALUE!</v>
      </c>
      <c r="B1474" t="e">
        <f>IF(Table1[[#This Row],[categories]]="","",
IF(ISNUMBER(SEARCH("*ADULTS*",Table1[categories])),"ADULTS",
IF(ISNUMBER(SEARCH("*CHILDREN*",Table1[categories])),"CHILDREN",
IF(ISNUMBER(SEARCH("*TEENS*",Table1[categories])),"TEENS"))))</f>
        <v>#VALUE!</v>
      </c>
      <c r="C1474" t="e">
        <f>Table1[[#This Row],[startdatetime]]</f>
        <v>#VALUE!</v>
      </c>
      <c r="D1474" t="e">
        <f>CONCATENATE(Table1[[#This Row],[summary]],
CHAR(13),
Table1[[#This Row],[startdayname]],
", ",
TEXT((Table1[[#This Row],[startshortdate]]),"MMM D"),
CHAR(13),
TEXT((Table1[[#This Row],[starttime]]), "h:mm am/pm"),CHAR(13),Table1[[#This Row],[description]],CHAR(13))</f>
        <v>#VALUE!</v>
      </c>
    </row>
    <row r="1475" spans="1:4" x14ac:dyDescent="0.25">
      <c r="A1475" t="e">
        <f>VLOOKUP(Table1[[#This Row],[locationaddress]],VENUEID!$A$2:$B$28,1,TRUE)</f>
        <v>#VALUE!</v>
      </c>
      <c r="B1475" t="e">
        <f>IF(Table1[[#This Row],[categories]]="","",
IF(ISNUMBER(SEARCH("*ADULTS*",Table1[categories])),"ADULTS",
IF(ISNUMBER(SEARCH("*CHILDREN*",Table1[categories])),"CHILDREN",
IF(ISNUMBER(SEARCH("*TEENS*",Table1[categories])),"TEENS"))))</f>
        <v>#VALUE!</v>
      </c>
      <c r="C1475" t="e">
        <f>Table1[[#This Row],[startdatetime]]</f>
        <v>#VALUE!</v>
      </c>
      <c r="D1475" t="e">
        <f>CONCATENATE(Table1[[#This Row],[summary]],
CHAR(13),
Table1[[#This Row],[startdayname]],
", ",
TEXT((Table1[[#This Row],[startshortdate]]),"MMM D"),
CHAR(13),
TEXT((Table1[[#This Row],[starttime]]), "h:mm am/pm"),CHAR(13),Table1[[#This Row],[description]],CHAR(13))</f>
        <v>#VALUE!</v>
      </c>
    </row>
    <row r="1476" spans="1:4" x14ac:dyDescent="0.25">
      <c r="A1476" t="e">
        <f>VLOOKUP(Table1[[#This Row],[locationaddress]],VENUEID!$A$2:$B$28,1,TRUE)</f>
        <v>#VALUE!</v>
      </c>
      <c r="B1476" t="e">
        <f>IF(Table1[[#This Row],[categories]]="","",
IF(ISNUMBER(SEARCH("*ADULTS*",Table1[categories])),"ADULTS",
IF(ISNUMBER(SEARCH("*CHILDREN*",Table1[categories])),"CHILDREN",
IF(ISNUMBER(SEARCH("*TEENS*",Table1[categories])),"TEENS"))))</f>
        <v>#VALUE!</v>
      </c>
      <c r="C1476" t="e">
        <f>Table1[[#This Row],[startdatetime]]</f>
        <v>#VALUE!</v>
      </c>
      <c r="D1476" t="e">
        <f>CONCATENATE(Table1[[#This Row],[summary]],
CHAR(13),
Table1[[#This Row],[startdayname]],
", ",
TEXT((Table1[[#This Row],[startshortdate]]),"MMM D"),
CHAR(13),
TEXT((Table1[[#This Row],[starttime]]), "h:mm am/pm"),CHAR(13),Table1[[#This Row],[description]],CHAR(13))</f>
        <v>#VALUE!</v>
      </c>
    </row>
    <row r="1477" spans="1:4" x14ac:dyDescent="0.25">
      <c r="A1477" t="e">
        <f>VLOOKUP(Table1[[#This Row],[locationaddress]],VENUEID!$A$2:$B$28,1,TRUE)</f>
        <v>#VALUE!</v>
      </c>
      <c r="B1477" t="e">
        <f>IF(Table1[[#This Row],[categories]]="","",
IF(ISNUMBER(SEARCH("*ADULTS*",Table1[categories])),"ADULTS",
IF(ISNUMBER(SEARCH("*CHILDREN*",Table1[categories])),"CHILDREN",
IF(ISNUMBER(SEARCH("*TEENS*",Table1[categories])),"TEENS"))))</f>
        <v>#VALUE!</v>
      </c>
      <c r="C1477" t="e">
        <f>Table1[[#This Row],[startdatetime]]</f>
        <v>#VALUE!</v>
      </c>
      <c r="D1477" t="e">
        <f>CONCATENATE(Table1[[#This Row],[summary]],
CHAR(13),
Table1[[#This Row],[startdayname]],
", ",
TEXT((Table1[[#This Row],[startshortdate]]),"MMM D"),
CHAR(13),
TEXT((Table1[[#This Row],[starttime]]), "h:mm am/pm"),CHAR(13),Table1[[#This Row],[description]],CHAR(13))</f>
        <v>#VALUE!</v>
      </c>
    </row>
    <row r="1478" spans="1:4" x14ac:dyDescent="0.25">
      <c r="A1478" t="e">
        <f>VLOOKUP(Table1[[#This Row],[locationaddress]],VENUEID!$A$2:$B$28,1,TRUE)</f>
        <v>#VALUE!</v>
      </c>
      <c r="B1478" t="e">
        <f>IF(Table1[[#This Row],[categories]]="","",
IF(ISNUMBER(SEARCH("*ADULTS*",Table1[categories])),"ADULTS",
IF(ISNUMBER(SEARCH("*CHILDREN*",Table1[categories])),"CHILDREN",
IF(ISNUMBER(SEARCH("*TEENS*",Table1[categories])),"TEENS"))))</f>
        <v>#VALUE!</v>
      </c>
      <c r="C1478" t="e">
        <f>Table1[[#This Row],[startdatetime]]</f>
        <v>#VALUE!</v>
      </c>
      <c r="D1478" t="e">
        <f>CONCATENATE(Table1[[#This Row],[summary]],
CHAR(13),
Table1[[#This Row],[startdayname]],
", ",
TEXT((Table1[[#This Row],[startshortdate]]),"MMM D"),
CHAR(13),
TEXT((Table1[[#This Row],[starttime]]), "h:mm am/pm"),CHAR(13),Table1[[#This Row],[description]],CHAR(13))</f>
        <v>#VALUE!</v>
      </c>
    </row>
    <row r="1479" spans="1:4" x14ac:dyDescent="0.25">
      <c r="A1479" t="e">
        <f>VLOOKUP(Table1[[#This Row],[locationaddress]],VENUEID!$A$2:$B$28,1,TRUE)</f>
        <v>#VALUE!</v>
      </c>
      <c r="B1479" t="e">
        <f>IF(Table1[[#This Row],[categories]]="","",
IF(ISNUMBER(SEARCH("*ADULTS*",Table1[categories])),"ADULTS",
IF(ISNUMBER(SEARCH("*CHILDREN*",Table1[categories])),"CHILDREN",
IF(ISNUMBER(SEARCH("*TEENS*",Table1[categories])),"TEENS"))))</f>
        <v>#VALUE!</v>
      </c>
      <c r="C1479" t="e">
        <f>Table1[[#This Row],[startdatetime]]</f>
        <v>#VALUE!</v>
      </c>
      <c r="D1479" t="e">
        <f>CONCATENATE(Table1[[#This Row],[summary]],
CHAR(13),
Table1[[#This Row],[startdayname]],
", ",
TEXT((Table1[[#This Row],[startshortdate]]),"MMM D"),
CHAR(13),
TEXT((Table1[[#This Row],[starttime]]), "h:mm am/pm"),CHAR(13),Table1[[#This Row],[description]],CHAR(13))</f>
        <v>#VALUE!</v>
      </c>
    </row>
    <row r="1480" spans="1:4" x14ac:dyDescent="0.25">
      <c r="A1480" t="e">
        <f>VLOOKUP(Table1[[#This Row],[locationaddress]],VENUEID!$A$2:$B$28,1,TRUE)</f>
        <v>#VALUE!</v>
      </c>
      <c r="B1480" t="e">
        <f>IF(Table1[[#This Row],[categories]]="","",
IF(ISNUMBER(SEARCH("*ADULTS*",Table1[categories])),"ADULTS",
IF(ISNUMBER(SEARCH("*CHILDREN*",Table1[categories])),"CHILDREN",
IF(ISNUMBER(SEARCH("*TEENS*",Table1[categories])),"TEENS"))))</f>
        <v>#VALUE!</v>
      </c>
      <c r="C1480" t="e">
        <f>Table1[[#This Row],[startdatetime]]</f>
        <v>#VALUE!</v>
      </c>
      <c r="D1480" t="e">
        <f>CONCATENATE(Table1[[#This Row],[summary]],
CHAR(13),
Table1[[#This Row],[startdayname]],
", ",
TEXT((Table1[[#This Row],[startshortdate]]),"MMM D"),
CHAR(13),
TEXT((Table1[[#This Row],[starttime]]), "h:mm am/pm"),CHAR(13),Table1[[#This Row],[description]],CHAR(13))</f>
        <v>#VALUE!</v>
      </c>
    </row>
    <row r="1481" spans="1:4" x14ac:dyDescent="0.25">
      <c r="A1481" t="e">
        <f>VLOOKUP(Table1[[#This Row],[locationaddress]],VENUEID!$A$2:$B$28,1,TRUE)</f>
        <v>#VALUE!</v>
      </c>
      <c r="B1481" t="e">
        <f>IF(Table1[[#This Row],[categories]]="","",
IF(ISNUMBER(SEARCH("*ADULTS*",Table1[categories])),"ADULTS",
IF(ISNUMBER(SEARCH("*CHILDREN*",Table1[categories])),"CHILDREN",
IF(ISNUMBER(SEARCH("*TEENS*",Table1[categories])),"TEENS"))))</f>
        <v>#VALUE!</v>
      </c>
      <c r="C1481" t="e">
        <f>Table1[[#This Row],[startdatetime]]</f>
        <v>#VALUE!</v>
      </c>
      <c r="D1481" t="e">
        <f>CONCATENATE(Table1[[#This Row],[summary]],
CHAR(13),
Table1[[#This Row],[startdayname]],
", ",
TEXT((Table1[[#This Row],[startshortdate]]),"MMM D"),
CHAR(13),
TEXT((Table1[[#This Row],[starttime]]), "h:mm am/pm"),CHAR(13),Table1[[#This Row],[description]],CHAR(13))</f>
        <v>#VALUE!</v>
      </c>
    </row>
    <row r="1482" spans="1:4" x14ac:dyDescent="0.25">
      <c r="A1482" t="e">
        <f>VLOOKUP(Table1[[#This Row],[locationaddress]],VENUEID!$A$2:$B$28,1,TRUE)</f>
        <v>#VALUE!</v>
      </c>
      <c r="B1482" t="e">
        <f>IF(Table1[[#This Row],[categories]]="","",
IF(ISNUMBER(SEARCH("*ADULTS*",Table1[categories])),"ADULTS",
IF(ISNUMBER(SEARCH("*CHILDREN*",Table1[categories])),"CHILDREN",
IF(ISNUMBER(SEARCH("*TEENS*",Table1[categories])),"TEENS"))))</f>
        <v>#VALUE!</v>
      </c>
      <c r="C1482" t="e">
        <f>Table1[[#This Row],[startdatetime]]</f>
        <v>#VALUE!</v>
      </c>
      <c r="D1482" t="e">
        <f>CONCATENATE(Table1[[#This Row],[summary]],
CHAR(13),
Table1[[#This Row],[startdayname]],
", ",
TEXT((Table1[[#This Row],[startshortdate]]),"MMM D"),
CHAR(13),
TEXT((Table1[[#This Row],[starttime]]), "h:mm am/pm"),CHAR(13),Table1[[#This Row],[description]],CHAR(13))</f>
        <v>#VALUE!</v>
      </c>
    </row>
    <row r="1483" spans="1:4" x14ac:dyDescent="0.25">
      <c r="A1483" t="e">
        <f>VLOOKUP(Table1[[#This Row],[locationaddress]],VENUEID!$A$2:$B$28,1,TRUE)</f>
        <v>#VALUE!</v>
      </c>
      <c r="B1483" t="e">
        <f>IF(Table1[[#This Row],[categories]]="","",
IF(ISNUMBER(SEARCH("*ADULTS*",Table1[categories])),"ADULTS",
IF(ISNUMBER(SEARCH("*CHILDREN*",Table1[categories])),"CHILDREN",
IF(ISNUMBER(SEARCH("*TEENS*",Table1[categories])),"TEENS"))))</f>
        <v>#VALUE!</v>
      </c>
      <c r="C1483" t="e">
        <f>Table1[[#This Row],[startdatetime]]</f>
        <v>#VALUE!</v>
      </c>
      <c r="D1483" t="e">
        <f>CONCATENATE(Table1[[#This Row],[summary]],
CHAR(13),
Table1[[#This Row],[startdayname]],
", ",
TEXT((Table1[[#This Row],[startshortdate]]),"MMM D"),
CHAR(13),
TEXT((Table1[[#This Row],[starttime]]), "h:mm am/pm"),CHAR(13),Table1[[#This Row],[description]],CHAR(13))</f>
        <v>#VALUE!</v>
      </c>
    </row>
    <row r="1484" spans="1:4" x14ac:dyDescent="0.25">
      <c r="A1484" t="e">
        <f>VLOOKUP(Table1[[#This Row],[locationaddress]],VENUEID!$A$2:$B$28,1,TRUE)</f>
        <v>#VALUE!</v>
      </c>
      <c r="B1484" t="e">
        <f>IF(Table1[[#This Row],[categories]]="","",
IF(ISNUMBER(SEARCH("*ADULTS*",Table1[categories])),"ADULTS",
IF(ISNUMBER(SEARCH("*CHILDREN*",Table1[categories])),"CHILDREN",
IF(ISNUMBER(SEARCH("*TEENS*",Table1[categories])),"TEENS"))))</f>
        <v>#VALUE!</v>
      </c>
      <c r="C1484" t="e">
        <f>Table1[[#This Row],[startdatetime]]</f>
        <v>#VALUE!</v>
      </c>
      <c r="D1484" t="e">
        <f>CONCATENATE(Table1[[#This Row],[summary]],
CHAR(13),
Table1[[#This Row],[startdayname]],
", ",
TEXT((Table1[[#This Row],[startshortdate]]),"MMM D"),
CHAR(13),
TEXT((Table1[[#This Row],[starttime]]), "h:mm am/pm"),CHAR(13),Table1[[#This Row],[description]],CHAR(13))</f>
        <v>#VALUE!</v>
      </c>
    </row>
    <row r="1485" spans="1:4" x14ac:dyDescent="0.25">
      <c r="A1485" t="e">
        <f>VLOOKUP(Table1[[#This Row],[locationaddress]],VENUEID!$A$2:$B$28,1,TRUE)</f>
        <v>#VALUE!</v>
      </c>
      <c r="B1485" t="e">
        <f>IF(Table1[[#This Row],[categories]]="","",
IF(ISNUMBER(SEARCH("*ADULTS*",Table1[categories])),"ADULTS",
IF(ISNUMBER(SEARCH("*CHILDREN*",Table1[categories])),"CHILDREN",
IF(ISNUMBER(SEARCH("*TEENS*",Table1[categories])),"TEENS"))))</f>
        <v>#VALUE!</v>
      </c>
      <c r="C1485" t="e">
        <f>Table1[[#This Row],[startdatetime]]</f>
        <v>#VALUE!</v>
      </c>
      <c r="D1485" t="e">
        <f>CONCATENATE(Table1[[#This Row],[summary]],
CHAR(13),
Table1[[#This Row],[startdayname]],
", ",
TEXT((Table1[[#This Row],[startshortdate]]),"MMM D"),
CHAR(13),
TEXT((Table1[[#This Row],[starttime]]), "h:mm am/pm"),CHAR(13),Table1[[#This Row],[description]],CHAR(13))</f>
        <v>#VALUE!</v>
      </c>
    </row>
    <row r="1486" spans="1:4" x14ac:dyDescent="0.25">
      <c r="A1486" t="e">
        <f>VLOOKUP(Table1[[#This Row],[locationaddress]],VENUEID!$A$2:$B$28,1,TRUE)</f>
        <v>#VALUE!</v>
      </c>
      <c r="B1486" t="e">
        <f>IF(Table1[[#This Row],[categories]]="","",
IF(ISNUMBER(SEARCH("*ADULTS*",Table1[categories])),"ADULTS",
IF(ISNUMBER(SEARCH("*CHILDREN*",Table1[categories])),"CHILDREN",
IF(ISNUMBER(SEARCH("*TEENS*",Table1[categories])),"TEENS"))))</f>
        <v>#VALUE!</v>
      </c>
      <c r="C1486" t="e">
        <f>Table1[[#This Row],[startdatetime]]</f>
        <v>#VALUE!</v>
      </c>
      <c r="D1486" t="e">
        <f>CONCATENATE(Table1[[#This Row],[summary]],
CHAR(13),
Table1[[#This Row],[startdayname]],
", ",
TEXT((Table1[[#This Row],[startshortdate]]),"MMM D"),
CHAR(13),
TEXT((Table1[[#This Row],[starttime]]), "h:mm am/pm"),CHAR(13),Table1[[#This Row],[description]],CHAR(13))</f>
        <v>#VALUE!</v>
      </c>
    </row>
    <row r="1487" spans="1:4" x14ac:dyDescent="0.25">
      <c r="A1487" t="e">
        <f>VLOOKUP(Table1[[#This Row],[locationaddress]],VENUEID!$A$2:$B$28,1,TRUE)</f>
        <v>#VALUE!</v>
      </c>
      <c r="B1487" t="e">
        <f>IF(Table1[[#This Row],[categories]]="","",
IF(ISNUMBER(SEARCH("*ADULTS*",Table1[categories])),"ADULTS",
IF(ISNUMBER(SEARCH("*CHILDREN*",Table1[categories])),"CHILDREN",
IF(ISNUMBER(SEARCH("*TEENS*",Table1[categories])),"TEENS"))))</f>
        <v>#VALUE!</v>
      </c>
      <c r="C1487" t="e">
        <f>Table1[[#This Row],[startdatetime]]</f>
        <v>#VALUE!</v>
      </c>
      <c r="D1487" t="e">
        <f>CONCATENATE(Table1[[#This Row],[summary]],
CHAR(13),
Table1[[#This Row],[startdayname]],
", ",
TEXT((Table1[[#This Row],[startshortdate]]),"MMM D"),
CHAR(13),
TEXT((Table1[[#This Row],[starttime]]), "h:mm am/pm"),CHAR(13),Table1[[#This Row],[description]],CHAR(13))</f>
        <v>#VALUE!</v>
      </c>
    </row>
    <row r="1488" spans="1:4" x14ac:dyDescent="0.25">
      <c r="A1488" t="e">
        <f>VLOOKUP(Table1[[#This Row],[locationaddress]],VENUEID!$A$2:$B$28,1,TRUE)</f>
        <v>#VALUE!</v>
      </c>
      <c r="B1488" t="e">
        <f>IF(Table1[[#This Row],[categories]]="","",
IF(ISNUMBER(SEARCH("*ADULTS*",Table1[categories])),"ADULTS",
IF(ISNUMBER(SEARCH("*CHILDREN*",Table1[categories])),"CHILDREN",
IF(ISNUMBER(SEARCH("*TEENS*",Table1[categories])),"TEENS"))))</f>
        <v>#VALUE!</v>
      </c>
      <c r="C1488" t="e">
        <f>Table1[[#This Row],[startdatetime]]</f>
        <v>#VALUE!</v>
      </c>
      <c r="D1488" t="e">
        <f>CONCATENATE(Table1[[#This Row],[summary]],
CHAR(13),
Table1[[#This Row],[startdayname]],
", ",
TEXT((Table1[[#This Row],[startshortdate]]),"MMM D"),
CHAR(13),
TEXT((Table1[[#This Row],[starttime]]), "h:mm am/pm"),CHAR(13),Table1[[#This Row],[description]],CHAR(13))</f>
        <v>#VALUE!</v>
      </c>
    </row>
    <row r="1489" spans="1:4" x14ac:dyDescent="0.25">
      <c r="A1489" t="e">
        <f>VLOOKUP(Table1[[#This Row],[locationaddress]],VENUEID!$A$2:$B$28,1,TRUE)</f>
        <v>#VALUE!</v>
      </c>
      <c r="B1489" t="e">
        <f>IF(Table1[[#This Row],[categories]]="","",
IF(ISNUMBER(SEARCH("*ADULTS*",Table1[categories])),"ADULTS",
IF(ISNUMBER(SEARCH("*CHILDREN*",Table1[categories])),"CHILDREN",
IF(ISNUMBER(SEARCH("*TEENS*",Table1[categories])),"TEENS"))))</f>
        <v>#VALUE!</v>
      </c>
      <c r="C1489" t="e">
        <f>Table1[[#This Row],[startdatetime]]</f>
        <v>#VALUE!</v>
      </c>
      <c r="D1489" t="e">
        <f>CONCATENATE(Table1[[#This Row],[summary]],
CHAR(13),
Table1[[#This Row],[startdayname]],
", ",
TEXT((Table1[[#This Row],[startshortdate]]),"MMM D"),
CHAR(13),
TEXT((Table1[[#This Row],[starttime]]), "h:mm am/pm"),CHAR(13),Table1[[#This Row],[description]],CHAR(13))</f>
        <v>#VALUE!</v>
      </c>
    </row>
    <row r="1490" spans="1:4" x14ac:dyDescent="0.25">
      <c r="A1490" t="e">
        <f>VLOOKUP(Table1[[#This Row],[locationaddress]],VENUEID!$A$2:$B$28,1,TRUE)</f>
        <v>#VALUE!</v>
      </c>
      <c r="B1490" t="e">
        <f>IF(Table1[[#This Row],[categories]]="","",
IF(ISNUMBER(SEARCH("*ADULTS*",Table1[categories])),"ADULTS",
IF(ISNUMBER(SEARCH("*CHILDREN*",Table1[categories])),"CHILDREN",
IF(ISNUMBER(SEARCH("*TEENS*",Table1[categories])),"TEENS"))))</f>
        <v>#VALUE!</v>
      </c>
      <c r="C1490" t="e">
        <f>Table1[[#This Row],[startdatetime]]</f>
        <v>#VALUE!</v>
      </c>
      <c r="D1490" t="e">
        <f>CONCATENATE(Table1[[#This Row],[summary]],
CHAR(13),
Table1[[#This Row],[startdayname]],
", ",
TEXT((Table1[[#This Row],[startshortdate]]),"MMM D"),
CHAR(13),
TEXT((Table1[[#This Row],[starttime]]), "h:mm am/pm"),CHAR(13),Table1[[#This Row],[description]],CHAR(13))</f>
        <v>#VALUE!</v>
      </c>
    </row>
    <row r="1491" spans="1:4" x14ac:dyDescent="0.25">
      <c r="A1491" t="e">
        <f>VLOOKUP(Table1[[#This Row],[locationaddress]],VENUEID!$A$2:$B$28,1,TRUE)</f>
        <v>#VALUE!</v>
      </c>
      <c r="B1491" t="e">
        <f>IF(Table1[[#This Row],[categories]]="","",
IF(ISNUMBER(SEARCH("*ADULTS*",Table1[categories])),"ADULTS",
IF(ISNUMBER(SEARCH("*CHILDREN*",Table1[categories])),"CHILDREN",
IF(ISNUMBER(SEARCH("*TEENS*",Table1[categories])),"TEENS"))))</f>
        <v>#VALUE!</v>
      </c>
      <c r="C1491" t="e">
        <f>Table1[[#This Row],[startdatetime]]</f>
        <v>#VALUE!</v>
      </c>
      <c r="D1491" t="e">
        <f>CONCATENATE(Table1[[#This Row],[summary]],
CHAR(13),
Table1[[#This Row],[startdayname]],
", ",
TEXT((Table1[[#This Row],[startshortdate]]),"MMM D"),
CHAR(13),
TEXT((Table1[[#This Row],[starttime]]), "h:mm am/pm"),CHAR(13),Table1[[#This Row],[description]],CHAR(13))</f>
        <v>#VALUE!</v>
      </c>
    </row>
    <row r="1492" spans="1:4" x14ac:dyDescent="0.25">
      <c r="A1492" t="e">
        <f>VLOOKUP(Table1[[#This Row],[locationaddress]],VENUEID!$A$2:$B$28,1,TRUE)</f>
        <v>#VALUE!</v>
      </c>
      <c r="B1492" t="e">
        <f>IF(Table1[[#This Row],[categories]]="","",
IF(ISNUMBER(SEARCH("*ADULTS*",Table1[categories])),"ADULTS",
IF(ISNUMBER(SEARCH("*CHILDREN*",Table1[categories])),"CHILDREN",
IF(ISNUMBER(SEARCH("*TEENS*",Table1[categories])),"TEENS"))))</f>
        <v>#VALUE!</v>
      </c>
      <c r="C1492" t="e">
        <f>Table1[[#This Row],[startdatetime]]</f>
        <v>#VALUE!</v>
      </c>
      <c r="D1492" t="e">
        <f>CONCATENATE(Table1[[#This Row],[summary]],
CHAR(13),
Table1[[#This Row],[startdayname]],
", ",
TEXT((Table1[[#This Row],[startshortdate]]),"MMM D"),
CHAR(13),
TEXT((Table1[[#This Row],[starttime]]), "h:mm am/pm"),CHAR(13),Table1[[#This Row],[description]],CHAR(13))</f>
        <v>#VALUE!</v>
      </c>
    </row>
    <row r="1493" spans="1:4" x14ac:dyDescent="0.25">
      <c r="A1493" t="e">
        <f>VLOOKUP(Table1[[#This Row],[locationaddress]],VENUEID!$A$2:$B$28,1,TRUE)</f>
        <v>#VALUE!</v>
      </c>
      <c r="B1493" t="e">
        <f>IF(Table1[[#This Row],[categories]]="","",
IF(ISNUMBER(SEARCH("*ADULTS*",Table1[categories])),"ADULTS",
IF(ISNUMBER(SEARCH("*CHILDREN*",Table1[categories])),"CHILDREN",
IF(ISNUMBER(SEARCH("*TEENS*",Table1[categories])),"TEENS"))))</f>
        <v>#VALUE!</v>
      </c>
      <c r="C1493" t="e">
        <f>Table1[[#This Row],[startdatetime]]</f>
        <v>#VALUE!</v>
      </c>
      <c r="D1493" t="e">
        <f>CONCATENATE(Table1[[#This Row],[summary]],
CHAR(13),
Table1[[#This Row],[startdayname]],
", ",
TEXT((Table1[[#This Row],[startshortdate]]),"MMM D"),
CHAR(13),
TEXT((Table1[[#This Row],[starttime]]), "h:mm am/pm"),CHAR(13),Table1[[#This Row],[description]],CHAR(13))</f>
        <v>#VALUE!</v>
      </c>
    </row>
    <row r="1494" spans="1:4" x14ac:dyDescent="0.25">
      <c r="A1494" t="e">
        <f>VLOOKUP(Table1[[#This Row],[locationaddress]],VENUEID!$A$2:$B$28,1,TRUE)</f>
        <v>#VALUE!</v>
      </c>
      <c r="B1494" t="e">
        <f>IF(Table1[[#This Row],[categories]]="","",
IF(ISNUMBER(SEARCH("*ADULTS*",Table1[categories])),"ADULTS",
IF(ISNUMBER(SEARCH("*CHILDREN*",Table1[categories])),"CHILDREN",
IF(ISNUMBER(SEARCH("*TEENS*",Table1[categories])),"TEENS"))))</f>
        <v>#VALUE!</v>
      </c>
      <c r="C1494" t="e">
        <f>Table1[[#This Row],[startdatetime]]</f>
        <v>#VALUE!</v>
      </c>
      <c r="D1494" t="e">
        <f>CONCATENATE(Table1[[#This Row],[summary]],
CHAR(13),
Table1[[#This Row],[startdayname]],
", ",
TEXT((Table1[[#This Row],[startshortdate]]),"MMM D"),
CHAR(13),
TEXT((Table1[[#This Row],[starttime]]), "h:mm am/pm"),CHAR(13),Table1[[#This Row],[description]],CHAR(13))</f>
        <v>#VALUE!</v>
      </c>
    </row>
    <row r="1495" spans="1:4" x14ac:dyDescent="0.25">
      <c r="A1495" t="e">
        <f>VLOOKUP(Table1[[#This Row],[locationaddress]],VENUEID!$A$2:$B$28,1,TRUE)</f>
        <v>#VALUE!</v>
      </c>
      <c r="B1495" t="e">
        <f>IF(Table1[[#This Row],[categories]]="","",
IF(ISNUMBER(SEARCH("*ADULTS*",Table1[categories])),"ADULTS",
IF(ISNUMBER(SEARCH("*CHILDREN*",Table1[categories])),"CHILDREN",
IF(ISNUMBER(SEARCH("*TEENS*",Table1[categories])),"TEENS"))))</f>
        <v>#VALUE!</v>
      </c>
      <c r="C1495" t="e">
        <f>Table1[[#This Row],[startdatetime]]</f>
        <v>#VALUE!</v>
      </c>
      <c r="D1495" t="e">
        <f>CONCATENATE(Table1[[#This Row],[summary]],
CHAR(13),
Table1[[#This Row],[startdayname]],
", ",
TEXT((Table1[[#This Row],[startshortdate]]),"MMM D"),
CHAR(13),
TEXT((Table1[[#This Row],[starttime]]), "h:mm am/pm"),CHAR(13),Table1[[#This Row],[description]],CHAR(13))</f>
        <v>#VALUE!</v>
      </c>
    </row>
    <row r="1496" spans="1:4" x14ac:dyDescent="0.25">
      <c r="A1496" t="e">
        <f>VLOOKUP(Table1[[#This Row],[locationaddress]],VENUEID!$A$2:$B$28,1,TRUE)</f>
        <v>#VALUE!</v>
      </c>
      <c r="B1496" t="e">
        <f>IF(Table1[[#This Row],[categories]]="","",
IF(ISNUMBER(SEARCH("*ADULTS*",Table1[categories])),"ADULTS",
IF(ISNUMBER(SEARCH("*CHILDREN*",Table1[categories])),"CHILDREN",
IF(ISNUMBER(SEARCH("*TEENS*",Table1[categories])),"TEENS"))))</f>
        <v>#VALUE!</v>
      </c>
      <c r="C1496" t="e">
        <f>Table1[[#This Row],[startdatetime]]</f>
        <v>#VALUE!</v>
      </c>
      <c r="D1496" t="e">
        <f>CONCATENATE(Table1[[#This Row],[summary]],
CHAR(13),
Table1[[#This Row],[startdayname]],
", ",
TEXT((Table1[[#This Row],[startshortdate]]),"MMM D"),
CHAR(13),
TEXT((Table1[[#This Row],[starttime]]), "h:mm am/pm"),CHAR(13),Table1[[#This Row],[description]],CHAR(13))</f>
        <v>#VALUE!</v>
      </c>
    </row>
    <row r="1497" spans="1:4" x14ac:dyDescent="0.25">
      <c r="A1497" t="e">
        <f>VLOOKUP(Table1[[#This Row],[locationaddress]],VENUEID!$A$2:$B$28,1,TRUE)</f>
        <v>#VALUE!</v>
      </c>
      <c r="B1497" t="e">
        <f>IF(Table1[[#This Row],[categories]]="","",
IF(ISNUMBER(SEARCH("*ADULTS*",Table1[categories])),"ADULTS",
IF(ISNUMBER(SEARCH("*CHILDREN*",Table1[categories])),"CHILDREN",
IF(ISNUMBER(SEARCH("*TEENS*",Table1[categories])),"TEENS"))))</f>
        <v>#VALUE!</v>
      </c>
      <c r="C1497" t="e">
        <f>Table1[[#This Row],[startdatetime]]</f>
        <v>#VALUE!</v>
      </c>
      <c r="D1497" t="e">
        <f>CONCATENATE(Table1[[#This Row],[summary]],
CHAR(13),
Table1[[#This Row],[startdayname]],
", ",
TEXT((Table1[[#This Row],[startshortdate]]),"MMM D"),
CHAR(13),
TEXT((Table1[[#This Row],[starttime]]), "h:mm am/pm"),CHAR(13),Table1[[#This Row],[description]],CHAR(13))</f>
        <v>#VALUE!</v>
      </c>
    </row>
    <row r="1498" spans="1:4" x14ac:dyDescent="0.25">
      <c r="A1498" t="e">
        <f>VLOOKUP(Table1[[#This Row],[locationaddress]],VENUEID!$A$2:$B$28,1,TRUE)</f>
        <v>#VALUE!</v>
      </c>
      <c r="B1498" t="e">
        <f>IF(Table1[[#This Row],[categories]]="","",
IF(ISNUMBER(SEARCH("*ADULTS*",Table1[categories])),"ADULTS",
IF(ISNUMBER(SEARCH("*CHILDREN*",Table1[categories])),"CHILDREN",
IF(ISNUMBER(SEARCH("*TEENS*",Table1[categories])),"TEENS"))))</f>
        <v>#VALUE!</v>
      </c>
      <c r="C1498" t="e">
        <f>Table1[[#This Row],[startdatetime]]</f>
        <v>#VALUE!</v>
      </c>
      <c r="D1498" t="e">
        <f>CONCATENATE(Table1[[#This Row],[summary]],
CHAR(13),
Table1[[#This Row],[startdayname]],
", ",
TEXT((Table1[[#This Row],[startshortdate]]),"MMM D"),
CHAR(13),
TEXT((Table1[[#This Row],[starttime]]), "h:mm am/pm"),CHAR(13),Table1[[#This Row],[description]],CHAR(13))</f>
        <v>#VALUE!</v>
      </c>
    </row>
    <row r="1499" spans="1:4" x14ac:dyDescent="0.25">
      <c r="A1499" t="e">
        <f>VLOOKUP(Table1[[#This Row],[locationaddress]],VENUEID!$A$2:$B$28,1,TRUE)</f>
        <v>#VALUE!</v>
      </c>
      <c r="B1499" t="e">
        <f>IF(Table1[[#This Row],[categories]]="","",
IF(ISNUMBER(SEARCH("*ADULTS*",Table1[categories])),"ADULTS",
IF(ISNUMBER(SEARCH("*CHILDREN*",Table1[categories])),"CHILDREN",
IF(ISNUMBER(SEARCH("*TEENS*",Table1[categories])),"TEENS"))))</f>
        <v>#VALUE!</v>
      </c>
      <c r="C1499" t="e">
        <f>Table1[[#This Row],[startdatetime]]</f>
        <v>#VALUE!</v>
      </c>
      <c r="D1499" t="e">
        <f>CONCATENATE(Table1[[#This Row],[summary]],
CHAR(13),
Table1[[#This Row],[startdayname]],
", ",
TEXT((Table1[[#This Row],[startshortdate]]),"MMM D"),
CHAR(13),
TEXT((Table1[[#This Row],[starttime]]), "h:mm am/pm"),CHAR(13),Table1[[#This Row],[description]],CHAR(13))</f>
        <v>#VALUE!</v>
      </c>
    </row>
    <row r="1500" spans="1:4" x14ac:dyDescent="0.25">
      <c r="A1500" t="e">
        <f>VLOOKUP(Table1[[#This Row],[locationaddress]],VENUEID!$A$2:$B$28,1,TRUE)</f>
        <v>#VALUE!</v>
      </c>
      <c r="B1500" t="e">
        <f>IF(Table1[[#This Row],[categories]]="","",
IF(ISNUMBER(SEARCH("*ADULTS*",Table1[categories])),"ADULTS",
IF(ISNUMBER(SEARCH("*CHILDREN*",Table1[categories])),"CHILDREN",
IF(ISNUMBER(SEARCH("*TEENS*",Table1[categories])),"TEENS"))))</f>
        <v>#VALUE!</v>
      </c>
      <c r="C1500" t="e">
        <f>Table1[[#This Row],[startdatetime]]</f>
        <v>#VALUE!</v>
      </c>
      <c r="D1500" t="e">
        <f>CONCATENATE(Table1[[#This Row],[summary]],
CHAR(13),
Table1[[#This Row],[startdayname]],
", ",
TEXT((Table1[[#This Row],[startshortdate]]),"MMM D"),
CHAR(13),
TEXT((Table1[[#This Row],[starttime]]), "h:mm am/pm"),CHAR(13),Table1[[#This Row],[description]],CHAR(13))</f>
        <v>#VALUE!</v>
      </c>
    </row>
    <row r="1501" spans="1:4" x14ac:dyDescent="0.25">
      <c r="A1501" t="e">
        <f>VLOOKUP(Table1[[#This Row],[locationaddress]],VENUEID!$A$2:$B$28,1,TRUE)</f>
        <v>#VALUE!</v>
      </c>
      <c r="B1501" t="e">
        <f>IF(Table1[[#This Row],[categories]]="","",
IF(ISNUMBER(SEARCH("*ADULTS*",Table1[categories])),"ADULTS",
IF(ISNUMBER(SEARCH("*CHILDREN*",Table1[categories])),"CHILDREN",
IF(ISNUMBER(SEARCH("*TEENS*",Table1[categories])),"TEENS"))))</f>
        <v>#VALUE!</v>
      </c>
      <c r="C1501" t="e">
        <f>Table1[[#This Row],[startdatetime]]</f>
        <v>#VALUE!</v>
      </c>
      <c r="D1501" t="e">
        <f>CONCATENATE(Table1[[#This Row],[summary]],
CHAR(13),
Table1[[#This Row],[startdayname]],
", ",
TEXT((Table1[[#This Row],[startshortdate]]),"MMM D"),
CHAR(13),
TEXT((Table1[[#This Row],[starttime]]), "h:mm am/pm"),CHAR(13),Table1[[#This Row],[description]],CHAR(13))</f>
        <v>#VALUE!</v>
      </c>
    </row>
    <row r="1502" spans="1:4" x14ac:dyDescent="0.25">
      <c r="A1502" t="e">
        <f>VLOOKUP(Table1[[#This Row],[locationaddress]],VENUEID!$A$2:$B$28,1,TRUE)</f>
        <v>#VALUE!</v>
      </c>
      <c r="B1502" t="e">
        <f>IF(Table1[[#This Row],[categories]]="","",
IF(ISNUMBER(SEARCH("*ADULTS*",Table1[categories])),"ADULTS",
IF(ISNUMBER(SEARCH("*CHILDREN*",Table1[categories])),"CHILDREN",
IF(ISNUMBER(SEARCH("*TEENS*",Table1[categories])),"TEENS"))))</f>
        <v>#VALUE!</v>
      </c>
      <c r="C1502" t="e">
        <f>Table1[[#This Row],[startdatetime]]</f>
        <v>#VALUE!</v>
      </c>
      <c r="D1502" t="e">
        <f>CONCATENATE(Table1[[#This Row],[summary]],
CHAR(13),
Table1[[#This Row],[startdayname]],
", ",
TEXT((Table1[[#This Row],[startshortdate]]),"MMM D"),
CHAR(13),
TEXT((Table1[[#This Row],[starttime]]), "h:mm am/pm"),CHAR(13),Table1[[#This Row],[description]],CHAR(13))</f>
        <v>#VALUE!</v>
      </c>
    </row>
    <row r="1503" spans="1:4" x14ac:dyDescent="0.25">
      <c r="A1503" t="e">
        <f>VLOOKUP(Table1[[#This Row],[locationaddress]],VENUEID!$A$2:$B$28,1,TRUE)</f>
        <v>#VALUE!</v>
      </c>
      <c r="B1503" t="e">
        <f>IF(Table1[[#This Row],[categories]]="","",
IF(ISNUMBER(SEARCH("*ADULTS*",Table1[categories])),"ADULTS",
IF(ISNUMBER(SEARCH("*CHILDREN*",Table1[categories])),"CHILDREN",
IF(ISNUMBER(SEARCH("*TEENS*",Table1[categories])),"TEENS"))))</f>
        <v>#VALUE!</v>
      </c>
      <c r="C1503" t="e">
        <f>Table1[[#This Row],[startdatetime]]</f>
        <v>#VALUE!</v>
      </c>
      <c r="D1503" t="e">
        <f>CONCATENATE(Table1[[#This Row],[summary]],
CHAR(13),
Table1[[#This Row],[startdayname]],
", ",
TEXT((Table1[[#This Row],[startshortdate]]),"MMM D"),
CHAR(13),
TEXT((Table1[[#This Row],[starttime]]), "h:mm am/pm"),CHAR(13),Table1[[#This Row],[description]],CHAR(13))</f>
        <v>#VALUE!</v>
      </c>
    </row>
    <row r="1504" spans="1:4" x14ac:dyDescent="0.25">
      <c r="A1504" t="e">
        <f>VLOOKUP(Table1[[#This Row],[locationaddress]],VENUEID!$A$2:$B$28,1,TRUE)</f>
        <v>#VALUE!</v>
      </c>
      <c r="B1504" t="e">
        <f>IF(Table1[[#This Row],[categories]]="","",
IF(ISNUMBER(SEARCH("*ADULTS*",Table1[categories])),"ADULTS",
IF(ISNUMBER(SEARCH("*CHILDREN*",Table1[categories])),"CHILDREN",
IF(ISNUMBER(SEARCH("*TEENS*",Table1[categories])),"TEENS"))))</f>
        <v>#VALUE!</v>
      </c>
      <c r="C1504" t="e">
        <f>Table1[[#This Row],[startdatetime]]</f>
        <v>#VALUE!</v>
      </c>
      <c r="D1504" t="e">
        <f>CONCATENATE(Table1[[#This Row],[summary]],
CHAR(13),
Table1[[#This Row],[startdayname]],
", ",
TEXT((Table1[[#This Row],[startshortdate]]),"MMM D"),
CHAR(13),
TEXT((Table1[[#This Row],[starttime]]), "h:mm am/pm"),CHAR(13),Table1[[#This Row],[description]],CHAR(13))</f>
        <v>#VALUE!</v>
      </c>
    </row>
    <row r="1505" spans="1:4" x14ac:dyDescent="0.25">
      <c r="A1505" t="e">
        <f>VLOOKUP(Table1[[#This Row],[locationaddress]],VENUEID!$A$2:$B$28,1,TRUE)</f>
        <v>#VALUE!</v>
      </c>
      <c r="B1505" t="e">
        <f>IF(Table1[[#This Row],[categories]]="","",
IF(ISNUMBER(SEARCH("*ADULTS*",Table1[categories])),"ADULTS",
IF(ISNUMBER(SEARCH("*CHILDREN*",Table1[categories])),"CHILDREN",
IF(ISNUMBER(SEARCH("*TEENS*",Table1[categories])),"TEENS"))))</f>
        <v>#VALUE!</v>
      </c>
      <c r="C1505" t="e">
        <f>Table1[[#This Row],[startdatetime]]</f>
        <v>#VALUE!</v>
      </c>
      <c r="D1505" t="e">
        <f>CONCATENATE(Table1[[#This Row],[summary]],
CHAR(13),
Table1[[#This Row],[startdayname]],
", ",
TEXT((Table1[[#This Row],[startshortdate]]),"MMM D"),
CHAR(13),
TEXT((Table1[[#This Row],[starttime]]), "h:mm am/pm"),CHAR(13),Table1[[#This Row],[description]],CHAR(13))</f>
        <v>#VALUE!</v>
      </c>
    </row>
    <row r="1506" spans="1:4" x14ac:dyDescent="0.25">
      <c r="A1506" t="e">
        <f>VLOOKUP(Table1[[#This Row],[locationaddress]],VENUEID!$A$2:$B$28,1,TRUE)</f>
        <v>#VALUE!</v>
      </c>
      <c r="B1506" t="e">
        <f>IF(Table1[[#This Row],[categories]]="","",
IF(ISNUMBER(SEARCH("*ADULTS*",Table1[categories])),"ADULTS",
IF(ISNUMBER(SEARCH("*CHILDREN*",Table1[categories])),"CHILDREN",
IF(ISNUMBER(SEARCH("*TEENS*",Table1[categories])),"TEENS"))))</f>
        <v>#VALUE!</v>
      </c>
      <c r="C1506" t="e">
        <f>Table1[[#This Row],[startdatetime]]</f>
        <v>#VALUE!</v>
      </c>
      <c r="D1506" t="e">
        <f>CONCATENATE(Table1[[#This Row],[summary]],
CHAR(13),
Table1[[#This Row],[startdayname]],
", ",
TEXT((Table1[[#This Row],[startshortdate]]),"MMM D"),
CHAR(13),
TEXT((Table1[[#This Row],[starttime]]), "h:mm am/pm"),CHAR(13),Table1[[#This Row],[description]],CHAR(13))</f>
        <v>#VALUE!</v>
      </c>
    </row>
    <row r="1507" spans="1:4" x14ac:dyDescent="0.25">
      <c r="A1507" t="e">
        <f>VLOOKUP(Table1[[#This Row],[locationaddress]],VENUEID!$A$2:$B$28,1,TRUE)</f>
        <v>#VALUE!</v>
      </c>
      <c r="B1507" t="e">
        <f>IF(Table1[[#This Row],[categories]]="","",
IF(ISNUMBER(SEARCH("*ADULTS*",Table1[categories])),"ADULTS",
IF(ISNUMBER(SEARCH("*CHILDREN*",Table1[categories])),"CHILDREN",
IF(ISNUMBER(SEARCH("*TEENS*",Table1[categories])),"TEENS"))))</f>
        <v>#VALUE!</v>
      </c>
      <c r="C1507" t="e">
        <f>Table1[[#This Row],[startdatetime]]</f>
        <v>#VALUE!</v>
      </c>
      <c r="D1507" t="e">
        <f>CONCATENATE(Table1[[#This Row],[summary]],
CHAR(13),
Table1[[#This Row],[startdayname]],
", ",
TEXT((Table1[[#This Row],[startshortdate]]),"MMM D"),
CHAR(13),
TEXT((Table1[[#This Row],[starttime]]), "h:mm am/pm"),CHAR(13),Table1[[#This Row],[description]],CHAR(13))</f>
        <v>#VALUE!</v>
      </c>
    </row>
    <row r="1508" spans="1:4" x14ac:dyDescent="0.25">
      <c r="A1508" t="e">
        <f>VLOOKUP(Table1[[#This Row],[locationaddress]],VENUEID!$A$2:$B$28,1,TRUE)</f>
        <v>#VALUE!</v>
      </c>
      <c r="B1508" t="e">
        <f>IF(Table1[[#This Row],[categories]]="","",
IF(ISNUMBER(SEARCH("*ADULTS*",Table1[categories])),"ADULTS",
IF(ISNUMBER(SEARCH("*CHILDREN*",Table1[categories])),"CHILDREN",
IF(ISNUMBER(SEARCH("*TEENS*",Table1[categories])),"TEENS"))))</f>
        <v>#VALUE!</v>
      </c>
      <c r="C1508" t="e">
        <f>Table1[[#This Row],[startdatetime]]</f>
        <v>#VALUE!</v>
      </c>
      <c r="D1508" t="e">
        <f>CONCATENATE(Table1[[#This Row],[summary]],
CHAR(13),
Table1[[#This Row],[startdayname]],
", ",
TEXT((Table1[[#This Row],[startshortdate]]),"MMM D"),
CHAR(13),
TEXT((Table1[[#This Row],[starttime]]), "h:mm am/pm"),CHAR(13),Table1[[#This Row],[description]],CHAR(13))</f>
        <v>#VALUE!</v>
      </c>
    </row>
    <row r="1509" spans="1:4" x14ac:dyDescent="0.25">
      <c r="A1509" t="e">
        <f>VLOOKUP(Table1[[#This Row],[locationaddress]],VENUEID!$A$2:$B$28,1,TRUE)</f>
        <v>#VALUE!</v>
      </c>
      <c r="B1509" t="e">
        <f>IF(Table1[[#This Row],[categories]]="","",
IF(ISNUMBER(SEARCH("*ADULTS*",Table1[categories])),"ADULTS",
IF(ISNUMBER(SEARCH("*CHILDREN*",Table1[categories])),"CHILDREN",
IF(ISNUMBER(SEARCH("*TEENS*",Table1[categories])),"TEENS"))))</f>
        <v>#VALUE!</v>
      </c>
      <c r="C1509" t="e">
        <f>Table1[[#This Row],[startdatetime]]</f>
        <v>#VALUE!</v>
      </c>
      <c r="D1509" t="e">
        <f>CONCATENATE(Table1[[#This Row],[summary]],
CHAR(13),
Table1[[#This Row],[startdayname]],
", ",
TEXT((Table1[[#This Row],[startshortdate]]),"MMM D"),
CHAR(13),
TEXT((Table1[[#This Row],[starttime]]), "h:mm am/pm"),CHAR(13),Table1[[#This Row],[description]],CHAR(13))</f>
        <v>#VALUE!</v>
      </c>
    </row>
    <row r="1510" spans="1:4" x14ac:dyDescent="0.25">
      <c r="A1510" t="e">
        <f>VLOOKUP(Table1[[#This Row],[locationaddress]],VENUEID!$A$2:$B$28,1,TRUE)</f>
        <v>#VALUE!</v>
      </c>
      <c r="B1510" t="e">
        <f>IF(Table1[[#This Row],[categories]]="","",
IF(ISNUMBER(SEARCH("*ADULTS*",Table1[categories])),"ADULTS",
IF(ISNUMBER(SEARCH("*CHILDREN*",Table1[categories])),"CHILDREN",
IF(ISNUMBER(SEARCH("*TEENS*",Table1[categories])),"TEENS"))))</f>
        <v>#VALUE!</v>
      </c>
      <c r="C1510" t="e">
        <f>Table1[[#This Row],[startdatetime]]</f>
        <v>#VALUE!</v>
      </c>
      <c r="D1510" t="e">
        <f>CONCATENATE(Table1[[#This Row],[summary]],
CHAR(13),
Table1[[#This Row],[startdayname]],
", ",
TEXT((Table1[[#This Row],[startshortdate]]),"MMM D"),
CHAR(13),
TEXT((Table1[[#This Row],[starttime]]), "h:mm am/pm"),CHAR(13),Table1[[#This Row],[description]],CHAR(13))</f>
        <v>#VALUE!</v>
      </c>
    </row>
    <row r="1511" spans="1:4" x14ac:dyDescent="0.25">
      <c r="A1511" t="e">
        <f>VLOOKUP(Table1[[#This Row],[locationaddress]],VENUEID!$A$2:$B$28,1,TRUE)</f>
        <v>#VALUE!</v>
      </c>
      <c r="B1511" t="e">
        <f>IF(Table1[[#This Row],[categories]]="","",
IF(ISNUMBER(SEARCH("*ADULTS*",Table1[categories])),"ADULTS",
IF(ISNUMBER(SEARCH("*CHILDREN*",Table1[categories])),"CHILDREN",
IF(ISNUMBER(SEARCH("*TEENS*",Table1[categories])),"TEENS"))))</f>
        <v>#VALUE!</v>
      </c>
      <c r="C1511" t="e">
        <f>Table1[[#This Row],[startdatetime]]</f>
        <v>#VALUE!</v>
      </c>
      <c r="D1511" t="e">
        <f>CONCATENATE(Table1[[#This Row],[summary]],
CHAR(13),
Table1[[#This Row],[startdayname]],
", ",
TEXT((Table1[[#This Row],[startshortdate]]),"MMM D"),
CHAR(13),
TEXT((Table1[[#This Row],[starttime]]), "h:mm am/pm"),CHAR(13),Table1[[#This Row],[description]],CHAR(13))</f>
        <v>#VALUE!</v>
      </c>
    </row>
    <row r="1512" spans="1:4" x14ac:dyDescent="0.25">
      <c r="A1512" t="e">
        <f>VLOOKUP(Table1[[#This Row],[locationaddress]],VENUEID!$A$2:$B$28,1,TRUE)</f>
        <v>#VALUE!</v>
      </c>
      <c r="B1512" t="e">
        <f>IF(Table1[[#This Row],[categories]]="","",
IF(ISNUMBER(SEARCH("*ADULTS*",Table1[categories])),"ADULTS",
IF(ISNUMBER(SEARCH("*CHILDREN*",Table1[categories])),"CHILDREN",
IF(ISNUMBER(SEARCH("*TEENS*",Table1[categories])),"TEENS"))))</f>
        <v>#VALUE!</v>
      </c>
      <c r="C1512" t="e">
        <f>Table1[[#This Row],[startdatetime]]</f>
        <v>#VALUE!</v>
      </c>
      <c r="D1512" t="e">
        <f>CONCATENATE(Table1[[#This Row],[summary]],
CHAR(13),
Table1[[#This Row],[startdayname]],
", ",
TEXT((Table1[[#This Row],[startshortdate]]),"MMM D"),
CHAR(13),
TEXT((Table1[[#This Row],[starttime]]), "h:mm am/pm"),CHAR(13),Table1[[#This Row],[description]],CHAR(13))</f>
        <v>#VALUE!</v>
      </c>
    </row>
    <row r="1513" spans="1:4" x14ac:dyDescent="0.25">
      <c r="A1513" t="e">
        <f>VLOOKUP(Table1[[#This Row],[locationaddress]],VENUEID!$A$2:$B$28,1,TRUE)</f>
        <v>#VALUE!</v>
      </c>
      <c r="B1513" t="e">
        <f>IF(Table1[[#This Row],[categories]]="","",
IF(ISNUMBER(SEARCH("*ADULTS*",Table1[categories])),"ADULTS",
IF(ISNUMBER(SEARCH("*CHILDREN*",Table1[categories])),"CHILDREN",
IF(ISNUMBER(SEARCH("*TEENS*",Table1[categories])),"TEENS"))))</f>
        <v>#VALUE!</v>
      </c>
      <c r="C1513" t="e">
        <f>Table1[[#This Row],[startdatetime]]</f>
        <v>#VALUE!</v>
      </c>
      <c r="D1513" t="e">
        <f>CONCATENATE(Table1[[#This Row],[summary]],
CHAR(13),
Table1[[#This Row],[startdayname]],
", ",
TEXT((Table1[[#This Row],[startshortdate]]),"MMM D"),
CHAR(13),
TEXT((Table1[[#This Row],[starttime]]), "h:mm am/pm"),CHAR(13),Table1[[#This Row],[description]],CHAR(13))</f>
        <v>#VALUE!</v>
      </c>
    </row>
    <row r="1514" spans="1:4" x14ac:dyDescent="0.25">
      <c r="A1514" t="e">
        <f>VLOOKUP(Table1[[#This Row],[locationaddress]],VENUEID!$A$2:$B$28,1,TRUE)</f>
        <v>#VALUE!</v>
      </c>
      <c r="B1514" t="e">
        <f>IF(Table1[[#This Row],[categories]]="","",
IF(ISNUMBER(SEARCH("*ADULTS*",Table1[categories])),"ADULTS",
IF(ISNUMBER(SEARCH("*CHILDREN*",Table1[categories])),"CHILDREN",
IF(ISNUMBER(SEARCH("*TEENS*",Table1[categories])),"TEENS"))))</f>
        <v>#VALUE!</v>
      </c>
      <c r="C1514" t="e">
        <f>Table1[[#This Row],[startdatetime]]</f>
        <v>#VALUE!</v>
      </c>
      <c r="D1514" t="e">
        <f>CONCATENATE(Table1[[#This Row],[summary]],
CHAR(13),
Table1[[#This Row],[startdayname]],
", ",
TEXT((Table1[[#This Row],[startshortdate]]),"MMM D"),
CHAR(13),
TEXT((Table1[[#This Row],[starttime]]), "h:mm am/pm"),CHAR(13),Table1[[#This Row],[description]],CHAR(13))</f>
        <v>#VALUE!</v>
      </c>
    </row>
    <row r="1515" spans="1:4" x14ac:dyDescent="0.25">
      <c r="A1515" t="e">
        <f>VLOOKUP(Table1[[#This Row],[locationaddress]],VENUEID!$A$2:$B$28,1,TRUE)</f>
        <v>#VALUE!</v>
      </c>
      <c r="B1515" t="e">
        <f>IF(Table1[[#This Row],[categories]]="","",
IF(ISNUMBER(SEARCH("*ADULTS*",Table1[categories])),"ADULTS",
IF(ISNUMBER(SEARCH("*CHILDREN*",Table1[categories])),"CHILDREN",
IF(ISNUMBER(SEARCH("*TEENS*",Table1[categories])),"TEENS"))))</f>
        <v>#VALUE!</v>
      </c>
      <c r="C1515" t="e">
        <f>Table1[[#This Row],[startdatetime]]</f>
        <v>#VALUE!</v>
      </c>
      <c r="D1515" t="e">
        <f>CONCATENATE(Table1[[#This Row],[summary]],
CHAR(13),
Table1[[#This Row],[startdayname]],
", ",
TEXT((Table1[[#This Row],[startshortdate]]),"MMM D"),
CHAR(13),
TEXT((Table1[[#This Row],[starttime]]), "h:mm am/pm"),CHAR(13),Table1[[#This Row],[description]],CHAR(13))</f>
        <v>#VALUE!</v>
      </c>
    </row>
    <row r="1516" spans="1:4" x14ac:dyDescent="0.25">
      <c r="A1516" t="e">
        <f>VLOOKUP(Table1[[#This Row],[locationaddress]],VENUEID!$A$2:$B$28,1,TRUE)</f>
        <v>#VALUE!</v>
      </c>
      <c r="B1516" t="e">
        <f>IF(Table1[[#This Row],[categories]]="","",
IF(ISNUMBER(SEARCH("*ADULTS*",Table1[categories])),"ADULTS",
IF(ISNUMBER(SEARCH("*CHILDREN*",Table1[categories])),"CHILDREN",
IF(ISNUMBER(SEARCH("*TEENS*",Table1[categories])),"TEENS"))))</f>
        <v>#VALUE!</v>
      </c>
      <c r="C1516" t="e">
        <f>Table1[[#This Row],[startdatetime]]</f>
        <v>#VALUE!</v>
      </c>
      <c r="D1516" t="e">
        <f>CONCATENATE(Table1[[#This Row],[summary]],
CHAR(13),
Table1[[#This Row],[startdayname]],
", ",
TEXT((Table1[[#This Row],[startshortdate]]),"MMM D"),
CHAR(13),
TEXT((Table1[[#This Row],[starttime]]), "h:mm am/pm"),CHAR(13),Table1[[#This Row],[description]],CHAR(13))</f>
        <v>#VALUE!</v>
      </c>
    </row>
    <row r="1517" spans="1:4" x14ac:dyDescent="0.25">
      <c r="A1517" t="e">
        <f>VLOOKUP(Table1[[#This Row],[locationaddress]],VENUEID!$A$2:$B$28,1,TRUE)</f>
        <v>#VALUE!</v>
      </c>
      <c r="B1517" t="e">
        <f>IF(Table1[[#This Row],[categories]]="","",
IF(ISNUMBER(SEARCH("*ADULTS*",Table1[categories])),"ADULTS",
IF(ISNUMBER(SEARCH("*CHILDREN*",Table1[categories])),"CHILDREN",
IF(ISNUMBER(SEARCH("*TEENS*",Table1[categories])),"TEENS"))))</f>
        <v>#VALUE!</v>
      </c>
      <c r="C1517" t="e">
        <f>Table1[[#This Row],[startdatetime]]</f>
        <v>#VALUE!</v>
      </c>
      <c r="D1517" t="e">
        <f>CONCATENATE(Table1[[#This Row],[summary]],
CHAR(13),
Table1[[#This Row],[startdayname]],
", ",
TEXT((Table1[[#This Row],[startshortdate]]),"MMM D"),
CHAR(13),
TEXT((Table1[[#This Row],[starttime]]), "h:mm am/pm"),CHAR(13),Table1[[#This Row],[description]],CHAR(13))</f>
        <v>#VALUE!</v>
      </c>
    </row>
    <row r="1518" spans="1:4" x14ac:dyDescent="0.25">
      <c r="A1518" t="e">
        <f>VLOOKUP(Table1[[#This Row],[locationaddress]],VENUEID!$A$2:$B$28,1,TRUE)</f>
        <v>#VALUE!</v>
      </c>
      <c r="B1518" t="e">
        <f>IF(Table1[[#This Row],[categories]]="","",
IF(ISNUMBER(SEARCH("*ADULTS*",Table1[categories])),"ADULTS",
IF(ISNUMBER(SEARCH("*CHILDREN*",Table1[categories])),"CHILDREN",
IF(ISNUMBER(SEARCH("*TEENS*",Table1[categories])),"TEENS"))))</f>
        <v>#VALUE!</v>
      </c>
      <c r="C1518" t="e">
        <f>Table1[[#This Row],[startdatetime]]</f>
        <v>#VALUE!</v>
      </c>
      <c r="D1518" t="e">
        <f>CONCATENATE(Table1[[#This Row],[summary]],
CHAR(13),
Table1[[#This Row],[startdayname]],
", ",
TEXT((Table1[[#This Row],[startshortdate]]),"MMM D"),
CHAR(13),
TEXT((Table1[[#This Row],[starttime]]), "h:mm am/pm"),CHAR(13),Table1[[#This Row],[description]],CHAR(13))</f>
        <v>#VALUE!</v>
      </c>
    </row>
    <row r="1519" spans="1:4" x14ac:dyDescent="0.25">
      <c r="A1519" t="e">
        <f>VLOOKUP(Table1[[#This Row],[locationaddress]],VENUEID!$A$2:$B$28,1,TRUE)</f>
        <v>#VALUE!</v>
      </c>
      <c r="B1519" t="e">
        <f>IF(Table1[[#This Row],[categories]]="","",
IF(ISNUMBER(SEARCH("*ADULTS*",Table1[categories])),"ADULTS",
IF(ISNUMBER(SEARCH("*CHILDREN*",Table1[categories])),"CHILDREN",
IF(ISNUMBER(SEARCH("*TEENS*",Table1[categories])),"TEENS"))))</f>
        <v>#VALUE!</v>
      </c>
      <c r="C1519" t="e">
        <f>Table1[[#This Row],[startdatetime]]</f>
        <v>#VALUE!</v>
      </c>
      <c r="D1519" t="e">
        <f>CONCATENATE(Table1[[#This Row],[summary]],
CHAR(13),
Table1[[#This Row],[startdayname]],
", ",
TEXT((Table1[[#This Row],[startshortdate]]),"MMM D"),
CHAR(13),
TEXT((Table1[[#This Row],[starttime]]), "h:mm am/pm"),CHAR(13),Table1[[#This Row],[description]],CHAR(13))</f>
        <v>#VALUE!</v>
      </c>
    </row>
    <row r="1520" spans="1:4" x14ac:dyDescent="0.25">
      <c r="A1520" t="e">
        <f>VLOOKUP(Table1[[#This Row],[locationaddress]],VENUEID!$A$2:$B$28,1,TRUE)</f>
        <v>#VALUE!</v>
      </c>
      <c r="B1520" t="e">
        <f>IF(Table1[[#This Row],[categories]]="","",
IF(ISNUMBER(SEARCH("*ADULTS*",Table1[categories])),"ADULTS",
IF(ISNUMBER(SEARCH("*CHILDREN*",Table1[categories])),"CHILDREN",
IF(ISNUMBER(SEARCH("*TEENS*",Table1[categories])),"TEENS"))))</f>
        <v>#VALUE!</v>
      </c>
      <c r="C1520" t="e">
        <f>Table1[[#This Row],[startdatetime]]</f>
        <v>#VALUE!</v>
      </c>
      <c r="D1520" t="e">
        <f>CONCATENATE(Table1[[#This Row],[summary]],
CHAR(13),
Table1[[#This Row],[startdayname]],
", ",
TEXT((Table1[[#This Row],[startshortdate]]),"MMM D"),
CHAR(13),
TEXT((Table1[[#This Row],[starttime]]), "h:mm am/pm"),CHAR(13),Table1[[#This Row],[description]],CHAR(13))</f>
        <v>#VALUE!</v>
      </c>
    </row>
    <row r="1521" spans="1:4" x14ac:dyDescent="0.25">
      <c r="A1521" t="e">
        <f>VLOOKUP(Table1[[#This Row],[locationaddress]],VENUEID!$A$2:$B$28,1,TRUE)</f>
        <v>#VALUE!</v>
      </c>
      <c r="B1521" t="e">
        <f>IF(Table1[[#This Row],[categories]]="","",
IF(ISNUMBER(SEARCH("*ADULTS*",Table1[categories])),"ADULTS",
IF(ISNUMBER(SEARCH("*CHILDREN*",Table1[categories])),"CHILDREN",
IF(ISNUMBER(SEARCH("*TEENS*",Table1[categories])),"TEENS"))))</f>
        <v>#VALUE!</v>
      </c>
      <c r="C1521" t="e">
        <f>Table1[[#This Row],[startdatetime]]</f>
        <v>#VALUE!</v>
      </c>
      <c r="D1521" t="e">
        <f>CONCATENATE(Table1[[#This Row],[summary]],
CHAR(13),
Table1[[#This Row],[startdayname]],
", ",
TEXT((Table1[[#This Row],[startshortdate]]),"MMM D"),
CHAR(13),
TEXT((Table1[[#This Row],[starttime]]), "h:mm am/pm"),CHAR(13),Table1[[#This Row],[description]],CHAR(13))</f>
        <v>#VALUE!</v>
      </c>
    </row>
    <row r="1522" spans="1:4" x14ac:dyDescent="0.25">
      <c r="A1522" t="e">
        <f>VLOOKUP(Table1[[#This Row],[locationaddress]],VENUEID!$A$2:$B$28,1,TRUE)</f>
        <v>#VALUE!</v>
      </c>
      <c r="B1522" t="e">
        <f>IF(Table1[[#This Row],[categories]]="","",
IF(ISNUMBER(SEARCH("*ADULTS*",Table1[categories])),"ADULTS",
IF(ISNUMBER(SEARCH("*CHILDREN*",Table1[categories])),"CHILDREN",
IF(ISNUMBER(SEARCH("*TEENS*",Table1[categories])),"TEENS"))))</f>
        <v>#VALUE!</v>
      </c>
      <c r="C1522" t="e">
        <f>Table1[[#This Row],[startdatetime]]</f>
        <v>#VALUE!</v>
      </c>
      <c r="D1522" t="e">
        <f>CONCATENATE(Table1[[#This Row],[summary]],
CHAR(13),
Table1[[#This Row],[startdayname]],
", ",
TEXT((Table1[[#This Row],[startshortdate]]),"MMM D"),
CHAR(13),
TEXT((Table1[[#This Row],[starttime]]), "h:mm am/pm"),CHAR(13),Table1[[#This Row],[description]],CHAR(13))</f>
        <v>#VALUE!</v>
      </c>
    </row>
    <row r="1523" spans="1:4" x14ac:dyDescent="0.25">
      <c r="A1523" t="e">
        <f>VLOOKUP(Table1[[#This Row],[locationaddress]],VENUEID!$A$2:$B$28,1,TRUE)</f>
        <v>#VALUE!</v>
      </c>
      <c r="B1523" t="e">
        <f>IF(Table1[[#This Row],[categories]]="","",
IF(ISNUMBER(SEARCH("*ADULTS*",Table1[categories])),"ADULTS",
IF(ISNUMBER(SEARCH("*CHILDREN*",Table1[categories])),"CHILDREN",
IF(ISNUMBER(SEARCH("*TEENS*",Table1[categories])),"TEENS"))))</f>
        <v>#VALUE!</v>
      </c>
      <c r="C1523" t="e">
        <f>Table1[[#This Row],[startdatetime]]</f>
        <v>#VALUE!</v>
      </c>
      <c r="D1523" t="e">
        <f>CONCATENATE(Table1[[#This Row],[summary]],
CHAR(13),
Table1[[#This Row],[startdayname]],
", ",
TEXT((Table1[[#This Row],[startshortdate]]),"MMM D"),
CHAR(13),
TEXT((Table1[[#This Row],[starttime]]), "h:mm am/pm"),CHAR(13),Table1[[#This Row],[description]],CHAR(13))</f>
        <v>#VALUE!</v>
      </c>
    </row>
    <row r="1524" spans="1:4" x14ac:dyDescent="0.25">
      <c r="A1524" t="e">
        <f>VLOOKUP(Table1[[#This Row],[locationaddress]],VENUEID!$A$2:$B$28,1,TRUE)</f>
        <v>#VALUE!</v>
      </c>
      <c r="B1524" t="e">
        <f>IF(Table1[[#This Row],[categories]]="","",
IF(ISNUMBER(SEARCH("*ADULTS*",Table1[categories])),"ADULTS",
IF(ISNUMBER(SEARCH("*CHILDREN*",Table1[categories])),"CHILDREN",
IF(ISNUMBER(SEARCH("*TEENS*",Table1[categories])),"TEENS"))))</f>
        <v>#VALUE!</v>
      </c>
      <c r="C1524" t="e">
        <f>Table1[[#This Row],[startdatetime]]</f>
        <v>#VALUE!</v>
      </c>
      <c r="D1524" t="e">
        <f>CONCATENATE(Table1[[#This Row],[summary]],
CHAR(13),
Table1[[#This Row],[startdayname]],
", ",
TEXT((Table1[[#This Row],[startshortdate]]),"MMM D"),
CHAR(13),
TEXT((Table1[[#This Row],[starttime]]), "h:mm am/pm"),CHAR(13),Table1[[#This Row],[description]],CHAR(13))</f>
        <v>#VALUE!</v>
      </c>
    </row>
    <row r="1525" spans="1:4" x14ac:dyDescent="0.25">
      <c r="A1525" t="e">
        <f>VLOOKUP(Table1[[#This Row],[locationaddress]],VENUEID!$A$2:$B$28,1,TRUE)</f>
        <v>#VALUE!</v>
      </c>
      <c r="B1525" t="e">
        <f>IF(Table1[[#This Row],[categories]]="","",
IF(ISNUMBER(SEARCH("*ADULTS*",Table1[categories])),"ADULTS",
IF(ISNUMBER(SEARCH("*CHILDREN*",Table1[categories])),"CHILDREN",
IF(ISNUMBER(SEARCH("*TEENS*",Table1[categories])),"TEENS"))))</f>
        <v>#VALUE!</v>
      </c>
      <c r="C1525" t="e">
        <f>Table1[[#This Row],[startdatetime]]</f>
        <v>#VALUE!</v>
      </c>
      <c r="D1525" t="e">
        <f>CONCATENATE(Table1[[#This Row],[summary]],
CHAR(13),
Table1[[#This Row],[startdayname]],
", ",
TEXT((Table1[[#This Row],[startshortdate]]),"MMM D"),
CHAR(13),
TEXT((Table1[[#This Row],[starttime]]), "h:mm am/pm"),CHAR(13),Table1[[#This Row],[description]],CHAR(13))</f>
        <v>#VALUE!</v>
      </c>
    </row>
    <row r="1526" spans="1:4" x14ac:dyDescent="0.25">
      <c r="A1526" t="e">
        <f>VLOOKUP(Table1[[#This Row],[locationaddress]],VENUEID!$A$2:$B$28,1,TRUE)</f>
        <v>#VALUE!</v>
      </c>
      <c r="B1526" t="e">
        <f>IF(Table1[[#This Row],[categories]]="","",
IF(ISNUMBER(SEARCH("*ADULTS*",Table1[categories])),"ADULTS",
IF(ISNUMBER(SEARCH("*CHILDREN*",Table1[categories])),"CHILDREN",
IF(ISNUMBER(SEARCH("*TEENS*",Table1[categories])),"TEENS"))))</f>
        <v>#VALUE!</v>
      </c>
      <c r="C1526" t="e">
        <f>Table1[[#This Row],[startdatetime]]</f>
        <v>#VALUE!</v>
      </c>
      <c r="D1526" t="e">
        <f>CONCATENATE(Table1[[#This Row],[summary]],
CHAR(13),
Table1[[#This Row],[startdayname]],
", ",
TEXT((Table1[[#This Row],[startshortdate]]),"MMM D"),
CHAR(13),
TEXT((Table1[[#This Row],[starttime]]), "h:mm am/pm"),CHAR(13),Table1[[#This Row],[description]],CHAR(13))</f>
        <v>#VALUE!</v>
      </c>
    </row>
    <row r="1527" spans="1:4" x14ac:dyDescent="0.25">
      <c r="A1527" t="e">
        <f>VLOOKUP(Table1[[#This Row],[locationaddress]],VENUEID!$A$2:$B$28,1,TRUE)</f>
        <v>#VALUE!</v>
      </c>
      <c r="B1527" t="e">
        <f>IF(Table1[[#This Row],[categories]]="","",
IF(ISNUMBER(SEARCH("*ADULTS*",Table1[categories])),"ADULTS",
IF(ISNUMBER(SEARCH("*CHILDREN*",Table1[categories])),"CHILDREN",
IF(ISNUMBER(SEARCH("*TEENS*",Table1[categories])),"TEENS"))))</f>
        <v>#VALUE!</v>
      </c>
      <c r="C1527" t="e">
        <f>Table1[[#This Row],[startdatetime]]</f>
        <v>#VALUE!</v>
      </c>
      <c r="D1527" t="e">
        <f>CONCATENATE(Table1[[#This Row],[summary]],
CHAR(13),
Table1[[#This Row],[startdayname]],
", ",
TEXT((Table1[[#This Row],[startshortdate]]),"MMM D"),
CHAR(13),
TEXT((Table1[[#This Row],[starttime]]), "h:mm am/pm"),CHAR(13),Table1[[#This Row],[description]],CHAR(13))</f>
        <v>#VALUE!</v>
      </c>
    </row>
    <row r="1528" spans="1:4" x14ac:dyDescent="0.25">
      <c r="A1528" t="e">
        <f>VLOOKUP(Table1[[#This Row],[locationaddress]],VENUEID!$A$2:$B$28,1,TRUE)</f>
        <v>#VALUE!</v>
      </c>
      <c r="B1528" t="e">
        <f>IF(Table1[[#This Row],[categories]]="","",
IF(ISNUMBER(SEARCH("*ADULTS*",Table1[categories])),"ADULTS",
IF(ISNUMBER(SEARCH("*CHILDREN*",Table1[categories])),"CHILDREN",
IF(ISNUMBER(SEARCH("*TEENS*",Table1[categories])),"TEENS"))))</f>
        <v>#VALUE!</v>
      </c>
      <c r="C1528" t="e">
        <f>Table1[[#This Row],[startdatetime]]</f>
        <v>#VALUE!</v>
      </c>
      <c r="D1528" t="e">
        <f>CONCATENATE(Table1[[#This Row],[summary]],
CHAR(13),
Table1[[#This Row],[startdayname]],
", ",
TEXT((Table1[[#This Row],[startshortdate]]),"MMM D"),
CHAR(13),
TEXT((Table1[[#This Row],[starttime]]), "h:mm am/pm"),CHAR(13),Table1[[#This Row],[description]],CHAR(13))</f>
        <v>#VALUE!</v>
      </c>
    </row>
    <row r="1529" spans="1:4" x14ac:dyDescent="0.25">
      <c r="A1529" t="e">
        <f>VLOOKUP(Table1[[#This Row],[locationaddress]],VENUEID!$A$2:$B$28,1,TRUE)</f>
        <v>#VALUE!</v>
      </c>
      <c r="B1529" t="e">
        <f>IF(Table1[[#This Row],[categories]]="","",
IF(ISNUMBER(SEARCH("*ADULTS*",Table1[categories])),"ADULTS",
IF(ISNUMBER(SEARCH("*CHILDREN*",Table1[categories])),"CHILDREN",
IF(ISNUMBER(SEARCH("*TEENS*",Table1[categories])),"TEENS"))))</f>
        <v>#VALUE!</v>
      </c>
      <c r="C1529" t="e">
        <f>Table1[[#This Row],[startdatetime]]</f>
        <v>#VALUE!</v>
      </c>
      <c r="D1529" t="e">
        <f>CONCATENATE(Table1[[#This Row],[summary]],
CHAR(13),
Table1[[#This Row],[startdayname]],
", ",
TEXT((Table1[[#This Row],[startshortdate]]),"MMM D"),
CHAR(13),
TEXT((Table1[[#This Row],[starttime]]), "h:mm am/pm"),CHAR(13),Table1[[#This Row],[description]],CHAR(13))</f>
        <v>#VALUE!</v>
      </c>
    </row>
    <row r="1530" spans="1:4" x14ac:dyDescent="0.25">
      <c r="A1530" t="e">
        <f>VLOOKUP(Table1[[#This Row],[locationaddress]],VENUEID!$A$2:$B$28,1,TRUE)</f>
        <v>#VALUE!</v>
      </c>
      <c r="B1530" t="e">
        <f>IF(Table1[[#This Row],[categories]]="","",
IF(ISNUMBER(SEARCH("*ADULTS*",Table1[categories])),"ADULTS",
IF(ISNUMBER(SEARCH("*CHILDREN*",Table1[categories])),"CHILDREN",
IF(ISNUMBER(SEARCH("*TEENS*",Table1[categories])),"TEENS"))))</f>
        <v>#VALUE!</v>
      </c>
      <c r="C1530" t="e">
        <f>Table1[[#This Row],[startdatetime]]</f>
        <v>#VALUE!</v>
      </c>
      <c r="D1530" t="e">
        <f>CONCATENATE(Table1[[#This Row],[summary]],
CHAR(13),
Table1[[#This Row],[startdayname]],
", ",
TEXT((Table1[[#This Row],[startshortdate]]),"MMM D"),
CHAR(13),
TEXT((Table1[[#This Row],[starttime]]), "h:mm am/pm"),CHAR(13),Table1[[#This Row],[description]],CHAR(13))</f>
        <v>#VALUE!</v>
      </c>
    </row>
    <row r="1531" spans="1:4" x14ac:dyDescent="0.25">
      <c r="A1531" t="e">
        <f>VLOOKUP(Table1[[#This Row],[locationaddress]],VENUEID!$A$2:$B$28,1,TRUE)</f>
        <v>#VALUE!</v>
      </c>
      <c r="B1531" t="e">
        <f>IF(Table1[[#This Row],[categories]]="","",
IF(ISNUMBER(SEARCH("*ADULTS*",Table1[categories])),"ADULTS",
IF(ISNUMBER(SEARCH("*CHILDREN*",Table1[categories])),"CHILDREN",
IF(ISNUMBER(SEARCH("*TEENS*",Table1[categories])),"TEENS"))))</f>
        <v>#VALUE!</v>
      </c>
      <c r="C1531" t="e">
        <f>Table1[[#This Row],[startdatetime]]</f>
        <v>#VALUE!</v>
      </c>
      <c r="D1531" t="e">
        <f>CONCATENATE(Table1[[#This Row],[summary]],
CHAR(13),
Table1[[#This Row],[startdayname]],
", ",
TEXT((Table1[[#This Row],[startshortdate]]),"MMM D"),
CHAR(13),
TEXT((Table1[[#This Row],[starttime]]), "h:mm am/pm"),CHAR(13),Table1[[#This Row],[description]],CHAR(13))</f>
        <v>#VALUE!</v>
      </c>
    </row>
    <row r="1532" spans="1:4" x14ac:dyDescent="0.25">
      <c r="A1532" t="e">
        <f>VLOOKUP(Table1[[#This Row],[locationaddress]],VENUEID!$A$2:$B$28,1,TRUE)</f>
        <v>#VALUE!</v>
      </c>
      <c r="B1532" t="e">
        <f>IF(Table1[[#This Row],[categories]]="","",
IF(ISNUMBER(SEARCH("*ADULTS*",Table1[categories])),"ADULTS",
IF(ISNUMBER(SEARCH("*CHILDREN*",Table1[categories])),"CHILDREN",
IF(ISNUMBER(SEARCH("*TEENS*",Table1[categories])),"TEENS"))))</f>
        <v>#VALUE!</v>
      </c>
      <c r="C1532" t="e">
        <f>Table1[[#This Row],[startdatetime]]</f>
        <v>#VALUE!</v>
      </c>
      <c r="D1532" t="e">
        <f>CONCATENATE(Table1[[#This Row],[summary]],
CHAR(13),
Table1[[#This Row],[startdayname]],
", ",
TEXT((Table1[[#This Row],[startshortdate]]),"MMM D"),
CHAR(13),
TEXT((Table1[[#This Row],[starttime]]), "h:mm am/pm"),CHAR(13),Table1[[#This Row],[description]],CHAR(13))</f>
        <v>#VALUE!</v>
      </c>
    </row>
    <row r="1533" spans="1:4" x14ac:dyDescent="0.25">
      <c r="A1533" t="e">
        <f>VLOOKUP(Table1[[#This Row],[locationaddress]],VENUEID!$A$2:$B$28,1,TRUE)</f>
        <v>#VALUE!</v>
      </c>
      <c r="B1533" t="e">
        <f>IF(Table1[[#This Row],[categories]]="","",
IF(ISNUMBER(SEARCH("*ADULTS*",Table1[categories])),"ADULTS",
IF(ISNUMBER(SEARCH("*CHILDREN*",Table1[categories])),"CHILDREN",
IF(ISNUMBER(SEARCH("*TEENS*",Table1[categories])),"TEENS"))))</f>
        <v>#VALUE!</v>
      </c>
      <c r="C1533" t="e">
        <f>Table1[[#This Row],[startdatetime]]</f>
        <v>#VALUE!</v>
      </c>
      <c r="D1533" t="e">
        <f>CONCATENATE(Table1[[#This Row],[summary]],
CHAR(13),
Table1[[#This Row],[startdayname]],
", ",
TEXT((Table1[[#This Row],[startshortdate]]),"MMM D"),
CHAR(13),
TEXT((Table1[[#This Row],[starttime]]), "h:mm am/pm"),CHAR(13),Table1[[#This Row],[description]],CHAR(13))</f>
        <v>#VALUE!</v>
      </c>
    </row>
    <row r="1534" spans="1:4" x14ac:dyDescent="0.25">
      <c r="A1534" t="e">
        <f>VLOOKUP(Table1[[#This Row],[locationaddress]],VENUEID!$A$2:$B$28,1,TRUE)</f>
        <v>#VALUE!</v>
      </c>
      <c r="B1534" t="e">
        <f>IF(Table1[[#This Row],[categories]]="","",
IF(ISNUMBER(SEARCH("*ADULTS*",Table1[categories])),"ADULTS",
IF(ISNUMBER(SEARCH("*CHILDREN*",Table1[categories])),"CHILDREN",
IF(ISNUMBER(SEARCH("*TEENS*",Table1[categories])),"TEENS"))))</f>
        <v>#VALUE!</v>
      </c>
      <c r="C1534" t="e">
        <f>Table1[[#This Row],[startdatetime]]</f>
        <v>#VALUE!</v>
      </c>
      <c r="D1534" t="e">
        <f>CONCATENATE(Table1[[#This Row],[summary]],
CHAR(13),
Table1[[#This Row],[startdayname]],
", ",
TEXT((Table1[[#This Row],[startshortdate]]),"MMM D"),
CHAR(13),
TEXT((Table1[[#This Row],[starttime]]), "h:mm am/pm"),CHAR(13),Table1[[#This Row],[description]],CHAR(13))</f>
        <v>#VALUE!</v>
      </c>
    </row>
    <row r="1535" spans="1:4" x14ac:dyDescent="0.25">
      <c r="A1535" t="e">
        <f>VLOOKUP(Table1[[#This Row],[locationaddress]],VENUEID!$A$2:$B$28,1,TRUE)</f>
        <v>#VALUE!</v>
      </c>
      <c r="B1535" t="e">
        <f>IF(Table1[[#This Row],[categories]]="","",
IF(ISNUMBER(SEARCH("*ADULTS*",Table1[categories])),"ADULTS",
IF(ISNUMBER(SEARCH("*CHILDREN*",Table1[categories])),"CHILDREN",
IF(ISNUMBER(SEARCH("*TEENS*",Table1[categories])),"TEENS"))))</f>
        <v>#VALUE!</v>
      </c>
      <c r="C1535" t="e">
        <f>Table1[[#This Row],[startdatetime]]</f>
        <v>#VALUE!</v>
      </c>
      <c r="D1535" t="e">
        <f>CONCATENATE(Table1[[#This Row],[summary]],
CHAR(13),
Table1[[#This Row],[startdayname]],
", ",
TEXT((Table1[[#This Row],[startshortdate]]),"MMM D"),
CHAR(13),
TEXT((Table1[[#This Row],[starttime]]), "h:mm am/pm"),CHAR(13),Table1[[#This Row],[description]],CHAR(13))</f>
        <v>#VALUE!</v>
      </c>
    </row>
    <row r="1536" spans="1:4" x14ac:dyDescent="0.25">
      <c r="A1536" t="e">
        <f>VLOOKUP(Table1[[#This Row],[locationaddress]],VENUEID!$A$2:$B$28,1,TRUE)</f>
        <v>#VALUE!</v>
      </c>
      <c r="B1536" t="e">
        <f>IF(Table1[[#This Row],[categories]]="","",
IF(ISNUMBER(SEARCH("*ADULTS*",Table1[categories])),"ADULTS",
IF(ISNUMBER(SEARCH("*CHILDREN*",Table1[categories])),"CHILDREN",
IF(ISNUMBER(SEARCH("*TEENS*",Table1[categories])),"TEENS"))))</f>
        <v>#VALUE!</v>
      </c>
      <c r="C1536" t="e">
        <f>Table1[[#This Row],[startdatetime]]</f>
        <v>#VALUE!</v>
      </c>
      <c r="D1536" t="e">
        <f>CONCATENATE(Table1[[#This Row],[summary]],
CHAR(13),
Table1[[#This Row],[startdayname]],
", ",
TEXT((Table1[[#This Row],[startshortdate]]),"MMM D"),
CHAR(13),
TEXT((Table1[[#This Row],[starttime]]), "h:mm am/pm"),CHAR(13),Table1[[#This Row],[description]],CHAR(13))</f>
        <v>#VALUE!</v>
      </c>
    </row>
    <row r="1537" spans="1:4" x14ac:dyDescent="0.25">
      <c r="A1537" t="e">
        <f>VLOOKUP(Table1[[#This Row],[locationaddress]],VENUEID!$A$2:$B$28,1,TRUE)</f>
        <v>#VALUE!</v>
      </c>
      <c r="B1537" t="e">
        <f>IF(Table1[[#This Row],[categories]]="","",
IF(ISNUMBER(SEARCH("*ADULTS*",Table1[categories])),"ADULTS",
IF(ISNUMBER(SEARCH("*CHILDREN*",Table1[categories])),"CHILDREN",
IF(ISNUMBER(SEARCH("*TEENS*",Table1[categories])),"TEENS"))))</f>
        <v>#VALUE!</v>
      </c>
      <c r="C1537" t="e">
        <f>Table1[[#This Row],[startdatetime]]</f>
        <v>#VALUE!</v>
      </c>
      <c r="D1537" t="e">
        <f>CONCATENATE(Table1[[#This Row],[summary]],
CHAR(13),
Table1[[#This Row],[startdayname]],
", ",
TEXT((Table1[[#This Row],[startshortdate]]),"MMM D"),
CHAR(13),
TEXT((Table1[[#This Row],[starttime]]), "h:mm am/pm"),CHAR(13),Table1[[#This Row],[description]],CHAR(13))</f>
        <v>#VALUE!</v>
      </c>
    </row>
    <row r="1538" spans="1:4" x14ac:dyDescent="0.25">
      <c r="A1538" t="e">
        <f>VLOOKUP(Table1[[#This Row],[locationaddress]],VENUEID!$A$2:$B$28,1,TRUE)</f>
        <v>#VALUE!</v>
      </c>
      <c r="B1538" t="e">
        <f>IF(Table1[[#This Row],[categories]]="","",
IF(ISNUMBER(SEARCH("*ADULTS*",Table1[categories])),"ADULTS",
IF(ISNUMBER(SEARCH("*CHILDREN*",Table1[categories])),"CHILDREN",
IF(ISNUMBER(SEARCH("*TEENS*",Table1[categories])),"TEENS"))))</f>
        <v>#VALUE!</v>
      </c>
      <c r="C1538" t="e">
        <f>Table1[[#This Row],[startdatetime]]</f>
        <v>#VALUE!</v>
      </c>
      <c r="D1538" t="e">
        <f>CONCATENATE(Table1[[#This Row],[summary]],
CHAR(13),
Table1[[#This Row],[startdayname]],
", ",
TEXT((Table1[[#This Row],[startshortdate]]),"MMM D"),
CHAR(13),
TEXT((Table1[[#This Row],[starttime]]), "h:mm am/pm"),CHAR(13),Table1[[#This Row],[description]],CHAR(13))</f>
        <v>#VALUE!</v>
      </c>
    </row>
    <row r="1539" spans="1:4" x14ac:dyDescent="0.25">
      <c r="A1539" t="e">
        <f>VLOOKUP(Table1[[#This Row],[locationaddress]],VENUEID!$A$2:$B$28,1,TRUE)</f>
        <v>#VALUE!</v>
      </c>
      <c r="B1539" t="e">
        <f>IF(Table1[[#This Row],[categories]]="","",
IF(ISNUMBER(SEARCH("*ADULTS*",Table1[categories])),"ADULTS",
IF(ISNUMBER(SEARCH("*CHILDREN*",Table1[categories])),"CHILDREN",
IF(ISNUMBER(SEARCH("*TEENS*",Table1[categories])),"TEENS"))))</f>
        <v>#VALUE!</v>
      </c>
      <c r="C1539" t="e">
        <f>Table1[[#This Row],[startdatetime]]</f>
        <v>#VALUE!</v>
      </c>
      <c r="D1539" t="e">
        <f>CONCATENATE(Table1[[#This Row],[summary]],
CHAR(13),
Table1[[#This Row],[startdayname]],
", ",
TEXT((Table1[[#This Row],[startshortdate]]),"MMM D"),
CHAR(13),
TEXT((Table1[[#This Row],[starttime]]), "h:mm am/pm"),CHAR(13),Table1[[#This Row],[description]],CHAR(13))</f>
        <v>#VALUE!</v>
      </c>
    </row>
    <row r="1540" spans="1:4" x14ac:dyDescent="0.25">
      <c r="A1540" t="e">
        <f>VLOOKUP(Table1[[#This Row],[locationaddress]],VENUEID!$A$2:$B$28,1,TRUE)</f>
        <v>#VALUE!</v>
      </c>
      <c r="B1540" t="e">
        <f>IF(Table1[[#This Row],[categories]]="","",
IF(ISNUMBER(SEARCH("*ADULTS*",Table1[categories])),"ADULTS",
IF(ISNUMBER(SEARCH("*CHILDREN*",Table1[categories])),"CHILDREN",
IF(ISNUMBER(SEARCH("*TEENS*",Table1[categories])),"TEENS"))))</f>
        <v>#VALUE!</v>
      </c>
      <c r="C1540" t="e">
        <f>Table1[[#This Row],[startdatetime]]</f>
        <v>#VALUE!</v>
      </c>
      <c r="D1540" t="e">
        <f>CONCATENATE(Table1[[#This Row],[summary]],
CHAR(13),
Table1[[#This Row],[startdayname]],
", ",
TEXT((Table1[[#This Row],[startshortdate]]),"MMM D"),
CHAR(13),
TEXT((Table1[[#This Row],[starttime]]), "h:mm am/pm"),CHAR(13),Table1[[#This Row],[description]],CHAR(13))</f>
        <v>#VALUE!</v>
      </c>
    </row>
    <row r="1541" spans="1:4" x14ac:dyDescent="0.25">
      <c r="A1541" t="e">
        <f>VLOOKUP(Table1[[#This Row],[locationaddress]],VENUEID!$A$2:$B$28,1,TRUE)</f>
        <v>#VALUE!</v>
      </c>
      <c r="B1541" t="e">
        <f>IF(Table1[[#This Row],[categories]]="","",
IF(ISNUMBER(SEARCH("*ADULTS*",Table1[categories])),"ADULTS",
IF(ISNUMBER(SEARCH("*CHILDREN*",Table1[categories])),"CHILDREN",
IF(ISNUMBER(SEARCH("*TEENS*",Table1[categories])),"TEENS"))))</f>
        <v>#VALUE!</v>
      </c>
      <c r="C1541" t="e">
        <f>Table1[[#This Row],[startdatetime]]</f>
        <v>#VALUE!</v>
      </c>
      <c r="D1541" t="e">
        <f>CONCATENATE(Table1[[#This Row],[summary]],
CHAR(13),
Table1[[#This Row],[startdayname]],
", ",
TEXT((Table1[[#This Row],[startshortdate]]),"MMM D"),
CHAR(13),
TEXT((Table1[[#This Row],[starttime]]), "h:mm am/pm"),CHAR(13),Table1[[#This Row],[description]],CHAR(13))</f>
        <v>#VALUE!</v>
      </c>
    </row>
    <row r="1542" spans="1:4" x14ac:dyDescent="0.25">
      <c r="A1542" t="e">
        <f>VLOOKUP(Table1[[#This Row],[locationaddress]],VENUEID!$A$2:$B$28,1,TRUE)</f>
        <v>#VALUE!</v>
      </c>
      <c r="B1542" t="e">
        <f>IF(Table1[[#This Row],[categories]]="","",
IF(ISNUMBER(SEARCH("*ADULTS*",Table1[categories])),"ADULTS",
IF(ISNUMBER(SEARCH("*CHILDREN*",Table1[categories])),"CHILDREN",
IF(ISNUMBER(SEARCH("*TEENS*",Table1[categories])),"TEENS"))))</f>
        <v>#VALUE!</v>
      </c>
      <c r="C1542" t="e">
        <f>Table1[[#This Row],[startdatetime]]</f>
        <v>#VALUE!</v>
      </c>
      <c r="D1542" t="e">
        <f>CONCATENATE(Table1[[#This Row],[summary]],
CHAR(13),
Table1[[#This Row],[startdayname]],
", ",
TEXT((Table1[[#This Row],[startshortdate]]),"MMM D"),
CHAR(13),
TEXT((Table1[[#This Row],[starttime]]), "h:mm am/pm"),CHAR(13),Table1[[#This Row],[description]],CHAR(13))</f>
        <v>#VALUE!</v>
      </c>
    </row>
    <row r="1543" spans="1:4" x14ac:dyDescent="0.25">
      <c r="A1543" t="e">
        <f>VLOOKUP(Table1[[#This Row],[locationaddress]],VENUEID!$A$2:$B$28,1,TRUE)</f>
        <v>#VALUE!</v>
      </c>
      <c r="B1543" t="e">
        <f>IF(Table1[[#This Row],[categories]]="","",
IF(ISNUMBER(SEARCH("*ADULTS*",Table1[categories])),"ADULTS",
IF(ISNUMBER(SEARCH("*CHILDREN*",Table1[categories])),"CHILDREN",
IF(ISNUMBER(SEARCH("*TEENS*",Table1[categories])),"TEENS"))))</f>
        <v>#VALUE!</v>
      </c>
      <c r="C1543" t="e">
        <f>Table1[[#This Row],[startdatetime]]</f>
        <v>#VALUE!</v>
      </c>
      <c r="D1543" t="e">
        <f>CONCATENATE(Table1[[#This Row],[summary]],
CHAR(13),
Table1[[#This Row],[startdayname]],
", ",
TEXT((Table1[[#This Row],[startshortdate]]),"MMM D"),
CHAR(13),
TEXT((Table1[[#This Row],[starttime]]), "h:mm am/pm"),CHAR(13),Table1[[#This Row],[description]],CHAR(13))</f>
        <v>#VALUE!</v>
      </c>
    </row>
    <row r="1544" spans="1:4" x14ac:dyDescent="0.25">
      <c r="A1544" t="e">
        <f>VLOOKUP(Table1[[#This Row],[locationaddress]],VENUEID!$A$2:$B$28,1,TRUE)</f>
        <v>#VALUE!</v>
      </c>
      <c r="B1544" t="e">
        <f>IF(Table1[[#This Row],[categories]]="","",
IF(ISNUMBER(SEARCH("*ADULTS*",Table1[categories])),"ADULTS",
IF(ISNUMBER(SEARCH("*CHILDREN*",Table1[categories])),"CHILDREN",
IF(ISNUMBER(SEARCH("*TEENS*",Table1[categories])),"TEENS"))))</f>
        <v>#VALUE!</v>
      </c>
      <c r="C1544" t="e">
        <f>Table1[[#This Row],[startdatetime]]</f>
        <v>#VALUE!</v>
      </c>
      <c r="D1544" t="e">
        <f>CONCATENATE(Table1[[#This Row],[summary]],
CHAR(13),
Table1[[#This Row],[startdayname]],
", ",
TEXT((Table1[[#This Row],[startshortdate]]),"MMM D"),
CHAR(13),
TEXT((Table1[[#This Row],[starttime]]), "h:mm am/pm"),CHAR(13),Table1[[#This Row],[description]],CHAR(13))</f>
        <v>#VALUE!</v>
      </c>
    </row>
    <row r="1545" spans="1:4" x14ac:dyDescent="0.25">
      <c r="A1545" t="e">
        <f>VLOOKUP(Table1[[#This Row],[locationaddress]],VENUEID!$A$2:$B$28,1,TRUE)</f>
        <v>#VALUE!</v>
      </c>
      <c r="B1545" t="e">
        <f>IF(Table1[[#This Row],[categories]]="","",
IF(ISNUMBER(SEARCH("*ADULTS*",Table1[categories])),"ADULTS",
IF(ISNUMBER(SEARCH("*CHILDREN*",Table1[categories])),"CHILDREN",
IF(ISNUMBER(SEARCH("*TEENS*",Table1[categories])),"TEENS"))))</f>
        <v>#VALUE!</v>
      </c>
      <c r="C1545" t="e">
        <f>Table1[[#This Row],[startdatetime]]</f>
        <v>#VALUE!</v>
      </c>
      <c r="D1545" t="e">
        <f>CONCATENATE(Table1[[#This Row],[summary]],
CHAR(13),
Table1[[#This Row],[startdayname]],
", ",
TEXT((Table1[[#This Row],[startshortdate]]),"MMM D"),
CHAR(13),
TEXT((Table1[[#This Row],[starttime]]), "h:mm am/pm"),CHAR(13),Table1[[#This Row],[description]],CHAR(13))</f>
        <v>#VALUE!</v>
      </c>
    </row>
    <row r="1546" spans="1:4" x14ac:dyDescent="0.25">
      <c r="A1546" t="e">
        <f>VLOOKUP(Table1[[#This Row],[locationaddress]],VENUEID!$A$2:$B$28,1,TRUE)</f>
        <v>#VALUE!</v>
      </c>
      <c r="B1546" t="e">
        <f>IF(Table1[[#This Row],[categories]]="","",
IF(ISNUMBER(SEARCH("*ADULTS*",Table1[categories])),"ADULTS",
IF(ISNUMBER(SEARCH("*CHILDREN*",Table1[categories])),"CHILDREN",
IF(ISNUMBER(SEARCH("*TEENS*",Table1[categories])),"TEENS"))))</f>
        <v>#VALUE!</v>
      </c>
      <c r="C1546" t="e">
        <f>Table1[[#This Row],[startdatetime]]</f>
        <v>#VALUE!</v>
      </c>
      <c r="D1546" t="e">
        <f>CONCATENATE(Table1[[#This Row],[summary]],
CHAR(13),
Table1[[#This Row],[startdayname]],
", ",
TEXT((Table1[[#This Row],[startshortdate]]),"MMM D"),
CHAR(13),
TEXT((Table1[[#This Row],[starttime]]), "h:mm am/pm"),CHAR(13),Table1[[#This Row],[description]],CHAR(13))</f>
        <v>#VALUE!</v>
      </c>
    </row>
    <row r="1547" spans="1:4" x14ac:dyDescent="0.25">
      <c r="A1547" t="e">
        <f>VLOOKUP(Table1[[#This Row],[locationaddress]],VENUEID!$A$2:$B$28,1,TRUE)</f>
        <v>#VALUE!</v>
      </c>
      <c r="B1547" t="e">
        <f>IF(Table1[[#This Row],[categories]]="","",
IF(ISNUMBER(SEARCH("*ADULTS*",Table1[categories])),"ADULTS",
IF(ISNUMBER(SEARCH("*CHILDREN*",Table1[categories])),"CHILDREN",
IF(ISNUMBER(SEARCH("*TEENS*",Table1[categories])),"TEENS"))))</f>
        <v>#VALUE!</v>
      </c>
      <c r="C1547" t="e">
        <f>Table1[[#This Row],[startdatetime]]</f>
        <v>#VALUE!</v>
      </c>
      <c r="D1547" t="e">
        <f>CONCATENATE(Table1[[#This Row],[summary]],
CHAR(13),
Table1[[#This Row],[startdayname]],
", ",
TEXT((Table1[[#This Row],[startshortdate]]),"MMM D"),
CHAR(13),
TEXT((Table1[[#This Row],[starttime]]), "h:mm am/pm"),CHAR(13),Table1[[#This Row],[description]],CHAR(13))</f>
        <v>#VALUE!</v>
      </c>
    </row>
    <row r="1548" spans="1:4" x14ac:dyDescent="0.25">
      <c r="A1548" t="e">
        <f>VLOOKUP(Table1[[#This Row],[locationaddress]],VENUEID!$A$2:$B$28,1,TRUE)</f>
        <v>#VALUE!</v>
      </c>
      <c r="B1548" t="e">
        <f>IF(Table1[[#This Row],[categories]]="","",
IF(ISNUMBER(SEARCH("*ADULTS*",Table1[categories])),"ADULTS",
IF(ISNUMBER(SEARCH("*CHILDREN*",Table1[categories])),"CHILDREN",
IF(ISNUMBER(SEARCH("*TEENS*",Table1[categories])),"TEENS"))))</f>
        <v>#VALUE!</v>
      </c>
      <c r="C1548" t="e">
        <f>Table1[[#This Row],[startdatetime]]</f>
        <v>#VALUE!</v>
      </c>
      <c r="D1548" t="e">
        <f>CONCATENATE(Table1[[#This Row],[summary]],
CHAR(13),
Table1[[#This Row],[startdayname]],
", ",
TEXT((Table1[[#This Row],[startshortdate]]),"MMM D"),
CHAR(13),
TEXT((Table1[[#This Row],[starttime]]), "h:mm am/pm"),CHAR(13),Table1[[#This Row],[description]],CHAR(13))</f>
        <v>#VALUE!</v>
      </c>
    </row>
    <row r="1549" spans="1:4" x14ac:dyDescent="0.25">
      <c r="A1549" t="e">
        <f>VLOOKUP(Table1[[#This Row],[locationaddress]],VENUEID!$A$2:$B$28,1,TRUE)</f>
        <v>#VALUE!</v>
      </c>
      <c r="B1549" t="e">
        <f>IF(Table1[[#This Row],[categories]]="","",
IF(ISNUMBER(SEARCH("*ADULTS*",Table1[categories])),"ADULTS",
IF(ISNUMBER(SEARCH("*CHILDREN*",Table1[categories])),"CHILDREN",
IF(ISNUMBER(SEARCH("*TEENS*",Table1[categories])),"TEENS"))))</f>
        <v>#VALUE!</v>
      </c>
      <c r="C1549" t="e">
        <f>Table1[[#This Row],[startdatetime]]</f>
        <v>#VALUE!</v>
      </c>
      <c r="D1549" t="e">
        <f>CONCATENATE(Table1[[#This Row],[summary]],
CHAR(13),
Table1[[#This Row],[startdayname]],
", ",
TEXT((Table1[[#This Row],[startshortdate]]),"MMM D"),
CHAR(13),
TEXT((Table1[[#This Row],[starttime]]), "h:mm am/pm"),CHAR(13),Table1[[#This Row],[description]],CHAR(13))</f>
        <v>#VALUE!</v>
      </c>
    </row>
    <row r="1550" spans="1:4" x14ac:dyDescent="0.25">
      <c r="A1550" t="e">
        <f>VLOOKUP(Table1[[#This Row],[locationaddress]],VENUEID!$A$2:$B$28,1,TRUE)</f>
        <v>#VALUE!</v>
      </c>
      <c r="B1550" t="e">
        <f>IF(Table1[[#This Row],[categories]]="","",
IF(ISNUMBER(SEARCH("*ADULTS*",Table1[categories])),"ADULTS",
IF(ISNUMBER(SEARCH("*CHILDREN*",Table1[categories])),"CHILDREN",
IF(ISNUMBER(SEARCH("*TEENS*",Table1[categories])),"TEENS"))))</f>
        <v>#VALUE!</v>
      </c>
      <c r="C1550" t="e">
        <f>Table1[[#This Row],[startdatetime]]</f>
        <v>#VALUE!</v>
      </c>
      <c r="D1550" t="e">
        <f>CONCATENATE(Table1[[#This Row],[summary]],
CHAR(13),
Table1[[#This Row],[startdayname]],
", ",
TEXT((Table1[[#This Row],[startshortdate]]),"MMM D"),
CHAR(13),
TEXT((Table1[[#This Row],[starttime]]), "h:mm am/pm"),CHAR(13),Table1[[#This Row],[description]],CHAR(13))</f>
        <v>#VALUE!</v>
      </c>
    </row>
    <row r="1551" spans="1:4" x14ac:dyDescent="0.25">
      <c r="A1551" t="e">
        <f>VLOOKUP(Table1[[#This Row],[locationaddress]],VENUEID!$A$2:$B$28,1,TRUE)</f>
        <v>#VALUE!</v>
      </c>
      <c r="B1551" t="e">
        <f>IF(Table1[[#This Row],[categories]]="","",
IF(ISNUMBER(SEARCH("*ADULTS*",Table1[categories])),"ADULTS",
IF(ISNUMBER(SEARCH("*CHILDREN*",Table1[categories])),"CHILDREN",
IF(ISNUMBER(SEARCH("*TEENS*",Table1[categories])),"TEENS"))))</f>
        <v>#VALUE!</v>
      </c>
      <c r="C1551" t="e">
        <f>Table1[[#This Row],[startdatetime]]</f>
        <v>#VALUE!</v>
      </c>
      <c r="D1551" t="e">
        <f>CONCATENATE(Table1[[#This Row],[summary]],
CHAR(13),
Table1[[#This Row],[startdayname]],
", ",
TEXT((Table1[[#This Row],[startshortdate]]),"MMM D"),
CHAR(13),
TEXT((Table1[[#This Row],[starttime]]), "h:mm am/pm"),CHAR(13),Table1[[#This Row],[description]],CHAR(13))</f>
        <v>#VALUE!</v>
      </c>
    </row>
    <row r="1552" spans="1:4" x14ac:dyDescent="0.25">
      <c r="A1552" t="e">
        <f>VLOOKUP(Table1[[#This Row],[locationaddress]],VENUEID!$A$2:$B$28,1,TRUE)</f>
        <v>#VALUE!</v>
      </c>
      <c r="B1552" t="e">
        <f>IF(Table1[[#This Row],[categories]]="","",
IF(ISNUMBER(SEARCH("*ADULTS*",Table1[categories])),"ADULTS",
IF(ISNUMBER(SEARCH("*CHILDREN*",Table1[categories])),"CHILDREN",
IF(ISNUMBER(SEARCH("*TEENS*",Table1[categories])),"TEENS"))))</f>
        <v>#VALUE!</v>
      </c>
      <c r="C1552" t="e">
        <f>Table1[[#This Row],[startdatetime]]</f>
        <v>#VALUE!</v>
      </c>
      <c r="D1552" t="e">
        <f>CONCATENATE(Table1[[#This Row],[summary]],
CHAR(13),
Table1[[#This Row],[startdayname]],
", ",
TEXT((Table1[[#This Row],[startshortdate]]),"MMM D"),
CHAR(13),
TEXT((Table1[[#This Row],[starttime]]), "h:mm am/pm"),CHAR(13),Table1[[#This Row],[description]],CHAR(13))</f>
        <v>#VALUE!</v>
      </c>
    </row>
    <row r="1553" spans="1:4" x14ac:dyDescent="0.25">
      <c r="A1553" t="e">
        <f>VLOOKUP(Table1[[#This Row],[locationaddress]],VENUEID!$A$2:$B$28,1,TRUE)</f>
        <v>#VALUE!</v>
      </c>
      <c r="B1553" t="e">
        <f>IF(Table1[[#This Row],[categories]]="","",
IF(ISNUMBER(SEARCH("*ADULTS*",Table1[categories])),"ADULTS",
IF(ISNUMBER(SEARCH("*CHILDREN*",Table1[categories])),"CHILDREN",
IF(ISNUMBER(SEARCH("*TEENS*",Table1[categories])),"TEENS"))))</f>
        <v>#VALUE!</v>
      </c>
      <c r="C1553" t="e">
        <f>Table1[[#This Row],[startdatetime]]</f>
        <v>#VALUE!</v>
      </c>
      <c r="D1553" t="e">
        <f>CONCATENATE(Table1[[#This Row],[summary]],
CHAR(13),
Table1[[#This Row],[startdayname]],
", ",
TEXT((Table1[[#This Row],[startshortdate]]),"MMM D"),
CHAR(13),
TEXT((Table1[[#This Row],[starttime]]), "h:mm am/pm"),CHAR(13),Table1[[#This Row],[description]],CHAR(13))</f>
        <v>#VALUE!</v>
      </c>
    </row>
    <row r="1554" spans="1:4" x14ac:dyDescent="0.25">
      <c r="A1554" t="e">
        <f>VLOOKUP(Table1[[#This Row],[locationaddress]],VENUEID!$A$2:$B$28,1,TRUE)</f>
        <v>#VALUE!</v>
      </c>
      <c r="B1554" t="e">
        <f>IF(Table1[[#This Row],[categories]]="","",
IF(ISNUMBER(SEARCH("*ADULTS*",Table1[categories])),"ADULTS",
IF(ISNUMBER(SEARCH("*CHILDREN*",Table1[categories])),"CHILDREN",
IF(ISNUMBER(SEARCH("*TEENS*",Table1[categories])),"TEENS"))))</f>
        <v>#VALUE!</v>
      </c>
      <c r="C1554" t="e">
        <f>Table1[[#This Row],[startdatetime]]</f>
        <v>#VALUE!</v>
      </c>
      <c r="D1554" t="e">
        <f>CONCATENATE(Table1[[#This Row],[summary]],
CHAR(13),
Table1[[#This Row],[startdayname]],
", ",
TEXT((Table1[[#This Row],[startshortdate]]),"MMM D"),
CHAR(13),
TEXT((Table1[[#This Row],[starttime]]), "h:mm am/pm"),CHAR(13),Table1[[#This Row],[description]],CHAR(13))</f>
        <v>#VALUE!</v>
      </c>
    </row>
    <row r="1555" spans="1:4" x14ac:dyDescent="0.25">
      <c r="A1555" t="e">
        <f>VLOOKUP(Table1[[#This Row],[locationaddress]],VENUEID!$A$2:$B$28,1,TRUE)</f>
        <v>#VALUE!</v>
      </c>
      <c r="B1555" t="e">
        <f>IF(Table1[[#This Row],[categories]]="","",
IF(ISNUMBER(SEARCH("*ADULTS*",Table1[categories])),"ADULTS",
IF(ISNUMBER(SEARCH("*CHILDREN*",Table1[categories])),"CHILDREN",
IF(ISNUMBER(SEARCH("*TEENS*",Table1[categories])),"TEENS"))))</f>
        <v>#VALUE!</v>
      </c>
      <c r="C1555" t="e">
        <f>Table1[[#This Row],[startdatetime]]</f>
        <v>#VALUE!</v>
      </c>
      <c r="D1555" t="e">
        <f>CONCATENATE(Table1[[#This Row],[summary]],
CHAR(13),
Table1[[#This Row],[startdayname]],
", ",
TEXT((Table1[[#This Row],[startshortdate]]),"MMM D"),
CHAR(13),
TEXT((Table1[[#This Row],[starttime]]), "h:mm am/pm"),CHAR(13),Table1[[#This Row],[description]],CHAR(13))</f>
        <v>#VALUE!</v>
      </c>
    </row>
    <row r="1556" spans="1:4" x14ac:dyDescent="0.25">
      <c r="A1556" t="e">
        <f>VLOOKUP(Table1[[#This Row],[locationaddress]],VENUEID!$A$2:$B$28,1,TRUE)</f>
        <v>#VALUE!</v>
      </c>
      <c r="B1556" t="e">
        <f>IF(Table1[[#This Row],[categories]]="","",
IF(ISNUMBER(SEARCH("*ADULTS*",Table1[categories])),"ADULTS",
IF(ISNUMBER(SEARCH("*CHILDREN*",Table1[categories])),"CHILDREN",
IF(ISNUMBER(SEARCH("*TEENS*",Table1[categories])),"TEENS"))))</f>
        <v>#VALUE!</v>
      </c>
      <c r="C1556" t="e">
        <f>Table1[[#This Row],[startdatetime]]</f>
        <v>#VALUE!</v>
      </c>
      <c r="D1556" t="e">
        <f>CONCATENATE(Table1[[#This Row],[summary]],
CHAR(13),
Table1[[#This Row],[startdayname]],
", ",
TEXT((Table1[[#This Row],[startshortdate]]),"MMM D"),
CHAR(13),
TEXT((Table1[[#This Row],[starttime]]), "h:mm am/pm"),CHAR(13),Table1[[#This Row],[description]],CHAR(13))</f>
        <v>#VALUE!</v>
      </c>
    </row>
    <row r="1557" spans="1:4" x14ac:dyDescent="0.25">
      <c r="A1557" t="e">
        <f>VLOOKUP(Table1[[#This Row],[locationaddress]],VENUEID!$A$2:$B$28,1,TRUE)</f>
        <v>#VALUE!</v>
      </c>
      <c r="B1557" t="e">
        <f>IF(Table1[[#This Row],[categories]]="","",
IF(ISNUMBER(SEARCH("*ADULTS*",Table1[categories])),"ADULTS",
IF(ISNUMBER(SEARCH("*CHILDREN*",Table1[categories])),"CHILDREN",
IF(ISNUMBER(SEARCH("*TEENS*",Table1[categories])),"TEENS"))))</f>
        <v>#VALUE!</v>
      </c>
      <c r="C1557" t="e">
        <f>Table1[[#This Row],[startdatetime]]</f>
        <v>#VALUE!</v>
      </c>
      <c r="D1557" t="e">
        <f>CONCATENATE(Table1[[#This Row],[summary]],
CHAR(13),
Table1[[#This Row],[startdayname]],
", ",
TEXT((Table1[[#This Row],[startshortdate]]),"MMM D"),
CHAR(13),
TEXT((Table1[[#This Row],[starttime]]), "h:mm am/pm"),CHAR(13),Table1[[#This Row],[description]],CHAR(13))</f>
        <v>#VALUE!</v>
      </c>
    </row>
    <row r="1558" spans="1:4" x14ac:dyDescent="0.25">
      <c r="A1558" t="e">
        <f>VLOOKUP(Table1[[#This Row],[locationaddress]],VENUEID!$A$2:$B$28,1,TRUE)</f>
        <v>#VALUE!</v>
      </c>
      <c r="B1558" t="e">
        <f>IF(Table1[[#This Row],[categories]]="","",
IF(ISNUMBER(SEARCH("*ADULTS*",Table1[categories])),"ADULTS",
IF(ISNUMBER(SEARCH("*CHILDREN*",Table1[categories])),"CHILDREN",
IF(ISNUMBER(SEARCH("*TEENS*",Table1[categories])),"TEENS"))))</f>
        <v>#VALUE!</v>
      </c>
      <c r="C1558" t="e">
        <f>Table1[[#This Row],[startdatetime]]</f>
        <v>#VALUE!</v>
      </c>
      <c r="D1558" t="e">
        <f>CONCATENATE(Table1[[#This Row],[summary]],
CHAR(13),
Table1[[#This Row],[startdayname]],
", ",
TEXT((Table1[[#This Row],[startshortdate]]),"MMM D"),
CHAR(13),
TEXT((Table1[[#This Row],[starttime]]), "h:mm am/pm"),CHAR(13),Table1[[#This Row],[description]],CHAR(13))</f>
        <v>#VALUE!</v>
      </c>
    </row>
    <row r="1559" spans="1:4" x14ac:dyDescent="0.25">
      <c r="A1559" t="e">
        <f>VLOOKUP(Table1[[#This Row],[locationaddress]],VENUEID!$A$2:$B$28,1,TRUE)</f>
        <v>#VALUE!</v>
      </c>
      <c r="B1559" t="e">
        <f>IF(Table1[[#This Row],[categories]]="","",
IF(ISNUMBER(SEARCH("*ADULTS*",Table1[categories])),"ADULTS",
IF(ISNUMBER(SEARCH("*CHILDREN*",Table1[categories])),"CHILDREN",
IF(ISNUMBER(SEARCH("*TEENS*",Table1[categories])),"TEENS"))))</f>
        <v>#VALUE!</v>
      </c>
      <c r="C1559" t="e">
        <f>Table1[[#This Row],[startdatetime]]</f>
        <v>#VALUE!</v>
      </c>
      <c r="D1559" t="e">
        <f>CONCATENATE(Table1[[#This Row],[summary]],
CHAR(13),
Table1[[#This Row],[startdayname]],
", ",
TEXT((Table1[[#This Row],[startshortdate]]),"MMM D"),
CHAR(13),
TEXT((Table1[[#This Row],[starttime]]), "h:mm am/pm"),CHAR(13),Table1[[#This Row],[description]],CHAR(13))</f>
        <v>#VALUE!</v>
      </c>
    </row>
    <row r="1560" spans="1:4" x14ac:dyDescent="0.25">
      <c r="A1560" t="e">
        <f>VLOOKUP(Table1[[#This Row],[locationaddress]],VENUEID!$A$2:$B$28,1,TRUE)</f>
        <v>#VALUE!</v>
      </c>
      <c r="B1560" t="e">
        <f>IF(Table1[[#This Row],[categories]]="","",
IF(ISNUMBER(SEARCH("*ADULTS*",Table1[categories])),"ADULTS",
IF(ISNUMBER(SEARCH("*CHILDREN*",Table1[categories])),"CHILDREN",
IF(ISNUMBER(SEARCH("*TEENS*",Table1[categories])),"TEENS"))))</f>
        <v>#VALUE!</v>
      </c>
      <c r="C1560" t="e">
        <f>Table1[[#This Row],[startdatetime]]</f>
        <v>#VALUE!</v>
      </c>
      <c r="D1560" t="e">
        <f>CONCATENATE(Table1[[#This Row],[summary]],
CHAR(13),
Table1[[#This Row],[startdayname]],
", ",
TEXT((Table1[[#This Row],[startshortdate]]),"MMM D"),
CHAR(13),
TEXT((Table1[[#This Row],[starttime]]), "h:mm am/pm"),CHAR(13),Table1[[#This Row],[description]],CHAR(13))</f>
        <v>#VALUE!</v>
      </c>
    </row>
    <row r="1561" spans="1:4" x14ac:dyDescent="0.25">
      <c r="A1561" t="e">
        <f>VLOOKUP(Table1[[#This Row],[locationaddress]],VENUEID!$A$2:$B$28,1,TRUE)</f>
        <v>#VALUE!</v>
      </c>
      <c r="B1561" t="e">
        <f>IF(Table1[[#This Row],[categories]]="","",
IF(ISNUMBER(SEARCH("*ADULTS*",Table1[categories])),"ADULTS",
IF(ISNUMBER(SEARCH("*CHILDREN*",Table1[categories])),"CHILDREN",
IF(ISNUMBER(SEARCH("*TEENS*",Table1[categories])),"TEENS"))))</f>
        <v>#VALUE!</v>
      </c>
      <c r="C1561" t="e">
        <f>Table1[[#This Row],[startdatetime]]</f>
        <v>#VALUE!</v>
      </c>
      <c r="D1561" t="e">
        <f>CONCATENATE(Table1[[#This Row],[summary]],
CHAR(13),
Table1[[#This Row],[startdayname]],
", ",
TEXT((Table1[[#This Row],[startshortdate]]),"MMM D"),
CHAR(13),
TEXT((Table1[[#This Row],[starttime]]), "h:mm am/pm"),CHAR(13),Table1[[#This Row],[description]],CHAR(13))</f>
        <v>#VALUE!</v>
      </c>
    </row>
    <row r="1562" spans="1:4" x14ac:dyDescent="0.25">
      <c r="A1562" t="e">
        <f>VLOOKUP(Table1[[#This Row],[locationaddress]],VENUEID!$A$2:$B$28,1,TRUE)</f>
        <v>#VALUE!</v>
      </c>
      <c r="B1562" t="e">
        <f>IF(Table1[[#This Row],[categories]]="","",
IF(ISNUMBER(SEARCH("*ADULTS*",Table1[categories])),"ADULTS",
IF(ISNUMBER(SEARCH("*CHILDREN*",Table1[categories])),"CHILDREN",
IF(ISNUMBER(SEARCH("*TEENS*",Table1[categories])),"TEENS"))))</f>
        <v>#VALUE!</v>
      </c>
      <c r="C1562" t="e">
        <f>Table1[[#This Row],[startdatetime]]</f>
        <v>#VALUE!</v>
      </c>
      <c r="D1562" t="e">
        <f>CONCATENATE(Table1[[#This Row],[summary]],
CHAR(13),
Table1[[#This Row],[startdayname]],
", ",
TEXT((Table1[[#This Row],[startshortdate]]),"MMM D"),
CHAR(13),
TEXT((Table1[[#This Row],[starttime]]), "h:mm am/pm"),CHAR(13),Table1[[#This Row],[description]],CHAR(13))</f>
        <v>#VALUE!</v>
      </c>
    </row>
    <row r="1563" spans="1:4" x14ac:dyDescent="0.25">
      <c r="A1563" t="e">
        <f>VLOOKUP(Table1[[#This Row],[locationaddress]],VENUEID!$A$2:$B$28,1,TRUE)</f>
        <v>#VALUE!</v>
      </c>
      <c r="B1563" t="e">
        <f>IF(Table1[[#This Row],[categories]]="","",
IF(ISNUMBER(SEARCH("*ADULTS*",Table1[categories])),"ADULTS",
IF(ISNUMBER(SEARCH("*CHILDREN*",Table1[categories])),"CHILDREN",
IF(ISNUMBER(SEARCH("*TEENS*",Table1[categories])),"TEENS"))))</f>
        <v>#VALUE!</v>
      </c>
      <c r="C1563" t="e">
        <f>Table1[[#This Row],[startdatetime]]</f>
        <v>#VALUE!</v>
      </c>
      <c r="D1563" t="e">
        <f>CONCATENATE(Table1[[#This Row],[summary]],
CHAR(13),
Table1[[#This Row],[startdayname]],
", ",
TEXT((Table1[[#This Row],[startshortdate]]),"MMM D"),
CHAR(13),
TEXT((Table1[[#This Row],[starttime]]), "h:mm am/pm"),CHAR(13),Table1[[#This Row],[description]],CHAR(13))</f>
        <v>#VALUE!</v>
      </c>
    </row>
    <row r="1564" spans="1:4" x14ac:dyDescent="0.25">
      <c r="A1564" t="e">
        <f>VLOOKUP(Table1[[#This Row],[locationaddress]],VENUEID!$A$2:$B$28,1,TRUE)</f>
        <v>#VALUE!</v>
      </c>
      <c r="B1564" t="e">
        <f>IF(Table1[[#This Row],[categories]]="","",
IF(ISNUMBER(SEARCH("*ADULTS*",Table1[categories])),"ADULTS",
IF(ISNUMBER(SEARCH("*CHILDREN*",Table1[categories])),"CHILDREN",
IF(ISNUMBER(SEARCH("*TEENS*",Table1[categories])),"TEENS"))))</f>
        <v>#VALUE!</v>
      </c>
      <c r="C1564" t="e">
        <f>Table1[[#This Row],[startdatetime]]</f>
        <v>#VALUE!</v>
      </c>
      <c r="D1564" t="e">
        <f>CONCATENATE(Table1[[#This Row],[summary]],
CHAR(13),
Table1[[#This Row],[startdayname]],
", ",
TEXT((Table1[[#This Row],[startshortdate]]),"MMM D"),
CHAR(13),
TEXT((Table1[[#This Row],[starttime]]), "h:mm am/pm"),CHAR(13),Table1[[#This Row],[description]],CHAR(13))</f>
        <v>#VALUE!</v>
      </c>
    </row>
    <row r="1565" spans="1:4" x14ac:dyDescent="0.25">
      <c r="A1565" t="e">
        <f>VLOOKUP(Table1[[#This Row],[locationaddress]],VENUEID!$A$2:$B$28,1,TRUE)</f>
        <v>#VALUE!</v>
      </c>
      <c r="B1565" t="e">
        <f>IF(Table1[[#This Row],[categories]]="","",
IF(ISNUMBER(SEARCH("*ADULTS*",Table1[categories])),"ADULTS",
IF(ISNUMBER(SEARCH("*CHILDREN*",Table1[categories])),"CHILDREN",
IF(ISNUMBER(SEARCH("*TEENS*",Table1[categories])),"TEENS"))))</f>
        <v>#VALUE!</v>
      </c>
      <c r="C1565" t="e">
        <f>Table1[[#This Row],[startdatetime]]</f>
        <v>#VALUE!</v>
      </c>
      <c r="D1565" t="e">
        <f>CONCATENATE(Table1[[#This Row],[summary]],
CHAR(13),
Table1[[#This Row],[startdayname]],
", ",
TEXT((Table1[[#This Row],[startshortdate]]),"MMM D"),
CHAR(13),
TEXT((Table1[[#This Row],[starttime]]), "h:mm am/pm"),CHAR(13),Table1[[#This Row],[description]],CHAR(13))</f>
        <v>#VALUE!</v>
      </c>
    </row>
    <row r="1566" spans="1:4" x14ac:dyDescent="0.25">
      <c r="A1566" t="e">
        <f>VLOOKUP(Table1[[#This Row],[locationaddress]],VENUEID!$A$2:$B$28,1,TRUE)</f>
        <v>#VALUE!</v>
      </c>
      <c r="B1566" t="e">
        <f>IF(Table1[[#This Row],[categories]]="","",
IF(ISNUMBER(SEARCH("*ADULTS*",Table1[categories])),"ADULTS",
IF(ISNUMBER(SEARCH("*CHILDREN*",Table1[categories])),"CHILDREN",
IF(ISNUMBER(SEARCH("*TEENS*",Table1[categories])),"TEENS"))))</f>
        <v>#VALUE!</v>
      </c>
      <c r="C1566" t="e">
        <f>Table1[[#This Row],[startdatetime]]</f>
        <v>#VALUE!</v>
      </c>
      <c r="D1566" t="e">
        <f>CONCATENATE(Table1[[#This Row],[summary]],
CHAR(13),
Table1[[#This Row],[startdayname]],
", ",
TEXT((Table1[[#This Row],[startshortdate]]),"MMM D"),
CHAR(13),
TEXT((Table1[[#This Row],[starttime]]), "h:mm am/pm"),CHAR(13),Table1[[#This Row],[description]],CHAR(13))</f>
        <v>#VALUE!</v>
      </c>
    </row>
    <row r="1567" spans="1:4" x14ac:dyDescent="0.25">
      <c r="A1567" t="e">
        <f>VLOOKUP(Table1[[#This Row],[locationaddress]],VENUEID!$A$2:$B$28,1,TRUE)</f>
        <v>#VALUE!</v>
      </c>
      <c r="B1567" t="e">
        <f>IF(Table1[[#This Row],[categories]]="","",
IF(ISNUMBER(SEARCH("*ADULTS*",Table1[categories])),"ADULTS",
IF(ISNUMBER(SEARCH("*CHILDREN*",Table1[categories])),"CHILDREN",
IF(ISNUMBER(SEARCH("*TEENS*",Table1[categories])),"TEENS"))))</f>
        <v>#VALUE!</v>
      </c>
      <c r="C1567" t="e">
        <f>Table1[[#This Row],[startdatetime]]</f>
        <v>#VALUE!</v>
      </c>
      <c r="D1567" t="e">
        <f>CONCATENATE(Table1[[#This Row],[summary]],
CHAR(13),
Table1[[#This Row],[startdayname]],
", ",
TEXT((Table1[[#This Row],[startshortdate]]),"MMM D"),
CHAR(13),
TEXT((Table1[[#This Row],[starttime]]), "h:mm am/pm"),CHAR(13),Table1[[#This Row],[description]],CHAR(13))</f>
        <v>#VALUE!</v>
      </c>
    </row>
    <row r="1568" spans="1:4" x14ac:dyDescent="0.25">
      <c r="A1568" t="e">
        <f>VLOOKUP(Table1[[#This Row],[locationaddress]],VENUEID!$A$2:$B$28,1,TRUE)</f>
        <v>#VALUE!</v>
      </c>
      <c r="B1568" t="e">
        <f>IF(Table1[[#This Row],[categories]]="","",
IF(ISNUMBER(SEARCH("*ADULTS*",Table1[categories])),"ADULTS",
IF(ISNUMBER(SEARCH("*CHILDREN*",Table1[categories])),"CHILDREN",
IF(ISNUMBER(SEARCH("*TEENS*",Table1[categories])),"TEENS"))))</f>
        <v>#VALUE!</v>
      </c>
      <c r="C1568" t="e">
        <f>Table1[[#This Row],[startdatetime]]</f>
        <v>#VALUE!</v>
      </c>
      <c r="D1568" t="e">
        <f>CONCATENATE(Table1[[#This Row],[summary]],
CHAR(13),
Table1[[#This Row],[startdayname]],
", ",
TEXT((Table1[[#This Row],[startshortdate]]),"MMM D"),
CHAR(13),
TEXT((Table1[[#This Row],[starttime]]), "h:mm am/pm"),CHAR(13),Table1[[#This Row],[description]],CHAR(13))</f>
        <v>#VALUE!</v>
      </c>
    </row>
    <row r="1569" spans="1:4" x14ac:dyDescent="0.25">
      <c r="A1569" t="e">
        <f>VLOOKUP(Table1[[#This Row],[locationaddress]],VENUEID!$A$2:$B$28,1,TRUE)</f>
        <v>#VALUE!</v>
      </c>
      <c r="B1569" t="e">
        <f>IF(Table1[[#This Row],[categories]]="","",
IF(ISNUMBER(SEARCH("*ADULTS*",Table1[categories])),"ADULTS",
IF(ISNUMBER(SEARCH("*CHILDREN*",Table1[categories])),"CHILDREN",
IF(ISNUMBER(SEARCH("*TEENS*",Table1[categories])),"TEENS"))))</f>
        <v>#VALUE!</v>
      </c>
      <c r="C1569" t="e">
        <f>Table1[[#This Row],[startdatetime]]</f>
        <v>#VALUE!</v>
      </c>
      <c r="D1569" t="e">
        <f>CONCATENATE(Table1[[#This Row],[summary]],
CHAR(13),
Table1[[#This Row],[startdayname]],
", ",
TEXT((Table1[[#This Row],[startshortdate]]),"MMM D"),
CHAR(13),
TEXT((Table1[[#This Row],[starttime]]), "h:mm am/pm"),CHAR(13),Table1[[#This Row],[description]],CHAR(13))</f>
        <v>#VALUE!</v>
      </c>
    </row>
    <row r="1570" spans="1:4" x14ac:dyDescent="0.25">
      <c r="A1570" t="e">
        <f>VLOOKUP(Table1[[#This Row],[locationaddress]],VENUEID!$A$2:$B$28,1,TRUE)</f>
        <v>#VALUE!</v>
      </c>
      <c r="B1570" t="e">
        <f>IF(Table1[[#This Row],[categories]]="","",
IF(ISNUMBER(SEARCH("*ADULTS*",Table1[categories])),"ADULTS",
IF(ISNUMBER(SEARCH("*CHILDREN*",Table1[categories])),"CHILDREN",
IF(ISNUMBER(SEARCH("*TEENS*",Table1[categories])),"TEENS"))))</f>
        <v>#VALUE!</v>
      </c>
      <c r="C1570" t="e">
        <f>Table1[[#This Row],[startdatetime]]</f>
        <v>#VALUE!</v>
      </c>
      <c r="D1570" t="e">
        <f>CONCATENATE(Table1[[#This Row],[summary]],
CHAR(13),
Table1[[#This Row],[startdayname]],
", ",
TEXT((Table1[[#This Row],[startshortdate]]),"MMM D"),
CHAR(13),
TEXT((Table1[[#This Row],[starttime]]), "h:mm am/pm"),CHAR(13),Table1[[#This Row],[description]],CHAR(13))</f>
        <v>#VALUE!</v>
      </c>
    </row>
    <row r="1571" spans="1:4" x14ac:dyDescent="0.25">
      <c r="A1571" t="e">
        <f>VLOOKUP(Table1[[#This Row],[locationaddress]],VENUEID!$A$2:$B$28,1,TRUE)</f>
        <v>#VALUE!</v>
      </c>
      <c r="B1571" t="e">
        <f>IF(Table1[[#This Row],[categories]]="","",
IF(ISNUMBER(SEARCH("*ADULTS*",Table1[categories])),"ADULTS",
IF(ISNUMBER(SEARCH("*CHILDREN*",Table1[categories])),"CHILDREN",
IF(ISNUMBER(SEARCH("*TEENS*",Table1[categories])),"TEENS"))))</f>
        <v>#VALUE!</v>
      </c>
      <c r="C1571" t="e">
        <f>Table1[[#This Row],[startdatetime]]</f>
        <v>#VALUE!</v>
      </c>
      <c r="D1571" t="e">
        <f>CONCATENATE(Table1[[#This Row],[summary]],
CHAR(13),
Table1[[#This Row],[startdayname]],
", ",
TEXT((Table1[[#This Row],[startshortdate]]),"MMM D"),
CHAR(13),
TEXT((Table1[[#This Row],[starttime]]), "h:mm am/pm"),CHAR(13),Table1[[#This Row],[description]],CHAR(13))</f>
        <v>#VALUE!</v>
      </c>
    </row>
    <row r="1572" spans="1:4" x14ac:dyDescent="0.25">
      <c r="A1572" t="e">
        <f>VLOOKUP(Table1[[#This Row],[locationaddress]],VENUEID!$A$2:$B$28,1,TRUE)</f>
        <v>#VALUE!</v>
      </c>
      <c r="B1572" t="e">
        <f>IF(Table1[[#This Row],[categories]]="","",
IF(ISNUMBER(SEARCH("*ADULTS*",Table1[categories])),"ADULTS",
IF(ISNUMBER(SEARCH("*CHILDREN*",Table1[categories])),"CHILDREN",
IF(ISNUMBER(SEARCH("*TEENS*",Table1[categories])),"TEENS"))))</f>
        <v>#VALUE!</v>
      </c>
      <c r="C1572" t="e">
        <f>Table1[[#This Row],[startdatetime]]</f>
        <v>#VALUE!</v>
      </c>
      <c r="D1572" t="e">
        <f>CONCATENATE(Table1[[#This Row],[summary]],
CHAR(13),
Table1[[#This Row],[startdayname]],
", ",
TEXT((Table1[[#This Row],[startshortdate]]),"MMM D"),
CHAR(13),
TEXT((Table1[[#This Row],[starttime]]), "h:mm am/pm"),CHAR(13),Table1[[#This Row],[description]],CHAR(13))</f>
        <v>#VALUE!</v>
      </c>
    </row>
    <row r="1573" spans="1:4" x14ac:dyDescent="0.25">
      <c r="A1573" t="e">
        <f>VLOOKUP(Table1[[#This Row],[locationaddress]],VENUEID!$A$2:$B$28,1,TRUE)</f>
        <v>#VALUE!</v>
      </c>
      <c r="B1573" t="e">
        <f>IF(Table1[[#This Row],[categories]]="","",
IF(ISNUMBER(SEARCH("*ADULTS*",Table1[categories])),"ADULTS",
IF(ISNUMBER(SEARCH("*CHILDREN*",Table1[categories])),"CHILDREN",
IF(ISNUMBER(SEARCH("*TEENS*",Table1[categories])),"TEENS"))))</f>
        <v>#VALUE!</v>
      </c>
      <c r="C1573" t="e">
        <f>Table1[[#This Row],[startdatetime]]</f>
        <v>#VALUE!</v>
      </c>
      <c r="D1573" t="e">
        <f>CONCATENATE(Table1[[#This Row],[summary]],
CHAR(13),
Table1[[#This Row],[startdayname]],
", ",
TEXT((Table1[[#This Row],[startshortdate]]),"MMM D"),
CHAR(13),
TEXT((Table1[[#This Row],[starttime]]), "h:mm am/pm"),CHAR(13),Table1[[#This Row],[description]],CHAR(13))</f>
        <v>#VALUE!</v>
      </c>
    </row>
    <row r="1574" spans="1:4" x14ac:dyDescent="0.25">
      <c r="A1574" t="e">
        <f>VLOOKUP(Table1[[#This Row],[locationaddress]],VENUEID!$A$2:$B$28,1,TRUE)</f>
        <v>#VALUE!</v>
      </c>
      <c r="B1574" t="e">
        <f>IF(Table1[[#This Row],[categories]]="","",
IF(ISNUMBER(SEARCH("*ADULTS*",Table1[categories])),"ADULTS",
IF(ISNUMBER(SEARCH("*CHILDREN*",Table1[categories])),"CHILDREN",
IF(ISNUMBER(SEARCH("*TEENS*",Table1[categories])),"TEENS"))))</f>
        <v>#VALUE!</v>
      </c>
      <c r="C1574" t="e">
        <f>Table1[[#This Row],[startdatetime]]</f>
        <v>#VALUE!</v>
      </c>
      <c r="D1574" t="e">
        <f>CONCATENATE(Table1[[#This Row],[summary]],
CHAR(13),
Table1[[#This Row],[startdayname]],
", ",
TEXT((Table1[[#This Row],[startshortdate]]),"MMM D"),
CHAR(13),
TEXT((Table1[[#This Row],[starttime]]), "h:mm am/pm"),CHAR(13),Table1[[#This Row],[description]],CHAR(13))</f>
        <v>#VALUE!</v>
      </c>
    </row>
    <row r="1575" spans="1:4" x14ac:dyDescent="0.25">
      <c r="A1575" t="e">
        <f>VLOOKUP(Table1[[#This Row],[locationaddress]],VENUEID!$A$2:$B$28,1,TRUE)</f>
        <v>#VALUE!</v>
      </c>
      <c r="B1575" t="e">
        <f>IF(Table1[[#This Row],[categories]]="","",
IF(ISNUMBER(SEARCH("*ADULTS*",Table1[categories])),"ADULTS",
IF(ISNUMBER(SEARCH("*CHILDREN*",Table1[categories])),"CHILDREN",
IF(ISNUMBER(SEARCH("*TEENS*",Table1[categories])),"TEENS"))))</f>
        <v>#VALUE!</v>
      </c>
      <c r="C1575" t="e">
        <f>Table1[[#This Row],[startdatetime]]</f>
        <v>#VALUE!</v>
      </c>
      <c r="D1575" t="e">
        <f>CONCATENATE(Table1[[#This Row],[summary]],
CHAR(13),
Table1[[#This Row],[startdayname]],
", ",
TEXT((Table1[[#This Row],[startshortdate]]),"MMM D"),
CHAR(13),
TEXT((Table1[[#This Row],[starttime]]), "h:mm am/pm"),CHAR(13),Table1[[#This Row],[description]],CHAR(13))</f>
        <v>#VALUE!</v>
      </c>
    </row>
    <row r="1576" spans="1:4" x14ac:dyDescent="0.25">
      <c r="A1576" t="e">
        <f>VLOOKUP(Table1[[#This Row],[locationaddress]],VENUEID!$A$2:$B$28,1,TRUE)</f>
        <v>#VALUE!</v>
      </c>
      <c r="B1576" t="e">
        <f>IF(Table1[[#This Row],[categories]]="","",
IF(ISNUMBER(SEARCH("*ADULTS*",Table1[categories])),"ADULTS",
IF(ISNUMBER(SEARCH("*CHILDREN*",Table1[categories])),"CHILDREN",
IF(ISNUMBER(SEARCH("*TEENS*",Table1[categories])),"TEENS"))))</f>
        <v>#VALUE!</v>
      </c>
      <c r="C1576" t="e">
        <f>Table1[[#This Row],[startdatetime]]</f>
        <v>#VALUE!</v>
      </c>
      <c r="D1576" t="e">
        <f>CONCATENATE(Table1[[#This Row],[summary]],
CHAR(13),
Table1[[#This Row],[startdayname]],
", ",
TEXT((Table1[[#This Row],[startshortdate]]),"MMM D"),
CHAR(13),
TEXT((Table1[[#This Row],[starttime]]), "h:mm am/pm"),CHAR(13),Table1[[#This Row],[description]],CHAR(13))</f>
        <v>#VALUE!</v>
      </c>
    </row>
    <row r="1577" spans="1:4" x14ac:dyDescent="0.25">
      <c r="A1577" t="e">
        <f>VLOOKUP(Table1[[#This Row],[locationaddress]],VENUEID!$A$2:$B$28,1,TRUE)</f>
        <v>#VALUE!</v>
      </c>
      <c r="B1577" t="e">
        <f>IF(Table1[[#This Row],[categories]]="","",
IF(ISNUMBER(SEARCH("*ADULTS*",Table1[categories])),"ADULTS",
IF(ISNUMBER(SEARCH("*CHILDREN*",Table1[categories])),"CHILDREN",
IF(ISNUMBER(SEARCH("*TEENS*",Table1[categories])),"TEENS"))))</f>
        <v>#VALUE!</v>
      </c>
      <c r="C1577" t="e">
        <f>Table1[[#This Row],[startdatetime]]</f>
        <v>#VALUE!</v>
      </c>
      <c r="D1577" t="e">
        <f>CONCATENATE(Table1[[#This Row],[summary]],
CHAR(13),
Table1[[#This Row],[startdayname]],
", ",
TEXT((Table1[[#This Row],[startshortdate]]),"MMM D"),
CHAR(13),
TEXT((Table1[[#This Row],[starttime]]), "h:mm am/pm"),CHAR(13),Table1[[#This Row],[description]],CHAR(13))</f>
        <v>#VALUE!</v>
      </c>
    </row>
    <row r="1578" spans="1:4" x14ac:dyDescent="0.25">
      <c r="A1578" t="e">
        <f>VLOOKUP(Table1[[#This Row],[locationaddress]],VENUEID!$A$2:$B$28,1,TRUE)</f>
        <v>#VALUE!</v>
      </c>
      <c r="B1578" t="e">
        <f>IF(Table1[[#This Row],[categories]]="","",
IF(ISNUMBER(SEARCH("*ADULTS*",Table1[categories])),"ADULTS",
IF(ISNUMBER(SEARCH("*CHILDREN*",Table1[categories])),"CHILDREN",
IF(ISNUMBER(SEARCH("*TEENS*",Table1[categories])),"TEENS"))))</f>
        <v>#VALUE!</v>
      </c>
      <c r="C1578" t="e">
        <f>Table1[[#This Row],[startdatetime]]</f>
        <v>#VALUE!</v>
      </c>
      <c r="D1578" t="e">
        <f>CONCATENATE(Table1[[#This Row],[summary]],
CHAR(13),
Table1[[#This Row],[startdayname]],
", ",
TEXT((Table1[[#This Row],[startshortdate]]),"MMM D"),
CHAR(13),
TEXT((Table1[[#This Row],[starttime]]), "h:mm am/pm"),CHAR(13),Table1[[#This Row],[description]],CHAR(13))</f>
        <v>#VALUE!</v>
      </c>
    </row>
    <row r="1579" spans="1:4" x14ac:dyDescent="0.25">
      <c r="A1579" t="e">
        <f>VLOOKUP(Table1[[#This Row],[locationaddress]],VENUEID!$A$2:$B$28,1,TRUE)</f>
        <v>#VALUE!</v>
      </c>
      <c r="B1579" t="e">
        <f>IF(Table1[[#This Row],[categories]]="","",
IF(ISNUMBER(SEARCH("*ADULTS*",Table1[categories])),"ADULTS",
IF(ISNUMBER(SEARCH("*CHILDREN*",Table1[categories])),"CHILDREN",
IF(ISNUMBER(SEARCH("*TEENS*",Table1[categories])),"TEENS"))))</f>
        <v>#VALUE!</v>
      </c>
      <c r="C1579" t="e">
        <f>Table1[[#This Row],[startdatetime]]</f>
        <v>#VALUE!</v>
      </c>
      <c r="D1579" t="e">
        <f>CONCATENATE(Table1[[#This Row],[summary]],
CHAR(13),
Table1[[#This Row],[startdayname]],
", ",
TEXT((Table1[[#This Row],[startshortdate]]),"MMM D"),
CHAR(13),
TEXT((Table1[[#This Row],[starttime]]), "h:mm am/pm"),CHAR(13),Table1[[#This Row],[description]],CHAR(13))</f>
        <v>#VALUE!</v>
      </c>
    </row>
    <row r="1580" spans="1:4" x14ac:dyDescent="0.25">
      <c r="A1580" t="e">
        <f>VLOOKUP(Table1[[#This Row],[locationaddress]],VENUEID!$A$2:$B$28,1,TRUE)</f>
        <v>#VALUE!</v>
      </c>
      <c r="B1580" t="e">
        <f>IF(Table1[[#This Row],[categories]]="","",
IF(ISNUMBER(SEARCH("*ADULTS*",Table1[categories])),"ADULTS",
IF(ISNUMBER(SEARCH("*CHILDREN*",Table1[categories])),"CHILDREN",
IF(ISNUMBER(SEARCH("*TEENS*",Table1[categories])),"TEENS"))))</f>
        <v>#VALUE!</v>
      </c>
      <c r="C1580" t="e">
        <f>Table1[[#This Row],[startdatetime]]</f>
        <v>#VALUE!</v>
      </c>
      <c r="D1580" t="e">
        <f>CONCATENATE(Table1[[#This Row],[summary]],
CHAR(13),
Table1[[#This Row],[startdayname]],
", ",
TEXT((Table1[[#This Row],[startshortdate]]),"MMM D"),
CHAR(13),
TEXT((Table1[[#This Row],[starttime]]), "h:mm am/pm"),CHAR(13),Table1[[#This Row],[description]],CHAR(13))</f>
        <v>#VALUE!</v>
      </c>
    </row>
    <row r="1581" spans="1:4" x14ac:dyDescent="0.25">
      <c r="A1581" t="e">
        <f>VLOOKUP(Table1[[#This Row],[locationaddress]],VENUEID!$A$2:$B$28,1,TRUE)</f>
        <v>#VALUE!</v>
      </c>
      <c r="B1581" t="e">
        <f>IF(Table1[[#This Row],[categories]]="","",
IF(ISNUMBER(SEARCH("*ADULTS*",Table1[categories])),"ADULTS",
IF(ISNUMBER(SEARCH("*CHILDREN*",Table1[categories])),"CHILDREN",
IF(ISNUMBER(SEARCH("*TEENS*",Table1[categories])),"TEENS"))))</f>
        <v>#VALUE!</v>
      </c>
      <c r="C1581" t="e">
        <f>Table1[[#This Row],[startdatetime]]</f>
        <v>#VALUE!</v>
      </c>
      <c r="D1581" t="e">
        <f>CONCATENATE(Table1[[#This Row],[summary]],
CHAR(13),
Table1[[#This Row],[startdayname]],
", ",
TEXT((Table1[[#This Row],[startshortdate]]),"MMM D"),
CHAR(13),
TEXT((Table1[[#This Row],[starttime]]), "h:mm am/pm"),CHAR(13),Table1[[#This Row],[description]],CHAR(13))</f>
        <v>#VALUE!</v>
      </c>
    </row>
    <row r="1582" spans="1:4" x14ac:dyDescent="0.25">
      <c r="A1582" t="e">
        <f>VLOOKUP(Table1[[#This Row],[locationaddress]],VENUEID!$A$2:$B$28,1,TRUE)</f>
        <v>#VALUE!</v>
      </c>
      <c r="B1582" t="e">
        <f>IF(Table1[[#This Row],[categories]]="","",
IF(ISNUMBER(SEARCH("*ADULTS*",Table1[categories])),"ADULTS",
IF(ISNUMBER(SEARCH("*CHILDREN*",Table1[categories])),"CHILDREN",
IF(ISNUMBER(SEARCH("*TEENS*",Table1[categories])),"TEENS"))))</f>
        <v>#VALUE!</v>
      </c>
      <c r="C1582" t="e">
        <f>Table1[[#This Row],[startdatetime]]</f>
        <v>#VALUE!</v>
      </c>
      <c r="D1582" t="e">
        <f>CONCATENATE(Table1[[#This Row],[summary]],
CHAR(13),
Table1[[#This Row],[startdayname]],
", ",
TEXT((Table1[[#This Row],[startshortdate]]),"MMM D"),
CHAR(13),
TEXT((Table1[[#This Row],[starttime]]), "h:mm am/pm"),CHAR(13),Table1[[#This Row],[description]],CHAR(13))</f>
        <v>#VALUE!</v>
      </c>
    </row>
    <row r="1583" spans="1:4" x14ac:dyDescent="0.25">
      <c r="A1583" t="e">
        <f>VLOOKUP(Table1[[#This Row],[locationaddress]],VENUEID!$A$2:$B$28,1,TRUE)</f>
        <v>#VALUE!</v>
      </c>
      <c r="B1583" t="e">
        <f>IF(Table1[[#This Row],[categories]]="","",
IF(ISNUMBER(SEARCH("*ADULTS*",Table1[categories])),"ADULTS",
IF(ISNUMBER(SEARCH("*CHILDREN*",Table1[categories])),"CHILDREN",
IF(ISNUMBER(SEARCH("*TEENS*",Table1[categories])),"TEENS"))))</f>
        <v>#VALUE!</v>
      </c>
      <c r="C1583" t="e">
        <f>Table1[[#This Row],[startdatetime]]</f>
        <v>#VALUE!</v>
      </c>
      <c r="D1583" t="e">
        <f>CONCATENATE(Table1[[#This Row],[summary]],
CHAR(13),
Table1[[#This Row],[startdayname]],
", ",
TEXT((Table1[[#This Row],[startshortdate]]),"MMM D"),
CHAR(13),
TEXT((Table1[[#This Row],[starttime]]), "h:mm am/pm"),CHAR(13),Table1[[#This Row],[description]],CHAR(13))</f>
        <v>#VALUE!</v>
      </c>
    </row>
    <row r="1584" spans="1:4" x14ac:dyDescent="0.25">
      <c r="A1584" t="e">
        <f>VLOOKUP(Table1[[#This Row],[locationaddress]],VENUEID!$A$2:$B$28,1,TRUE)</f>
        <v>#VALUE!</v>
      </c>
      <c r="B1584" t="e">
        <f>IF(Table1[[#This Row],[categories]]="","",
IF(ISNUMBER(SEARCH("*ADULTS*",Table1[categories])),"ADULTS",
IF(ISNUMBER(SEARCH("*CHILDREN*",Table1[categories])),"CHILDREN",
IF(ISNUMBER(SEARCH("*TEENS*",Table1[categories])),"TEENS"))))</f>
        <v>#VALUE!</v>
      </c>
      <c r="C1584" t="e">
        <f>Table1[[#This Row],[startdatetime]]</f>
        <v>#VALUE!</v>
      </c>
      <c r="D1584" t="e">
        <f>CONCATENATE(Table1[[#This Row],[summary]],
CHAR(13),
Table1[[#This Row],[startdayname]],
", ",
TEXT((Table1[[#This Row],[startshortdate]]),"MMM D"),
CHAR(13),
TEXT((Table1[[#This Row],[starttime]]), "h:mm am/pm"),CHAR(13),Table1[[#This Row],[description]],CHAR(13))</f>
        <v>#VALUE!</v>
      </c>
    </row>
    <row r="1585" spans="1:4" x14ac:dyDescent="0.25">
      <c r="A1585" t="e">
        <f>VLOOKUP(Table1[[#This Row],[locationaddress]],VENUEID!$A$2:$B$28,1,TRUE)</f>
        <v>#VALUE!</v>
      </c>
      <c r="B1585" t="e">
        <f>IF(Table1[[#This Row],[categories]]="","",
IF(ISNUMBER(SEARCH("*ADULTS*",Table1[categories])),"ADULTS",
IF(ISNUMBER(SEARCH("*CHILDREN*",Table1[categories])),"CHILDREN",
IF(ISNUMBER(SEARCH("*TEENS*",Table1[categories])),"TEENS"))))</f>
        <v>#VALUE!</v>
      </c>
      <c r="C1585" t="e">
        <f>Table1[[#This Row],[startdatetime]]</f>
        <v>#VALUE!</v>
      </c>
      <c r="D1585" t="e">
        <f>CONCATENATE(Table1[[#This Row],[summary]],
CHAR(13),
Table1[[#This Row],[startdayname]],
", ",
TEXT((Table1[[#This Row],[startshortdate]]),"MMM D"),
CHAR(13),
TEXT((Table1[[#This Row],[starttime]]), "h:mm am/pm"),CHAR(13),Table1[[#This Row],[description]],CHAR(13))</f>
        <v>#VALUE!</v>
      </c>
    </row>
    <row r="1586" spans="1:4" x14ac:dyDescent="0.25">
      <c r="A1586" t="e">
        <f>VLOOKUP(Table1[[#This Row],[locationaddress]],VENUEID!$A$2:$B$28,1,TRUE)</f>
        <v>#VALUE!</v>
      </c>
      <c r="B1586" t="e">
        <f>IF(Table1[[#This Row],[categories]]="","",
IF(ISNUMBER(SEARCH("*ADULTS*",Table1[categories])),"ADULTS",
IF(ISNUMBER(SEARCH("*CHILDREN*",Table1[categories])),"CHILDREN",
IF(ISNUMBER(SEARCH("*TEENS*",Table1[categories])),"TEENS"))))</f>
        <v>#VALUE!</v>
      </c>
      <c r="C1586" t="e">
        <f>Table1[[#This Row],[startdatetime]]</f>
        <v>#VALUE!</v>
      </c>
      <c r="D1586" t="e">
        <f>CONCATENATE(Table1[[#This Row],[summary]],
CHAR(13),
Table1[[#This Row],[startdayname]],
", ",
TEXT((Table1[[#This Row],[startshortdate]]),"MMM D"),
CHAR(13),
TEXT((Table1[[#This Row],[starttime]]), "h:mm am/pm"),CHAR(13),Table1[[#This Row],[description]],CHAR(13))</f>
        <v>#VALUE!</v>
      </c>
    </row>
    <row r="1587" spans="1:4" x14ac:dyDescent="0.25">
      <c r="A1587" t="e">
        <f>VLOOKUP(Table1[[#This Row],[locationaddress]],VENUEID!$A$2:$B$28,1,TRUE)</f>
        <v>#VALUE!</v>
      </c>
      <c r="B1587" t="e">
        <f>IF(Table1[[#This Row],[categories]]="","",
IF(ISNUMBER(SEARCH("*ADULTS*",Table1[categories])),"ADULTS",
IF(ISNUMBER(SEARCH("*CHILDREN*",Table1[categories])),"CHILDREN",
IF(ISNUMBER(SEARCH("*TEENS*",Table1[categories])),"TEENS"))))</f>
        <v>#VALUE!</v>
      </c>
      <c r="C1587" t="e">
        <f>Table1[[#This Row],[startdatetime]]</f>
        <v>#VALUE!</v>
      </c>
      <c r="D1587" t="e">
        <f>CONCATENATE(Table1[[#This Row],[summary]],
CHAR(13),
Table1[[#This Row],[startdayname]],
", ",
TEXT((Table1[[#This Row],[startshortdate]]),"MMM D"),
CHAR(13),
TEXT((Table1[[#This Row],[starttime]]), "h:mm am/pm"),CHAR(13),Table1[[#This Row],[description]],CHAR(13))</f>
        <v>#VALUE!</v>
      </c>
    </row>
    <row r="1588" spans="1:4" x14ac:dyDescent="0.25">
      <c r="A1588" t="e">
        <f>VLOOKUP(Table1[[#This Row],[locationaddress]],VENUEID!$A$2:$B$28,1,TRUE)</f>
        <v>#VALUE!</v>
      </c>
      <c r="B1588" t="e">
        <f>IF(Table1[[#This Row],[categories]]="","",
IF(ISNUMBER(SEARCH("*ADULTS*",Table1[categories])),"ADULTS",
IF(ISNUMBER(SEARCH("*CHILDREN*",Table1[categories])),"CHILDREN",
IF(ISNUMBER(SEARCH("*TEENS*",Table1[categories])),"TEENS"))))</f>
        <v>#VALUE!</v>
      </c>
      <c r="C1588" t="e">
        <f>Table1[[#This Row],[startdatetime]]</f>
        <v>#VALUE!</v>
      </c>
      <c r="D1588" t="e">
        <f>CONCATENATE(Table1[[#This Row],[summary]],
CHAR(13),
Table1[[#This Row],[startdayname]],
", ",
TEXT((Table1[[#This Row],[startshortdate]]),"MMM D"),
CHAR(13),
TEXT((Table1[[#This Row],[starttime]]), "h:mm am/pm"),CHAR(13),Table1[[#This Row],[description]],CHAR(13))</f>
        <v>#VALUE!</v>
      </c>
    </row>
    <row r="1589" spans="1:4" x14ac:dyDescent="0.25">
      <c r="A1589" t="e">
        <f>VLOOKUP(Table1[[#This Row],[locationaddress]],VENUEID!$A$2:$B$28,1,TRUE)</f>
        <v>#VALUE!</v>
      </c>
      <c r="B1589" t="e">
        <f>IF(Table1[[#This Row],[categories]]="","",
IF(ISNUMBER(SEARCH("*ADULTS*",Table1[categories])),"ADULTS",
IF(ISNUMBER(SEARCH("*CHILDREN*",Table1[categories])),"CHILDREN",
IF(ISNUMBER(SEARCH("*TEENS*",Table1[categories])),"TEENS"))))</f>
        <v>#VALUE!</v>
      </c>
      <c r="C1589" t="e">
        <f>Table1[[#This Row],[startdatetime]]</f>
        <v>#VALUE!</v>
      </c>
      <c r="D1589" t="e">
        <f>CONCATENATE(Table1[[#This Row],[summary]],
CHAR(13),
Table1[[#This Row],[startdayname]],
", ",
TEXT((Table1[[#This Row],[startshortdate]]),"MMM D"),
CHAR(13),
TEXT((Table1[[#This Row],[starttime]]), "h:mm am/pm"),CHAR(13),Table1[[#This Row],[description]],CHAR(13))</f>
        <v>#VALUE!</v>
      </c>
    </row>
    <row r="1590" spans="1:4" x14ac:dyDescent="0.25">
      <c r="A1590" t="e">
        <f>VLOOKUP(Table1[[#This Row],[locationaddress]],VENUEID!$A$2:$B$28,1,TRUE)</f>
        <v>#VALUE!</v>
      </c>
      <c r="B1590" t="e">
        <f>IF(Table1[[#This Row],[categories]]="","",
IF(ISNUMBER(SEARCH("*ADULTS*",Table1[categories])),"ADULTS",
IF(ISNUMBER(SEARCH("*CHILDREN*",Table1[categories])),"CHILDREN",
IF(ISNUMBER(SEARCH("*TEENS*",Table1[categories])),"TEENS"))))</f>
        <v>#VALUE!</v>
      </c>
      <c r="C1590" t="e">
        <f>Table1[[#This Row],[startdatetime]]</f>
        <v>#VALUE!</v>
      </c>
      <c r="D1590" t="e">
        <f>CONCATENATE(Table1[[#This Row],[summary]],
CHAR(13),
Table1[[#This Row],[startdayname]],
", ",
TEXT((Table1[[#This Row],[startshortdate]]),"MMM D"),
CHAR(13),
TEXT((Table1[[#This Row],[starttime]]), "h:mm am/pm"),CHAR(13),Table1[[#This Row],[description]],CHAR(13))</f>
        <v>#VALUE!</v>
      </c>
    </row>
    <row r="1591" spans="1:4" x14ac:dyDescent="0.25">
      <c r="A1591" t="e">
        <f>VLOOKUP(Table1[[#This Row],[locationaddress]],VENUEID!$A$2:$B$28,1,TRUE)</f>
        <v>#VALUE!</v>
      </c>
      <c r="B1591" t="e">
        <f>IF(Table1[[#This Row],[categories]]="","",
IF(ISNUMBER(SEARCH("*ADULTS*",Table1[categories])),"ADULTS",
IF(ISNUMBER(SEARCH("*CHILDREN*",Table1[categories])),"CHILDREN",
IF(ISNUMBER(SEARCH("*TEENS*",Table1[categories])),"TEENS"))))</f>
        <v>#VALUE!</v>
      </c>
      <c r="C1591" t="e">
        <f>Table1[[#This Row],[startdatetime]]</f>
        <v>#VALUE!</v>
      </c>
      <c r="D1591" t="e">
        <f>CONCATENATE(Table1[[#This Row],[summary]],
CHAR(13),
Table1[[#This Row],[startdayname]],
", ",
TEXT((Table1[[#This Row],[startshortdate]]),"MMM D"),
CHAR(13),
TEXT((Table1[[#This Row],[starttime]]), "h:mm am/pm"),CHAR(13),Table1[[#This Row],[description]],CHAR(13))</f>
        <v>#VALUE!</v>
      </c>
    </row>
    <row r="1592" spans="1:4" x14ac:dyDescent="0.25">
      <c r="A1592" t="e">
        <f>VLOOKUP(Table1[[#This Row],[locationaddress]],VENUEID!$A$2:$B$28,1,TRUE)</f>
        <v>#VALUE!</v>
      </c>
      <c r="B1592" t="e">
        <f>IF(Table1[[#This Row],[categories]]="","",
IF(ISNUMBER(SEARCH("*ADULTS*",Table1[categories])),"ADULTS",
IF(ISNUMBER(SEARCH("*CHILDREN*",Table1[categories])),"CHILDREN",
IF(ISNUMBER(SEARCH("*TEENS*",Table1[categories])),"TEENS"))))</f>
        <v>#VALUE!</v>
      </c>
      <c r="C1592" t="e">
        <f>Table1[[#This Row],[startdatetime]]</f>
        <v>#VALUE!</v>
      </c>
      <c r="D1592" t="e">
        <f>CONCATENATE(Table1[[#This Row],[summary]],
CHAR(13),
Table1[[#This Row],[startdayname]],
", ",
TEXT((Table1[[#This Row],[startshortdate]]),"MMM D"),
CHAR(13),
TEXT((Table1[[#This Row],[starttime]]), "h:mm am/pm"),CHAR(13),Table1[[#This Row],[description]],CHAR(13))</f>
        <v>#VALUE!</v>
      </c>
    </row>
    <row r="1593" spans="1:4" x14ac:dyDescent="0.25">
      <c r="A1593" t="e">
        <f>VLOOKUP(Table1[[#This Row],[locationaddress]],VENUEID!$A$2:$B$28,1,TRUE)</f>
        <v>#VALUE!</v>
      </c>
      <c r="B1593" t="e">
        <f>IF(Table1[[#This Row],[categories]]="","",
IF(ISNUMBER(SEARCH("*ADULTS*",Table1[categories])),"ADULTS",
IF(ISNUMBER(SEARCH("*CHILDREN*",Table1[categories])),"CHILDREN",
IF(ISNUMBER(SEARCH("*TEENS*",Table1[categories])),"TEENS"))))</f>
        <v>#VALUE!</v>
      </c>
      <c r="C1593" t="e">
        <f>Table1[[#This Row],[startdatetime]]</f>
        <v>#VALUE!</v>
      </c>
      <c r="D1593" t="e">
        <f>CONCATENATE(Table1[[#This Row],[summary]],
CHAR(13),
Table1[[#This Row],[startdayname]],
", ",
TEXT((Table1[[#This Row],[startshortdate]]),"MMM D"),
CHAR(13),
TEXT((Table1[[#This Row],[starttime]]), "h:mm am/pm"),CHAR(13),Table1[[#This Row],[description]],CHAR(13))</f>
        <v>#VALUE!</v>
      </c>
    </row>
    <row r="1594" spans="1:4" x14ac:dyDescent="0.25">
      <c r="A1594" t="e">
        <f>VLOOKUP(Table1[[#This Row],[locationaddress]],VENUEID!$A$2:$B$28,1,TRUE)</f>
        <v>#VALUE!</v>
      </c>
      <c r="B1594" t="e">
        <f>IF(Table1[[#This Row],[categories]]="","",
IF(ISNUMBER(SEARCH("*ADULTS*",Table1[categories])),"ADULTS",
IF(ISNUMBER(SEARCH("*CHILDREN*",Table1[categories])),"CHILDREN",
IF(ISNUMBER(SEARCH("*TEENS*",Table1[categories])),"TEENS"))))</f>
        <v>#VALUE!</v>
      </c>
      <c r="C1594" t="e">
        <f>Table1[[#This Row],[startdatetime]]</f>
        <v>#VALUE!</v>
      </c>
      <c r="D1594" t="e">
        <f>CONCATENATE(Table1[[#This Row],[summary]],
CHAR(13),
Table1[[#This Row],[startdayname]],
", ",
TEXT((Table1[[#This Row],[startshortdate]]),"MMM D"),
CHAR(13),
TEXT((Table1[[#This Row],[starttime]]), "h:mm am/pm"),CHAR(13),Table1[[#This Row],[description]],CHAR(13))</f>
        <v>#VALUE!</v>
      </c>
    </row>
    <row r="1595" spans="1:4" x14ac:dyDescent="0.25">
      <c r="A1595" t="e">
        <f>VLOOKUP(Table1[[#This Row],[locationaddress]],VENUEID!$A$2:$B$28,1,TRUE)</f>
        <v>#VALUE!</v>
      </c>
      <c r="B1595" t="e">
        <f>IF(Table1[[#This Row],[categories]]="","",
IF(ISNUMBER(SEARCH("*ADULTS*",Table1[categories])),"ADULTS",
IF(ISNUMBER(SEARCH("*CHILDREN*",Table1[categories])),"CHILDREN",
IF(ISNUMBER(SEARCH("*TEENS*",Table1[categories])),"TEENS"))))</f>
        <v>#VALUE!</v>
      </c>
      <c r="C1595" t="e">
        <f>Table1[[#This Row],[startdatetime]]</f>
        <v>#VALUE!</v>
      </c>
      <c r="D1595" t="e">
        <f>CONCATENATE(Table1[[#This Row],[summary]],
CHAR(13),
Table1[[#This Row],[startdayname]],
", ",
TEXT((Table1[[#This Row],[startshortdate]]),"MMM D"),
CHAR(13),
TEXT((Table1[[#This Row],[starttime]]), "h:mm am/pm"),CHAR(13),Table1[[#This Row],[description]],CHAR(13))</f>
        <v>#VALUE!</v>
      </c>
    </row>
    <row r="1596" spans="1:4" x14ac:dyDescent="0.25">
      <c r="A1596" t="e">
        <f>VLOOKUP(Table1[[#This Row],[locationaddress]],VENUEID!$A$2:$B$28,1,TRUE)</f>
        <v>#VALUE!</v>
      </c>
      <c r="B1596" t="e">
        <f>IF(Table1[[#This Row],[categories]]="","",
IF(ISNUMBER(SEARCH("*ADULTS*",Table1[categories])),"ADULTS",
IF(ISNUMBER(SEARCH("*CHILDREN*",Table1[categories])),"CHILDREN",
IF(ISNUMBER(SEARCH("*TEENS*",Table1[categories])),"TEENS"))))</f>
        <v>#VALUE!</v>
      </c>
      <c r="C1596" t="e">
        <f>Table1[[#This Row],[startdatetime]]</f>
        <v>#VALUE!</v>
      </c>
      <c r="D1596" t="e">
        <f>CONCATENATE(Table1[[#This Row],[summary]],
CHAR(13),
Table1[[#This Row],[startdayname]],
", ",
TEXT((Table1[[#This Row],[startshortdate]]),"MMM D"),
CHAR(13),
TEXT((Table1[[#This Row],[starttime]]), "h:mm am/pm"),CHAR(13),Table1[[#This Row],[description]],CHAR(13))</f>
        <v>#VALUE!</v>
      </c>
    </row>
    <row r="1597" spans="1:4" x14ac:dyDescent="0.25">
      <c r="A1597" t="e">
        <f>VLOOKUP(Table1[[#This Row],[locationaddress]],VENUEID!$A$2:$B$28,1,TRUE)</f>
        <v>#VALUE!</v>
      </c>
      <c r="B1597" t="e">
        <f>IF(Table1[[#This Row],[categories]]="","",
IF(ISNUMBER(SEARCH("*ADULTS*",Table1[categories])),"ADULTS",
IF(ISNUMBER(SEARCH("*CHILDREN*",Table1[categories])),"CHILDREN",
IF(ISNUMBER(SEARCH("*TEENS*",Table1[categories])),"TEENS"))))</f>
        <v>#VALUE!</v>
      </c>
      <c r="C1597" t="e">
        <f>Table1[[#This Row],[startdatetime]]</f>
        <v>#VALUE!</v>
      </c>
      <c r="D1597" t="e">
        <f>CONCATENATE(Table1[[#This Row],[summary]],
CHAR(13),
Table1[[#This Row],[startdayname]],
", ",
TEXT((Table1[[#This Row],[startshortdate]]),"MMM D"),
CHAR(13),
TEXT((Table1[[#This Row],[starttime]]), "h:mm am/pm"),CHAR(13),Table1[[#This Row],[description]],CHAR(13))</f>
        <v>#VALUE!</v>
      </c>
    </row>
    <row r="1598" spans="1:4" x14ac:dyDescent="0.25">
      <c r="A1598" t="e">
        <f>VLOOKUP(Table1[[#This Row],[locationaddress]],VENUEID!$A$2:$B$28,1,TRUE)</f>
        <v>#VALUE!</v>
      </c>
      <c r="B1598" t="e">
        <f>IF(Table1[[#This Row],[categories]]="","",
IF(ISNUMBER(SEARCH("*ADULTS*",Table1[categories])),"ADULTS",
IF(ISNUMBER(SEARCH("*CHILDREN*",Table1[categories])),"CHILDREN",
IF(ISNUMBER(SEARCH("*TEENS*",Table1[categories])),"TEENS"))))</f>
        <v>#VALUE!</v>
      </c>
      <c r="C1598" t="e">
        <f>Table1[[#This Row],[startdatetime]]</f>
        <v>#VALUE!</v>
      </c>
      <c r="D1598" t="e">
        <f>CONCATENATE(Table1[[#This Row],[summary]],
CHAR(13),
Table1[[#This Row],[startdayname]],
", ",
TEXT((Table1[[#This Row],[startshortdate]]),"MMM D"),
CHAR(13),
TEXT((Table1[[#This Row],[starttime]]), "h:mm am/pm"),CHAR(13),Table1[[#This Row],[description]],CHAR(13))</f>
        <v>#VALUE!</v>
      </c>
    </row>
    <row r="1599" spans="1:4" x14ac:dyDescent="0.25">
      <c r="A1599" t="e">
        <f>VLOOKUP(Table1[[#This Row],[locationaddress]],VENUEID!$A$2:$B$28,1,TRUE)</f>
        <v>#VALUE!</v>
      </c>
      <c r="B1599" t="e">
        <f>IF(Table1[[#This Row],[categories]]="","",
IF(ISNUMBER(SEARCH("*ADULTS*",Table1[categories])),"ADULTS",
IF(ISNUMBER(SEARCH("*CHILDREN*",Table1[categories])),"CHILDREN",
IF(ISNUMBER(SEARCH("*TEENS*",Table1[categories])),"TEENS"))))</f>
        <v>#VALUE!</v>
      </c>
      <c r="C1599" t="e">
        <f>Table1[[#This Row],[startdatetime]]</f>
        <v>#VALUE!</v>
      </c>
      <c r="D1599" t="e">
        <f>CONCATENATE(Table1[[#This Row],[summary]],
CHAR(13),
Table1[[#This Row],[startdayname]],
", ",
TEXT((Table1[[#This Row],[startshortdate]]),"MMM D"),
CHAR(13),
TEXT((Table1[[#This Row],[starttime]]), "h:mm am/pm"),CHAR(13),Table1[[#This Row],[description]],CHAR(13))</f>
        <v>#VALUE!</v>
      </c>
    </row>
    <row r="1600" spans="1:4" x14ac:dyDescent="0.25">
      <c r="A1600" t="e">
        <f>VLOOKUP(Table1[[#This Row],[locationaddress]],VENUEID!$A$2:$B$28,1,TRUE)</f>
        <v>#VALUE!</v>
      </c>
      <c r="B1600" t="e">
        <f>IF(Table1[[#This Row],[categories]]="","",
IF(ISNUMBER(SEARCH("*ADULTS*",Table1[categories])),"ADULTS",
IF(ISNUMBER(SEARCH("*CHILDREN*",Table1[categories])),"CHILDREN",
IF(ISNUMBER(SEARCH("*TEENS*",Table1[categories])),"TEENS"))))</f>
        <v>#VALUE!</v>
      </c>
      <c r="C1600" t="e">
        <f>Table1[[#This Row],[startdatetime]]</f>
        <v>#VALUE!</v>
      </c>
      <c r="D1600" t="e">
        <f>CONCATENATE(Table1[[#This Row],[summary]],
CHAR(13),
Table1[[#This Row],[startdayname]],
", ",
TEXT((Table1[[#This Row],[startshortdate]]),"MMM D"),
CHAR(13),
TEXT((Table1[[#This Row],[starttime]]), "h:mm am/pm"),CHAR(13),Table1[[#This Row],[description]],CHAR(13))</f>
        <v>#VALUE!</v>
      </c>
    </row>
    <row r="1601" spans="1:4" x14ac:dyDescent="0.25">
      <c r="A1601" t="e">
        <f>VLOOKUP(Table1[[#This Row],[locationaddress]],VENUEID!$A$2:$B$28,1,TRUE)</f>
        <v>#VALUE!</v>
      </c>
      <c r="B1601" t="e">
        <f>IF(Table1[[#This Row],[categories]]="","",
IF(ISNUMBER(SEARCH("*ADULTS*",Table1[categories])),"ADULTS",
IF(ISNUMBER(SEARCH("*CHILDREN*",Table1[categories])),"CHILDREN",
IF(ISNUMBER(SEARCH("*TEENS*",Table1[categories])),"TEENS"))))</f>
        <v>#VALUE!</v>
      </c>
      <c r="C1601" t="e">
        <f>Table1[[#This Row],[startdatetime]]</f>
        <v>#VALUE!</v>
      </c>
      <c r="D1601" t="e">
        <f>CONCATENATE(Table1[[#This Row],[summary]],
CHAR(13),
Table1[[#This Row],[startdayname]],
", ",
TEXT((Table1[[#This Row],[startshortdate]]),"MMM D"),
CHAR(13),
TEXT((Table1[[#This Row],[starttime]]), "h:mm am/pm"),CHAR(13),Table1[[#This Row],[description]],CHAR(13))</f>
        <v>#VALUE!</v>
      </c>
    </row>
    <row r="1602" spans="1:4" x14ac:dyDescent="0.25">
      <c r="A1602" t="e">
        <f>VLOOKUP(Table1[[#This Row],[locationaddress]],VENUEID!$A$2:$B$28,1,TRUE)</f>
        <v>#VALUE!</v>
      </c>
      <c r="B1602" t="e">
        <f>IF(Table1[[#This Row],[categories]]="","",
IF(ISNUMBER(SEARCH("*ADULTS*",Table1[categories])),"ADULTS",
IF(ISNUMBER(SEARCH("*CHILDREN*",Table1[categories])),"CHILDREN",
IF(ISNUMBER(SEARCH("*TEENS*",Table1[categories])),"TEENS"))))</f>
        <v>#VALUE!</v>
      </c>
      <c r="C1602" t="e">
        <f>Table1[[#This Row],[startdatetime]]</f>
        <v>#VALUE!</v>
      </c>
      <c r="D1602" t="e">
        <f>CONCATENATE(Table1[[#This Row],[summary]],
CHAR(13),
Table1[[#This Row],[startdayname]],
", ",
TEXT((Table1[[#This Row],[startshortdate]]),"MMM D"),
CHAR(13),
TEXT((Table1[[#This Row],[starttime]]), "h:mm am/pm"),CHAR(13),Table1[[#This Row],[description]],CHAR(13))</f>
        <v>#VALUE!</v>
      </c>
    </row>
    <row r="1603" spans="1:4" x14ac:dyDescent="0.25">
      <c r="A1603" t="e">
        <f>VLOOKUP(Table1[[#This Row],[locationaddress]],VENUEID!$A$2:$B$28,1,TRUE)</f>
        <v>#VALUE!</v>
      </c>
      <c r="B1603" t="e">
        <f>IF(Table1[[#This Row],[categories]]="","",
IF(ISNUMBER(SEARCH("*ADULTS*",Table1[categories])),"ADULTS",
IF(ISNUMBER(SEARCH("*CHILDREN*",Table1[categories])),"CHILDREN",
IF(ISNUMBER(SEARCH("*TEENS*",Table1[categories])),"TEENS"))))</f>
        <v>#VALUE!</v>
      </c>
      <c r="C1603" t="e">
        <f>Table1[[#This Row],[startdatetime]]</f>
        <v>#VALUE!</v>
      </c>
      <c r="D1603" t="e">
        <f>CONCATENATE(Table1[[#This Row],[summary]],
CHAR(13),
Table1[[#This Row],[startdayname]],
", ",
TEXT((Table1[[#This Row],[startshortdate]]),"MMM D"),
CHAR(13),
TEXT((Table1[[#This Row],[starttime]]), "h:mm am/pm"),CHAR(13),Table1[[#This Row],[description]],CHAR(13))</f>
        <v>#VALUE!</v>
      </c>
    </row>
    <row r="1604" spans="1:4" x14ac:dyDescent="0.25">
      <c r="A1604" t="e">
        <f>VLOOKUP(Table1[[#This Row],[locationaddress]],VENUEID!$A$2:$B$28,1,TRUE)</f>
        <v>#VALUE!</v>
      </c>
      <c r="B1604" t="e">
        <f>IF(Table1[[#This Row],[categories]]="","",
IF(ISNUMBER(SEARCH("*ADULTS*",Table1[categories])),"ADULTS",
IF(ISNUMBER(SEARCH("*CHILDREN*",Table1[categories])),"CHILDREN",
IF(ISNUMBER(SEARCH("*TEENS*",Table1[categories])),"TEENS"))))</f>
        <v>#VALUE!</v>
      </c>
      <c r="C1604" t="e">
        <f>Table1[[#This Row],[startdatetime]]</f>
        <v>#VALUE!</v>
      </c>
      <c r="D1604" t="e">
        <f>CONCATENATE(Table1[[#This Row],[summary]],
CHAR(13),
Table1[[#This Row],[startdayname]],
", ",
TEXT((Table1[[#This Row],[startshortdate]]),"MMM D"),
CHAR(13),
TEXT((Table1[[#This Row],[starttime]]), "h:mm am/pm"),CHAR(13),Table1[[#This Row],[description]],CHAR(13))</f>
        <v>#VALUE!</v>
      </c>
    </row>
    <row r="1605" spans="1:4" x14ac:dyDescent="0.25">
      <c r="A1605" t="e">
        <f>VLOOKUP(Table1[[#This Row],[locationaddress]],VENUEID!$A$2:$B$28,1,TRUE)</f>
        <v>#VALUE!</v>
      </c>
      <c r="B1605" t="e">
        <f>IF(Table1[[#This Row],[categories]]="","",
IF(ISNUMBER(SEARCH("*ADULTS*",Table1[categories])),"ADULTS",
IF(ISNUMBER(SEARCH("*CHILDREN*",Table1[categories])),"CHILDREN",
IF(ISNUMBER(SEARCH("*TEENS*",Table1[categories])),"TEENS"))))</f>
        <v>#VALUE!</v>
      </c>
      <c r="C1605" t="e">
        <f>Table1[[#This Row],[startdatetime]]</f>
        <v>#VALUE!</v>
      </c>
      <c r="D1605" t="e">
        <f>CONCATENATE(Table1[[#This Row],[summary]],
CHAR(13),
Table1[[#This Row],[startdayname]],
", ",
TEXT((Table1[[#This Row],[startshortdate]]),"MMM D"),
CHAR(13),
TEXT((Table1[[#This Row],[starttime]]), "h:mm am/pm"),CHAR(13),Table1[[#This Row],[description]],CHAR(13))</f>
        <v>#VALUE!</v>
      </c>
    </row>
    <row r="1606" spans="1:4" x14ac:dyDescent="0.25">
      <c r="A1606" t="e">
        <f>VLOOKUP(Table1[[#This Row],[locationaddress]],VENUEID!$A$2:$B$28,1,TRUE)</f>
        <v>#VALUE!</v>
      </c>
      <c r="B1606" t="e">
        <f>IF(Table1[[#This Row],[categories]]="","",
IF(ISNUMBER(SEARCH("*ADULTS*",Table1[categories])),"ADULTS",
IF(ISNUMBER(SEARCH("*CHILDREN*",Table1[categories])),"CHILDREN",
IF(ISNUMBER(SEARCH("*TEENS*",Table1[categories])),"TEENS"))))</f>
        <v>#VALUE!</v>
      </c>
      <c r="C1606" t="e">
        <f>Table1[[#This Row],[startdatetime]]</f>
        <v>#VALUE!</v>
      </c>
      <c r="D1606" t="e">
        <f>CONCATENATE(Table1[[#This Row],[summary]],
CHAR(13),
Table1[[#This Row],[startdayname]],
", ",
TEXT((Table1[[#This Row],[startshortdate]]),"MMM D"),
CHAR(13),
TEXT((Table1[[#This Row],[starttime]]), "h:mm am/pm"),CHAR(13),Table1[[#This Row],[description]],CHAR(13))</f>
        <v>#VALUE!</v>
      </c>
    </row>
    <row r="1607" spans="1:4" x14ac:dyDescent="0.25">
      <c r="A1607" t="e">
        <f>VLOOKUP(Table1[[#This Row],[locationaddress]],VENUEID!$A$2:$B$28,1,TRUE)</f>
        <v>#VALUE!</v>
      </c>
      <c r="B1607" t="e">
        <f>IF(Table1[[#This Row],[categories]]="","",
IF(ISNUMBER(SEARCH("*ADULTS*",Table1[categories])),"ADULTS",
IF(ISNUMBER(SEARCH("*CHILDREN*",Table1[categories])),"CHILDREN",
IF(ISNUMBER(SEARCH("*TEENS*",Table1[categories])),"TEENS"))))</f>
        <v>#VALUE!</v>
      </c>
      <c r="C1607" t="e">
        <f>Table1[[#This Row],[startdatetime]]</f>
        <v>#VALUE!</v>
      </c>
      <c r="D1607" t="e">
        <f>CONCATENATE(Table1[[#This Row],[summary]],
CHAR(13),
Table1[[#This Row],[startdayname]],
", ",
TEXT((Table1[[#This Row],[startshortdate]]),"MMM D"),
CHAR(13),
TEXT((Table1[[#This Row],[starttime]]), "h:mm am/pm"),CHAR(13),Table1[[#This Row],[description]],CHAR(13))</f>
        <v>#VALUE!</v>
      </c>
    </row>
    <row r="1608" spans="1:4" x14ac:dyDescent="0.25">
      <c r="A1608" t="e">
        <f>VLOOKUP(Table1[[#This Row],[locationaddress]],VENUEID!$A$2:$B$28,1,TRUE)</f>
        <v>#VALUE!</v>
      </c>
      <c r="B1608" t="e">
        <f>IF(Table1[[#This Row],[categories]]="","",
IF(ISNUMBER(SEARCH("*ADULTS*",Table1[categories])),"ADULTS",
IF(ISNUMBER(SEARCH("*CHILDREN*",Table1[categories])),"CHILDREN",
IF(ISNUMBER(SEARCH("*TEENS*",Table1[categories])),"TEENS"))))</f>
        <v>#VALUE!</v>
      </c>
      <c r="C1608" t="e">
        <f>Table1[[#This Row],[startdatetime]]</f>
        <v>#VALUE!</v>
      </c>
      <c r="D1608" t="e">
        <f>CONCATENATE(Table1[[#This Row],[summary]],
CHAR(13),
Table1[[#This Row],[startdayname]],
", ",
TEXT((Table1[[#This Row],[startshortdate]]),"MMM D"),
CHAR(13),
TEXT((Table1[[#This Row],[starttime]]), "h:mm am/pm"),CHAR(13),Table1[[#This Row],[description]],CHAR(13))</f>
        <v>#VALUE!</v>
      </c>
    </row>
    <row r="1609" spans="1:4" x14ac:dyDescent="0.25">
      <c r="A1609" t="e">
        <f>VLOOKUP(Table1[[#This Row],[locationaddress]],VENUEID!$A$2:$B$28,1,TRUE)</f>
        <v>#VALUE!</v>
      </c>
      <c r="B1609" t="e">
        <f>IF(Table1[[#This Row],[categories]]="","",
IF(ISNUMBER(SEARCH("*ADULTS*",Table1[categories])),"ADULTS",
IF(ISNUMBER(SEARCH("*CHILDREN*",Table1[categories])),"CHILDREN",
IF(ISNUMBER(SEARCH("*TEENS*",Table1[categories])),"TEENS"))))</f>
        <v>#VALUE!</v>
      </c>
      <c r="C1609" t="e">
        <f>Table1[[#This Row],[startdatetime]]</f>
        <v>#VALUE!</v>
      </c>
      <c r="D1609" t="e">
        <f>CONCATENATE(Table1[[#This Row],[summary]],
CHAR(13),
Table1[[#This Row],[startdayname]],
", ",
TEXT((Table1[[#This Row],[startshortdate]]),"MMM D"),
CHAR(13),
TEXT((Table1[[#This Row],[starttime]]), "h:mm am/pm"),CHAR(13),Table1[[#This Row],[description]],CHAR(13))</f>
        <v>#VALUE!</v>
      </c>
    </row>
    <row r="1610" spans="1:4" x14ac:dyDescent="0.25">
      <c r="A1610" t="e">
        <f>VLOOKUP(Table1[[#This Row],[locationaddress]],VENUEID!$A$2:$B$28,1,TRUE)</f>
        <v>#VALUE!</v>
      </c>
      <c r="B1610" t="e">
        <f>IF(Table1[[#This Row],[categories]]="","",
IF(ISNUMBER(SEARCH("*ADULTS*",Table1[categories])),"ADULTS",
IF(ISNUMBER(SEARCH("*CHILDREN*",Table1[categories])),"CHILDREN",
IF(ISNUMBER(SEARCH("*TEENS*",Table1[categories])),"TEENS"))))</f>
        <v>#VALUE!</v>
      </c>
      <c r="C1610" t="e">
        <f>Table1[[#This Row],[startdatetime]]</f>
        <v>#VALUE!</v>
      </c>
      <c r="D1610" t="e">
        <f>CONCATENATE(Table1[[#This Row],[summary]],
CHAR(13),
Table1[[#This Row],[startdayname]],
", ",
TEXT((Table1[[#This Row],[startshortdate]]),"MMM D"),
CHAR(13),
TEXT((Table1[[#This Row],[starttime]]), "h:mm am/pm"),CHAR(13),Table1[[#This Row],[description]],CHAR(13))</f>
        <v>#VALUE!</v>
      </c>
    </row>
    <row r="1611" spans="1:4" x14ac:dyDescent="0.25">
      <c r="A1611" t="e">
        <f>VLOOKUP(Table1[[#This Row],[locationaddress]],VENUEID!$A$2:$B$28,1,TRUE)</f>
        <v>#VALUE!</v>
      </c>
      <c r="B1611" t="e">
        <f>IF(Table1[[#This Row],[categories]]="","",
IF(ISNUMBER(SEARCH("*ADULTS*",Table1[categories])),"ADULTS",
IF(ISNUMBER(SEARCH("*CHILDREN*",Table1[categories])),"CHILDREN",
IF(ISNUMBER(SEARCH("*TEENS*",Table1[categories])),"TEENS"))))</f>
        <v>#VALUE!</v>
      </c>
      <c r="C1611" t="e">
        <f>Table1[[#This Row],[startdatetime]]</f>
        <v>#VALUE!</v>
      </c>
      <c r="D1611" t="e">
        <f>CONCATENATE(Table1[[#This Row],[summary]],
CHAR(13),
Table1[[#This Row],[startdayname]],
", ",
TEXT((Table1[[#This Row],[startshortdate]]),"MMM D"),
CHAR(13),
TEXT((Table1[[#This Row],[starttime]]), "h:mm am/pm"),CHAR(13),Table1[[#This Row],[description]],CHAR(13))</f>
        <v>#VALUE!</v>
      </c>
    </row>
    <row r="1612" spans="1:4" x14ac:dyDescent="0.25">
      <c r="A1612" t="e">
        <f>VLOOKUP(Table1[[#This Row],[locationaddress]],VENUEID!$A$2:$B$28,1,TRUE)</f>
        <v>#VALUE!</v>
      </c>
      <c r="B1612" t="e">
        <f>IF(Table1[[#This Row],[categories]]="","",
IF(ISNUMBER(SEARCH("*ADULTS*",Table1[categories])),"ADULTS",
IF(ISNUMBER(SEARCH("*CHILDREN*",Table1[categories])),"CHILDREN",
IF(ISNUMBER(SEARCH("*TEENS*",Table1[categories])),"TEENS"))))</f>
        <v>#VALUE!</v>
      </c>
      <c r="C1612" t="e">
        <f>Table1[[#This Row],[startdatetime]]</f>
        <v>#VALUE!</v>
      </c>
      <c r="D1612" t="e">
        <f>CONCATENATE(Table1[[#This Row],[summary]],
CHAR(13),
Table1[[#This Row],[startdayname]],
", ",
TEXT((Table1[[#This Row],[startshortdate]]),"MMM D"),
CHAR(13),
TEXT((Table1[[#This Row],[starttime]]), "h:mm am/pm"),CHAR(13),Table1[[#This Row],[description]],CHAR(13))</f>
        <v>#VALUE!</v>
      </c>
    </row>
    <row r="1613" spans="1:4" x14ac:dyDescent="0.25">
      <c r="A1613" t="e">
        <f>VLOOKUP(Table1[[#This Row],[locationaddress]],VENUEID!$A$2:$B$28,1,TRUE)</f>
        <v>#VALUE!</v>
      </c>
      <c r="B1613" t="e">
        <f>IF(Table1[[#This Row],[categories]]="","",
IF(ISNUMBER(SEARCH("*ADULTS*",Table1[categories])),"ADULTS",
IF(ISNUMBER(SEARCH("*CHILDREN*",Table1[categories])),"CHILDREN",
IF(ISNUMBER(SEARCH("*TEENS*",Table1[categories])),"TEENS"))))</f>
        <v>#VALUE!</v>
      </c>
      <c r="C1613" t="e">
        <f>Table1[[#This Row],[startdatetime]]</f>
        <v>#VALUE!</v>
      </c>
      <c r="D1613" t="e">
        <f>CONCATENATE(Table1[[#This Row],[summary]],
CHAR(13),
Table1[[#This Row],[startdayname]],
", ",
TEXT((Table1[[#This Row],[startshortdate]]),"MMM D"),
CHAR(13),
TEXT((Table1[[#This Row],[starttime]]), "h:mm am/pm"),CHAR(13),Table1[[#This Row],[description]],CHAR(13))</f>
        <v>#VALUE!</v>
      </c>
    </row>
    <row r="1614" spans="1:4" x14ac:dyDescent="0.25">
      <c r="A1614" t="e">
        <f>VLOOKUP(Table1[[#This Row],[locationaddress]],VENUEID!$A$2:$B$28,1,TRUE)</f>
        <v>#VALUE!</v>
      </c>
      <c r="B1614" t="e">
        <f>IF(Table1[[#This Row],[categories]]="","",
IF(ISNUMBER(SEARCH("*ADULTS*",Table1[categories])),"ADULTS",
IF(ISNUMBER(SEARCH("*CHILDREN*",Table1[categories])),"CHILDREN",
IF(ISNUMBER(SEARCH("*TEENS*",Table1[categories])),"TEENS"))))</f>
        <v>#VALUE!</v>
      </c>
      <c r="C1614" t="e">
        <f>Table1[[#This Row],[startdatetime]]</f>
        <v>#VALUE!</v>
      </c>
      <c r="D1614" t="e">
        <f>CONCATENATE(Table1[[#This Row],[summary]],
CHAR(13),
Table1[[#This Row],[startdayname]],
", ",
TEXT((Table1[[#This Row],[startshortdate]]),"MMM D"),
CHAR(13),
TEXT((Table1[[#This Row],[starttime]]), "h:mm am/pm"),CHAR(13),Table1[[#This Row],[description]],CHAR(13))</f>
        <v>#VALUE!</v>
      </c>
    </row>
    <row r="1615" spans="1:4" x14ac:dyDescent="0.25">
      <c r="A1615" t="e">
        <f>VLOOKUP(Table1[[#This Row],[locationaddress]],VENUEID!$A$2:$B$28,1,TRUE)</f>
        <v>#VALUE!</v>
      </c>
      <c r="B1615" t="e">
        <f>IF(Table1[[#This Row],[categories]]="","",
IF(ISNUMBER(SEARCH("*ADULTS*",Table1[categories])),"ADULTS",
IF(ISNUMBER(SEARCH("*CHILDREN*",Table1[categories])),"CHILDREN",
IF(ISNUMBER(SEARCH("*TEENS*",Table1[categories])),"TEENS"))))</f>
        <v>#VALUE!</v>
      </c>
      <c r="C1615" t="e">
        <f>Table1[[#This Row],[startdatetime]]</f>
        <v>#VALUE!</v>
      </c>
      <c r="D1615" t="e">
        <f>CONCATENATE(Table1[[#This Row],[summary]],
CHAR(13),
Table1[[#This Row],[startdayname]],
", ",
TEXT((Table1[[#This Row],[startshortdate]]),"MMM D"),
CHAR(13),
TEXT((Table1[[#This Row],[starttime]]), "h:mm am/pm"),CHAR(13),Table1[[#This Row],[description]],CHAR(13))</f>
        <v>#VALUE!</v>
      </c>
    </row>
    <row r="1616" spans="1:4" x14ac:dyDescent="0.25">
      <c r="A1616" t="e">
        <f>VLOOKUP(Table1[[#This Row],[locationaddress]],VENUEID!$A$2:$B$28,1,TRUE)</f>
        <v>#VALUE!</v>
      </c>
      <c r="B1616" t="e">
        <f>IF(Table1[[#This Row],[categories]]="","",
IF(ISNUMBER(SEARCH("*ADULTS*",Table1[categories])),"ADULTS",
IF(ISNUMBER(SEARCH("*CHILDREN*",Table1[categories])),"CHILDREN",
IF(ISNUMBER(SEARCH("*TEENS*",Table1[categories])),"TEENS"))))</f>
        <v>#VALUE!</v>
      </c>
      <c r="C1616" t="e">
        <f>Table1[[#This Row],[startdatetime]]</f>
        <v>#VALUE!</v>
      </c>
      <c r="D1616" t="e">
        <f>CONCATENATE(Table1[[#This Row],[summary]],
CHAR(13),
Table1[[#This Row],[startdayname]],
", ",
TEXT((Table1[[#This Row],[startshortdate]]),"MMM D"),
CHAR(13),
TEXT((Table1[[#This Row],[starttime]]), "h:mm am/pm"),CHAR(13),Table1[[#This Row],[description]],CHAR(13))</f>
        <v>#VALUE!</v>
      </c>
    </row>
    <row r="1617" spans="1:4" x14ac:dyDescent="0.25">
      <c r="A1617" t="e">
        <f>VLOOKUP(Table1[[#This Row],[locationaddress]],VENUEID!$A$2:$B$28,1,TRUE)</f>
        <v>#VALUE!</v>
      </c>
      <c r="B1617" t="e">
        <f>IF(Table1[[#This Row],[categories]]="","",
IF(ISNUMBER(SEARCH("*ADULTS*",Table1[categories])),"ADULTS",
IF(ISNUMBER(SEARCH("*CHILDREN*",Table1[categories])),"CHILDREN",
IF(ISNUMBER(SEARCH("*TEENS*",Table1[categories])),"TEENS"))))</f>
        <v>#VALUE!</v>
      </c>
      <c r="C1617" t="e">
        <f>Table1[[#This Row],[startdatetime]]</f>
        <v>#VALUE!</v>
      </c>
      <c r="D1617" t="e">
        <f>CONCATENATE(Table1[[#This Row],[summary]],
CHAR(13),
Table1[[#This Row],[startdayname]],
", ",
TEXT((Table1[[#This Row],[startshortdate]]),"MMM D"),
CHAR(13),
TEXT((Table1[[#This Row],[starttime]]), "h:mm am/pm"),CHAR(13),Table1[[#This Row],[description]],CHAR(13))</f>
        <v>#VALUE!</v>
      </c>
    </row>
    <row r="1618" spans="1:4" x14ac:dyDescent="0.25">
      <c r="A1618" t="e">
        <f>VLOOKUP(Table1[[#This Row],[locationaddress]],VENUEID!$A$2:$B$28,1,TRUE)</f>
        <v>#VALUE!</v>
      </c>
      <c r="B1618" t="e">
        <f>IF(Table1[[#This Row],[categories]]="","",
IF(ISNUMBER(SEARCH("*ADULTS*",Table1[categories])),"ADULTS",
IF(ISNUMBER(SEARCH("*CHILDREN*",Table1[categories])),"CHILDREN",
IF(ISNUMBER(SEARCH("*TEENS*",Table1[categories])),"TEENS"))))</f>
        <v>#VALUE!</v>
      </c>
      <c r="C1618" t="e">
        <f>Table1[[#This Row],[startdatetime]]</f>
        <v>#VALUE!</v>
      </c>
      <c r="D1618" t="e">
        <f>CONCATENATE(Table1[[#This Row],[summary]],
CHAR(13),
Table1[[#This Row],[startdayname]],
", ",
TEXT((Table1[[#This Row],[startshortdate]]),"MMM D"),
CHAR(13),
TEXT((Table1[[#This Row],[starttime]]), "h:mm am/pm"),CHAR(13),Table1[[#This Row],[description]],CHAR(13))</f>
        <v>#VALUE!</v>
      </c>
    </row>
    <row r="1619" spans="1:4" x14ac:dyDescent="0.25">
      <c r="A1619" t="e">
        <f>VLOOKUP(Table1[[#This Row],[locationaddress]],VENUEID!$A$2:$B$28,1,TRUE)</f>
        <v>#VALUE!</v>
      </c>
      <c r="B1619" t="e">
        <f>IF(Table1[[#This Row],[categories]]="","",
IF(ISNUMBER(SEARCH("*ADULTS*",Table1[categories])),"ADULTS",
IF(ISNUMBER(SEARCH("*CHILDREN*",Table1[categories])),"CHILDREN",
IF(ISNUMBER(SEARCH("*TEENS*",Table1[categories])),"TEENS"))))</f>
        <v>#VALUE!</v>
      </c>
      <c r="C1619" t="e">
        <f>Table1[[#This Row],[startdatetime]]</f>
        <v>#VALUE!</v>
      </c>
      <c r="D1619" t="e">
        <f>CONCATENATE(Table1[[#This Row],[summary]],
CHAR(13),
Table1[[#This Row],[startdayname]],
", ",
TEXT((Table1[[#This Row],[startshortdate]]),"MMM D"),
CHAR(13),
TEXT((Table1[[#This Row],[starttime]]), "h:mm am/pm"),CHAR(13),Table1[[#This Row],[description]],CHAR(13))</f>
        <v>#VALUE!</v>
      </c>
    </row>
    <row r="1620" spans="1:4" x14ac:dyDescent="0.25">
      <c r="A1620" t="e">
        <f>VLOOKUP(Table1[[#This Row],[locationaddress]],VENUEID!$A$2:$B$28,1,TRUE)</f>
        <v>#VALUE!</v>
      </c>
      <c r="B1620" t="e">
        <f>IF(Table1[[#This Row],[categories]]="","",
IF(ISNUMBER(SEARCH("*ADULTS*",Table1[categories])),"ADULTS",
IF(ISNUMBER(SEARCH("*CHILDREN*",Table1[categories])),"CHILDREN",
IF(ISNUMBER(SEARCH("*TEENS*",Table1[categories])),"TEENS"))))</f>
        <v>#VALUE!</v>
      </c>
      <c r="C1620" t="e">
        <f>Table1[[#This Row],[startdatetime]]</f>
        <v>#VALUE!</v>
      </c>
      <c r="D1620" t="e">
        <f>CONCATENATE(Table1[[#This Row],[summary]],
CHAR(13),
Table1[[#This Row],[startdayname]],
", ",
TEXT((Table1[[#This Row],[startshortdate]]),"MMM D"),
CHAR(13),
TEXT((Table1[[#This Row],[starttime]]), "h:mm am/pm"),CHAR(13),Table1[[#This Row],[description]],CHAR(13))</f>
        <v>#VALUE!</v>
      </c>
    </row>
    <row r="1621" spans="1:4" x14ac:dyDescent="0.25">
      <c r="A1621" t="e">
        <f>VLOOKUP(Table1[[#This Row],[locationaddress]],VENUEID!$A$2:$B$28,1,TRUE)</f>
        <v>#VALUE!</v>
      </c>
      <c r="B1621" t="e">
        <f>IF(Table1[[#This Row],[categories]]="","",
IF(ISNUMBER(SEARCH("*ADULTS*",Table1[categories])),"ADULTS",
IF(ISNUMBER(SEARCH("*CHILDREN*",Table1[categories])),"CHILDREN",
IF(ISNUMBER(SEARCH("*TEENS*",Table1[categories])),"TEENS"))))</f>
        <v>#VALUE!</v>
      </c>
      <c r="C1621" t="e">
        <f>Table1[[#This Row],[startdatetime]]</f>
        <v>#VALUE!</v>
      </c>
      <c r="D1621" t="e">
        <f>CONCATENATE(Table1[[#This Row],[summary]],
CHAR(13),
Table1[[#This Row],[startdayname]],
", ",
TEXT((Table1[[#This Row],[startshortdate]]),"MMM D"),
CHAR(13),
TEXT((Table1[[#This Row],[starttime]]), "h:mm am/pm"),CHAR(13),Table1[[#This Row],[description]],CHAR(13))</f>
        <v>#VALUE!</v>
      </c>
    </row>
    <row r="1622" spans="1:4" x14ac:dyDescent="0.25">
      <c r="A1622" t="e">
        <f>VLOOKUP(Table1[[#This Row],[locationaddress]],VENUEID!$A$2:$B$28,1,TRUE)</f>
        <v>#VALUE!</v>
      </c>
      <c r="B1622" t="e">
        <f>IF(Table1[[#This Row],[categories]]="","",
IF(ISNUMBER(SEARCH("*ADULTS*",Table1[categories])),"ADULTS",
IF(ISNUMBER(SEARCH("*CHILDREN*",Table1[categories])),"CHILDREN",
IF(ISNUMBER(SEARCH("*TEENS*",Table1[categories])),"TEENS"))))</f>
        <v>#VALUE!</v>
      </c>
      <c r="C1622" t="e">
        <f>Table1[[#This Row],[startdatetime]]</f>
        <v>#VALUE!</v>
      </c>
      <c r="D1622" t="e">
        <f>CONCATENATE(Table1[[#This Row],[summary]],
CHAR(13),
Table1[[#This Row],[startdayname]],
", ",
TEXT((Table1[[#This Row],[startshortdate]]),"MMM D"),
CHAR(13),
TEXT((Table1[[#This Row],[starttime]]), "h:mm am/pm"),CHAR(13),Table1[[#This Row],[description]],CHAR(13))</f>
        <v>#VALUE!</v>
      </c>
    </row>
    <row r="1623" spans="1:4" x14ac:dyDescent="0.25">
      <c r="A1623" t="e">
        <f>VLOOKUP(Table1[[#This Row],[locationaddress]],VENUEID!$A$2:$B$28,1,TRUE)</f>
        <v>#VALUE!</v>
      </c>
      <c r="B1623" t="e">
        <f>IF(Table1[[#This Row],[categories]]="","",
IF(ISNUMBER(SEARCH("*ADULTS*",Table1[categories])),"ADULTS",
IF(ISNUMBER(SEARCH("*CHILDREN*",Table1[categories])),"CHILDREN",
IF(ISNUMBER(SEARCH("*TEENS*",Table1[categories])),"TEENS"))))</f>
        <v>#VALUE!</v>
      </c>
      <c r="C1623" t="e">
        <f>Table1[[#This Row],[startdatetime]]</f>
        <v>#VALUE!</v>
      </c>
      <c r="D1623" t="e">
        <f>CONCATENATE(Table1[[#This Row],[summary]],
CHAR(13),
Table1[[#This Row],[startdayname]],
", ",
TEXT((Table1[[#This Row],[startshortdate]]),"MMM D"),
CHAR(13),
TEXT((Table1[[#This Row],[starttime]]), "h:mm am/pm"),CHAR(13),Table1[[#This Row],[description]],CHAR(13))</f>
        <v>#VALUE!</v>
      </c>
    </row>
    <row r="1624" spans="1:4" x14ac:dyDescent="0.25">
      <c r="A1624" t="e">
        <f>VLOOKUP(Table1[[#This Row],[locationaddress]],VENUEID!$A$2:$B$28,1,TRUE)</f>
        <v>#VALUE!</v>
      </c>
      <c r="B1624" t="e">
        <f>IF(Table1[[#This Row],[categories]]="","",
IF(ISNUMBER(SEARCH("*ADULTS*",Table1[categories])),"ADULTS",
IF(ISNUMBER(SEARCH("*CHILDREN*",Table1[categories])),"CHILDREN",
IF(ISNUMBER(SEARCH("*TEENS*",Table1[categories])),"TEENS"))))</f>
        <v>#VALUE!</v>
      </c>
      <c r="C1624" t="e">
        <f>Table1[[#This Row],[startdatetime]]</f>
        <v>#VALUE!</v>
      </c>
      <c r="D1624" t="e">
        <f>CONCATENATE(Table1[[#This Row],[summary]],
CHAR(13),
Table1[[#This Row],[startdayname]],
", ",
TEXT((Table1[[#This Row],[startshortdate]]),"MMM D"),
CHAR(13),
TEXT((Table1[[#This Row],[starttime]]), "h:mm am/pm"),CHAR(13),Table1[[#This Row],[description]],CHAR(13))</f>
        <v>#VALUE!</v>
      </c>
    </row>
    <row r="1625" spans="1:4" x14ac:dyDescent="0.25">
      <c r="A1625" t="e">
        <f>VLOOKUP(Table1[[#This Row],[locationaddress]],VENUEID!$A$2:$B$28,1,TRUE)</f>
        <v>#VALUE!</v>
      </c>
      <c r="B1625" t="e">
        <f>IF(Table1[[#This Row],[categories]]="","",
IF(ISNUMBER(SEARCH("*ADULTS*",Table1[categories])),"ADULTS",
IF(ISNUMBER(SEARCH("*CHILDREN*",Table1[categories])),"CHILDREN",
IF(ISNUMBER(SEARCH("*TEENS*",Table1[categories])),"TEENS"))))</f>
        <v>#VALUE!</v>
      </c>
      <c r="C1625" t="e">
        <f>Table1[[#This Row],[startdatetime]]</f>
        <v>#VALUE!</v>
      </c>
      <c r="D1625" t="e">
        <f>CONCATENATE(Table1[[#This Row],[summary]],
CHAR(13),
Table1[[#This Row],[startdayname]],
", ",
TEXT((Table1[[#This Row],[startshortdate]]),"MMM D"),
CHAR(13),
TEXT((Table1[[#This Row],[starttime]]), "h:mm am/pm"),CHAR(13),Table1[[#This Row],[description]],CHAR(13))</f>
        <v>#VALUE!</v>
      </c>
    </row>
    <row r="1626" spans="1:4" x14ac:dyDescent="0.25">
      <c r="A1626" t="e">
        <f>VLOOKUP(Table1[[#This Row],[locationaddress]],VENUEID!$A$2:$B$28,1,TRUE)</f>
        <v>#VALUE!</v>
      </c>
      <c r="B1626" t="e">
        <f>IF(Table1[[#This Row],[categories]]="","",
IF(ISNUMBER(SEARCH("*ADULTS*",Table1[categories])),"ADULTS",
IF(ISNUMBER(SEARCH("*CHILDREN*",Table1[categories])),"CHILDREN",
IF(ISNUMBER(SEARCH("*TEENS*",Table1[categories])),"TEENS"))))</f>
        <v>#VALUE!</v>
      </c>
      <c r="C1626" t="e">
        <f>Table1[[#This Row],[startdatetime]]</f>
        <v>#VALUE!</v>
      </c>
      <c r="D1626" t="e">
        <f>CONCATENATE(Table1[[#This Row],[summary]],
CHAR(13),
Table1[[#This Row],[startdayname]],
", ",
TEXT((Table1[[#This Row],[startshortdate]]),"MMM D"),
CHAR(13),
TEXT((Table1[[#This Row],[starttime]]), "h:mm am/pm"),CHAR(13),Table1[[#This Row],[description]],CHAR(13))</f>
        <v>#VALUE!</v>
      </c>
    </row>
    <row r="1627" spans="1:4" x14ac:dyDescent="0.25">
      <c r="A1627" t="e">
        <f>VLOOKUP(Table1[[#This Row],[locationaddress]],VENUEID!$A$2:$B$28,1,TRUE)</f>
        <v>#VALUE!</v>
      </c>
      <c r="B1627" t="e">
        <f>IF(Table1[[#This Row],[categories]]="","",
IF(ISNUMBER(SEARCH("*ADULTS*",Table1[categories])),"ADULTS",
IF(ISNUMBER(SEARCH("*CHILDREN*",Table1[categories])),"CHILDREN",
IF(ISNUMBER(SEARCH("*TEENS*",Table1[categories])),"TEENS"))))</f>
        <v>#VALUE!</v>
      </c>
      <c r="C1627" t="e">
        <f>Table1[[#This Row],[startdatetime]]</f>
        <v>#VALUE!</v>
      </c>
      <c r="D1627" t="e">
        <f>CONCATENATE(Table1[[#This Row],[summary]],
CHAR(13),
Table1[[#This Row],[startdayname]],
", ",
TEXT((Table1[[#This Row],[startshortdate]]),"MMM D"),
CHAR(13),
TEXT((Table1[[#This Row],[starttime]]), "h:mm am/pm"),CHAR(13),Table1[[#This Row],[description]],CHAR(13))</f>
        <v>#VALUE!</v>
      </c>
    </row>
    <row r="1628" spans="1:4" x14ac:dyDescent="0.25">
      <c r="A1628" t="e">
        <f>VLOOKUP(Table1[[#This Row],[locationaddress]],VENUEID!$A$2:$B$28,1,TRUE)</f>
        <v>#VALUE!</v>
      </c>
      <c r="B1628" t="e">
        <f>IF(Table1[[#This Row],[categories]]="","",
IF(ISNUMBER(SEARCH("*ADULTS*",Table1[categories])),"ADULTS",
IF(ISNUMBER(SEARCH("*CHILDREN*",Table1[categories])),"CHILDREN",
IF(ISNUMBER(SEARCH("*TEENS*",Table1[categories])),"TEENS"))))</f>
        <v>#VALUE!</v>
      </c>
      <c r="C1628" t="e">
        <f>Table1[[#This Row],[startdatetime]]</f>
        <v>#VALUE!</v>
      </c>
      <c r="D1628" t="e">
        <f>CONCATENATE(Table1[[#This Row],[summary]],
CHAR(13),
Table1[[#This Row],[startdayname]],
", ",
TEXT((Table1[[#This Row],[startshortdate]]),"MMM D"),
CHAR(13),
TEXT((Table1[[#This Row],[starttime]]), "h:mm am/pm"),CHAR(13),Table1[[#This Row],[description]],CHAR(13))</f>
        <v>#VALUE!</v>
      </c>
    </row>
    <row r="1629" spans="1:4" x14ac:dyDescent="0.25">
      <c r="A1629" t="e">
        <f>VLOOKUP(Table1[[#This Row],[locationaddress]],VENUEID!$A$2:$B$28,1,TRUE)</f>
        <v>#VALUE!</v>
      </c>
      <c r="B1629" t="e">
        <f>IF(Table1[[#This Row],[categories]]="","",
IF(ISNUMBER(SEARCH("*ADULTS*",Table1[categories])),"ADULTS",
IF(ISNUMBER(SEARCH("*CHILDREN*",Table1[categories])),"CHILDREN",
IF(ISNUMBER(SEARCH("*TEENS*",Table1[categories])),"TEENS"))))</f>
        <v>#VALUE!</v>
      </c>
      <c r="C1629" t="e">
        <f>Table1[[#This Row],[startdatetime]]</f>
        <v>#VALUE!</v>
      </c>
      <c r="D1629" t="e">
        <f>CONCATENATE(Table1[[#This Row],[summary]],
CHAR(13),
Table1[[#This Row],[startdayname]],
", ",
TEXT((Table1[[#This Row],[startshortdate]]),"MMM D"),
CHAR(13),
TEXT((Table1[[#This Row],[starttime]]), "h:mm am/pm"),CHAR(13),Table1[[#This Row],[description]],CHAR(13))</f>
        <v>#VALUE!</v>
      </c>
    </row>
    <row r="1630" spans="1:4" x14ac:dyDescent="0.25">
      <c r="A1630" t="e">
        <f>VLOOKUP(Table1[[#This Row],[locationaddress]],VENUEID!$A$2:$B$28,1,TRUE)</f>
        <v>#VALUE!</v>
      </c>
      <c r="B1630" t="e">
        <f>IF(Table1[[#This Row],[categories]]="","",
IF(ISNUMBER(SEARCH("*ADULTS*",Table1[categories])),"ADULTS",
IF(ISNUMBER(SEARCH("*CHILDREN*",Table1[categories])),"CHILDREN",
IF(ISNUMBER(SEARCH("*TEENS*",Table1[categories])),"TEENS"))))</f>
        <v>#VALUE!</v>
      </c>
      <c r="C1630" t="e">
        <f>Table1[[#This Row],[startdatetime]]</f>
        <v>#VALUE!</v>
      </c>
      <c r="D1630" t="e">
        <f>CONCATENATE(Table1[[#This Row],[summary]],
CHAR(13),
Table1[[#This Row],[startdayname]],
", ",
TEXT((Table1[[#This Row],[startshortdate]]),"MMM D"),
CHAR(13),
TEXT((Table1[[#This Row],[starttime]]), "h:mm am/pm"),CHAR(13),Table1[[#This Row],[description]],CHAR(13))</f>
        <v>#VALUE!</v>
      </c>
    </row>
    <row r="1631" spans="1:4" x14ac:dyDescent="0.25">
      <c r="A1631" t="e">
        <f>VLOOKUP(Table1[[#This Row],[locationaddress]],VENUEID!$A$2:$B$28,1,TRUE)</f>
        <v>#VALUE!</v>
      </c>
      <c r="B1631" t="e">
        <f>IF(Table1[[#This Row],[categories]]="","",
IF(ISNUMBER(SEARCH("*ADULTS*",Table1[categories])),"ADULTS",
IF(ISNUMBER(SEARCH("*CHILDREN*",Table1[categories])),"CHILDREN",
IF(ISNUMBER(SEARCH("*TEENS*",Table1[categories])),"TEENS"))))</f>
        <v>#VALUE!</v>
      </c>
      <c r="C1631" t="e">
        <f>Table1[[#This Row],[startdatetime]]</f>
        <v>#VALUE!</v>
      </c>
      <c r="D1631" t="e">
        <f>CONCATENATE(Table1[[#This Row],[summary]],
CHAR(13),
Table1[[#This Row],[startdayname]],
", ",
TEXT((Table1[[#This Row],[startshortdate]]),"MMM D"),
CHAR(13),
TEXT((Table1[[#This Row],[starttime]]), "h:mm am/pm"),CHAR(13),Table1[[#This Row],[description]],CHAR(13))</f>
        <v>#VALUE!</v>
      </c>
    </row>
    <row r="1632" spans="1:4" x14ac:dyDescent="0.25">
      <c r="A1632" t="e">
        <f>VLOOKUP(Table1[[#This Row],[locationaddress]],VENUEID!$A$2:$B$28,1,TRUE)</f>
        <v>#VALUE!</v>
      </c>
      <c r="B1632" t="e">
        <f>IF(Table1[[#This Row],[categories]]="","",
IF(ISNUMBER(SEARCH("*ADULTS*",Table1[categories])),"ADULTS",
IF(ISNUMBER(SEARCH("*CHILDREN*",Table1[categories])),"CHILDREN",
IF(ISNUMBER(SEARCH("*TEENS*",Table1[categories])),"TEENS"))))</f>
        <v>#VALUE!</v>
      </c>
      <c r="C1632" t="e">
        <f>Table1[[#This Row],[startdatetime]]</f>
        <v>#VALUE!</v>
      </c>
      <c r="D1632" t="e">
        <f>CONCATENATE(Table1[[#This Row],[summary]],
CHAR(13),
Table1[[#This Row],[startdayname]],
", ",
TEXT((Table1[[#This Row],[startshortdate]]),"MMM D"),
CHAR(13),
TEXT((Table1[[#This Row],[starttime]]), "h:mm am/pm"),CHAR(13),Table1[[#This Row],[description]],CHAR(13))</f>
        <v>#VALUE!</v>
      </c>
    </row>
    <row r="1633" spans="1:4" x14ac:dyDescent="0.25">
      <c r="A1633" t="e">
        <f>VLOOKUP(Table1[[#This Row],[locationaddress]],VENUEID!$A$2:$B$28,1,TRUE)</f>
        <v>#VALUE!</v>
      </c>
      <c r="B1633" t="e">
        <f>IF(Table1[[#This Row],[categories]]="","",
IF(ISNUMBER(SEARCH("*ADULTS*",Table1[categories])),"ADULTS",
IF(ISNUMBER(SEARCH("*CHILDREN*",Table1[categories])),"CHILDREN",
IF(ISNUMBER(SEARCH("*TEENS*",Table1[categories])),"TEENS"))))</f>
        <v>#VALUE!</v>
      </c>
      <c r="C1633" t="e">
        <f>Table1[[#This Row],[startdatetime]]</f>
        <v>#VALUE!</v>
      </c>
      <c r="D1633" t="e">
        <f>CONCATENATE(Table1[[#This Row],[summary]],
CHAR(13),
Table1[[#This Row],[startdayname]],
", ",
TEXT((Table1[[#This Row],[startshortdate]]),"MMM D"),
CHAR(13),
TEXT((Table1[[#This Row],[starttime]]), "h:mm am/pm"),CHAR(13),Table1[[#This Row],[description]],CHAR(13))</f>
        <v>#VALUE!</v>
      </c>
    </row>
    <row r="1634" spans="1:4" x14ac:dyDescent="0.25">
      <c r="A1634" t="e">
        <f>VLOOKUP(Table1[[#This Row],[locationaddress]],VENUEID!$A$2:$B$28,1,TRUE)</f>
        <v>#VALUE!</v>
      </c>
      <c r="B1634" t="e">
        <f>IF(Table1[[#This Row],[categories]]="","",
IF(ISNUMBER(SEARCH("*ADULTS*",Table1[categories])),"ADULTS",
IF(ISNUMBER(SEARCH("*CHILDREN*",Table1[categories])),"CHILDREN",
IF(ISNUMBER(SEARCH("*TEENS*",Table1[categories])),"TEENS"))))</f>
        <v>#VALUE!</v>
      </c>
      <c r="C1634" t="e">
        <f>Table1[[#This Row],[startdatetime]]</f>
        <v>#VALUE!</v>
      </c>
      <c r="D1634" t="e">
        <f>CONCATENATE(Table1[[#This Row],[summary]],
CHAR(13),
Table1[[#This Row],[startdayname]],
", ",
TEXT((Table1[[#This Row],[startshortdate]]),"MMM D"),
CHAR(13),
TEXT((Table1[[#This Row],[starttime]]), "h:mm am/pm"),CHAR(13),Table1[[#This Row],[description]],CHAR(13))</f>
        <v>#VALUE!</v>
      </c>
    </row>
    <row r="1635" spans="1:4" x14ac:dyDescent="0.25">
      <c r="A1635" t="e">
        <f>VLOOKUP(Table1[[#This Row],[locationaddress]],VENUEID!$A$2:$B$28,1,TRUE)</f>
        <v>#VALUE!</v>
      </c>
      <c r="B1635" t="e">
        <f>IF(Table1[[#This Row],[categories]]="","",
IF(ISNUMBER(SEARCH("*ADULTS*",Table1[categories])),"ADULTS",
IF(ISNUMBER(SEARCH("*CHILDREN*",Table1[categories])),"CHILDREN",
IF(ISNUMBER(SEARCH("*TEENS*",Table1[categories])),"TEENS"))))</f>
        <v>#VALUE!</v>
      </c>
      <c r="C1635" t="e">
        <f>Table1[[#This Row],[startdatetime]]</f>
        <v>#VALUE!</v>
      </c>
      <c r="D1635" t="e">
        <f>CONCATENATE(Table1[[#This Row],[summary]],
CHAR(13),
Table1[[#This Row],[startdayname]],
", ",
TEXT((Table1[[#This Row],[startshortdate]]),"MMM D"),
CHAR(13),
TEXT((Table1[[#This Row],[starttime]]), "h:mm am/pm"),CHAR(13),Table1[[#This Row],[description]],CHAR(13))</f>
        <v>#VALUE!</v>
      </c>
    </row>
    <row r="1636" spans="1:4" x14ac:dyDescent="0.25">
      <c r="A1636" t="e">
        <f>VLOOKUP(Table1[[#This Row],[locationaddress]],VENUEID!$A$2:$B$28,1,TRUE)</f>
        <v>#VALUE!</v>
      </c>
      <c r="B1636" t="e">
        <f>IF(Table1[[#This Row],[categories]]="","",
IF(ISNUMBER(SEARCH("*ADULTS*",Table1[categories])),"ADULTS",
IF(ISNUMBER(SEARCH("*CHILDREN*",Table1[categories])),"CHILDREN",
IF(ISNUMBER(SEARCH("*TEENS*",Table1[categories])),"TEENS"))))</f>
        <v>#VALUE!</v>
      </c>
      <c r="C1636" t="e">
        <f>Table1[[#This Row],[startdatetime]]</f>
        <v>#VALUE!</v>
      </c>
      <c r="D1636" t="e">
        <f>CONCATENATE(Table1[[#This Row],[summary]],
CHAR(13),
Table1[[#This Row],[startdayname]],
", ",
TEXT((Table1[[#This Row],[startshortdate]]),"MMM D"),
CHAR(13),
TEXT((Table1[[#This Row],[starttime]]), "h:mm am/pm"),CHAR(13),Table1[[#This Row],[description]],CHAR(13))</f>
        <v>#VALUE!</v>
      </c>
    </row>
    <row r="1637" spans="1:4" x14ac:dyDescent="0.25">
      <c r="A1637" t="e">
        <f>VLOOKUP(Table1[[#This Row],[locationaddress]],VENUEID!$A$2:$B$28,1,TRUE)</f>
        <v>#VALUE!</v>
      </c>
      <c r="B1637" t="e">
        <f>IF(Table1[[#This Row],[categories]]="","",
IF(ISNUMBER(SEARCH("*ADULTS*",Table1[categories])),"ADULTS",
IF(ISNUMBER(SEARCH("*CHILDREN*",Table1[categories])),"CHILDREN",
IF(ISNUMBER(SEARCH("*TEENS*",Table1[categories])),"TEENS"))))</f>
        <v>#VALUE!</v>
      </c>
      <c r="C1637" t="e">
        <f>Table1[[#This Row],[startdatetime]]</f>
        <v>#VALUE!</v>
      </c>
      <c r="D1637" t="e">
        <f>CONCATENATE(Table1[[#This Row],[summary]],
CHAR(13),
Table1[[#This Row],[startdayname]],
", ",
TEXT((Table1[[#This Row],[startshortdate]]),"MMM D"),
CHAR(13),
TEXT((Table1[[#This Row],[starttime]]), "h:mm am/pm"),CHAR(13),Table1[[#This Row],[description]],CHAR(13))</f>
        <v>#VALUE!</v>
      </c>
    </row>
    <row r="1638" spans="1:4" x14ac:dyDescent="0.25">
      <c r="A1638" t="e">
        <f>VLOOKUP(Table1[[#This Row],[locationaddress]],VENUEID!$A$2:$B$28,1,TRUE)</f>
        <v>#VALUE!</v>
      </c>
      <c r="B1638" t="e">
        <f>IF(Table1[[#This Row],[categories]]="","",
IF(ISNUMBER(SEARCH("*ADULTS*",Table1[categories])),"ADULTS",
IF(ISNUMBER(SEARCH("*CHILDREN*",Table1[categories])),"CHILDREN",
IF(ISNUMBER(SEARCH("*TEENS*",Table1[categories])),"TEENS"))))</f>
        <v>#VALUE!</v>
      </c>
      <c r="C1638" t="e">
        <f>Table1[[#This Row],[startdatetime]]</f>
        <v>#VALUE!</v>
      </c>
      <c r="D1638" t="e">
        <f>CONCATENATE(Table1[[#This Row],[summary]],
CHAR(13),
Table1[[#This Row],[startdayname]],
", ",
TEXT((Table1[[#This Row],[startshortdate]]),"MMM D"),
CHAR(13),
TEXT((Table1[[#This Row],[starttime]]), "h:mm am/pm"),CHAR(13),Table1[[#This Row],[description]],CHAR(13))</f>
        <v>#VALUE!</v>
      </c>
    </row>
    <row r="1639" spans="1:4" x14ac:dyDescent="0.25">
      <c r="A1639" t="e">
        <f>VLOOKUP(Table1[[#This Row],[locationaddress]],VENUEID!$A$2:$B$28,1,TRUE)</f>
        <v>#VALUE!</v>
      </c>
      <c r="B1639" t="e">
        <f>IF(Table1[[#This Row],[categories]]="","",
IF(ISNUMBER(SEARCH("*ADULTS*",Table1[categories])),"ADULTS",
IF(ISNUMBER(SEARCH("*CHILDREN*",Table1[categories])),"CHILDREN",
IF(ISNUMBER(SEARCH("*TEENS*",Table1[categories])),"TEENS"))))</f>
        <v>#VALUE!</v>
      </c>
      <c r="C1639" t="e">
        <f>Table1[[#This Row],[startdatetime]]</f>
        <v>#VALUE!</v>
      </c>
      <c r="D1639" t="e">
        <f>CONCATENATE(Table1[[#This Row],[summary]],
CHAR(13),
Table1[[#This Row],[startdayname]],
", ",
TEXT((Table1[[#This Row],[startshortdate]]),"MMM D"),
CHAR(13),
TEXT((Table1[[#This Row],[starttime]]), "h:mm am/pm"),CHAR(13),Table1[[#This Row],[description]],CHAR(13))</f>
        <v>#VALUE!</v>
      </c>
    </row>
    <row r="1640" spans="1:4" x14ac:dyDescent="0.25">
      <c r="A1640" t="e">
        <f>VLOOKUP(Table1[[#This Row],[locationaddress]],VENUEID!$A$2:$B$28,1,TRUE)</f>
        <v>#VALUE!</v>
      </c>
      <c r="B1640" t="e">
        <f>IF(Table1[[#This Row],[categories]]="","",
IF(ISNUMBER(SEARCH("*ADULTS*",Table1[categories])),"ADULTS",
IF(ISNUMBER(SEARCH("*CHILDREN*",Table1[categories])),"CHILDREN",
IF(ISNUMBER(SEARCH("*TEENS*",Table1[categories])),"TEENS"))))</f>
        <v>#VALUE!</v>
      </c>
      <c r="C1640" t="e">
        <f>Table1[[#This Row],[startdatetime]]</f>
        <v>#VALUE!</v>
      </c>
      <c r="D1640" t="e">
        <f>CONCATENATE(Table1[[#This Row],[summary]],
CHAR(13),
Table1[[#This Row],[startdayname]],
", ",
TEXT((Table1[[#This Row],[startshortdate]]),"MMM D"),
CHAR(13),
TEXT((Table1[[#This Row],[starttime]]), "h:mm am/pm"),CHAR(13),Table1[[#This Row],[description]],CHAR(13))</f>
        <v>#VALUE!</v>
      </c>
    </row>
    <row r="1641" spans="1:4" x14ac:dyDescent="0.25">
      <c r="A1641" t="e">
        <f>VLOOKUP(Table1[[#This Row],[locationaddress]],VENUEID!$A$2:$B$28,1,TRUE)</f>
        <v>#VALUE!</v>
      </c>
      <c r="B1641" t="e">
        <f>IF(Table1[[#This Row],[categories]]="","",
IF(ISNUMBER(SEARCH("*ADULTS*",Table1[categories])),"ADULTS",
IF(ISNUMBER(SEARCH("*CHILDREN*",Table1[categories])),"CHILDREN",
IF(ISNUMBER(SEARCH("*TEENS*",Table1[categories])),"TEENS"))))</f>
        <v>#VALUE!</v>
      </c>
      <c r="C1641" t="e">
        <f>Table1[[#This Row],[startdatetime]]</f>
        <v>#VALUE!</v>
      </c>
      <c r="D1641" t="e">
        <f>CONCATENATE(Table1[[#This Row],[summary]],
CHAR(13),
Table1[[#This Row],[startdayname]],
", ",
TEXT((Table1[[#This Row],[startshortdate]]),"MMM D"),
CHAR(13),
TEXT((Table1[[#This Row],[starttime]]), "h:mm am/pm"),CHAR(13),Table1[[#This Row],[description]],CHAR(13))</f>
        <v>#VALUE!</v>
      </c>
    </row>
    <row r="1642" spans="1:4" x14ac:dyDescent="0.25">
      <c r="A1642" t="e">
        <f>VLOOKUP(Table1[[#This Row],[locationaddress]],VENUEID!$A$2:$B$28,1,TRUE)</f>
        <v>#VALUE!</v>
      </c>
      <c r="B1642" t="e">
        <f>IF(Table1[[#This Row],[categories]]="","",
IF(ISNUMBER(SEARCH("*ADULTS*",Table1[categories])),"ADULTS",
IF(ISNUMBER(SEARCH("*CHILDREN*",Table1[categories])),"CHILDREN",
IF(ISNUMBER(SEARCH("*TEENS*",Table1[categories])),"TEENS"))))</f>
        <v>#VALUE!</v>
      </c>
      <c r="C1642" t="e">
        <f>Table1[[#This Row],[startdatetime]]</f>
        <v>#VALUE!</v>
      </c>
      <c r="D1642" t="e">
        <f>CONCATENATE(Table1[[#This Row],[summary]],
CHAR(13),
Table1[[#This Row],[startdayname]],
", ",
TEXT((Table1[[#This Row],[startshortdate]]),"MMM D"),
CHAR(13),
TEXT((Table1[[#This Row],[starttime]]), "h:mm am/pm"),CHAR(13),Table1[[#This Row],[description]],CHAR(13))</f>
        <v>#VALUE!</v>
      </c>
    </row>
    <row r="1643" spans="1:4" x14ac:dyDescent="0.25">
      <c r="A1643" t="e">
        <f>VLOOKUP(Table1[[#This Row],[locationaddress]],VENUEID!$A$2:$B$28,1,TRUE)</f>
        <v>#VALUE!</v>
      </c>
      <c r="B1643" t="e">
        <f>IF(Table1[[#This Row],[categories]]="","",
IF(ISNUMBER(SEARCH("*ADULTS*",Table1[categories])),"ADULTS",
IF(ISNUMBER(SEARCH("*CHILDREN*",Table1[categories])),"CHILDREN",
IF(ISNUMBER(SEARCH("*TEENS*",Table1[categories])),"TEENS"))))</f>
        <v>#VALUE!</v>
      </c>
      <c r="C1643" t="e">
        <f>Table1[[#This Row],[startdatetime]]</f>
        <v>#VALUE!</v>
      </c>
      <c r="D1643" t="e">
        <f>CONCATENATE(Table1[[#This Row],[summary]],
CHAR(13),
Table1[[#This Row],[startdayname]],
", ",
TEXT((Table1[[#This Row],[startshortdate]]),"MMM D"),
CHAR(13),
TEXT((Table1[[#This Row],[starttime]]), "h:mm am/pm"),CHAR(13),Table1[[#This Row],[description]],CHAR(13))</f>
        <v>#VALUE!</v>
      </c>
    </row>
    <row r="1644" spans="1:4" x14ac:dyDescent="0.25">
      <c r="A1644" t="e">
        <f>VLOOKUP(Table1[[#This Row],[locationaddress]],VENUEID!$A$2:$B$28,1,TRUE)</f>
        <v>#VALUE!</v>
      </c>
      <c r="B1644" t="e">
        <f>IF(Table1[[#This Row],[categories]]="","",
IF(ISNUMBER(SEARCH("*ADULTS*",Table1[categories])),"ADULTS",
IF(ISNUMBER(SEARCH("*CHILDREN*",Table1[categories])),"CHILDREN",
IF(ISNUMBER(SEARCH("*TEENS*",Table1[categories])),"TEENS"))))</f>
        <v>#VALUE!</v>
      </c>
      <c r="C1644" t="e">
        <f>Table1[[#This Row],[startdatetime]]</f>
        <v>#VALUE!</v>
      </c>
      <c r="D1644" t="e">
        <f>CONCATENATE(Table1[[#This Row],[summary]],
CHAR(13),
Table1[[#This Row],[startdayname]],
", ",
TEXT((Table1[[#This Row],[startshortdate]]),"MMM D"),
CHAR(13),
TEXT((Table1[[#This Row],[starttime]]), "h:mm am/pm"),CHAR(13),Table1[[#This Row],[description]],CHAR(13))</f>
        <v>#VALUE!</v>
      </c>
    </row>
    <row r="1645" spans="1:4" x14ac:dyDescent="0.25">
      <c r="A1645" t="e">
        <f>VLOOKUP(Table1[[#This Row],[locationaddress]],VENUEID!$A$2:$B$28,1,TRUE)</f>
        <v>#VALUE!</v>
      </c>
      <c r="B1645" t="e">
        <f>IF(Table1[[#This Row],[categories]]="","",
IF(ISNUMBER(SEARCH("*ADULTS*",Table1[categories])),"ADULTS",
IF(ISNUMBER(SEARCH("*CHILDREN*",Table1[categories])),"CHILDREN",
IF(ISNUMBER(SEARCH("*TEENS*",Table1[categories])),"TEENS"))))</f>
        <v>#VALUE!</v>
      </c>
      <c r="C1645" t="e">
        <f>Table1[[#This Row],[startdatetime]]</f>
        <v>#VALUE!</v>
      </c>
      <c r="D1645" t="e">
        <f>CONCATENATE(Table1[[#This Row],[summary]],
CHAR(13),
Table1[[#This Row],[startdayname]],
", ",
TEXT((Table1[[#This Row],[startshortdate]]),"MMM D"),
CHAR(13),
TEXT((Table1[[#This Row],[starttime]]), "h:mm am/pm"),CHAR(13),Table1[[#This Row],[description]],CHAR(13))</f>
        <v>#VALUE!</v>
      </c>
    </row>
    <row r="1646" spans="1:4" x14ac:dyDescent="0.25">
      <c r="A1646" t="e">
        <f>VLOOKUP(Table1[[#This Row],[locationaddress]],VENUEID!$A$2:$B$28,1,TRUE)</f>
        <v>#VALUE!</v>
      </c>
      <c r="B1646" t="e">
        <f>IF(Table1[[#This Row],[categories]]="","",
IF(ISNUMBER(SEARCH("*ADULTS*",Table1[categories])),"ADULTS",
IF(ISNUMBER(SEARCH("*CHILDREN*",Table1[categories])),"CHILDREN",
IF(ISNUMBER(SEARCH("*TEENS*",Table1[categories])),"TEENS"))))</f>
        <v>#VALUE!</v>
      </c>
      <c r="C1646" t="e">
        <f>Table1[[#This Row],[startdatetime]]</f>
        <v>#VALUE!</v>
      </c>
      <c r="D1646" t="e">
        <f>CONCATENATE(Table1[[#This Row],[summary]],
CHAR(13),
Table1[[#This Row],[startdayname]],
", ",
TEXT((Table1[[#This Row],[startshortdate]]),"MMM D"),
CHAR(13),
TEXT((Table1[[#This Row],[starttime]]), "h:mm am/pm"),CHAR(13),Table1[[#This Row],[description]],CHAR(13))</f>
        <v>#VALUE!</v>
      </c>
    </row>
    <row r="1647" spans="1:4" x14ac:dyDescent="0.25">
      <c r="A1647" t="e">
        <f>VLOOKUP(Table1[[#This Row],[locationaddress]],VENUEID!$A$2:$B$28,1,TRUE)</f>
        <v>#VALUE!</v>
      </c>
      <c r="B1647" t="e">
        <f>IF(Table1[[#This Row],[categories]]="","",
IF(ISNUMBER(SEARCH("*ADULTS*",Table1[categories])),"ADULTS",
IF(ISNUMBER(SEARCH("*CHILDREN*",Table1[categories])),"CHILDREN",
IF(ISNUMBER(SEARCH("*TEENS*",Table1[categories])),"TEENS"))))</f>
        <v>#VALUE!</v>
      </c>
      <c r="C1647" t="e">
        <f>Table1[[#This Row],[startdatetime]]</f>
        <v>#VALUE!</v>
      </c>
      <c r="D1647" t="e">
        <f>CONCATENATE(Table1[[#This Row],[summary]],
CHAR(13),
Table1[[#This Row],[startdayname]],
", ",
TEXT((Table1[[#This Row],[startshortdate]]),"MMM D"),
CHAR(13),
TEXT((Table1[[#This Row],[starttime]]), "h:mm am/pm"),CHAR(13),Table1[[#This Row],[description]],CHAR(13))</f>
        <v>#VALUE!</v>
      </c>
    </row>
    <row r="1648" spans="1:4" x14ac:dyDescent="0.25">
      <c r="A1648" t="e">
        <f>VLOOKUP(Table1[[#This Row],[locationaddress]],VENUEID!$A$2:$B$28,1,TRUE)</f>
        <v>#VALUE!</v>
      </c>
      <c r="B1648" t="e">
        <f>IF(Table1[[#This Row],[categories]]="","",
IF(ISNUMBER(SEARCH("*ADULTS*",Table1[categories])),"ADULTS",
IF(ISNUMBER(SEARCH("*CHILDREN*",Table1[categories])),"CHILDREN",
IF(ISNUMBER(SEARCH("*TEENS*",Table1[categories])),"TEENS"))))</f>
        <v>#VALUE!</v>
      </c>
      <c r="C1648" t="e">
        <f>Table1[[#This Row],[startdatetime]]</f>
        <v>#VALUE!</v>
      </c>
      <c r="D1648" t="e">
        <f>CONCATENATE(Table1[[#This Row],[summary]],
CHAR(13),
Table1[[#This Row],[startdayname]],
", ",
TEXT((Table1[[#This Row],[startshortdate]]),"MMM D"),
CHAR(13),
TEXT((Table1[[#This Row],[starttime]]), "h:mm am/pm"),CHAR(13),Table1[[#This Row],[description]],CHAR(13))</f>
        <v>#VALUE!</v>
      </c>
    </row>
    <row r="1649" spans="1:4" x14ac:dyDescent="0.25">
      <c r="A1649" t="e">
        <f>VLOOKUP(Table1[[#This Row],[locationaddress]],VENUEID!$A$2:$B$28,1,TRUE)</f>
        <v>#VALUE!</v>
      </c>
      <c r="B1649" t="e">
        <f>IF(Table1[[#This Row],[categories]]="","",
IF(ISNUMBER(SEARCH("*ADULTS*",Table1[categories])),"ADULTS",
IF(ISNUMBER(SEARCH("*CHILDREN*",Table1[categories])),"CHILDREN",
IF(ISNUMBER(SEARCH("*TEENS*",Table1[categories])),"TEENS"))))</f>
        <v>#VALUE!</v>
      </c>
      <c r="C1649" t="e">
        <f>Table1[[#This Row],[startdatetime]]</f>
        <v>#VALUE!</v>
      </c>
      <c r="D1649" t="e">
        <f>CONCATENATE(Table1[[#This Row],[summary]],
CHAR(13),
Table1[[#This Row],[startdayname]],
", ",
TEXT((Table1[[#This Row],[startshortdate]]),"MMM D"),
CHAR(13),
TEXT((Table1[[#This Row],[starttime]]), "h:mm am/pm"),CHAR(13),Table1[[#This Row],[description]],CHAR(13))</f>
        <v>#VALUE!</v>
      </c>
    </row>
    <row r="1650" spans="1:4" x14ac:dyDescent="0.25">
      <c r="A1650" t="e">
        <f>VLOOKUP(Table1[[#This Row],[locationaddress]],VENUEID!$A$2:$B$28,1,TRUE)</f>
        <v>#VALUE!</v>
      </c>
      <c r="B1650" t="e">
        <f>IF(Table1[[#This Row],[categories]]="","",
IF(ISNUMBER(SEARCH("*ADULTS*",Table1[categories])),"ADULTS",
IF(ISNUMBER(SEARCH("*CHILDREN*",Table1[categories])),"CHILDREN",
IF(ISNUMBER(SEARCH("*TEENS*",Table1[categories])),"TEENS"))))</f>
        <v>#VALUE!</v>
      </c>
      <c r="C1650" t="e">
        <f>Table1[[#This Row],[startdatetime]]</f>
        <v>#VALUE!</v>
      </c>
      <c r="D1650" t="e">
        <f>CONCATENATE(Table1[[#This Row],[summary]],
CHAR(13),
Table1[[#This Row],[startdayname]],
", ",
TEXT((Table1[[#This Row],[startshortdate]]),"MMM D"),
CHAR(13),
TEXT((Table1[[#This Row],[starttime]]), "h:mm am/pm"),CHAR(13),Table1[[#This Row],[description]],CHAR(13))</f>
        <v>#VALUE!</v>
      </c>
    </row>
    <row r="1651" spans="1:4" x14ac:dyDescent="0.25">
      <c r="A1651" t="e">
        <f>VLOOKUP(Table1[[#This Row],[locationaddress]],VENUEID!$A$2:$B$28,1,TRUE)</f>
        <v>#VALUE!</v>
      </c>
      <c r="B1651" t="e">
        <f>IF(Table1[[#This Row],[categories]]="","",
IF(ISNUMBER(SEARCH("*ADULTS*",Table1[categories])),"ADULTS",
IF(ISNUMBER(SEARCH("*CHILDREN*",Table1[categories])),"CHILDREN",
IF(ISNUMBER(SEARCH("*TEENS*",Table1[categories])),"TEENS"))))</f>
        <v>#VALUE!</v>
      </c>
      <c r="C1651" t="e">
        <f>Table1[[#This Row],[startdatetime]]</f>
        <v>#VALUE!</v>
      </c>
      <c r="D1651" t="e">
        <f>CONCATENATE(Table1[[#This Row],[summary]],
CHAR(13),
Table1[[#This Row],[startdayname]],
", ",
TEXT((Table1[[#This Row],[startshortdate]]),"MMM D"),
CHAR(13),
TEXT((Table1[[#This Row],[starttime]]), "h:mm am/pm"),CHAR(13),Table1[[#This Row],[description]],CHAR(13))</f>
        <v>#VALUE!</v>
      </c>
    </row>
    <row r="1652" spans="1:4" x14ac:dyDescent="0.25">
      <c r="A1652" t="e">
        <f>VLOOKUP(Table1[[#This Row],[locationaddress]],VENUEID!$A$2:$B$28,1,TRUE)</f>
        <v>#VALUE!</v>
      </c>
      <c r="B1652" t="e">
        <f>IF(Table1[[#This Row],[categories]]="","",
IF(ISNUMBER(SEARCH("*ADULTS*",Table1[categories])),"ADULTS",
IF(ISNUMBER(SEARCH("*CHILDREN*",Table1[categories])),"CHILDREN",
IF(ISNUMBER(SEARCH("*TEENS*",Table1[categories])),"TEENS"))))</f>
        <v>#VALUE!</v>
      </c>
      <c r="C1652" t="e">
        <f>Table1[[#This Row],[startdatetime]]</f>
        <v>#VALUE!</v>
      </c>
      <c r="D1652" t="e">
        <f>CONCATENATE(Table1[[#This Row],[summary]],
CHAR(13),
Table1[[#This Row],[startdayname]],
", ",
TEXT((Table1[[#This Row],[startshortdate]]),"MMM D"),
CHAR(13),
TEXT((Table1[[#This Row],[starttime]]), "h:mm am/pm"),CHAR(13),Table1[[#This Row],[description]],CHAR(13))</f>
        <v>#VALUE!</v>
      </c>
    </row>
    <row r="1653" spans="1:4" x14ac:dyDescent="0.25">
      <c r="A1653" t="e">
        <f>VLOOKUP(Table1[[#This Row],[locationaddress]],VENUEID!$A$2:$B$28,1,TRUE)</f>
        <v>#VALUE!</v>
      </c>
      <c r="B1653" t="e">
        <f>IF(Table1[[#This Row],[categories]]="","",
IF(ISNUMBER(SEARCH("*ADULTS*",Table1[categories])),"ADULTS",
IF(ISNUMBER(SEARCH("*CHILDREN*",Table1[categories])),"CHILDREN",
IF(ISNUMBER(SEARCH("*TEENS*",Table1[categories])),"TEENS"))))</f>
        <v>#VALUE!</v>
      </c>
      <c r="C1653" t="e">
        <f>Table1[[#This Row],[startdatetime]]</f>
        <v>#VALUE!</v>
      </c>
      <c r="D1653" t="e">
        <f>CONCATENATE(Table1[[#This Row],[summary]],
CHAR(13),
Table1[[#This Row],[startdayname]],
", ",
TEXT((Table1[[#This Row],[startshortdate]]),"MMM D"),
CHAR(13),
TEXT((Table1[[#This Row],[starttime]]), "h:mm am/pm"),CHAR(13),Table1[[#This Row],[description]],CHAR(13))</f>
        <v>#VALUE!</v>
      </c>
    </row>
    <row r="1654" spans="1:4" x14ac:dyDescent="0.25">
      <c r="A1654" t="e">
        <f>VLOOKUP(Table1[[#This Row],[locationaddress]],VENUEID!$A$2:$B$28,1,TRUE)</f>
        <v>#VALUE!</v>
      </c>
      <c r="B1654" t="e">
        <f>IF(Table1[[#This Row],[categories]]="","",
IF(ISNUMBER(SEARCH("*ADULTS*",Table1[categories])),"ADULTS",
IF(ISNUMBER(SEARCH("*CHILDREN*",Table1[categories])),"CHILDREN",
IF(ISNUMBER(SEARCH("*TEENS*",Table1[categories])),"TEENS"))))</f>
        <v>#VALUE!</v>
      </c>
      <c r="C1654" t="e">
        <f>Table1[[#This Row],[startdatetime]]</f>
        <v>#VALUE!</v>
      </c>
      <c r="D1654" t="e">
        <f>CONCATENATE(Table1[[#This Row],[summary]],
CHAR(13),
Table1[[#This Row],[startdayname]],
", ",
TEXT((Table1[[#This Row],[startshortdate]]),"MMM D"),
CHAR(13),
TEXT((Table1[[#This Row],[starttime]]), "h:mm am/pm"),CHAR(13),Table1[[#This Row],[description]],CHAR(13))</f>
        <v>#VALUE!</v>
      </c>
    </row>
    <row r="1655" spans="1:4" x14ac:dyDescent="0.25">
      <c r="A1655" t="e">
        <f>VLOOKUP(Table1[[#This Row],[locationaddress]],VENUEID!$A$2:$B$28,1,TRUE)</f>
        <v>#VALUE!</v>
      </c>
      <c r="B1655" t="e">
        <f>IF(Table1[[#This Row],[categories]]="","",
IF(ISNUMBER(SEARCH("*ADULTS*",Table1[categories])),"ADULTS",
IF(ISNUMBER(SEARCH("*CHILDREN*",Table1[categories])),"CHILDREN",
IF(ISNUMBER(SEARCH("*TEENS*",Table1[categories])),"TEENS"))))</f>
        <v>#VALUE!</v>
      </c>
      <c r="C1655" t="e">
        <f>Table1[[#This Row],[startdatetime]]</f>
        <v>#VALUE!</v>
      </c>
      <c r="D1655" t="e">
        <f>CONCATENATE(Table1[[#This Row],[summary]],
CHAR(13),
Table1[[#This Row],[startdayname]],
", ",
TEXT((Table1[[#This Row],[startshortdate]]),"MMM D"),
CHAR(13),
TEXT((Table1[[#This Row],[starttime]]), "h:mm am/pm"),CHAR(13),Table1[[#This Row],[description]],CHAR(13))</f>
        <v>#VALUE!</v>
      </c>
    </row>
    <row r="1656" spans="1:4" x14ac:dyDescent="0.25">
      <c r="A1656" t="e">
        <f>VLOOKUP(Table1[[#This Row],[locationaddress]],VENUEID!$A$2:$B$28,1,TRUE)</f>
        <v>#VALUE!</v>
      </c>
      <c r="B1656" t="e">
        <f>IF(Table1[[#This Row],[categories]]="","",
IF(ISNUMBER(SEARCH("*ADULTS*",Table1[categories])),"ADULTS",
IF(ISNUMBER(SEARCH("*CHILDREN*",Table1[categories])),"CHILDREN",
IF(ISNUMBER(SEARCH("*TEENS*",Table1[categories])),"TEENS"))))</f>
        <v>#VALUE!</v>
      </c>
      <c r="C1656" t="e">
        <f>Table1[[#This Row],[startdatetime]]</f>
        <v>#VALUE!</v>
      </c>
      <c r="D1656" t="e">
        <f>CONCATENATE(Table1[[#This Row],[summary]],
CHAR(13),
Table1[[#This Row],[startdayname]],
", ",
TEXT((Table1[[#This Row],[startshortdate]]),"MMM D"),
CHAR(13),
TEXT((Table1[[#This Row],[starttime]]), "h:mm am/pm"),CHAR(13),Table1[[#This Row],[description]],CHAR(13))</f>
        <v>#VALUE!</v>
      </c>
    </row>
    <row r="1657" spans="1:4" x14ac:dyDescent="0.25">
      <c r="A1657" t="e">
        <f>VLOOKUP(Table1[[#This Row],[locationaddress]],VENUEID!$A$2:$B$28,1,TRUE)</f>
        <v>#VALUE!</v>
      </c>
      <c r="B1657" t="e">
        <f>IF(Table1[[#This Row],[categories]]="","",
IF(ISNUMBER(SEARCH("*ADULTS*",Table1[categories])),"ADULTS",
IF(ISNUMBER(SEARCH("*CHILDREN*",Table1[categories])),"CHILDREN",
IF(ISNUMBER(SEARCH("*TEENS*",Table1[categories])),"TEENS"))))</f>
        <v>#VALUE!</v>
      </c>
      <c r="C1657" t="e">
        <f>Table1[[#This Row],[startdatetime]]</f>
        <v>#VALUE!</v>
      </c>
      <c r="D1657" t="e">
        <f>CONCATENATE(Table1[[#This Row],[summary]],
CHAR(13),
Table1[[#This Row],[startdayname]],
", ",
TEXT((Table1[[#This Row],[startshortdate]]),"MMM D"),
CHAR(13),
TEXT((Table1[[#This Row],[starttime]]), "h:mm am/pm"),CHAR(13),Table1[[#This Row],[description]],CHAR(13))</f>
        <v>#VALUE!</v>
      </c>
    </row>
    <row r="1658" spans="1:4" x14ac:dyDescent="0.25">
      <c r="A1658" t="e">
        <f>VLOOKUP(Table1[[#This Row],[locationaddress]],VENUEID!$A$2:$B$28,1,TRUE)</f>
        <v>#VALUE!</v>
      </c>
      <c r="B1658" t="e">
        <f>IF(Table1[[#This Row],[categories]]="","",
IF(ISNUMBER(SEARCH("*ADULTS*",Table1[categories])),"ADULTS",
IF(ISNUMBER(SEARCH("*CHILDREN*",Table1[categories])),"CHILDREN",
IF(ISNUMBER(SEARCH("*TEENS*",Table1[categories])),"TEENS"))))</f>
        <v>#VALUE!</v>
      </c>
      <c r="C1658" t="e">
        <f>Table1[[#This Row],[startdatetime]]</f>
        <v>#VALUE!</v>
      </c>
      <c r="D1658" t="e">
        <f>CONCATENATE(Table1[[#This Row],[summary]],
CHAR(13),
Table1[[#This Row],[startdayname]],
", ",
TEXT((Table1[[#This Row],[startshortdate]]),"MMM D"),
CHAR(13),
TEXT((Table1[[#This Row],[starttime]]), "h:mm am/pm"),CHAR(13),Table1[[#This Row],[description]],CHAR(13))</f>
        <v>#VALUE!</v>
      </c>
    </row>
    <row r="1659" spans="1:4" x14ac:dyDescent="0.25">
      <c r="A1659" t="e">
        <f>VLOOKUP(Table1[[#This Row],[locationaddress]],VENUEID!$A$2:$B$28,1,TRUE)</f>
        <v>#VALUE!</v>
      </c>
      <c r="B1659" t="e">
        <f>IF(Table1[[#This Row],[categories]]="","",
IF(ISNUMBER(SEARCH("*ADULTS*",Table1[categories])),"ADULTS",
IF(ISNUMBER(SEARCH("*CHILDREN*",Table1[categories])),"CHILDREN",
IF(ISNUMBER(SEARCH("*TEENS*",Table1[categories])),"TEENS"))))</f>
        <v>#VALUE!</v>
      </c>
      <c r="C1659" t="e">
        <f>Table1[[#This Row],[startdatetime]]</f>
        <v>#VALUE!</v>
      </c>
      <c r="D1659" t="e">
        <f>CONCATENATE(Table1[[#This Row],[summary]],
CHAR(13),
Table1[[#This Row],[startdayname]],
", ",
TEXT((Table1[[#This Row],[startshortdate]]),"MMM D"),
CHAR(13),
TEXT((Table1[[#This Row],[starttime]]), "h:mm am/pm"),CHAR(13),Table1[[#This Row],[description]],CHAR(13))</f>
        <v>#VALUE!</v>
      </c>
    </row>
    <row r="1660" spans="1:4" x14ac:dyDescent="0.25">
      <c r="A1660" t="e">
        <f>VLOOKUP(Table1[[#This Row],[locationaddress]],VENUEID!$A$2:$B$28,1,TRUE)</f>
        <v>#VALUE!</v>
      </c>
      <c r="B1660" t="e">
        <f>IF(Table1[[#This Row],[categories]]="","",
IF(ISNUMBER(SEARCH("*ADULTS*",Table1[categories])),"ADULTS",
IF(ISNUMBER(SEARCH("*CHILDREN*",Table1[categories])),"CHILDREN",
IF(ISNUMBER(SEARCH("*TEENS*",Table1[categories])),"TEENS"))))</f>
        <v>#VALUE!</v>
      </c>
      <c r="C1660" t="e">
        <f>Table1[[#This Row],[startdatetime]]</f>
        <v>#VALUE!</v>
      </c>
      <c r="D1660" t="e">
        <f>CONCATENATE(Table1[[#This Row],[summary]],
CHAR(13),
Table1[[#This Row],[startdayname]],
", ",
TEXT((Table1[[#This Row],[startshortdate]]),"MMM D"),
CHAR(13),
TEXT((Table1[[#This Row],[starttime]]), "h:mm am/pm"),CHAR(13),Table1[[#This Row],[description]],CHAR(13))</f>
        <v>#VALUE!</v>
      </c>
    </row>
    <row r="1661" spans="1:4" x14ac:dyDescent="0.25">
      <c r="A1661" t="e">
        <f>VLOOKUP(Table1[[#This Row],[locationaddress]],VENUEID!$A$2:$B$28,1,TRUE)</f>
        <v>#VALUE!</v>
      </c>
      <c r="B1661" t="e">
        <f>IF(Table1[[#This Row],[categories]]="","",
IF(ISNUMBER(SEARCH("*ADULTS*",Table1[categories])),"ADULTS",
IF(ISNUMBER(SEARCH("*CHILDREN*",Table1[categories])),"CHILDREN",
IF(ISNUMBER(SEARCH("*TEENS*",Table1[categories])),"TEENS"))))</f>
        <v>#VALUE!</v>
      </c>
      <c r="C1661" t="e">
        <f>Table1[[#This Row],[startdatetime]]</f>
        <v>#VALUE!</v>
      </c>
      <c r="D1661" t="e">
        <f>CONCATENATE(Table1[[#This Row],[summary]],
CHAR(13),
Table1[[#This Row],[startdayname]],
", ",
TEXT((Table1[[#This Row],[startshortdate]]),"MMM D"),
CHAR(13),
TEXT((Table1[[#This Row],[starttime]]), "h:mm am/pm"),CHAR(13),Table1[[#This Row],[description]],CHAR(13))</f>
        <v>#VALUE!</v>
      </c>
    </row>
    <row r="1662" spans="1:4" x14ac:dyDescent="0.25">
      <c r="A1662" t="e">
        <f>VLOOKUP(Table1[[#This Row],[locationaddress]],VENUEID!$A$2:$B$28,1,TRUE)</f>
        <v>#VALUE!</v>
      </c>
      <c r="B1662" t="e">
        <f>IF(Table1[[#This Row],[categories]]="","",
IF(ISNUMBER(SEARCH("*ADULTS*",Table1[categories])),"ADULTS",
IF(ISNUMBER(SEARCH("*CHILDREN*",Table1[categories])),"CHILDREN",
IF(ISNUMBER(SEARCH("*TEENS*",Table1[categories])),"TEENS"))))</f>
        <v>#VALUE!</v>
      </c>
      <c r="C1662" t="e">
        <f>Table1[[#This Row],[startdatetime]]</f>
        <v>#VALUE!</v>
      </c>
      <c r="D1662" t="e">
        <f>CONCATENATE(Table1[[#This Row],[summary]],
CHAR(13),
Table1[[#This Row],[startdayname]],
", ",
TEXT((Table1[[#This Row],[startshortdate]]),"MMM D"),
CHAR(13),
TEXT((Table1[[#This Row],[starttime]]), "h:mm am/pm"),CHAR(13),Table1[[#This Row],[description]],CHAR(13))</f>
        <v>#VALUE!</v>
      </c>
    </row>
    <row r="1663" spans="1:4" x14ac:dyDescent="0.25">
      <c r="A1663" t="e">
        <f>VLOOKUP(Table1[[#This Row],[locationaddress]],VENUEID!$A$2:$B$28,1,TRUE)</f>
        <v>#VALUE!</v>
      </c>
      <c r="B1663" t="e">
        <f>IF(Table1[[#This Row],[categories]]="","",
IF(ISNUMBER(SEARCH("*ADULTS*",Table1[categories])),"ADULTS",
IF(ISNUMBER(SEARCH("*CHILDREN*",Table1[categories])),"CHILDREN",
IF(ISNUMBER(SEARCH("*TEENS*",Table1[categories])),"TEENS"))))</f>
        <v>#VALUE!</v>
      </c>
      <c r="C1663" t="e">
        <f>Table1[[#This Row],[startdatetime]]</f>
        <v>#VALUE!</v>
      </c>
      <c r="D1663" t="e">
        <f>CONCATENATE(Table1[[#This Row],[summary]],
CHAR(13),
Table1[[#This Row],[startdayname]],
", ",
TEXT((Table1[[#This Row],[startshortdate]]),"MMM D"),
CHAR(13),
TEXT((Table1[[#This Row],[starttime]]), "h:mm am/pm"),CHAR(13),Table1[[#This Row],[description]],CHAR(13))</f>
        <v>#VALUE!</v>
      </c>
    </row>
    <row r="1664" spans="1:4" x14ac:dyDescent="0.25">
      <c r="A1664" t="e">
        <f>VLOOKUP(Table1[[#This Row],[locationaddress]],VENUEID!$A$2:$B$28,1,TRUE)</f>
        <v>#VALUE!</v>
      </c>
      <c r="B1664" t="e">
        <f>IF(Table1[[#This Row],[categories]]="","",
IF(ISNUMBER(SEARCH("*ADULTS*",Table1[categories])),"ADULTS",
IF(ISNUMBER(SEARCH("*CHILDREN*",Table1[categories])),"CHILDREN",
IF(ISNUMBER(SEARCH("*TEENS*",Table1[categories])),"TEENS"))))</f>
        <v>#VALUE!</v>
      </c>
      <c r="C1664" t="e">
        <f>Table1[[#This Row],[startdatetime]]</f>
        <v>#VALUE!</v>
      </c>
      <c r="D1664" t="e">
        <f>CONCATENATE(Table1[[#This Row],[summary]],
CHAR(13),
Table1[[#This Row],[startdayname]],
", ",
TEXT((Table1[[#This Row],[startshortdate]]),"MMM D"),
CHAR(13),
TEXT((Table1[[#This Row],[starttime]]), "h:mm am/pm"),CHAR(13),Table1[[#This Row],[description]],CHAR(13))</f>
        <v>#VALUE!</v>
      </c>
    </row>
    <row r="1665" spans="1:4" x14ac:dyDescent="0.25">
      <c r="A1665" t="e">
        <f>VLOOKUP(Table1[[#This Row],[locationaddress]],VENUEID!$A$2:$B$28,1,TRUE)</f>
        <v>#VALUE!</v>
      </c>
      <c r="B1665" t="e">
        <f>IF(Table1[[#This Row],[categories]]="","",
IF(ISNUMBER(SEARCH("*ADULTS*",Table1[categories])),"ADULTS",
IF(ISNUMBER(SEARCH("*CHILDREN*",Table1[categories])),"CHILDREN",
IF(ISNUMBER(SEARCH("*TEENS*",Table1[categories])),"TEENS"))))</f>
        <v>#VALUE!</v>
      </c>
      <c r="C1665" t="e">
        <f>Table1[[#This Row],[startdatetime]]</f>
        <v>#VALUE!</v>
      </c>
      <c r="D1665" t="e">
        <f>CONCATENATE(Table1[[#This Row],[summary]],
CHAR(13),
Table1[[#This Row],[startdayname]],
", ",
TEXT((Table1[[#This Row],[startshortdate]]),"MMM D"),
CHAR(13),
TEXT((Table1[[#This Row],[starttime]]), "h:mm am/pm"),CHAR(13),Table1[[#This Row],[description]],CHAR(13))</f>
        <v>#VALUE!</v>
      </c>
    </row>
    <row r="1666" spans="1:4" x14ac:dyDescent="0.25">
      <c r="A1666" t="e">
        <f>VLOOKUP(Table1[[#This Row],[locationaddress]],VENUEID!$A$2:$B$28,1,TRUE)</f>
        <v>#VALUE!</v>
      </c>
      <c r="B1666" t="e">
        <f>IF(Table1[[#This Row],[categories]]="","",
IF(ISNUMBER(SEARCH("*ADULTS*",Table1[categories])),"ADULTS",
IF(ISNUMBER(SEARCH("*CHILDREN*",Table1[categories])),"CHILDREN",
IF(ISNUMBER(SEARCH("*TEENS*",Table1[categories])),"TEENS"))))</f>
        <v>#VALUE!</v>
      </c>
      <c r="C1666" t="e">
        <f>Table1[[#This Row],[startdatetime]]</f>
        <v>#VALUE!</v>
      </c>
      <c r="D1666" t="e">
        <f>CONCATENATE(Table1[[#This Row],[summary]],
CHAR(13),
Table1[[#This Row],[startdayname]],
", ",
TEXT((Table1[[#This Row],[startshortdate]]),"MMM D"),
CHAR(13),
TEXT((Table1[[#This Row],[starttime]]), "h:mm am/pm"),CHAR(13),Table1[[#This Row],[description]],CHAR(13))</f>
        <v>#VALUE!</v>
      </c>
    </row>
    <row r="1667" spans="1:4" x14ac:dyDescent="0.25">
      <c r="A1667" t="e">
        <f>VLOOKUP(Table1[[#This Row],[locationaddress]],VENUEID!$A$2:$B$28,1,TRUE)</f>
        <v>#VALUE!</v>
      </c>
      <c r="B1667" t="e">
        <f>IF(Table1[[#This Row],[categories]]="","",
IF(ISNUMBER(SEARCH("*ADULTS*",Table1[categories])),"ADULTS",
IF(ISNUMBER(SEARCH("*CHILDREN*",Table1[categories])),"CHILDREN",
IF(ISNUMBER(SEARCH("*TEENS*",Table1[categories])),"TEENS"))))</f>
        <v>#VALUE!</v>
      </c>
      <c r="C1667" t="e">
        <f>Table1[[#This Row],[startdatetime]]</f>
        <v>#VALUE!</v>
      </c>
      <c r="D1667" t="e">
        <f>CONCATENATE(Table1[[#This Row],[summary]],
CHAR(13),
Table1[[#This Row],[startdayname]],
", ",
TEXT((Table1[[#This Row],[startshortdate]]),"MMM D"),
CHAR(13),
TEXT((Table1[[#This Row],[starttime]]), "h:mm am/pm"),CHAR(13),Table1[[#This Row],[description]],CHAR(13))</f>
        <v>#VALUE!</v>
      </c>
    </row>
    <row r="1668" spans="1:4" x14ac:dyDescent="0.25">
      <c r="A1668" t="e">
        <f>VLOOKUP(Table1[[#This Row],[locationaddress]],VENUEID!$A$2:$B$28,1,TRUE)</f>
        <v>#VALUE!</v>
      </c>
      <c r="B1668" t="e">
        <f>IF(Table1[[#This Row],[categories]]="","",
IF(ISNUMBER(SEARCH("*ADULTS*",Table1[categories])),"ADULTS",
IF(ISNUMBER(SEARCH("*CHILDREN*",Table1[categories])),"CHILDREN",
IF(ISNUMBER(SEARCH("*TEENS*",Table1[categories])),"TEENS"))))</f>
        <v>#VALUE!</v>
      </c>
      <c r="C1668" t="e">
        <f>Table1[[#This Row],[startdatetime]]</f>
        <v>#VALUE!</v>
      </c>
      <c r="D1668" t="e">
        <f>CONCATENATE(Table1[[#This Row],[summary]],
CHAR(13),
Table1[[#This Row],[startdayname]],
", ",
TEXT((Table1[[#This Row],[startshortdate]]),"MMM D"),
CHAR(13),
TEXT((Table1[[#This Row],[starttime]]), "h:mm am/pm"),CHAR(13),Table1[[#This Row],[description]],CHAR(13))</f>
        <v>#VALUE!</v>
      </c>
    </row>
    <row r="1669" spans="1:4" x14ac:dyDescent="0.25">
      <c r="A1669" t="e">
        <f>VLOOKUP(Table1[[#This Row],[locationaddress]],VENUEID!$A$2:$B$28,1,TRUE)</f>
        <v>#VALUE!</v>
      </c>
      <c r="B1669" t="e">
        <f>IF(Table1[[#This Row],[categories]]="","",
IF(ISNUMBER(SEARCH("*ADULTS*",Table1[categories])),"ADULTS",
IF(ISNUMBER(SEARCH("*CHILDREN*",Table1[categories])),"CHILDREN",
IF(ISNUMBER(SEARCH("*TEENS*",Table1[categories])),"TEENS"))))</f>
        <v>#VALUE!</v>
      </c>
      <c r="C1669" t="e">
        <f>Table1[[#This Row],[startdatetime]]</f>
        <v>#VALUE!</v>
      </c>
      <c r="D1669" t="e">
        <f>CONCATENATE(Table1[[#This Row],[summary]],
CHAR(13),
Table1[[#This Row],[startdayname]],
", ",
TEXT((Table1[[#This Row],[startshortdate]]),"MMM D"),
CHAR(13),
TEXT((Table1[[#This Row],[starttime]]), "h:mm am/pm"),CHAR(13),Table1[[#This Row],[description]],CHAR(13))</f>
        <v>#VALUE!</v>
      </c>
    </row>
    <row r="1670" spans="1:4" x14ac:dyDescent="0.25">
      <c r="A1670" t="e">
        <f>VLOOKUP(Table1[[#This Row],[locationaddress]],VENUEID!$A$2:$B$28,1,TRUE)</f>
        <v>#VALUE!</v>
      </c>
      <c r="B1670" t="e">
        <f>IF(Table1[[#This Row],[categories]]="","",
IF(ISNUMBER(SEARCH("*ADULTS*",Table1[categories])),"ADULTS",
IF(ISNUMBER(SEARCH("*CHILDREN*",Table1[categories])),"CHILDREN",
IF(ISNUMBER(SEARCH("*TEENS*",Table1[categories])),"TEENS"))))</f>
        <v>#VALUE!</v>
      </c>
      <c r="C1670" t="e">
        <f>Table1[[#This Row],[startdatetime]]</f>
        <v>#VALUE!</v>
      </c>
      <c r="D1670" t="e">
        <f>CONCATENATE(Table1[[#This Row],[summary]],
CHAR(13),
Table1[[#This Row],[startdayname]],
", ",
TEXT((Table1[[#This Row],[startshortdate]]),"MMM D"),
CHAR(13),
TEXT((Table1[[#This Row],[starttime]]), "h:mm am/pm"),CHAR(13),Table1[[#This Row],[description]],CHAR(13))</f>
        <v>#VALUE!</v>
      </c>
    </row>
    <row r="1671" spans="1:4" x14ac:dyDescent="0.25">
      <c r="A1671" t="e">
        <f>VLOOKUP(Table1[[#This Row],[locationaddress]],VENUEID!$A$2:$B$28,1,TRUE)</f>
        <v>#VALUE!</v>
      </c>
      <c r="B1671" t="e">
        <f>IF(Table1[[#This Row],[categories]]="","",
IF(ISNUMBER(SEARCH("*ADULTS*",Table1[categories])),"ADULTS",
IF(ISNUMBER(SEARCH("*CHILDREN*",Table1[categories])),"CHILDREN",
IF(ISNUMBER(SEARCH("*TEENS*",Table1[categories])),"TEENS"))))</f>
        <v>#VALUE!</v>
      </c>
      <c r="C1671" t="e">
        <f>Table1[[#This Row],[startdatetime]]</f>
        <v>#VALUE!</v>
      </c>
      <c r="D1671" t="e">
        <f>CONCATENATE(Table1[[#This Row],[summary]],
CHAR(13),
Table1[[#This Row],[startdayname]],
", ",
TEXT((Table1[[#This Row],[startshortdate]]),"MMM D"),
CHAR(13),
TEXT((Table1[[#This Row],[starttime]]), "h:mm am/pm"),CHAR(13),Table1[[#This Row],[description]],CHAR(13))</f>
        <v>#VALUE!</v>
      </c>
    </row>
    <row r="1672" spans="1:4" x14ac:dyDescent="0.25">
      <c r="A1672" t="e">
        <f>VLOOKUP(Table1[[#This Row],[locationaddress]],VENUEID!$A$2:$B$28,1,TRUE)</f>
        <v>#VALUE!</v>
      </c>
      <c r="B1672" t="e">
        <f>IF(Table1[[#This Row],[categories]]="","",
IF(ISNUMBER(SEARCH("*ADULTS*",Table1[categories])),"ADULTS",
IF(ISNUMBER(SEARCH("*CHILDREN*",Table1[categories])),"CHILDREN",
IF(ISNUMBER(SEARCH("*TEENS*",Table1[categories])),"TEENS"))))</f>
        <v>#VALUE!</v>
      </c>
      <c r="C1672" t="e">
        <f>Table1[[#This Row],[startdatetime]]</f>
        <v>#VALUE!</v>
      </c>
      <c r="D1672" t="e">
        <f>CONCATENATE(Table1[[#This Row],[summary]],
CHAR(13),
Table1[[#This Row],[startdayname]],
", ",
TEXT((Table1[[#This Row],[startshortdate]]),"MMM D"),
CHAR(13),
TEXT((Table1[[#This Row],[starttime]]), "h:mm am/pm"),CHAR(13),Table1[[#This Row],[description]],CHAR(13))</f>
        <v>#VALUE!</v>
      </c>
    </row>
    <row r="1673" spans="1:4" x14ac:dyDescent="0.25">
      <c r="A1673" t="e">
        <f>VLOOKUP(Table1[[#This Row],[locationaddress]],VENUEID!$A$2:$B$28,1,TRUE)</f>
        <v>#VALUE!</v>
      </c>
      <c r="B1673" t="e">
        <f>IF(Table1[[#This Row],[categories]]="","",
IF(ISNUMBER(SEARCH("*ADULTS*",Table1[categories])),"ADULTS",
IF(ISNUMBER(SEARCH("*CHILDREN*",Table1[categories])),"CHILDREN",
IF(ISNUMBER(SEARCH("*TEENS*",Table1[categories])),"TEENS"))))</f>
        <v>#VALUE!</v>
      </c>
      <c r="C1673" t="e">
        <f>Table1[[#This Row],[startdatetime]]</f>
        <v>#VALUE!</v>
      </c>
      <c r="D1673" t="e">
        <f>CONCATENATE(Table1[[#This Row],[summary]],
CHAR(13),
Table1[[#This Row],[startdayname]],
", ",
TEXT((Table1[[#This Row],[startshortdate]]),"MMM D"),
CHAR(13),
TEXT((Table1[[#This Row],[starttime]]), "h:mm am/pm"),CHAR(13),Table1[[#This Row],[description]],CHAR(13))</f>
        <v>#VALUE!</v>
      </c>
    </row>
    <row r="1674" spans="1:4" x14ac:dyDescent="0.25">
      <c r="A1674" t="e">
        <f>VLOOKUP(Table1[[#This Row],[locationaddress]],VENUEID!$A$2:$B$28,1,TRUE)</f>
        <v>#VALUE!</v>
      </c>
      <c r="B1674" t="e">
        <f>IF(Table1[[#This Row],[categories]]="","",
IF(ISNUMBER(SEARCH("*ADULTS*",Table1[categories])),"ADULTS",
IF(ISNUMBER(SEARCH("*CHILDREN*",Table1[categories])),"CHILDREN",
IF(ISNUMBER(SEARCH("*TEENS*",Table1[categories])),"TEENS"))))</f>
        <v>#VALUE!</v>
      </c>
      <c r="C1674" t="e">
        <f>Table1[[#This Row],[startdatetime]]</f>
        <v>#VALUE!</v>
      </c>
      <c r="D1674" t="e">
        <f>CONCATENATE(Table1[[#This Row],[summary]],
CHAR(13),
Table1[[#This Row],[startdayname]],
", ",
TEXT((Table1[[#This Row],[startshortdate]]),"MMM D"),
CHAR(13),
TEXT((Table1[[#This Row],[starttime]]), "h:mm am/pm"),CHAR(13),Table1[[#This Row],[description]],CHAR(13))</f>
        <v>#VALUE!</v>
      </c>
    </row>
    <row r="1675" spans="1:4" x14ac:dyDescent="0.25">
      <c r="A1675" t="e">
        <f>VLOOKUP(Table1[[#This Row],[locationaddress]],VENUEID!$A$2:$B$28,1,TRUE)</f>
        <v>#VALUE!</v>
      </c>
      <c r="B1675" t="e">
        <f>IF(Table1[[#This Row],[categories]]="","",
IF(ISNUMBER(SEARCH("*ADULTS*",Table1[categories])),"ADULTS",
IF(ISNUMBER(SEARCH("*CHILDREN*",Table1[categories])),"CHILDREN",
IF(ISNUMBER(SEARCH("*TEENS*",Table1[categories])),"TEENS"))))</f>
        <v>#VALUE!</v>
      </c>
      <c r="C1675" t="e">
        <f>Table1[[#This Row],[startdatetime]]</f>
        <v>#VALUE!</v>
      </c>
      <c r="D1675" t="e">
        <f>CONCATENATE(Table1[[#This Row],[summary]],
CHAR(13),
Table1[[#This Row],[startdayname]],
", ",
TEXT((Table1[[#This Row],[startshortdate]]),"MMM D"),
CHAR(13),
TEXT((Table1[[#This Row],[starttime]]), "h:mm am/pm"),CHAR(13),Table1[[#This Row],[description]],CHAR(13))</f>
        <v>#VALUE!</v>
      </c>
    </row>
    <row r="1676" spans="1:4" x14ac:dyDescent="0.25">
      <c r="A1676" t="e">
        <f>VLOOKUP(Table1[[#This Row],[locationaddress]],VENUEID!$A$2:$B$28,1,TRUE)</f>
        <v>#VALUE!</v>
      </c>
      <c r="B1676" t="e">
        <f>IF(Table1[[#This Row],[categories]]="","",
IF(ISNUMBER(SEARCH("*ADULTS*",Table1[categories])),"ADULTS",
IF(ISNUMBER(SEARCH("*CHILDREN*",Table1[categories])),"CHILDREN",
IF(ISNUMBER(SEARCH("*TEENS*",Table1[categories])),"TEENS"))))</f>
        <v>#VALUE!</v>
      </c>
      <c r="C1676" t="e">
        <f>Table1[[#This Row],[startdatetime]]</f>
        <v>#VALUE!</v>
      </c>
      <c r="D1676" t="e">
        <f>CONCATENATE(Table1[[#This Row],[summary]],
CHAR(13),
Table1[[#This Row],[startdayname]],
", ",
TEXT((Table1[[#This Row],[startshortdate]]),"MMM D"),
CHAR(13),
TEXT((Table1[[#This Row],[starttime]]), "h:mm am/pm"),CHAR(13),Table1[[#This Row],[description]],CHAR(13))</f>
        <v>#VALUE!</v>
      </c>
    </row>
    <row r="1677" spans="1:4" x14ac:dyDescent="0.25">
      <c r="A1677" t="e">
        <f>VLOOKUP(Table1[[#This Row],[locationaddress]],VENUEID!$A$2:$B$28,1,TRUE)</f>
        <v>#VALUE!</v>
      </c>
      <c r="B1677" t="e">
        <f>IF(Table1[[#This Row],[categories]]="","",
IF(ISNUMBER(SEARCH("*ADULTS*",Table1[categories])),"ADULTS",
IF(ISNUMBER(SEARCH("*CHILDREN*",Table1[categories])),"CHILDREN",
IF(ISNUMBER(SEARCH("*TEENS*",Table1[categories])),"TEENS"))))</f>
        <v>#VALUE!</v>
      </c>
      <c r="C1677" t="e">
        <f>Table1[[#This Row],[startdatetime]]</f>
        <v>#VALUE!</v>
      </c>
      <c r="D1677" t="e">
        <f>CONCATENATE(Table1[[#This Row],[summary]],
CHAR(13),
Table1[[#This Row],[startdayname]],
", ",
TEXT((Table1[[#This Row],[startshortdate]]),"MMM D"),
CHAR(13),
TEXT((Table1[[#This Row],[starttime]]), "h:mm am/pm"),CHAR(13),Table1[[#This Row],[description]],CHAR(13))</f>
        <v>#VALUE!</v>
      </c>
    </row>
    <row r="1678" spans="1:4" x14ac:dyDescent="0.25">
      <c r="A1678" t="e">
        <f>VLOOKUP(Table1[[#This Row],[locationaddress]],VENUEID!$A$2:$B$28,1,TRUE)</f>
        <v>#VALUE!</v>
      </c>
      <c r="B1678" t="e">
        <f>IF(Table1[[#This Row],[categories]]="","",
IF(ISNUMBER(SEARCH("*ADULTS*",Table1[categories])),"ADULTS",
IF(ISNUMBER(SEARCH("*CHILDREN*",Table1[categories])),"CHILDREN",
IF(ISNUMBER(SEARCH("*TEENS*",Table1[categories])),"TEENS"))))</f>
        <v>#VALUE!</v>
      </c>
      <c r="C1678" t="e">
        <f>Table1[[#This Row],[startdatetime]]</f>
        <v>#VALUE!</v>
      </c>
      <c r="D1678" t="e">
        <f>CONCATENATE(Table1[[#This Row],[summary]],
CHAR(13),
Table1[[#This Row],[startdayname]],
", ",
TEXT((Table1[[#This Row],[startshortdate]]),"MMM D"),
CHAR(13),
TEXT((Table1[[#This Row],[starttime]]), "h:mm am/pm"),CHAR(13),Table1[[#This Row],[description]],CHAR(13))</f>
        <v>#VALUE!</v>
      </c>
    </row>
    <row r="1679" spans="1:4" x14ac:dyDescent="0.25">
      <c r="A1679" t="e">
        <f>VLOOKUP(Table1[[#This Row],[locationaddress]],VENUEID!$A$2:$B$28,1,TRUE)</f>
        <v>#VALUE!</v>
      </c>
      <c r="B1679" t="e">
        <f>IF(Table1[[#This Row],[categories]]="","",
IF(ISNUMBER(SEARCH("*ADULTS*",Table1[categories])),"ADULTS",
IF(ISNUMBER(SEARCH("*CHILDREN*",Table1[categories])),"CHILDREN",
IF(ISNUMBER(SEARCH("*TEENS*",Table1[categories])),"TEENS"))))</f>
        <v>#VALUE!</v>
      </c>
      <c r="C1679" t="e">
        <f>Table1[[#This Row],[startdatetime]]</f>
        <v>#VALUE!</v>
      </c>
      <c r="D1679" t="e">
        <f>CONCATENATE(Table1[[#This Row],[summary]],
CHAR(13),
Table1[[#This Row],[startdayname]],
", ",
TEXT((Table1[[#This Row],[startshortdate]]),"MMM D"),
CHAR(13),
TEXT((Table1[[#This Row],[starttime]]), "h:mm am/pm"),CHAR(13),Table1[[#This Row],[description]],CHAR(13))</f>
        <v>#VALUE!</v>
      </c>
    </row>
    <row r="1680" spans="1:4" x14ac:dyDescent="0.25">
      <c r="A1680" t="e">
        <f>VLOOKUP(Table1[[#This Row],[locationaddress]],VENUEID!$A$2:$B$28,1,TRUE)</f>
        <v>#VALUE!</v>
      </c>
      <c r="B1680" t="e">
        <f>IF(Table1[[#This Row],[categories]]="","",
IF(ISNUMBER(SEARCH("*ADULTS*",Table1[categories])),"ADULTS",
IF(ISNUMBER(SEARCH("*CHILDREN*",Table1[categories])),"CHILDREN",
IF(ISNUMBER(SEARCH("*TEENS*",Table1[categories])),"TEENS"))))</f>
        <v>#VALUE!</v>
      </c>
      <c r="C1680" t="e">
        <f>Table1[[#This Row],[startdatetime]]</f>
        <v>#VALUE!</v>
      </c>
      <c r="D1680" t="e">
        <f>CONCATENATE(Table1[[#This Row],[summary]],
CHAR(13),
Table1[[#This Row],[startdayname]],
", ",
TEXT((Table1[[#This Row],[startshortdate]]),"MMM D"),
CHAR(13),
TEXT((Table1[[#This Row],[starttime]]), "h:mm am/pm"),CHAR(13),Table1[[#This Row],[description]],CHAR(13))</f>
        <v>#VALUE!</v>
      </c>
    </row>
    <row r="1681" spans="1:4" x14ac:dyDescent="0.25">
      <c r="A1681" t="e">
        <f>VLOOKUP(Table1[[#This Row],[locationaddress]],VENUEID!$A$2:$B$28,1,TRUE)</f>
        <v>#VALUE!</v>
      </c>
      <c r="B1681" t="e">
        <f>IF(Table1[[#This Row],[categories]]="","",
IF(ISNUMBER(SEARCH("*ADULTS*",Table1[categories])),"ADULTS",
IF(ISNUMBER(SEARCH("*CHILDREN*",Table1[categories])),"CHILDREN",
IF(ISNUMBER(SEARCH("*TEENS*",Table1[categories])),"TEENS"))))</f>
        <v>#VALUE!</v>
      </c>
      <c r="C1681" t="e">
        <f>Table1[[#This Row],[startdatetime]]</f>
        <v>#VALUE!</v>
      </c>
      <c r="D1681" t="e">
        <f>CONCATENATE(Table1[[#This Row],[summary]],
CHAR(13),
Table1[[#This Row],[startdayname]],
", ",
TEXT((Table1[[#This Row],[startshortdate]]),"MMM D"),
CHAR(13),
TEXT((Table1[[#This Row],[starttime]]), "h:mm am/pm"),CHAR(13),Table1[[#This Row],[description]],CHAR(13))</f>
        <v>#VALUE!</v>
      </c>
    </row>
    <row r="1682" spans="1:4" x14ac:dyDescent="0.25">
      <c r="A1682" t="e">
        <f>VLOOKUP(Table1[[#This Row],[locationaddress]],VENUEID!$A$2:$B$28,1,TRUE)</f>
        <v>#VALUE!</v>
      </c>
      <c r="B1682" t="e">
        <f>IF(Table1[[#This Row],[categories]]="","",
IF(ISNUMBER(SEARCH("*ADULTS*",Table1[categories])),"ADULTS",
IF(ISNUMBER(SEARCH("*CHILDREN*",Table1[categories])),"CHILDREN",
IF(ISNUMBER(SEARCH("*TEENS*",Table1[categories])),"TEENS"))))</f>
        <v>#VALUE!</v>
      </c>
      <c r="C1682" t="e">
        <f>Table1[[#This Row],[startdatetime]]</f>
        <v>#VALUE!</v>
      </c>
      <c r="D1682" t="e">
        <f>CONCATENATE(Table1[[#This Row],[summary]],
CHAR(13),
Table1[[#This Row],[startdayname]],
", ",
TEXT((Table1[[#This Row],[startshortdate]]),"MMM D"),
CHAR(13),
TEXT((Table1[[#This Row],[starttime]]), "h:mm am/pm"),CHAR(13),Table1[[#This Row],[description]],CHAR(13))</f>
        <v>#VALUE!</v>
      </c>
    </row>
    <row r="1683" spans="1:4" x14ac:dyDescent="0.25">
      <c r="A1683" t="e">
        <f>VLOOKUP(Table1[[#This Row],[locationaddress]],VENUEID!$A$2:$B$28,1,TRUE)</f>
        <v>#VALUE!</v>
      </c>
      <c r="B1683" t="e">
        <f>IF(Table1[[#This Row],[categories]]="","",
IF(ISNUMBER(SEARCH("*ADULTS*",Table1[categories])),"ADULTS",
IF(ISNUMBER(SEARCH("*CHILDREN*",Table1[categories])),"CHILDREN",
IF(ISNUMBER(SEARCH("*TEENS*",Table1[categories])),"TEENS"))))</f>
        <v>#VALUE!</v>
      </c>
      <c r="C1683" t="e">
        <f>Table1[[#This Row],[startdatetime]]</f>
        <v>#VALUE!</v>
      </c>
      <c r="D1683" t="e">
        <f>CONCATENATE(Table1[[#This Row],[summary]],
CHAR(13),
Table1[[#This Row],[startdayname]],
", ",
TEXT((Table1[[#This Row],[startshortdate]]),"MMM D"),
CHAR(13),
TEXT((Table1[[#This Row],[starttime]]), "h:mm am/pm"),CHAR(13),Table1[[#This Row],[description]],CHAR(13))</f>
        <v>#VALUE!</v>
      </c>
    </row>
    <row r="1684" spans="1:4" x14ac:dyDescent="0.25">
      <c r="A1684" t="e">
        <f>VLOOKUP(Table1[[#This Row],[locationaddress]],VENUEID!$A$2:$B$28,1,TRUE)</f>
        <v>#VALUE!</v>
      </c>
      <c r="B1684" t="e">
        <f>IF(Table1[[#This Row],[categories]]="","",
IF(ISNUMBER(SEARCH("*ADULTS*",Table1[categories])),"ADULTS",
IF(ISNUMBER(SEARCH("*CHILDREN*",Table1[categories])),"CHILDREN",
IF(ISNUMBER(SEARCH("*TEENS*",Table1[categories])),"TEENS"))))</f>
        <v>#VALUE!</v>
      </c>
      <c r="C1684" t="e">
        <f>Table1[[#This Row],[startdatetime]]</f>
        <v>#VALUE!</v>
      </c>
      <c r="D1684" t="e">
        <f>CONCATENATE(Table1[[#This Row],[summary]],
CHAR(13),
Table1[[#This Row],[startdayname]],
", ",
TEXT((Table1[[#This Row],[startshortdate]]),"MMM D"),
CHAR(13),
TEXT((Table1[[#This Row],[starttime]]), "h:mm am/pm"),CHAR(13),Table1[[#This Row],[description]],CHAR(13))</f>
        <v>#VALUE!</v>
      </c>
    </row>
    <row r="1685" spans="1:4" x14ac:dyDescent="0.25">
      <c r="A1685" t="e">
        <f>VLOOKUP(Table1[[#This Row],[locationaddress]],VENUEID!$A$2:$B$28,1,TRUE)</f>
        <v>#VALUE!</v>
      </c>
      <c r="B1685" t="e">
        <f>IF(Table1[[#This Row],[categories]]="","",
IF(ISNUMBER(SEARCH("*ADULTS*",Table1[categories])),"ADULTS",
IF(ISNUMBER(SEARCH("*CHILDREN*",Table1[categories])),"CHILDREN",
IF(ISNUMBER(SEARCH("*TEENS*",Table1[categories])),"TEENS"))))</f>
        <v>#VALUE!</v>
      </c>
      <c r="C1685" t="e">
        <f>Table1[[#This Row],[startdatetime]]</f>
        <v>#VALUE!</v>
      </c>
      <c r="D1685" t="e">
        <f>CONCATENATE(Table1[[#This Row],[summary]],
CHAR(13),
Table1[[#This Row],[startdayname]],
", ",
TEXT((Table1[[#This Row],[startshortdate]]),"MMM D"),
CHAR(13),
TEXT((Table1[[#This Row],[starttime]]), "h:mm am/pm"),CHAR(13),Table1[[#This Row],[description]],CHAR(13))</f>
        <v>#VALUE!</v>
      </c>
    </row>
    <row r="1686" spans="1:4" x14ac:dyDescent="0.25">
      <c r="A1686" t="e">
        <f>VLOOKUP(Table1[[#This Row],[locationaddress]],VENUEID!$A$2:$B$28,1,TRUE)</f>
        <v>#VALUE!</v>
      </c>
      <c r="B1686" t="e">
        <f>IF(Table1[[#This Row],[categories]]="","",
IF(ISNUMBER(SEARCH("*ADULTS*",Table1[categories])),"ADULTS",
IF(ISNUMBER(SEARCH("*CHILDREN*",Table1[categories])),"CHILDREN",
IF(ISNUMBER(SEARCH("*TEENS*",Table1[categories])),"TEENS"))))</f>
        <v>#VALUE!</v>
      </c>
      <c r="C1686" t="e">
        <f>Table1[[#This Row],[startdatetime]]</f>
        <v>#VALUE!</v>
      </c>
      <c r="D1686" t="e">
        <f>CONCATENATE(Table1[[#This Row],[summary]],
CHAR(13),
Table1[[#This Row],[startdayname]],
", ",
TEXT((Table1[[#This Row],[startshortdate]]),"MMM D"),
CHAR(13),
TEXT((Table1[[#This Row],[starttime]]), "h:mm am/pm"),CHAR(13),Table1[[#This Row],[description]],CHAR(13))</f>
        <v>#VALUE!</v>
      </c>
    </row>
    <row r="1687" spans="1:4" x14ac:dyDescent="0.25">
      <c r="A1687" t="e">
        <f>VLOOKUP(Table1[[#This Row],[locationaddress]],VENUEID!$A$2:$B$28,1,TRUE)</f>
        <v>#VALUE!</v>
      </c>
      <c r="B1687" t="e">
        <f>IF(Table1[[#This Row],[categories]]="","",
IF(ISNUMBER(SEARCH("*ADULTS*",Table1[categories])),"ADULTS",
IF(ISNUMBER(SEARCH("*CHILDREN*",Table1[categories])),"CHILDREN",
IF(ISNUMBER(SEARCH("*TEENS*",Table1[categories])),"TEENS"))))</f>
        <v>#VALUE!</v>
      </c>
      <c r="C1687" t="e">
        <f>Table1[[#This Row],[startdatetime]]</f>
        <v>#VALUE!</v>
      </c>
      <c r="D1687" t="e">
        <f>CONCATENATE(Table1[[#This Row],[summary]],
CHAR(13),
Table1[[#This Row],[startdayname]],
", ",
TEXT((Table1[[#This Row],[startshortdate]]),"MMM D"),
CHAR(13),
TEXT((Table1[[#This Row],[starttime]]), "h:mm am/pm"),CHAR(13),Table1[[#This Row],[description]],CHAR(13))</f>
        <v>#VALUE!</v>
      </c>
    </row>
    <row r="1688" spans="1:4" x14ac:dyDescent="0.25">
      <c r="A1688" t="e">
        <f>VLOOKUP(Table1[[#This Row],[locationaddress]],VENUEID!$A$2:$B$28,1,TRUE)</f>
        <v>#VALUE!</v>
      </c>
      <c r="B1688" t="e">
        <f>IF(Table1[[#This Row],[categories]]="","",
IF(ISNUMBER(SEARCH("*ADULTS*",Table1[categories])),"ADULTS",
IF(ISNUMBER(SEARCH("*CHILDREN*",Table1[categories])),"CHILDREN",
IF(ISNUMBER(SEARCH("*TEENS*",Table1[categories])),"TEENS"))))</f>
        <v>#VALUE!</v>
      </c>
      <c r="C1688" t="e">
        <f>Table1[[#This Row],[startdatetime]]</f>
        <v>#VALUE!</v>
      </c>
      <c r="D1688" t="e">
        <f>CONCATENATE(Table1[[#This Row],[summary]],
CHAR(13),
Table1[[#This Row],[startdayname]],
", ",
TEXT((Table1[[#This Row],[startshortdate]]),"MMM D"),
CHAR(13),
TEXT((Table1[[#This Row],[starttime]]), "h:mm am/pm"),CHAR(13),Table1[[#This Row],[description]],CHAR(13))</f>
        <v>#VALUE!</v>
      </c>
    </row>
    <row r="1689" spans="1:4" x14ac:dyDescent="0.25">
      <c r="A1689" t="e">
        <f>VLOOKUP(Table1[[#This Row],[locationaddress]],VENUEID!$A$2:$B$28,1,TRUE)</f>
        <v>#VALUE!</v>
      </c>
      <c r="B1689" t="e">
        <f>IF(Table1[[#This Row],[categories]]="","",
IF(ISNUMBER(SEARCH("*ADULTS*",Table1[categories])),"ADULTS",
IF(ISNUMBER(SEARCH("*CHILDREN*",Table1[categories])),"CHILDREN",
IF(ISNUMBER(SEARCH("*TEENS*",Table1[categories])),"TEENS"))))</f>
        <v>#VALUE!</v>
      </c>
      <c r="C1689" t="e">
        <f>Table1[[#This Row],[startdatetime]]</f>
        <v>#VALUE!</v>
      </c>
      <c r="D1689" t="e">
        <f>CONCATENATE(Table1[[#This Row],[summary]],
CHAR(13),
Table1[[#This Row],[startdayname]],
", ",
TEXT((Table1[[#This Row],[startshortdate]]),"MMM D"),
CHAR(13),
TEXT((Table1[[#This Row],[starttime]]), "h:mm am/pm"),CHAR(13),Table1[[#This Row],[description]],CHAR(13))</f>
        <v>#VALUE!</v>
      </c>
    </row>
    <row r="1690" spans="1:4" x14ac:dyDescent="0.25">
      <c r="A1690" t="e">
        <f>VLOOKUP(Table1[[#This Row],[locationaddress]],VENUEID!$A$2:$B$28,1,TRUE)</f>
        <v>#VALUE!</v>
      </c>
      <c r="B1690" t="e">
        <f>IF(Table1[[#This Row],[categories]]="","",
IF(ISNUMBER(SEARCH("*ADULTS*",Table1[categories])),"ADULTS",
IF(ISNUMBER(SEARCH("*CHILDREN*",Table1[categories])),"CHILDREN",
IF(ISNUMBER(SEARCH("*TEENS*",Table1[categories])),"TEENS"))))</f>
        <v>#VALUE!</v>
      </c>
      <c r="C1690" t="e">
        <f>Table1[[#This Row],[startdatetime]]</f>
        <v>#VALUE!</v>
      </c>
      <c r="D1690" t="e">
        <f>CONCATENATE(Table1[[#This Row],[summary]],
CHAR(13),
Table1[[#This Row],[startdayname]],
", ",
TEXT((Table1[[#This Row],[startshortdate]]),"MMM D"),
CHAR(13),
TEXT((Table1[[#This Row],[starttime]]), "h:mm am/pm"),CHAR(13),Table1[[#This Row],[description]],CHAR(13))</f>
        <v>#VALUE!</v>
      </c>
    </row>
    <row r="1691" spans="1:4" x14ac:dyDescent="0.25">
      <c r="A1691" t="e">
        <f>VLOOKUP(Table1[[#This Row],[locationaddress]],VENUEID!$A$2:$B$28,1,TRUE)</f>
        <v>#VALUE!</v>
      </c>
      <c r="B1691" t="e">
        <f>IF(Table1[[#This Row],[categories]]="","",
IF(ISNUMBER(SEARCH("*ADULTS*",Table1[categories])),"ADULTS",
IF(ISNUMBER(SEARCH("*CHILDREN*",Table1[categories])),"CHILDREN",
IF(ISNUMBER(SEARCH("*TEENS*",Table1[categories])),"TEENS"))))</f>
        <v>#VALUE!</v>
      </c>
      <c r="C1691" t="e">
        <f>Table1[[#This Row],[startdatetime]]</f>
        <v>#VALUE!</v>
      </c>
      <c r="D1691" t="e">
        <f>CONCATENATE(Table1[[#This Row],[summary]],
CHAR(13),
Table1[[#This Row],[startdayname]],
", ",
TEXT((Table1[[#This Row],[startshortdate]]),"MMM D"),
CHAR(13),
TEXT((Table1[[#This Row],[starttime]]), "h:mm am/pm"),CHAR(13),Table1[[#This Row],[description]],CHAR(13))</f>
        <v>#VALUE!</v>
      </c>
    </row>
    <row r="1692" spans="1:4" x14ac:dyDescent="0.25">
      <c r="A1692" t="e">
        <f>VLOOKUP(Table1[[#This Row],[locationaddress]],VENUEID!$A$2:$B$28,1,TRUE)</f>
        <v>#VALUE!</v>
      </c>
      <c r="B1692" t="e">
        <f>IF(Table1[[#This Row],[categories]]="","",
IF(ISNUMBER(SEARCH("*ADULTS*",Table1[categories])),"ADULTS",
IF(ISNUMBER(SEARCH("*CHILDREN*",Table1[categories])),"CHILDREN",
IF(ISNUMBER(SEARCH("*TEENS*",Table1[categories])),"TEENS"))))</f>
        <v>#VALUE!</v>
      </c>
      <c r="C1692" t="e">
        <f>Table1[[#This Row],[startdatetime]]</f>
        <v>#VALUE!</v>
      </c>
      <c r="D1692" t="e">
        <f>CONCATENATE(Table1[[#This Row],[summary]],
CHAR(13),
Table1[[#This Row],[startdayname]],
", ",
TEXT((Table1[[#This Row],[startshortdate]]),"MMM D"),
CHAR(13),
TEXT((Table1[[#This Row],[starttime]]), "h:mm am/pm"),CHAR(13),Table1[[#This Row],[description]],CHAR(13))</f>
        <v>#VALUE!</v>
      </c>
    </row>
    <row r="1693" spans="1:4" x14ac:dyDescent="0.25">
      <c r="A1693" t="e">
        <f>VLOOKUP(Table1[[#This Row],[locationaddress]],VENUEID!$A$2:$B$28,1,TRUE)</f>
        <v>#VALUE!</v>
      </c>
      <c r="B1693" t="e">
        <f>IF(Table1[[#This Row],[categories]]="","",
IF(ISNUMBER(SEARCH("*ADULTS*",Table1[categories])),"ADULTS",
IF(ISNUMBER(SEARCH("*CHILDREN*",Table1[categories])),"CHILDREN",
IF(ISNUMBER(SEARCH("*TEENS*",Table1[categories])),"TEENS"))))</f>
        <v>#VALUE!</v>
      </c>
      <c r="C1693" t="e">
        <f>Table1[[#This Row],[startdatetime]]</f>
        <v>#VALUE!</v>
      </c>
      <c r="D1693" t="e">
        <f>CONCATENATE(Table1[[#This Row],[summary]],
CHAR(13),
Table1[[#This Row],[startdayname]],
", ",
TEXT((Table1[[#This Row],[startshortdate]]),"MMM D"),
CHAR(13),
TEXT((Table1[[#This Row],[starttime]]), "h:mm am/pm"),CHAR(13),Table1[[#This Row],[description]],CHAR(13))</f>
        <v>#VALUE!</v>
      </c>
    </row>
    <row r="1694" spans="1:4" x14ac:dyDescent="0.25">
      <c r="A1694" t="e">
        <f>VLOOKUP(Table1[[#This Row],[locationaddress]],VENUEID!$A$2:$B$28,1,TRUE)</f>
        <v>#VALUE!</v>
      </c>
      <c r="B1694" t="e">
        <f>IF(Table1[[#This Row],[categories]]="","",
IF(ISNUMBER(SEARCH("*ADULTS*",Table1[categories])),"ADULTS",
IF(ISNUMBER(SEARCH("*CHILDREN*",Table1[categories])),"CHILDREN",
IF(ISNUMBER(SEARCH("*TEENS*",Table1[categories])),"TEENS"))))</f>
        <v>#VALUE!</v>
      </c>
      <c r="C1694" t="e">
        <f>Table1[[#This Row],[startdatetime]]</f>
        <v>#VALUE!</v>
      </c>
      <c r="D1694" t="e">
        <f>CONCATENATE(Table1[[#This Row],[summary]],
CHAR(13),
Table1[[#This Row],[startdayname]],
", ",
TEXT((Table1[[#This Row],[startshortdate]]),"MMM D"),
CHAR(13),
TEXT((Table1[[#This Row],[starttime]]), "h:mm am/pm"),CHAR(13),Table1[[#This Row],[description]],CHAR(13))</f>
        <v>#VALUE!</v>
      </c>
    </row>
    <row r="1695" spans="1:4" x14ac:dyDescent="0.25">
      <c r="A1695" t="e">
        <f>VLOOKUP(Table1[[#This Row],[locationaddress]],VENUEID!$A$2:$B$28,1,TRUE)</f>
        <v>#VALUE!</v>
      </c>
      <c r="B1695" t="e">
        <f>IF(Table1[[#This Row],[categories]]="","",
IF(ISNUMBER(SEARCH("*ADULTS*",Table1[categories])),"ADULTS",
IF(ISNUMBER(SEARCH("*CHILDREN*",Table1[categories])),"CHILDREN",
IF(ISNUMBER(SEARCH("*TEENS*",Table1[categories])),"TEENS"))))</f>
        <v>#VALUE!</v>
      </c>
      <c r="C1695" t="e">
        <f>Table1[[#This Row],[startdatetime]]</f>
        <v>#VALUE!</v>
      </c>
      <c r="D1695" t="e">
        <f>CONCATENATE(Table1[[#This Row],[summary]],
CHAR(13),
Table1[[#This Row],[startdayname]],
", ",
TEXT((Table1[[#This Row],[startshortdate]]),"MMM D"),
CHAR(13),
TEXT((Table1[[#This Row],[starttime]]), "h:mm am/pm"),CHAR(13),Table1[[#This Row],[description]],CHAR(13))</f>
        <v>#VALUE!</v>
      </c>
    </row>
    <row r="1696" spans="1:4" x14ac:dyDescent="0.25">
      <c r="A1696" t="e">
        <f>VLOOKUP(Table1[[#This Row],[locationaddress]],VENUEID!$A$2:$B$28,1,TRUE)</f>
        <v>#VALUE!</v>
      </c>
      <c r="B1696" t="e">
        <f>IF(Table1[[#This Row],[categories]]="","",
IF(ISNUMBER(SEARCH("*ADULTS*",Table1[categories])),"ADULTS",
IF(ISNUMBER(SEARCH("*CHILDREN*",Table1[categories])),"CHILDREN",
IF(ISNUMBER(SEARCH("*TEENS*",Table1[categories])),"TEENS"))))</f>
        <v>#VALUE!</v>
      </c>
      <c r="C1696" t="e">
        <f>Table1[[#This Row],[startdatetime]]</f>
        <v>#VALUE!</v>
      </c>
      <c r="D1696" t="e">
        <f>CONCATENATE(Table1[[#This Row],[summary]],
CHAR(13),
Table1[[#This Row],[startdayname]],
", ",
TEXT((Table1[[#This Row],[startshortdate]]),"MMM D"),
CHAR(13),
TEXT((Table1[[#This Row],[starttime]]), "h:mm am/pm"),CHAR(13),Table1[[#This Row],[description]],CHAR(13))</f>
        <v>#VALUE!</v>
      </c>
    </row>
    <row r="1697" spans="1:4" x14ac:dyDescent="0.25">
      <c r="A1697" t="e">
        <f>VLOOKUP(Table1[[#This Row],[locationaddress]],VENUEID!$A$2:$B$28,1,TRUE)</f>
        <v>#VALUE!</v>
      </c>
      <c r="B1697" t="e">
        <f>IF(Table1[[#This Row],[categories]]="","",
IF(ISNUMBER(SEARCH("*ADULTS*",Table1[categories])),"ADULTS",
IF(ISNUMBER(SEARCH("*CHILDREN*",Table1[categories])),"CHILDREN",
IF(ISNUMBER(SEARCH("*TEENS*",Table1[categories])),"TEENS"))))</f>
        <v>#VALUE!</v>
      </c>
      <c r="C1697" t="e">
        <f>Table1[[#This Row],[startdatetime]]</f>
        <v>#VALUE!</v>
      </c>
      <c r="D1697" t="e">
        <f>CONCATENATE(Table1[[#This Row],[summary]],
CHAR(13),
Table1[[#This Row],[startdayname]],
", ",
TEXT((Table1[[#This Row],[startshortdate]]),"MMM D"),
CHAR(13),
TEXT((Table1[[#This Row],[starttime]]), "h:mm am/pm"),CHAR(13),Table1[[#This Row],[description]],CHAR(13))</f>
        <v>#VALUE!</v>
      </c>
    </row>
    <row r="1698" spans="1:4" x14ac:dyDescent="0.25">
      <c r="A1698" t="e">
        <f>VLOOKUP(Table1[[#This Row],[locationaddress]],VENUEID!$A$2:$B$28,1,TRUE)</f>
        <v>#VALUE!</v>
      </c>
      <c r="B1698" t="e">
        <f>IF(Table1[[#This Row],[categories]]="","",
IF(ISNUMBER(SEARCH("*ADULTS*",Table1[categories])),"ADULTS",
IF(ISNUMBER(SEARCH("*CHILDREN*",Table1[categories])),"CHILDREN",
IF(ISNUMBER(SEARCH("*TEENS*",Table1[categories])),"TEENS"))))</f>
        <v>#VALUE!</v>
      </c>
      <c r="C1698" t="e">
        <f>Table1[[#This Row],[startdatetime]]</f>
        <v>#VALUE!</v>
      </c>
      <c r="D1698" t="e">
        <f>CONCATENATE(Table1[[#This Row],[summary]],
CHAR(13),
Table1[[#This Row],[startdayname]],
", ",
TEXT((Table1[[#This Row],[startshortdate]]),"MMM D"),
CHAR(13),
TEXT((Table1[[#This Row],[starttime]]), "h:mm am/pm"),CHAR(13),Table1[[#This Row],[description]],CHAR(13))</f>
        <v>#VALUE!</v>
      </c>
    </row>
    <row r="1699" spans="1:4" x14ac:dyDescent="0.25">
      <c r="A1699" t="e">
        <f>VLOOKUP(Table1[[#This Row],[locationaddress]],VENUEID!$A$2:$B$28,1,TRUE)</f>
        <v>#VALUE!</v>
      </c>
      <c r="B1699" t="e">
        <f>IF(Table1[[#This Row],[categories]]="","",
IF(ISNUMBER(SEARCH("*ADULTS*",Table1[categories])),"ADULTS",
IF(ISNUMBER(SEARCH("*CHILDREN*",Table1[categories])),"CHILDREN",
IF(ISNUMBER(SEARCH("*TEENS*",Table1[categories])),"TEENS"))))</f>
        <v>#VALUE!</v>
      </c>
      <c r="C1699" t="e">
        <f>Table1[[#This Row],[startdatetime]]</f>
        <v>#VALUE!</v>
      </c>
      <c r="D1699" t="e">
        <f>CONCATENATE(Table1[[#This Row],[summary]],
CHAR(13),
Table1[[#This Row],[startdayname]],
", ",
TEXT((Table1[[#This Row],[startshortdate]]),"MMM D"),
CHAR(13),
TEXT((Table1[[#This Row],[starttime]]), "h:mm am/pm"),CHAR(13),Table1[[#This Row],[description]],CHAR(13))</f>
        <v>#VALUE!</v>
      </c>
    </row>
    <row r="1700" spans="1:4" x14ac:dyDescent="0.25">
      <c r="A1700" t="e">
        <f>VLOOKUP(Table1[[#This Row],[locationaddress]],VENUEID!$A$2:$B$28,1,TRUE)</f>
        <v>#VALUE!</v>
      </c>
      <c r="B1700" t="e">
        <f>IF(Table1[[#This Row],[categories]]="","",
IF(ISNUMBER(SEARCH("*ADULTS*",Table1[categories])),"ADULTS",
IF(ISNUMBER(SEARCH("*CHILDREN*",Table1[categories])),"CHILDREN",
IF(ISNUMBER(SEARCH("*TEENS*",Table1[categories])),"TEENS"))))</f>
        <v>#VALUE!</v>
      </c>
      <c r="C1700" t="e">
        <f>Table1[[#This Row],[startdatetime]]</f>
        <v>#VALUE!</v>
      </c>
      <c r="D1700" t="e">
        <f>CONCATENATE(Table1[[#This Row],[summary]],
CHAR(13),
Table1[[#This Row],[startdayname]],
", ",
TEXT((Table1[[#This Row],[startshortdate]]),"MMM D"),
CHAR(13),
TEXT((Table1[[#This Row],[starttime]]), "h:mm am/pm"),CHAR(13),Table1[[#This Row],[description]],CHAR(13))</f>
        <v>#VALUE!</v>
      </c>
    </row>
    <row r="1701" spans="1:4" x14ac:dyDescent="0.25">
      <c r="A1701" t="e">
        <f>VLOOKUP(Table1[[#This Row],[locationaddress]],VENUEID!$A$2:$B$28,1,TRUE)</f>
        <v>#VALUE!</v>
      </c>
      <c r="B1701" t="e">
        <f>IF(Table1[[#This Row],[categories]]="","",
IF(ISNUMBER(SEARCH("*ADULTS*",Table1[categories])),"ADULTS",
IF(ISNUMBER(SEARCH("*CHILDREN*",Table1[categories])),"CHILDREN",
IF(ISNUMBER(SEARCH("*TEENS*",Table1[categories])),"TEENS"))))</f>
        <v>#VALUE!</v>
      </c>
      <c r="C1701" t="e">
        <f>Table1[[#This Row],[startdatetime]]</f>
        <v>#VALUE!</v>
      </c>
      <c r="D1701" t="e">
        <f>CONCATENATE(Table1[[#This Row],[summary]],
CHAR(13),
Table1[[#This Row],[startdayname]],
", ",
TEXT((Table1[[#This Row],[startshortdate]]),"MMM D"),
CHAR(13),
TEXT((Table1[[#This Row],[starttime]]), "h:mm am/pm"),CHAR(13),Table1[[#This Row],[description]],CHAR(13))</f>
        <v>#VALUE!</v>
      </c>
    </row>
    <row r="1702" spans="1:4" x14ac:dyDescent="0.25">
      <c r="A1702" t="e">
        <f>VLOOKUP(Table1[[#This Row],[locationaddress]],VENUEID!$A$2:$B$28,1,TRUE)</f>
        <v>#VALUE!</v>
      </c>
      <c r="B1702" t="e">
        <f>IF(Table1[[#This Row],[categories]]="","",
IF(ISNUMBER(SEARCH("*ADULTS*",Table1[categories])),"ADULTS",
IF(ISNUMBER(SEARCH("*CHILDREN*",Table1[categories])),"CHILDREN",
IF(ISNUMBER(SEARCH("*TEENS*",Table1[categories])),"TEENS"))))</f>
        <v>#VALUE!</v>
      </c>
      <c r="C1702" t="e">
        <f>Table1[[#This Row],[startdatetime]]</f>
        <v>#VALUE!</v>
      </c>
      <c r="D1702" t="e">
        <f>CONCATENATE(Table1[[#This Row],[summary]],
CHAR(13),
Table1[[#This Row],[startdayname]],
", ",
TEXT((Table1[[#This Row],[startshortdate]]),"MMM D"),
CHAR(13),
TEXT((Table1[[#This Row],[starttime]]), "h:mm am/pm"),CHAR(13),Table1[[#This Row],[description]],CHAR(13))</f>
        <v>#VALUE!</v>
      </c>
    </row>
    <row r="1703" spans="1:4" x14ac:dyDescent="0.25">
      <c r="A1703" t="e">
        <f>VLOOKUP(Table1[[#This Row],[locationaddress]],VENUEID!$A$2:$B$28,1,TRUE)</f>
        <v>#VALUE!</v>
      </c>
      <c r="B1703" t="e">
        <f>IF(Table1[[#This Row],[categories]]="","",
IF(ISNUMBER(SEARCH("*ADULTS*",Table1[categories])),"ADULTS",
IF(ISNUMBER(SEARCH("*CHILDREN*",Table1[categories])),"CHILDREN",
IF(ISNUMBER(SEARCH("*TEENS*",Table1[categories])),"TEENS"))))</f>
        <v>#VALUE!</v>
      </c>
      <c r="C1703" t="e">
        <f>Table1[[#This Row],[startdatetime]]</f>
        <v>#VALUE!</v>
      </c>
      <c r="D1703" t="e">
        <f>CONCATENATE(Table1[[#This Row],[summary]],
CHAR(13),
Table1[[#This Row],[startdayname]],
", ",
TEXT((Table1[[#This Row],[startshortdate]]),"MMM D"),
CHAR(13),
TEXT((Table1[[#This Row],[starttime]]), "h:mm am/pm"),CHAR(13),Table1[[#This Row],[description]],CHAR(13))</f>
        <v>#VALUE!</v>
      </c>
    </row>
    <row r="1704" spans="1:4" x14ac:dyDescent="0.25">
      <c r="A1704" t="e">
        <f>VLOOKUP(Table1[[#This Row],[locationaddress]],VENUEID!$A$2:$B$28,1,TRUE)</f>
        <v>#VALUE!</v>
      </c>
      <c r="B1704" t="e">
        <f>IF(Table1[[#This Row],[categories]]="","",
IF(ISNUMBER(SEARCH("*ADULTS*",Table1[categories])),"ADULTS",
IF(ISNUMBER(SEARCH("*CHILDREN*",Table1[categories])),"CHILDREN",
IF(ISNUMBER(SEARCH("*TEENS*",Table1[categories])),"TEENS"))))</f>
        <v>#VALUE!</v>
      </c>
      <c r="C1704" t="e">
        <f>Table1[[#This Row],[startdatetime]]</f>
        <v>#VALUE!</v>
      </c>
      <c r="D1704" t="e">
        <f>CONCATENATE(Table1[[#This Row],[summary]],
CHAR(13),
Table1[[#This Row],[startdayname]],
", ",
TEXT((Table1[[#This Row],[startshortdate]]),"MMM D"),
CHAR(13),
TEXT((Table1[[#This Row],[starttime]]), "h:mm am/pm"),CHAR(13),Table1[[#This Row],[description]],CHAR(13))</f>
        <v>#VALUE!</v>
      </c>
    </row>
    <row r="1705" spans="1:4" x14ac:dyDescent="0.25">
      <c r="A1705" t="e">
        <f>VLOOKUP(Table1[[#This Row],[locationaddress]],VENUEID!$A$2:$B$28,1,TRUE)</f>
        <v>#VALUE!</v>
      </c>
      <c r="B1705" t="e">
        <f>IF(Table1[[#This Row],[categories]]="","",
IF(ISNUMBER(SEARCH("*ADULTS*",Table1[categories])),"ADULTS",
IF(ISNUMBER(SEARCH("*CHILDREN*",Table1[categories])),"CHILDREN",
IF(ISNUMBER(SEARCH("*TEENS*",Table1[categories])),"TEENS"))))</f>
        <v>#VALUE!</v>
      </c>
      <c r="C1705" t="e">
        <f>Table1[[#This Row],[startdatetime]]</f>
        <v>#VALUE!</v>
      </c>
      <c r="D1705" t="e">
        <f>CONCATENATE(Table1[[#This Row],[summary]],
CHAR(13),
Table1[[#This Row],[startdayname]],
", ",
TEXT((Table1[[#This Row],[startshortdate]]),"MMM D"),
CHAR(13),
TEXT((Table1[[#This Row],[starttime]]), "h:mm am/pm"),CHAR(13),Table1[[#This Row],[description]],CHAR(13))</f>
        <v>#VALUE!</v>
      </c>
    </row>
    <row r="1706" spans="1:4" x14ac:dyDescent="0.25">
      <c r="A1706" t="e">
        <f>VLOOKUP(Table1[[#This Row],[locationaddress]],VENUEID!$A$2:$B$28,1,TRUE)</f>
        <v>#VALUE!</v>
      </c>
      <c r="B1706" t="e">
        <f>IF(Table1[[#This Row],[categories]]="","",
IF(ISNUMBER(SEARCH("*ADULTS*",Table1[categories])),"ADULTS",
IF(ISNUMBER(SEARCH("*CHILDREN*",Table1[categories])),"CHILDREN",
IF(ISNUMBER(SEARCH("*TEENS*",Table1[categories])),"TEENS"))))</f>
        <v>#VALUE!</v>
      </c>
      <c r="C1706" t="e">
        <f>Table1[[#This Row],[startdatetime]]</f>
        <v>#VALUE!</v>
      </c>
      <c r="D1706" t="e">
        <f>CONCATENATE(Table1[[#This Row],[summary]],
CHAR(13),
Table1[[#This Row],[startdayname]],
", ",
TEXT((Table1[[#This Row],[startshortdate]]),"MMM D"),
CHAR(13),
TEXT((Table1[[#This Row],[starttime]]), "h:mm am/pm"),CHAR(13),Table1[[#This Row],[description]],CHAR(13))</f>
        <v>#VALUE!</v>
      </c>
    </row>
    <row r="1707" spans="1:4" x14ac:dyDescent="0.25">
      <c r="A1707" t="e">
        <f>VLOOKUP(Table1[[#This Row],[locationaddress]],VENUEID!$A$2:$B$28,1,TRUE)</f>
        <v>#VALUE!</v>
      </c>
      <c r="B1707" t="e">
        <f>IF(Table1[[#This Row],[categories]]="","",
IF(ISNUMBER(SEARCH("*ADULTS*",Table1[categories])),"ADULTS",
IF(ISNUMBER(SEARCH("*CHILDREN*",Table1[categories])),"CHILDREN",
IF(ISNUMBER(SEARCH("*TEENS*",Table1[categories])),"TEENS"))))</f>
        <v>#VALUE!</v>
      </c>
      <c r="C1707" t="e">
        <f>Table1[[#This Row],[startdatetime]]</f>
        <v>#VALUE!</v>
      </c>
      <c r="D1707" t="e">
        <f>CONCATENATE(Table1[[#This Row],[summary]],
CHAR(13),
Table1[[#This Row],[startdayname]],
", ",
TEXT((Table1[[#This Row],[startshortdate]]),"MMM D"),
CHAR(13),
TEXT((Table1[[#This Row],[starttime]]), "h:mm am/pm"),CHAR(13),Table1[[#This Row],[description]],CHAR(13))</f>
        <v>#VALUE!</v>
      </c>
    </row>
    <row r="1708" spans="1:4" x14ac:dyDescent="0.25">
      <c r="A1708" t="e">
        <f>VLOOKUP(Table1[[#This Row],[locationaddress]],VENUEID!$A$2:$B$28,1,TRUE)</f>
        <v>#VALUE!</v>
      </c>
      <c r="B1708" t="e">
        <f>IF(Table1[[#This Row],[categories]]="","",
IF(ISNUMBER(SEARCH("*ADULTS*",Table1[categories])),"ADULTS",
IF(ISNUMBER(SEARCH("*CHILDREN*",Table1[categories])),"CHILDREN",
IF(ISNUMBER(SEARCH("*TEENS*",Table1[categories])),"TEENS"))))</f>
        <v>#VALUE!</v>
      </c>
      <c r="C1708" t="e">
        <f>Table1[[#This Row],[startdatetime]]</f>
        <v>#VALUE!</v>
      </c>
      <c r="D1708" t="e">
        <f>CONCATENATE(Table1[[#This Row],[summary]],
CHAR(13),
Table1[[#This Row],[startdayname]],
", ",
TEXT((Table1[[#This Row],[startshortdate]]),"MMM D"),
CHAR(13),
TEXT((Table1[[#This Row],[starttime]]), "h:mm am/pm"),CHAR(13),Table1[[#This Row],[description]],CHAR(13))</f>
        <v>#VALUE!</v>
      </c>
    </row>
    <row r="1709" spans="1:4" x14ac:dyDescent="0.25">
      <c r="A1709" t="e">
        <f>VLOOKUP(Table1[[#This Row],[locationaddress]],VENUEID!$A$2:$B$28,1,TRUE)</f>
        <v>#VALUE!</v>
      </c>
      <c r="B1709" t="e">
        <f>IF(Table1[[#This Row],[categories]]="","",
IF(ISNUMBER(SEARCH("*ADULTS*",Table1[categories])),"ADULTS",
IF(ISNUMBER(SEARCH("*CHILDREN*",Table1[categories])),"CHILDREN",
IF(ISNUMBER(SEARCH("*TEENS*",Table1[categories])),"TEENS"))))</f>
        <v>#VALUE!</v>
      </c>
      <c r="C1709" t="e">
        <f>Table1[[#This Row],[startdatetime]]</f>
        <v>#VALUE!</v>
      </c>
      <c r="D1709" t="e">
        <f>CONCATENATE(Table1[[#This Row],[summary]],
CHAR(13),
Table1[[#This Row],[startdayname]],
", ",
TEXT((Table1[[#This Row],[startshortdate]]),"MMM D"),
CHAR(13),
TEXT((Table1[[#This Row],[starttime]]), "h:mm am/pm"),CHAR(13),Table1[[#This Row],[description]],CHAR(13))</f>
        <v>#VALUE!</v>
      </c>
    </row>
    <row r="1710" spans="1:4" x14ac:dyDescent="0.25">
      <c r="A1710" t="e">
        <f>VLOOKUP(Table1[[#This Row],[locationaddress]],VENUEID!$A$2:$B$28,1,TRUE)</f>
        <v>#VALUE!</v>
      </c>
      <c r="B1710" t="e">
        <f>IF(Table1[[#This Row],[categories]]="","",
IF(ISNUMBER(SEARCH("*ADULTS*",Table1[categories])),"ADULTS",
IF(ISNUMBER(SEARCH("*CHILDREN*",Table1[categories])),"CHILDREN",
IF(ISNUMBER(SEARCH("*TEENS*",Table1[categories])),"TEENS"))))</f>
        <v>#VALUE!</v>
      </c>
      <c r="C1710" t="e">
        <f>Table1[[#This Row],[startdatetime]]</f>
        <v>#VALUE!</v>
      </c>
      <c r="D1710" t="e">
        <f>CONCATENATE(Table1[[#This Row],[summary]],
CHAR(13),
Table1[[#This Row],[startdayname]],
", ",
TEXT((Table1[[#This Row],[startshortdate]]),"MMM D"),
CHAR(13),
TEXT((Table1[[#This Row],[starttime]]), "h:mm am/pm"),CHAR(13),Table1[[#This Row],[description]],CHAR(13))</f>
        <v>#VALUE!</v>
      </c>
    </row>
    <row r="1711" spans="1:4" x14ac:dyDescent="0.25">
      <c r="A1711" t="e">
        <f>VLOOKUP(Table1[[#This Row],[locationaddress]],VENUEID!$A$2:$B$28,1,TRUE)</f>
        <v>#VALUE!</v>
      </c>
      <c r="B1711" t="e">
        <f>IF(Table1[[#This Row],[categories]]="","",
IF(ISNUMBER(SEARCH("*ADULTS*",Table1[categories])),"ADULTS",
IF(ISNUMBER(SEARCH("*CHILDREN*",Table1[categories])),"CHILDREN",
IF(ISNUMBER(SEARCH("*TEENS*",Table1[categories])),"TEENS"))))</f>
        <v>#VALUE!</v>
      </c>
      <c r="C1711" t="e">
        <f>Table1[[#This Row],[startdatetime]]</f>
        <v>#VALUE!</v>
      </c>
      <c r="D1711" t="e">
        <f>CONCATENATE(Table1[[#This Row],[summary]],
CHAR(13),
Table1[[#This Row],[startdayname]],
", ",
TEXT((Table1[[#This Row],[startshortdate]]),"MMM D"),
CHAR(13),
TEXT((Table1[[#This Row],[starttime]]), "h:mm am/pm"),CHAR(13),Table1[[#This Row],[description]],CHAR(13))</f>
        <v>#VALUE!</v>
      </c>
    </row>
    <row r="1712" spans="1:4" x14ac:dyDescent="0.25">
      <c r="A1712" t="e">
        <f>VLOOKUP(Table1[[#This Row],[locationaddress]],VENUEID!$A$2:$B$28,1,TRUE)</f>
        <v>#VALUE!</v>
      </c>
      <c r="B1712" t="e">
        <f>IF(Table1[[#This Row],[categories]]="","",
IF(ISNUMBER(SEARCH("*ADULTS*",Table1[categories])),"ADULTS",
IF(ISNUMBER(SEARCH("*CHILDREN*",Table1[categories])),"CHILDREN",
IF(ISNUMBER(SEARCH("*TEENS*",Table1[categories])),"TEENS"))))</f>
        <v>#VALUE!</v>
      </c>
      <c r="C1712" t="e">
        <f>Table1[[#This Row],[startdatetime]]</f>
        <v>#VALUE!</v>
      </c>
      <c r="D1712" t="e">
        <f>CONCATENATE(Table1[[#This Row],[summary]],
CHAR(13),
Table1[[#This Row],[startdayname]],
", ",
TEXT((Table1[[#This Row],[startshortdate]]),"MMM D"),
CHAR(13),
TEXT((Table1[[#This Row],[starttime]]), "h:mm am/pm"),CHAR(13),Table1[[#This Row],[description]],CHAR(13))</f>
        <v>#VALUE!</v>
      </c>
    </row>
    <row r="1713" spans="1:4" x14ac:dyDescent="0.25">
      <c r="A1713" t="e">
        <f>VLOOKUP(Table1[[#This Row],[locationaddress]],VENUEID!$A$2:$B$28,1,TRUE)</f>
        <v>#VALUE!</v>
      </c>
      <c r="B1713" t="e">
        <f>IF(Table1[[#This Row],[categories]]="","",
IF(ISNUMBER(SEARCH("*ADULTS*",Table1[categories])),"ADULTS",
IF(ISNUMBER(SEARCH("*CHILDREN*",Table1[categories])),"CHILDREN",
IF(ISNUMBER(SEARCH("*TEENS*",Table1[categories])),"TEENS"))))</f>
        <v>#VALUE!</v>
      </c>
      <c r="C1713" t="e">
        <f>Table1[[#This Row],[startdatetime]]</f>
        <v>#VALUE!</v>
      </c>
      <c r="D1713" t="e">
        <f>CONCATENATE(Table1[[#This Row],[summary]],
CHAR(13),
Table1[[#This Row],[startdayname]],
", ",
TEXT((Table1[[#This Row],[startshortdate]]),"MMM D"),
CHAR(13),
TEXT((Table1[[#This Row],[starttime]]), "h:mm am/pm"),CHAR(13),Table1[[#This Row],[description]],CHAR(13))</f>
        <v>#VALUE!</v>
      </c>
    </row>
    <row r="1714" spans="1:4" x14ac:dyDescent="0.25">
      <c r="A1714" t="e">
        <f>VLOOKUP(Table1[[#This Row],[locationaddress]],VENUEID!$A$2:$B$28,1,TRUE)</f>
        <v>#VALUE!</v>
      </c>
      <c r="B1714" t="e">
        <f>IF(Table1[[#This Row],[categories]]="","",
IF(ISNUMBER(SEARCH("*ADULTS*",Table1[categories])),"ADULTS",
IF(ISNUMBER(SEARCH("*CHILDREN*",Table1[categories])),"CHILDREN",
IF(ISNUMBER(SEARCH("*TEENS*",Table1[categories])),"TEENS"))))</f>
        <v>#VALUE!</v>
      </c>
      <c r="C1714" t="e">
        <f>Table1[[#This Row],[startdatetime]]</f>
        <v>#VALUE!</v>
      </c>
      <c r="D1714" t="e">
        <f>CONCATENATE(Table1[[#This Row],[summary]],
CHAR(13),
Table1[[#This Row],[startdayname]],
", ",
TEXT((Table1[[#This Row],[startshortdate]]),"MMM D"),
CHAR(13),
TEXT((Table1[[#This Row],[starttime]]), "h:mm am/pm"),CHAR(13),Table1[[#This Row],[description]],CHAR(13))</f>
        <v>#VALUE!</v>
      </c>
    </row>
    <row r="1715" spans="1:4" x14ac:dyDescent="0.25">
      <c r="A1715" t="e">
        <f>VLOOKUP(Table1[[#This Row],[locationaddress]],VENUEID!$A$2:$B$28,1,TRUE)</f>
        <v>#VALUE!</v>
      </c>
      <c r="B1715" t="e">
        <f>IF(Table1[[#This Row],[categories]]="","",
IF(ISNUMBER(SEARCH("*ADULTS*",Table1[categories])),"ADULTS",
IF(ISNUMBER(SEARCH("*CHILDREN*",Table1[categories])),"CHILDREN",
IF(ISNUMBER(SEARCH("*TEENS*",Table1[categories])),"TEENS"))))</f>
        <v>#VALUE!</v>
      </c>
      <c r="C1715" t="e">
        <f>Table1[[#This Row],[startdatetime]]</f>
        <v>#VALUE!</v>
      </c>
      <c r="D1715" t="e">
        <f>CONCATENATE(Table1[[#This Row],[summary]],
CHAR(13),
Table1[[#This Row],[startdayname]],
", ",
TEXT((Table1[[#This Row],[startshortdate]]),"MMM D"),
CHAR(13),
TEXT((Table1[[#This Row],[starttime]]), "h:mm am/pm"),CHAR(13),Table1[[#This Row],[description]],CHAR(13))</f>
        <v>#VALUE!</v>
      </c>
    </row>
    <row r="1716" spans="1:4" x14ac:dyDescent="0.25">
      <c r="A1716" t="e">
        <f>VLOOKUP(Table1[[#This Row],[locationaddress]],VENUEID!$A$2:$B$28,1,TRUE)</f>
        <v>#VALUE!</v>
      </c>
      <c r="B1716" t="e">
        <f>IF(Table1[[#This Row],[categories]]="","",
IF(ISNUMBER(SEARCH("*ADULTS*",Table1[categories])),"ADULTS",
IF(ISNUMBER(SEARCH("*CHILDREN*",Table1[categories])),"CHILDREN",
IF(ISNUMBER(SEARCH("*TEENS*",Table1[categories])),"TEENS"))))</f>
        <v>#VALUE!</v>
      </c>
      <c r="C1716" t="e">
        <f>Table1[[#This Row],[startdatetime]]</f>
        <v>#VALUE!</v>
      </c>
      <c r="D1716" t="e">
        <f>CONCATENATE(Table1[[#This Row],[summary]],
CHAR(13),
Table1[[#This Row],[startdayname]],
", ",
TEXT((Table1[[#This Row],[startshortdate]]),"MMM D"),
CHAR(13),
TEXT((Table1[[#This Row],[starttime]]), "h:mm am/pm"),CHAR(13),Table1[[#This Row],[description]],CHAR(13))</f>
        <v>#VALUE!</v>
      </c>
    </row>
    <row r="1717" spans="1:4" x14ac:dyDescent="0.25">
      <c r="A1717" t="e">
        <f>VLOOKUP(Table1[[#This Row],[locationaddress]],VENUEID!$A$2:$B$28,1,TRUE)</f>
        <v>#VALUE!</v>
      </c>
      <c r="B1717" t="e">
        <f>IF(Table1[[#This Row],[categories]]="","",
IF(ISNUMBER(SEARCH("*ADULTS*",Table1[categories])),"ADULTS",
IF(ISNUMBER(SEARCH("*CHILDREN*",Table1[categories])),"CHILDREN",
IF(ISNUMBER(SEARCH("*TEENS*",Table1[categories])),"TEENS"))))</f>
        <v>#VALUE!</v>
      </c>
      <c r="C1717" t="e">
        <f>Table1[[#This Row],[startdatetime]]</f>
        <v>#VALUE!</v>
      </c>
      <c r="D1717" t="e">
        <f>CONCATENATE(Table1[[#This Row],[summary]],
CHAR(13),
Table1[[#This Row],[startdayname]],
", ",
TEXT((Table1[[#This Row],[startshortdate]]),"MMM D"),
CHAR(13),
TEXT((Table1[[#This Row],[starttime]]), "h:mm am/pm"),CHAR(13),Table1[[#This Row],[description]],CHAR(13))</f>
        <v>#VALUE!</v>
      </c>
    </row>
    <row r="1718" spans="1:4" x14ac:dyDescent="0.25">
      <c r="A1718" t="e">
        <f>VLOOKUP(Table1[[#This Row],[locationaddress]],VENUEID!$A$2:$B$28,1,TRUE)</f>
        <v>#VALUE!</v>
      </c>
      <c r="B1718" t="e">
        <f>IF(Table1[[#This Row],[categories]]="","",
IF(ISNUMBER(SEARCH("*ADULTS*",Table1[categories])),"ADULTS",
IF(ISNUMBER(SEARCH("*CHILDREN*",Table1[categories])),"CHILDREN",
IF(ISNUMBER(SEARCH("*TEENS*",Table1[categories])),"TEENS"))))</f>
        <v>#VALUE!</v>
      </c>
      <c r="C1718" t="e">
        <f>Table1[[#This Row],[startdatetime]]</f>
        <v>#VALUE!</v>
      </c>
      <c r="D1718" t="e">
        <f>CONCATENATE(Table1[[#This Row],[summary]],
CHAR(13),
Table1[[#This Row],[startdayname]],
", ",
TEXT((Table1[[#This Row],[startshortdate]]),"MMM D"),
CHAR(13),
TEXT((Table1[[#This Row],[starttime]]), "h:mm am/pm"),CHAR(13),Table1[[#This Row],[description]],CHAR(13))</f>
        <v>#VALUE!</v>
      </c>
    </row>
    <row r="1719" spans="1:4" x14ac:dyDescent="0.25">
      <c r="A1719" t="e">
        <f>VLOOKUP(Table1[[#This Row],[locationaddress]],VENUEID!$A$2:$B$28,1,TRUE)</f>
        <v>#VALUE!</v>
      </c>
      <c r="B1719" t="e">
        <f>IF(Table1[[#This Row],[categories]]="","",
IF(ISNUMBER(SEARCH("*ADULTS*",Table1[categories])),"ADULTS",
IF(ISNUMBER(SEARCH("*CHILDREN*",Table1[categories])),"CHILDREN",
IF(ISNUMBER(SEARCH("*TEENS*",Table1[categories])),"TEENS"))))</f>
        <v>#VALUE!</v>
      </c>
      <c r="C1719" t="e">
        <f>Table1[[#This Row],[startdatetime]]</f>
        <v>#VALUE!</v>
      </c>
      <c r="D1719" t="e">
        <f>CONCATENATE(Table1[[#This Row],[summary]],
CHAR(13),
Table1[[#This Row],[startdayname]],
", ",
TEXT((Table1[[#This Row],[startshortdate]]),"MMM D"),
CHAR(13),
TEXT((Table1[[#This Row],[starttime]]), "h:mm am/pm"),CHAR(13),Table1[[#This Row],[description]],CHAR(13))</f>
        <v>#VALUE!</v>
      </c>
    </row>
    <row r="1720" spans="1:4" x14ac:dyDescent="0.25">
      <c r="A1720" t="e">
        <f>VLOOKUP(Table1[[#This Row],[locationaddress]],VENUEID!$A$2:$B$28,1,TRUE)</f>
        <v>#VALUE!</v>
      </c>
      <c r="B1720" t="e">
        <f>IF(Table1[[#This Row],[categories]]="","",
IF(ISNUMBER(SEARCH("*ADULTS*",Table1[categories])),"ADULTS",
IF(ISNUMBER(SEARCH("*CHILDREN*",Table1[categories])),"CHILDREN",
IF(ISNUMBER(SEARCH("*TEENS*",Table1[categories])),"TEENS"))))</f>
        <v>#VALUE!</v>
      </c>
      <c r="C1720" t="e">
        <f>Table1[[#This Row],[startdatetime]]</f>
        <v>#VALUE!</v>
      </c>
      <c r="D1720" t="e">
        <f>CONCATENATE(Table1[[#This Row],[summary]],
CHAR(13),
Table1[[#This Row],[startdayname]],
", ",
TEXT((Table1[[#This Row],[startshortdate]]),"MMM D"),
CHAR(13),
TEXT((Table1[[#This Row],[starttime]]), "h:mm am/pm"),CHAR(13),Table1[[#This Row],[description]],CHAR(13))</f>
        <v>#VALUE!</v>
      </c>
    </row>
    <row r="1721" spans="1:4" x14ac:dyDescent="0.25">
      <c r="A1721" t="e">
        <f>VLOOKUP(Table1[[#This Row],[locationaddress]],VENUEID!$A$2:$B$28,1,TRUE)</f>
        <v>#VALUE!</v>
      </c>
      <c r="B1721" t="e">
        <f>IF(Table1[[#This Row],[categories]]="","",
IF(ISNUMBER(SEARCH("*ADULTS*",Table1[categories])),"ADULTS",
IF(ISNUMBER(SEARCH("*CHILDREN*",Table1[categories])),"CHILDREN",
IF(ISNUMBER(SEARCH("*TEENS*",Table1[categories])),"TEENS"))))</f>
        <v>#VALUE!</v>
      </c>
      <c r="C1721" t="e">
        <f>Table1[[#This Row],[startdatetime]]</f>
        <v>#VALUE!</v>
      </c>
      <c r="D1721" t="e">
        <f>CONCATENATE(Table1[[#This Row],[summary]],
CHAR(13),
Table1[[#This Row],[startdayname]],
", ",
TEXT((Table1[[#This Row],[startshortdate]]),"MMM D"),
CHAR(13),
TEXT((Table1[[#This Row],[starttime]]), "h:mm am/pm"),CHAR(13),Table1[[#This Row],[description]],CHAR(13))</f>
        <v>#VALUE!</v>
      </c>
    </row>
    <row r="1722" spans="1:4" x14ac:dyDescent="0.25">
      <c r="A1722" t="e">
        <f>VLOOKUP(Table1[[#This Row],[locationaddress]],VENUEID!$A$2:$B$28,1,TRUE)</f>
        <v>#VALUE!</v>
      </c>
      <c r="B1722" t="e">
        <f>IF(Table1[[#This Row],[categories]]="","",
IF(ISNUMBER(SEARCH("*ADULTS*",Table1[categories])),"ADULTS",
IF(ISNUMBER(SEARCH("*CHILDREN*",Table1[categories])),"CHILDREN",
IF(ISNUMBER(SEARCH("*TEENS*",Table1[categories])),"TEENS"))))</f>
        <v>#VALUE!</v>
      </c>
      <c r="C1722" t="e">
        <f>Table1[[#This Row],[startdatetime]]</f>
        <v>#VALUE!</v>
      </c>
      <c r="D1722" t="e">
        <f>CONCATENATE(Table1[[#This Row],[summary]],
CHAR(13),
Table1[[#This Row],[startdayname]],
", ",
TEXT((Table1[[#This Row],[startshortdate]]),"MMM D"),
CHAR(13),
TEXT((Table1[[#This Row],[starttime]]), "h:mm am/pm"),CHAR(13),Table1[[#This Row],[description]],CHAR(13))</f>
        <v>#VALUE!</v>
      </c>
    </row>
    <row r="1723" spans="1:4" x14ac:dyDescent="0.25">
      <c r="A1723" t="e">
        <f>VLOOKUP(Table1[[#This Row],[locationaddress]],VENUEID!$A$2:$B$28,1,TRUE)</f>
        <v>#VALUE!</v>
      </c>
      <c r="B1723" t="e">
        <f>IF(Table1[[#This Row],[categories]]="","",
IF(ISNUMBER(SEARCH("*ADULTS*",Table1[categories])),"ADULTS",
IF(ISNUMBER(SEARCH("*CHILDREN*",Table1[categories])),"CHILDREN",
IF(ISNUMBER(SEARCH("*TEENS*",Table1[categories])),"TEENS"))))</f>
        <v>#VALUE!</v>
      </c>
      <c r="C1723" t="e">
        <f>Table1[[#This Row],[startdatetime]]</f>
        <v>#VALUE!</v>
      </c>
      <c r="D1723" t="e">
        <f>CONCATENATE(Table1[[#This Row],[summary]],
CHAR(13),
Table1[[#This Row],[startdayname]],
", ",
TEXT((Table1[[#This Row],[startshortdate]]),"MMM D"),
CHAR(13),
TEXT((Table1[[#This Row],[starttime]]), "h:mm am/pm"),CHAR(13),Table1[[#This Row],[description]],CHAR(13))</f>
        <v>#VALUE!</v>
      </c>
    </row>
    <row r="1724" spans="1:4" x14ac:dyDescent="0.25">
      <c r="A1724" t="e">
        <f>VLOOKUP(Table1[[#This Row],[locationaddress]],VENUEID!$A$2:$B$28,1,TRUE)</f>
        <v>#VALUE!</v>
      </c>
      <c r="B1724" t="e">
        <f>IF(Table1[[#This Row],[categories]]="","",
IF(ISNUMBER(SEARCH("*ADULTS*",Table1[categories])),"ADULTS",
IF(ISNUMBER(SEARCH("*CHILDREN*",Table1[categories])),"CHILDREN",
IF(ISNUMBER(SEARCH("*TEENS*",Table1[categories])),"TEENS"))))</f>
        <v>#VALUE!</v>
      </c>
      <c r="C1724" t="e">
        <f>Table1[[#This Row],[startdatetime]]</f>
        <v>#VALUE!</v>
      </c>
      <c r="D1724" t="e">
        <f>CONCATENATE(Table1[[#This Row],[summary]],
CHAR(13),
Table1[[#This Row],[startdayname]],
", ",
TEXT((Table1[[#This Row],[startshortdate]]),"MMM D"),
CHAR(13),
TEXT((Table1[[#This Row],[starttime]]), "h:mm am/pm"),CHAR(13),Table1[[#This Row],[description]],CHAR(13))</f>
        <v>#VALUE!</v>
      </c>
    </row>
    <row r="1725" spans="1:4" x14ac:dyDescent="0.25">
      <c r="A1725" t="e">
        <f>VLOOKUP(Table1[[#This Row],[locationaddress]],VENUEID!$A$2:$B$28,1,TRUE)</f>
        <v>#VALUE!</v>
      </c>
      <c r="B1725" t="e">
        <f>IF(Table1[[#This Row],[categories]]="","",
IF(ISNUMBER(SEARCH("*ADULTS*",Table1[categories])),"ADULTS",
IF(ISNUMBER(SEARCH("*CHILDREN*",Table1[categories])),"CHILDREN",
IF(ISNUMBER(SEARCH("*TEENS*",Table1[categories])),"TEENS"))))</f>
        <v>#VALUE!</v>
      </c>
      <c r="C1725" t="e">
        <f>Table1[[#This Row],[startdatetime]]</f>
        <v>#VALUE!</v>
      </c>
      <c r="D1725" t="e">
        <f>CONCATENATE(Table1[[#This Row],[summary]],
CHAR(13),
Table1[[#This Row],[startdayname]],
", ",
TEXT((Table1[[#This Row],[startshortdate]]),"MMM D"),
CHAR(13),
TEXT((Table1[[#This Row],[starttime]]), "h:mm am/pm"),CHAR(13),Table1[[#This Row],[description]],CHAR(13))</f>
        <v>#VALUE!</v>
      </c>
    </row>
    <row r="1726" spans="1:4" x14ac:dyDescent="0.25">
      <c r="A1726" t="e">
        <f>VLOOKUP(Table1[[#This Row],[locationaddress]],VENUEID!$A$2:$B$28,1,TRUE)</f>
        <v>#VALUE!</v>
      </c>
      <c r="B1726" t="e">
        <f>IF(Table1[[#This Row],[categories]]="","",
IF(ISNUMBER(SEARCH("*ADULTS*",Table1[categories])),"ADULTS",
IF(ISNUMBER(SEARCH("*CHILDREN*",Table1[categories])),"CHILDREN",
IF(ISNUMBER(SEARCH("*TEENS*",Table1[categories])),"TEENS"))))</f>
        <v>#VALUE!</v>
      </c>
      <c r="C1726" t="e">
        <f>Table1[[#This Row],[startdatetime]]</f>
        <v>#VALUE!</v>
      </c>
      <c r="D1726" t="e">
        <f>CONCATENATE(Table1[[#This Row],[summary]],
CHAR(13),
Table1[[#This Row],[startdayname]],
", ",
TEXT((Table1[[#This Row],[startshortdate]]),"MMM D"),
CHAR(13),
TEXT((Table1[[#This Row],[starttime]]), "h:mm am/pm"),CHAR(13),Table1[[#This Row],[description]],CHAR(13))</f>
        <v>#VALUE!</v>
      </c>
    </row>
    <row r="1727" spans="1:4" x14ac:dyDescent="0.25">
      <c r="A1727" t="e">
        <f>VLOOKUP(Table1[[#This Row],[locationaddress]],VENUEID!$A$2:$B$28,1,TRUE)</f>
        <v>#VALUE!</v>
      </c>
      <c r="B1727" t="e">
        <f>IF(Table1[[#This Row],[categories]]="","",
IF(ISNUMBER(SEARCH("*ADULTS*",Table1[categories])),"ADULTS",
IF(ISNUMBER(SEARCH("*CHILDREN*",Table1[categories])),"CHILDREN",
IF(ISNUMBER(SEARCH("*TEENS*",Table1[categories])),"TEENS"))))</f>
        <v>#VALUE!</v>
      </c>
      <c r="C1727" t="e">
        <f>Table1[[#This Row],[startdatetime]]</f>
        <v>#VALUE!</v>
      </c>
      <c r="D1727" t="e">
        <f>CONCATENATE(Table1[[#This Row],[summary]],
CHAR(13),
Table1[[#This Row],[startdayname]],
", ",
TEXT((Table1[[#This Row],[startshortdate]]),"MMM D"),
CHAR(13),
TEXT((Table1[[#This Row],[starttime]]), "h:mm am/pm"),CHAR(13),Table1[[#This Row],[description]],CHAR(13))</f>
        <v>#VALUE!</v>
      </c>
    </row>
    <row r="1728" spans="1:4" x14ac:dyDescent="0.25">
      <c r="A1728" t="e">
        <f>VLOOKUP(Table1[[#This Row],[locationaddress]],VENUEID!$A$2:$B$28,1,TRUE)</f>
        <v>#VALUE!</v>
      </c>
      <c r="B1728" t="e">
        <f>IF(Table1[[#This Row],[categories]]="","",
IF(ISNUMBER(SEARCH("*ADULTS*",Table1[categories])),"ADULTS",
IF(ISNUMBER(SEARCH("*CHILDREN*",Table1[categories])),"CHILDREN",
IF(ISNUMBER(SEARCH("*TEENS*",Table1[categories])),"TEENS"))))</f>
        <v>#VALUE!</v>
      </c>
      <c r="C1728" t="e">
        <f>Table1[[#This Row],[startdatetime]]</f>
        <v>#VALUE!</v>
      </c>
      <c r="D1728" t="e">
        <f>CONCATENATE(Table1[[#This Row],[summary]],
CHAR(13),
Table1[[#This Row],[startdayname]],
", ",
TEXT((Table1[[#This Row],[startshortdate]]),"MMM D"),
CHAR(13),
TEXT((Table1[[#This Row],[starttime]]), "h:mm am/pm"),CHAR(13),Table1[[#This Row],[description]],CHAR(13))</f>
        <v>#VALUE!</v>
      </c>
    </row>
    <row r="1729" spans="1:4" x14ac:dyDescent="0.25">
      <c r="A1729" t="e">
        <f>VLOOKUP(Table1[[#This Row],[locationaddress]],VENUEID!$A$2:$B$28,1,TRUE)</f>
        <v>#VALUE!</v>
      </c>
      <c r="B1729" t="e">
        <f>IF(Table1[[#This Row],[categories]]="","",
IF(ISNUMBER(SEARCH("*ADULTS*",Table1[categories])),"ADULTS",
IF(ISNUMBER(SEARCH("*CHILDREN*",Table1[categories])),"CHILDREN",
IF(ISNUMBER(SEARCH("*TEENS*",Table1[categories])),"TEENS"))))</f>
        <v>#VALUE!</v>
      </c>
      <c r="C1729" t="e">
        <f>Table1[[#This Row],[startdatetime]]</f>
        <v>#VALUE!</v>
      </c>
      <c r="D1729" t="e">
        <f>CONCATENATE(Table1[[#This Row],[summary]],
CHAR(13),
Table1[[#This Row],[startdayname]],
", ",
TEXT((Table1[[#This Row],[startshortdate]]),"MMM D"),
CHAR(13),
TEXT((Table1[[#This Row],[starttime]]), "h:mm am/pm"),CHAR(13),Table1[[#This Row],[description]],CHAR(13))</f>
        <v>#VALUE!</v>
      </c>
    </row>
    <row r="1730" spans="1:4" x14ac:dyDescent="0.25">
      <c r="A1730" t="e">
        <f>VLOOKUP(Table1[[#This Row],[locationaddress]],VENUEID!$A$2:$B$28,1,TRUE)</f>
        <v>#VALUE!</v>
      </c>
      <c r="B1730" t="e">
        <f>IF(Table1[[#This Row],[categories]]="","",
IF(ISNUMBER(SEARCH("*ADULTS*",Table1[categories])),"ADULTS",
IF(ISNUMBER(SEARCH("*CHILDREN*",Table1[categories])),"CHILDREN",
IF(ISNUMBER(SEARCH("*TEENS*",Table1[categories])),"TEENS"))))</f>
        <v>#VALUE!</v>
      </c>
      <c r="C1730" t="e">
        <f>Table1[[#This Row],[startdatetime]]</f>
        <v>#VALUE!</v>
      </c>
      <c r="D1730" t="e">
        <f>CONCATENATE(Table1[[#This Row],[summary]],
CHAR(13),
Table1[[#This Row],[startdayname]],
", ",
TEXT((Table1[[#This Row],[startshortdate]]),"MMM D"),
CHAR(13),
TEXT((Table1[[#This Row],[starttime]]), "h:mm am/pm"),CHAR(13),Table1[[#This Row],[description]],CHAR(13))</f>
        <v>#VALUE!</v>
      </c>
    </row>
    <row r="1731" spans="1:4" x14ac:dyDescent="0.25">
      <c r="A1731" t="e">
        <f>VLOOKUP(Table1[[#This Row],[locationaddress]],VENUEID!$A$2:$B$28,1,TRUE)</f>
        <v>#VALUE!</v>
      </c>
      <c r="B1731" t="e">
        <f>IF(Table1[[#This Row],[categories]]="","",
IF(ISNUMBER(SEARCH("*ADULTS*",Table1[categories])),"ADULTS",
IF(ISNUMBER(SEARCH("*CHILDREN*",Table1[categories])),"CHILDREN",
IF(ISNUMBER(SEARCH("*TEENS*",Table1[categories])),"TEENS"))))</f>
        <v>#VALUE!</v>
      </c>
      <c r="C1731" t="e">
        <f>Table1[[#This Row],[startdatetime]]</f>
        <v>#VALUE!</v>
      </c>
      <c r="D1731" t="e">
        <f>CONCATENATE(Table1[[#This Row],[summary]],
CHAR(13),
Table1[[#This Row],[startdayname]],
", ",
TEXT((Table1[[#This Row],[startshortdate]]),"MMM D"),
CHAR(13),
TEXT((Table1[[#This Row],[starttime]]), "h:mm am/pm"),CHAR(13),Table1[[#This Row],[description]],CHAR(13))</f>
        <v>#VALUE!</v>
      </c>
    </row>
    <row r="1732" spans="1:4" x14ac:dyDescent="0.25">
      <c r="A1732" t="e">
        <f>VLOOKUP(Table1[[#This Row],[locationaddress]],VENUEID!$A$2:$B$28,1,TRUE)</f>
        <v>#VALUE!</v>
      </c>
      <c r="B1732" t="e">
        <f>IF(Table1[[#This Row],[categories]]="","",
IF(ISNUMBER(SEARCH("*ADULTS*",Table1[categories])),"ADULTS",
IF(ISNUMBER(SEARCH("*CHILDREN*",Table1[categories])),"CHILDREN",
IF(ISNUMBER(SEARCH("*TEENS*",Table1[categories])),"TEENS"))))</f>
        <v>#VALUE!</v>
      </c>
      <c r="C1732" t="e">
        <f>Table1[[#This Row],[startdatetime]]</f>
        <v>#VALUE!</v>
      </c>
      <c r="D1732" t="e">
        <f>CONCATENATE(Table1[[#This Row],[summary]],
CHAR(13),
Table1[[#This Row],[startdayname]],
", ",
TEXT((Table1[[#This Row],[startshortdate]]),"MMM D"),
CHAR(13),
TEXT((Table1[[#This Row],[starttime]]), "h:mm am/pm"),CHAR(13),Table1[[#This Row],[description]],CHAR(13))</f>
        <v>#VALUE!</v>
      </c>
    </row>
    <row r="1733" spans="1:4" x14ac:dyDescent="0.25">
      <c r="A1733" t="e">
        <f>VLOOKUP(Table1[[#This Row],[locationaddress]],VENUEID!$A$2:$B$28,1,TRUE)</f>
        <v>#VALUE!</v>
      </c>
      <c r="B1733" t="e">
        <f>IF(Table1[[#This Row],[categories]]="","",
IF(ISNUMBER(SEARCH("*ADULTS*",Table1[categories])),"ADULTS",
IF(ISNUMBER(SEARCH("*CHILDREN*",Table1[categories])),"CHILDREN",
IF(ISNUMBER(SEARCH("*TEENS*",Table1[categories])),"TEENS"))))</f>
        <v>#VALUE!</v>
      </c>
      <c r="C1733" t="e">
        <f>Table1[[#This Row],[startdatetime]]</f>
        <v>#VALUE!</v>
      </c>
      <c r="D1733" t="e">
        <f>CONCATENATE(Table1[[#This Row],[summary]],
CHAR(13),
Table1[[#This Row],[startdayname]],
", ",
TEXT((Table1[[#This Row],[startshortdate]]),"MMM D"),
CHAR(13),
TEXT((Table1[[#This Row],[starttime]]), "h:mm am/pm"),CHAR(13),Table1[[#This Row],[description]],CHAR(13))</f>
        <v>#VALUE!</v>
      </c>
    </row>
    <row r="1734" spans="1:4" x14ac:dyDescent="0.25">
      <c r="A1734" t="e">
        <f>VLOOKUP(Table1[[#This Row],[locationaddress]],VENUEID!$A$2:$B$28,1,TRUE)</f>
        <v>#VALUE!</v>
      </c>
      <c r="B1734" t="e">
        <f>IF(Table1[[#This Row],[categories]]="","",
IF(ISNUMBER(SEARCH("*ADULTS*",Table1[categories])),"ADULTS",
IF(ISNUMBER(SEARCH("*CHILDREN*",Table1[categories])),"CHILDREN",
IF(ISNUMBER(SEARCH("*TEENS*",Table1[categories])),"TEENS"))))</f>
        <v>#VALUE!</v>
      </c>
      <c r="C1734" t="e">
        <f>Table1[[#This Row],[startdatetime]]</f>
        <v>#VALUE!</v>
      </c>
      <c r="D1734" t="e">
        <f>CONCATENATE(Table1[[#This Row],[summary]],
CHAR(13),
Table1[[#This Row],[startdayname]],
", ",
TEXT((Table1[[#This Row],[startshortdate]]),"MMM D"),
CHAR(13),
TEXT((Table1[[#This Row],[starttime]]), "h:mm am/pm"),CHAR(13),Table1[[#This Row],[description]],CHAR(13))</f>
        <v>#VALUE!</v>
      </c>
    </row>
    <row r="1735" spans="1:4" x14ac:dyDescent="0.25">
      <c r="A1735" t="e">
        <f>VLOOKUP(Table1[[#This Row],[locationaddress]],VENUEID!$A$2:$B$28,1,TRUE)</f>
        <v>#VALUE!</v>
      </c>
      <c r="B1735" t="e">
        <f>IF(Table1[[#This Row],[categories]]="","",
IF(ISNUMBER(SEARCH("*ADULTS*",Table1[categories])),"ADULTS",
IF(ISNUMBER(SEARCH("*CHILDREN*",Table1[categories])),"CHILDREN",
IF(ISNUMBER(SEARCH("*TEENS*",Table1[categories])),"TEENS"))))</f>
        <v>#VALUE!</v>
      </c>
      <c r="C1735" t="e">
        <f>Table1[[#This Row],[startdatetime]]</f>
        <v>#VALUE!</v>
      </c>
      <c r="D1735" t="e">
        <f>CONCATENATE(Table1[[#This Row],[summary]],
CHAR(13),
Table1[[#This Row],[startdayname]],
", ",
TEXT((Table1[[#This Row],[startshortdate]]),"MMM D"),
CHAR(13),
TEXT((Table1[[#This Row],[starttime]]), "h:mm am/pm"),CHAR(13),Table1[[#This Row],[description]],CHAR(13))</f>
        <v>#VALUE!</v>
      </c>
    </row>
    <row r="1736" spans="1:4" x14ac:dyDescent="0.25">
      <c r="A1736" t="e">
        <f>VLOOKUP(Table1[[#This Row],[locationaddress]],VENUEID!$A$2:$B$28,1,TRUE)</f>
        <v>#VALUE!</v>
      </c>
      <c r="B1736" t="e">
        <f>IF(Table1[[#This Row],[categories]]="","",
IF(ISNUMBER(SEARCH("*ADULTS*",Table1[categories])),"ADULTS",
IF(ISNUMBER(SEARCH("*CHILDREN*",Table1[categories])),"CHILDREN",
IF(ISNUMBER(SEARCH("*TEENS*",Table1[categories])),"TEENS"))))</f>
        <v>#VALUE!</v>
      </c>
      <c r="C1736" t="e">
        <f>Table1[[#This Row],[startdatetime]]</f>
        <v>#VALUE!</v>
      </c>
      <c r="D1736" t="e">
        <f>CONCATENATE(Table1[[#This Row],[summary]],
CHAR(13),
Table1[[#This Row],[startdayname]],
", ",
TEXT((Table1[[#This Row],[startshortdate]]),"MMM D"),
CHAR(13),
TEXT((Table1[[#This Row],[starttime]]), "h:mm am/pm"),CHAR(13),Table1[[#This Row],[description]],CHAR(13))</f>
        <v>#VALUE!</v>
      </c>
    </row>
    <row r="1737" spans="1:4" x14ac:dyDescent="0.25">
      <c r="A1737" t="e">
        <f>VLOOKUP(Table1[[#This Row],[locationaddress]],VENUEID!$A$2:$B$28,1,TRUE)</f>
        <v>#VALUE!</v>
      </c>
      <c r="B1737" t="e">
        <f>IF(Table1[[#This Row],[categories]]="","",
IF(ISNUMBER(SEARCH("*ADULTS*",Table1[categories])),"ADULTS",
IF(ISNUMBER(SEARCH("*CHILDREN*",Table1[categories])),"CHILDREN",
IF(ISNUMBER(SEARCH("*TEENS*",Table1[categories])),"TEENS"))))</f>
        <v>#VALUE!</v>
      </c>
      <c r="C1737" t="e">
        <f>Table1[[#This Row],[startdatetime]]</f>
        <v>#VALUE!</v>
      </c>
      <c r="D1737" t="e">
        <f>CONCATENATE(Table1[[#This Row],[summary]],
CHAR(13),
Table1[[#This Row],[startdayname]],
", ",
TEXT((Table1[[#This Row],[startshortdate]]),"MMM D"),
CHAR(13),
TEXT((Table1[[#This Row],[starttime]]), "h:mm am/pm"),CHAR(13),Table1[[#This Row],[description]],CHAR(13))</f>
        <v>#VALUE!</v>
      </c>
    </row>
    <row r="1738" spans="1:4" x14ac:dyDescent="0.25">
      <c r="A1738" t="e">
        <f>VLOOKUP(Table1[[#This Row],[locationaddress]],VENUEID!$A$2:$B$28,1,TRUE)</f>
        <v>#VALUE!</v>
      </c>
      <c r="B1738" t="e">
        <f>IF(Table1[[#This Row],[categories]]="","",
IF(ISNUMBER(SEARCH("*ADULTS*",Table1[categories])),"ADULTS",
IF(ISNUMBER(SEARCH("*CHILDREN*",Table1[categories])),"CHILDREN",
IF(ISNUMBER(SEARCH("*TEENS*",Table1[categories])),"TEENS"))))</f>
        <v>#VALUE!</v>
      </c>
      <c r="C1738" t="e">
        <f>Table1[[#This Row],[startdatetime]]</f>
        <v>#VALUE!</v>
      </c>
      <c r="D1738" t="e">
        <f>CONCATENATE(Table1[[#This Row],[summary]],
CHAR(13),
Table1[[#This Row],[startdayname]],
", ",
TEXT((Table1[[#This Row],[startshortdate]]),"MMM D"),
CHAR(13),
TEXT((Table1[[#This Row],[starttime]]), "h:mm am/pm"),CHAR(13),Table1[[#This Row],[description]],CHAR(13))</f>
        <v>#VALUE!</v>
      </c>
    </row>
    <row r="1739" spans="1:4" x14ac:dyDescent="0.25">
      <c r="A1739" t="e">
        <f>VLOOKUP(Table1[[#This Row],[locationaddress]],VENUEID!$A$2:$B$28,1,TRUE)</f>
        <v>#VALUE!</v>
      </c>
      <c r="B1739" t="e">
        <f>IF(Table1[[#This Row],[categories]]="","",
IF(ISNUMBER(SEARCH("*ADULTS*",Table1[categories])),"ADULTS",
IF(ISNUMBER(SEARCH("*CHILDREN*",Table1[categories])),"CHILDREN",
IF(ISNUMBER(SEARCH("*TEENS*",Table1[categories])),"TEENS"))))</f>
        <v>#VALUE!</v>
      </c>
      <c r="C1739" t="e">
        <f>Table1[[#This Row],[startdatetime]]</f>
        <v>#VALUE!</v>
      </c>
      <c r="D1739" t="e">
        <f>CONCATENATE(Table1[[#This Row],[summary]],
CHAR(13),
Table1[[#This Row],[startdayname]],
", ",
TEXT((Table1[[#This Row],[startshortdate]]),"MMM D"),
CHAR(13),
TEXT((Table1[[#This Row],[starttime]]), "h:mm am/pm"),CHAR(13),Table1[[#This Row],[description]],CHAR(13))</f>
        <v>#VALUE!</v>
      </c>
    </row>
    <row r="1740" spans="1:4" x14ac:dyDescent="0.25">
      <c r="A1740" t="e">
        <f>VLOOKUP(Table1[[#This Row],[locationaddress]],VENUEID!$A$2:$B$28,1,TRUE)</f>
        <v>#VALUE!</v>
      </c>
      <c r="B1740" t="e">
        <f>IF(Table1[[#This Row],[categories]]="","",
IF(ISNUMBER(SEARCH("*ADULTS*",Table1[categories])),"ADULTS",
IF(ISNUMBER(SEARCH("*CHILDREN*",Table1[categories])),"CHILDREN",
IF(ISNUMBER(SEARCH("*TEENS*",Table1[categories])),"TEENS"))))</f>
        <v>#VALUE!</v>
      </c>
      <c r="C1740" t="e">
        <f>Table1[[#This Row],[startdatetime]]</f>
        <v>#VALUE!</v>
      </c>
      <c r="D1740" t="e">
        <f>CONCATENATE(Table1[[#This Row],[summary]],
CHAR(13),
Table1[[#This Row],[startdayname]],
", ",
TEXT((Table1[[#This Row],[startshortdate]]),"MMM D"),
CHAR(13),
TEXT((Table1[[#This Row],[starttime]]), "h:mm am/pm"),CHAR(13),Table1[[#This Row],[description]],CHAR(13))</f>
        <v>#VALUE!</v>
      </c>
    </row>
    <row r="1741" spans="1:4" x14ac:dyDescent="0.25">
      <c r="A1741" t="e">
        <f>VLOOKUP(Table1[[#This Row],[locationaddress]],VENUEID!$A$2:$B$28,1,TRUE)</f>
        <v>#VALUE!</v>
      </c>
      <c r="B1741" t="e">
        <f>IF(Table1[[#This Row],[categories]]="","",
IF(ISNUMBER(SEARCH("*ADULTS*",Table1[categories])),"ADULTS",
IF(ISNUMBER(SEARCH("*CHILDREN*",Table1[categories])),"CHILDREN",
IF(ISNUMBER(SEARCH("*TEENS*",Table1[categories])),"TEENS"))))</f>
        <v>#VALUE!</v>
      </c>
      <c r="C1741" t="e">
        <f>Table1[[#This Row],[startdatetime]]</f>
        <v>#VALUE!</v>
      </c>
      <c r="D1741" t="e">
        <f>CONCATENATE(Table1[[#This Row],[summary]],
CHAR(13),
Table1[[#This Row],[startdayname]],
", ",
TEXT((Table1[[#This Row],[startshortdate]]),"MMM D"),
CHAR(13),
TEXT((Table1[[#This Row],[starttime]]), "h:mm am/pm"),CHAR(13),Table1[[#This Row],[description]],CHAR(13))</f>
        <v>#VALUE!</v>
      </c>
    </row>
    <row r="1742" spans="1:4" x14ac:dyDescent="0.25">
      <c r="A1742" t="e">
        <f>VLOOKUP(Table1[[#This Row],[locationaddress]],VENUEID!$A$2:$B$28,1,TRUE)</f>
        <v>#VALUE!</v>
      </c>
      <c r="B1742" t="e">
        <f>IF(Table1[[#This Row],[categories]]="","",
IF(ISNUMBER(SEARCH("*ADULTS*",Table1[categories])),"ADULTS",
IF(ISNUMBER(SEARCH("*CHILDREN*",Table1[categories])),"CHILDREN",
IF(ISNUMBER(SEARCH("*TEENS*",Table1[categories])),"TEENS"))))</f>
        <v>#VALUE!</v>
      </c>
      <c r="C1742" t="e">
        <f>Table1[[#This Row],[startdatetime]]</f>
        <v>#VALUE!</v>
      </c>
      <c r="D1742" t="e">
        <f>CONCATENATE(Table1[[#This Row],[summary]],
CHAR(13),
Table1[[#This Row],[startdayname]],
", ",
TEXT((Table1[[#This Row],[startshortdate]]),"MMM D"),
CHAR(13),
TEXT((Table1[[#This Row],[starttime]]), "h:mm am/pm"),CHAR(13),Table1[[#This Row],[description]],CHAR(13))</f>
        <v>#VALUE!</v>
      </c>
    </row>
    <row r="1743" spans="1:4" x14ac:dyDescent="0.25">
      <c r="A1743" t="e">
        <f>VLOOKUP(Table1[[#This Row],[locationaddress]],VENUEID!$A$2:$B$28,1,TRUE)</f>
        <v>#VALUE!</v>
      </c>
      <c r="B1743" t="e">
        <f>IF(Table1[[#This Row],[categories]]="","",
IF(ISNUMBER(SEARCH("*ADULTS*",Table1[categories])),"ADULTS",
IF(ISNUMBER(SEARCH("*CHILDREN*",Table1[categories])),"CHILDREN",
IF(ISNUMBER(SEARCH("*TEENS*",Table1[categories])),"TEENS"))))</f>
        <v>#VALUE!</v>
      </c>
      <c r="C1743" t="e">
        <f>Table1[[#This Row],[startdatetime]]</f>
        <v>#VALUE!</v>
      </c>
      <c r="D1743" t="e">
        <f>CONCATENATE(Table1[[#This Row],[summary]],
CHAR(13),
Table1[[#This Row],[startdayname]],
", ",
TEXT((Table1[[#This Row],[startshortdate]]),"MMM D"),
CHAR(13),
TEXT((Table1[[#This Row],[starttime]]), "h:mm am/pm"),CHAR(13),Table1[[#This Row],[description]],CHAR(13))</f>
        <v>#VALUE!</v>
      </c>
    </row>
    <row r="1744" spans="1:4" x14ac:dyDescent="0.25">
      <c r="A1744" t="e">
        <f>VLOOKUP(Table1[[#This Row],[locationaddress]],VENUEID!$A$2:$B$28,1,TRUE)</f>
        <v>#VALUE!</v>
      </c>
      <c r="B1744" t="e">
        <f>IF(Table1[[#This Row],[categories]]="","",
IF(ISNUMBER(SEARCH("*ADULTS*",Table1[categories])),"ADULTS",
IF(ISNUMBER(SEARCH("*CHILDREN*",Table1[categories])),"CHILDREN",
IF(ISNUMBER(SEARCH("*TEENS*",Table1[categories])),"TEENS"))))</f>
        <v>#VALUE!</v>
      </c>
      <c r="C1744" t="e">
        <f>Table1[[#This Row],[startdatetime]]</f>
        <v>#VALUE!</v>
      </c>
      <c r="D1744" t="e">
        <f>CONCATENATE(Table1[[#This Row],[summary]],
CHAR(13),
Table1[[#This Row],[startdayname]],
", ",
TEXT((Table1[[#This Row],[startshortdate]]),"MMM D"),
CHAR(13),
TEXT((Table1[[#This Row],[starttime]]), "h:mm am/pm"),CHAR(13),Table1[[#This Row],[description]],CHAR(13))</f>
        <v>#VALUE!</v>
      </c>
    </row>
    <row r="1745" spans="1:4" x14ac:dyDescent="0.25">
      <c r="A1745" t="e">
        <f>VLOOKUP(Table1[[#This Row],[locationaddress]],VENUEID!$A$2:$B$28,1,TRUE)</f>
        <v>#VALUE!</v>
      </c>
      <c r="B1745" t="e">
        <f>IF(Table1[[#This Row],[categories]]="","",
IF(ISNUMBER(SEARCH("*ADULTS*",Table1[categories])),"ADULTS",
IF(ISNUMBER(SEARCH("*CHILDREN*",Table1[categories])),"CHILDREN",
IF(ISNUMBER(SEARCH("*TEENS*",Table1[categories])),"TEENS"))))</f>
        <v>#VALUE!</v>
      </c>
      <c r="C1745" t="e">
        <f>Table1[[#This Row],[startdatetime]]</f>
        <v>#VALUE!</v>
      </c>
      <c r="D1745" t="e">
        <f>CONCATENATE(Table1[[#This Row],[summary]],
CHAR(13),
Table1[[#This Row],[startdayname]],
", ",
TEXT((Table1[[#This Row],[startshortdate]]),"MMM D"),
CHAR(13),
TEXT((Table1[[#This Row],[starttime]]), "h:mm am/pm"),CHAR(13),Table1[[#This Row],[description]],CHAR(13))</f>
        <v>#VALUE!</v>
      </c>
    </row>
    <row r="1746" spans="1:4" x14ac:dyDescent="0.25">
      <c r="A1746" t="e">
        <f>VLOOKUP(Table1[[#This Row],[locationaddress]],VENUEID!$A$2:$B$28,1,TRUE)</f>
        <v>#VALUE!</v>
      </c>
      <c r="B1746" t="e">
        <f>IF(Table1[[#This Row],[categories]]="","",
IF(ISNUMBER(SEARCH("*ADULTS*",Table1[categories])),"ADULTS",
IF(ISNUMBER(SEARCH("*CHILDREN*",Table1[categories])),"CHILDREN",
IF(ISNUMBER(SEARCH("*TEENS*",Table1[categories])),"TEENS"))))</f>
        <v>#VALUE!</v>
      </c>
      <c r="C1746" t="e">
        <f>Table1[[#This Row],[startdatetime]]</f>
        <v>#VALUE!</v>
      </c>
      <c r="D1746" t="e">
        <f>CONCATENATE(Table1[[#This Row],[summary]],
CHAR(13),
Table1[[#This Row],[startdayname]],
", ",
TEXT((Table1[[#This Row],[startshortdate]]),"MMM D"),
CHAR(13),
TEXT((Table1[[#This Row],[starttime]]), "h:mm am/pm"),CHAR(13),Table1[[#This Row],[description]],CHAR(13))</f>
        <v>#VALUE!</v>
      </c>
    </row>
    <row r="1747" spans="1:4" x14ac:dyDescent="0.25">
      <c r="A1747" t="e">
        <f>VLOOKUP(Table1[[#This Row],[locationaddress]],VENUEID!$A$2:$B$28,1,TRUE)</f>
        <v>#VALUE!</v>
      </c>
      <c r="B1747" t="e">
        <f>IF(Table1[[#This Row],[categories]]="","",
IF(ISNUMBER(SEARCH("*ADULTS*",Table1[categories])),"ADULTS",
IF(ISNUMBER(SEARCH("*CHILDREN*",Table1[categories])),"CHILDREN",
IF(ISNUMBER(SEARCH("*TEENS*",Table1[categories])),"TEENS"))))</f>
        <v>#VALUE!</v>
      </c>
      <c r="C1747" t="e">
        <f>Table1[[#This Row],[startdatetime]]</f>
        <v>#VALUE!</v>
      </c>
      <c r="D1747" t="e">
        <f>CONCATENATE(Table1[[#This Row],[summary]],
CHAR(13),
Table1[[#This Row],[startdayname]],
", ",
TEXT((Table1[[#This Row],[startshortdate]]),"MMM D"),
CHAR(13),
TEXT((Table1[[#This Row],[starttime]]), "h:mm am/pm"),CHAR(13),Table1[[#This Row],[description]],CHAR(13))</f>
        <v>#VALUE!</v>
      </c>
    </row>
    <row r="1748" spans="1:4" x14ac:dyDescent="0.25">
      <c r="A1748" t="e">
        <f>VLOOKUP(Table1[[#This Row],[locationaddress]],VENUEID!$A$2:$B$28,1,TRUE)</f>
        <v>#VALUE!</v>
      </c>
      <c r="B1748" t="e">
        <f>IF(Table1[[#This Row],[categories]]="","",
IF(ISNUMBER(SEARCH("*ADULTS*",Table1[categories])),"ADULTS",
IF(ISNUMBER(SEARCH("*CHILDREN*",Table1[categories])),"CHILDREN",
IF(ISNUMBER(SEARCH("*TEENS*",Table1[categories])),"TEENS"))))</f>
        <v>#VALUE!</v>
      </c>
      <c r="C1748" t="e">
        <f>Table1[[#This Row],[startdatetime]]</f>
        <v>#VALUE!</v>
      </c>
      <c r="D1748" t="e">
        <f>CONCATENATE(Table1[[#This Row],[summary]],
CHAR(13),
Table1[[#This Row],[startdayname]],
", ",
TEXT((Table1[[#This Row],[startshortdate]]),"MMM D"),
CHAR(13),
TEXT((Table1[[#This Row],[starttime]]), "h:mm am/pm"),CHAR(13),Table1[[#This Row],[description]],CHAR(13))</f>
        <v>#VALUE!</v>
      </c>
    </row>
    <row r="1749" spans="1:4" x14ac:dyDescent="0.25">
      <c r="A1749" t="e">
        <f>VLOOKUP(Table1[[#This Row],[locationaddress]],VENUEID!$A$2:$B$28,1,TRUE)</f>
        <v>#VALUE!</v>
      </c>
      <c r="B1749" t="e">
        <f>IF(Table1[[#This Row],[categories]]="","",
IF(ISNUMBER(SEARCH("*ADULTS*",Table1[categories])),"ADULTS",
IF(ISNUMBER(SEARCH("*CHILDREN*",Table1[categories])),"CHILDREN",
IF(ISNUMBER(SEARCH("*TEENS*",Table1[categories])),"TEENS"))))</f>
        <v>#VALUE!</v>
      </c>
      <c r="C1749" t="e">
        <f>Table1[[#This Row],[startdatetime]]</f>
        <v>#VALUE!</v>
      </c>
      <c r="D1749" t="e">
        <f>CONCATENATE(Table1[[#This Row],[summary]],
CHAR(13),
Table1[[#This Row],[startdayname]],
", ",
TEXT((Table1[[#This Row],[startshortdate]]),"MMM D"),
CHAR(13),
TEXT((Table1[[#This Row],[starttime]]), "h:mm am/pm"),CHAR(13),Table1[[#This Row],[description]],CHAR(13))</f>
        <v>#VALUE!</v>
      </c>
    </row>
    <row r="1750" spans="1:4" x14ac:dyDescent="0.25">
      <c r="A1750" t="e">
        <f>VLOOKUP(Table1[[#This Row],[locationaddress]],VENUEID!$A$2:$B$28,1,TRUE)</f>
        <v>#VALUE!</v>
      </c>
      <c r="B1750" t="e">
        <f>IF(Table1[[#This Row],[categories]]="","",
IF(ISNUMBER(SEARCH("*ADULTS*",Table1[categories])),"ADULTS",
IF(ISNUMBER(SEARCH("*CHILDREN*",Table1[categories])),"CHILDREN",
IF(ISNUMBER(SEARCH("*TEENS*",Table1[categories])),"TEENS"))))</f>
        <v>#VALUE!</v>
      </c>
      <c r="C1750" t="e">
        <f>Table1[[#This Row],[startdatetime]]</f>
        <v>#VALUE!</v>
      </c>
      <c r="D1750" t="e">
        <f>CONCATENATE(Table1[[#This Row],[summary]],
CHAR(13),
Table1[[#This Row],[startdayname]],
", ",
TEXT((Table1[[#This Row],[startshortdate]]),"MMM D"),
CHAR(13),
TEXT((Table1[[#This Row],[starttime]]), "h:mm am/pm"),CHAR(13),Table1[[#This Row],[description]],CHAR(13))</f>
        <v>#VALUE!</v>
      </c>
    </row>
    <row r="1751" spans="1:4" x14ac:dyDescent="0.25">
      <c r="A1751" t="e">
        <f>VLOOKUP(Table1[[#This Row],[locationaddress]],VENUEID!$A$2:$B$28,1,TRUE)</f>
        <v>#VALUE!</v>
      </c>
      <c r="B1751" t="e">
        <f>IF(Table1[[#This Row],[categories]]="","",
IF(ISNUMBER(SEARCH("*ADULTS*",Table1[categories])),"ADULTS",
IF(ISNUMBER(SEARCH("*CHILDREN*",Table1[categories])),"CHILDREN",
IF(ISNUMBER(SEARCH("*TEENS*",Table1[categories])),"TEENS"))))</f>
        <v>#VALUE!</v>
      </c>
      <c r="C1751" t="e">
        <f>Table1[[#This Row],[startdatetime]]</f>
        <v>#VALUE!</v>
      </c>
      <c r="D1751" t="e">
        <f>CONCATENATE(Table1[[#This Row],[summary]],
CHAR(13),
Table1[[#This Row],[startdayname]],
", ",
TEXT((Table1[[#This Row],[startshortdate]]),"MMM D"),
CHAR(13),
TEXT((Table1[[#This Row],[starttime]]), "h:mm am/pm"),CHAR(13),Table1[[#This Row],[description]],CHAR(13))</f>
        <v>#VALUE!</v>
      </c>
    </row>
    <row r="1752" spans="1:4" x14ac:dyDescent="0.25">
      <c r="A1752" t="e">
        <f>VLOOKUP(Table1[[#This Row],[locationaddress]],VENUEID!$A$2:$B$28,1,TRUE)</f>
        <v>#VALUE!</v>
      </c>
      <c r="B1752" t="e">
        <f>IF(Table1[[#This Row],[categories]]="","",
IF(ISNUMBER(SEARCH("*ADULTS*",Table1[categories])),"ADULTS",
IF(ISNUMBER(SEARCH("*CHILDREN*",Table1[categories])),"CHILDREN",
IF(ISNUMBER(SEARCH("*TEENS*",Table1[categories])),"TEENS"))))</f>
        <v>#VALUE!</v>
      </c>
      <c r="C1752" t="e">
        <f>Table1[[#This Row],[startdatetime]]</f>
        <v>#VALUE!</v>
      </c>
      <c r="D1752" t="e">
        <f>CONCATENATE(Table1[[#This Row],[summary]],
CHAR(13),
Table1[[#This Row],[startdayname]],
", ",
TEXT((Table1[[#This Row],[startshortdate]]),"MMM D"),
CHAR(13),
TEXT((Table1[[#This Row],[starttime]]), "h:mm am/pm"),CHAR(13),Table1[[#This Row],[description]],CHAR(13))</f>
        <v>#VALUE!</v>
      </c>
    </row>
    <row r="1753" spans="1:4" x14ac:dyDescent="0.25">
      <c r="A1753" t="e">
        <f>VLOOKUP(Table1[[#This Row],[locationaddress]],VENUEID!$A$2:$B$28,1,TRUE)</f>
        <v>#VALUE!</v>
      </c>
      <c r="B1753" t="e">
        <f>IF(Table1[[#This Row],[categories]]="","",
IF(ISNUMBER(SEARCH("*ADULTS*",Table1[categories])),"ADULTS",
IF(ISNUMBER(SEARCH("*CHILDREN*",Table1[categories])),"CHILDREN",
IF(ISNUMBER(SEARCH("*TEENS*",Table1[categories])),"TEENS"))))</f>
        <v>#VALUE!</v>
      </c>
      <c r="C1753" t="e">
        <f>Table1[[#This Row],[startdatetime]]</f>
        <v>#VALUE!</v>
      </c>
      <c r="D1753" t="e">
        <f>CONCATENATE(Table1[[#This Row],[summary]],
CHAR(13),
Table1[[#This Row],[startdayname]],
", ",
TEXT((Table1[[#This Row],[startshortdate]]),"MMM D"),
CHAR(13),
TEXT((Table1[[#This Row],[starttime]]), "h:mm am/pm"),CHAR(13),Table1[[#This Row],[description]],CHAR(13))</f>
        <v>#VALUE!</v>
      </c>
    </row>
    <row r="1754" spans="1:4" x14ac:dyDescent="0.25">
      <c r="A1754" t="e">
        <f>VLOOKUP(Table1[[#This Row],[locationaddress]],VENUEID!$A$2:$B$28,1,TRUE)</f>
        <v>#VALUE!</v>
      </c>
      <c r="B1754" t="e">
        <f>IF(Table1[[#This Row],[categories]]="","",
IF(ISNUMBER(SEARCH("*ADULTS*",Table1[categories])),"ADULTS",
IF(ISNUMBER(SEARCH("*CHILDREN*",Table1[categories])),"CHILDREN",
IF(ISNUMBER(SEARCH("*TEENS*",Table1[categories])),"TEENS"))))</f>
        <v>#VALUE!</v>
      </c>
      <c r="C1754" t="e">
        <f>Table1[[#This Row],[startdatetime]]</f>
        <v>#VALUE!</v>
      </c>
      <c r="D1754" t="e">
        <f>CONCATENATE(Table1[[#This Row],[summary]],
CHAR(13),
Table1[[#This Row],[startdayname]],
", ",
TEXT((Table1[[#This Row],[startshortdate]]),"MMM D"),
CHAR(13),
TEXT((Table1[[#This Row],[starttime]]), "h:mm am/pm"),CHAR(13),Table1[[#This Row],[description]],CHAR(13))</f>
        <v>#VALUE!</v>
      </c>
    </row>
    <row r="1755" spans="1:4" x14ac:dyDescent="0.25">
      <c r="A1755" t="e">
        <f>VLOOKUP(Table1[[#This Row],[locationaddress]],VENUEID!$A$2:$B$28,1,TRUE)</f>
        <v>#VALUE!</v>
      </c>
      <c r="B1755" t="e">
        <f>IF(Table1[[#This Row],[categories]]="","",
IF(ISNUMBER(SEARCH("*ADULTS*",Table1[categories])),"ADULTS",
IF(ISNUMBER(SEARCH("*CHILDREN*",Table1[categories])),"CHILDREN",
IF(ISNUMBER(SEARCH("*TEENS*",Table1[categories])),"TEENS"))))</f>
        <v>#VALUE!</v>
      </c>
      <c r="C1755" t="e">
        <f>Table1[[#This Row],[startdatetime]]</f>
        <v>#VALUE!</v>
      </c>
      <c r="D1755" t="e">
        <f>CONCATENATE(Table1[[#This Row],[summary]],
CHAR(13),
Table1[[#This Row],[startdayname]],
", ",
TEXT((Table1[[#This Row],[startshortdate]]),"MMM D"),
CHAR(13),
TEXT((Table1[[#This Row],[starttime]]), "h:mm am/pm"),CHAR(13),Table1[[#This Row],[description]],CHAR(13))</f>
        <v>#VALUE!</v>
      </c>
    </row>
    <row r="1756" spans="1:4" x14ac:dyDescent="0.25">
      <c r="A1756" t="e">
        <f>VLOOKUP(Table1[[#This Row],[locationaddress]],VENUEID!$A$2:$B$28,1,TRUE)</f>
        <v>#VALUE!</v>
      </c>
      <c r="B1756" t="e">
        <f>IF(Table1[[#This Row],[categories]]="","",
IF(ISNUMBER(SEARCH("*ADULTS*",Table1[categories])),"ADULTS",
IF(ISNUMBER(SEARCH("*CHILDREN*",Table1[categories])),"CHILDREN",
IF(ISNUMBER(SEARCH("*TEENS*",Table1[categories])),"TEENS"))))</f>
        <v>#VALUE!</v>
      </c>
      <c r="C1756" t="e">
        <f>Table1[[#This Row],[startdatetime]]</f>
        <v>#VALUE!</v>
      </c>
      <c r="D1756" t="e">
        <f>CONCATENATE(Table1[[#This Row],[summary]],
CHAR(13),
Table1[[#This Row],[startdayname]],
", ",
TEXT((Table1[[#This Row],[startshortdate]]),"MMM D"),
CHAR(13),
TEXT((Table1[[#This Row],[starttime]]), "h:mm am/pm"),CHAR(13),Table1[[#This Row],[description]],CHAR(13))</f>
        <v>#VALUE!</v>
      </c>
    </row>
    <row r="1757" spans="1:4" x14ac:dyDescent="0.25">
      <c r="A1757" t="e">
        <f>VLOOKUP(Table1[[#This Row],[locationaddress]],VENUEID!$A$2:$B$28,1,TRUE)</f>
        <v>#VALUE!</v>
      </c>
      <c r="B1757" t="e">
        <f>IF(Table1[[#This Row],[categories]]="","",
IF(ISNUMBER(SEARCH("*ADULTS*",Table1[categories])),"ADULTS",
IF(ISNUMBER(SEARCH("*CHILDREN*",Table1[categories])),"CHILDREN",
IF(ISNUMBER(SEARCH("*TEENS*",Table1[categories])),"TEENS"))))</f>
        <v>#VALUE!</v>
      </c>
      <c r="C1757" t="e">
        <f>Table1[[#This Row],[startdatetime]]</f>
        <v>#VALUE!</v>
      </c>
      <c r="D1757" t="e">
        <f>CONCATENATE(Table1[[#This Row],[summary]],
CHAR(13),
Table1[[#This Row],[startdayname]],
", ",
TEXT((Table1[[#This Row],[startshortdate]]),"MMM D"),
CHAR(13),
TEXT((Table1[[#This Row],[starttime]]), "h:mm am/pm"),CHAR(13),Table1[[#This Row],[description]],CHAR(13))</f>
        <v>#VALUE!</v>
      </c>
    </row>
    <row r="1758" spans="1:4" x14ac:dyDescent="0.25">
      <c r="A1758" t="e">
        <f>VLOOKUP(Table1[[#This Row],[locationaddress]],VENUEID!$A$2:$B$28,1,TRUE)</f>
        <v>#VALUE!</v>
      </c>
      <c r="B1758" t="e">
        <f>IF(Table1[[#This Row],[categories]]="","",
IF(ISNUMBER(SEARCH("*ADULTS*",Table1[categories])),"ADULTS",
IF(ISNUMBER(SEARCH("*CHILDREN*",Table1[categories])),"CHILDREN",
IF(ISNUMBER(SEARCH("*TEENS*",Table1[categories])),"TEENS"))))</f>
        <v>#VALUE!</v>
      </c>
      <c r="C1758" t="e">
        <f>Table1[[#This Row],[startdatetime]]</f>
        <v>#VALUE!</v>
      </c>
      <c r="D1758" t="e">
        <f>CONCATENATE(Table1[[#This Row],[summary]],
CHAR(13),
Table1[[#This Row],[startdayname]],
", ",
TEXT((Table1[[#This Row],[startshortdate]]),"MMM D"),
CHAR(13),
TEXT((Table1[[#This Row],[starttime]]), "h:mm am/pm"),CHAR(13),Table1[[#This Row],[description]],CHAR(13))</f>
        <v>#VALUE!</v>
      </c>
    </row>
    <row r="1759" spans="1:4" x14ac:dyDescent="0.25">
      <c r="A1759" t="e">
        <f>VLOOKUP(Table1[[#This Row],[locationaddress]],VENUEID!$A$2:$B$28,1,TRUE)</f>
        <v>#VALUE!</v>
      </c>
      <c r="B1759" t="e">
        <f>IF(Table1[[#This Row],[categories]]="","",
IF(ISNUMBER(SEARCH("*ADULTS*",Table1[categories])),"ADULTS",
IF(ISNUMBER(SEARCH("*CHILDREN*",Table1[categories])),"CHILDREN",
IF(ISNUMBER(SEARCH("*TEENS*",Table1[categories])),"TEENS"))))</f>
        <v>#VALUE!</v>
      </c>
      <c r="C1759" t="e">
        <f>Table1[[#This Row],[startdatetime]]</f>
        <v>#VALUE!</v>
      </c>
      <c r="D1759" t="e">
        <f>CONCATENATE(Table1[[#This Row],[summary]],
CHAR(13),
Table1[[#This Row],[startdayname]],
", ",
TEXT((Table1[[#This Row],[startshortdate]]),"MMM D"),
CHAR(13),
TEXT((Table1[[#This Row],[starttime]]), "h:mm am/pm"),CHAR(13),Table1[[#This Row],[description]],CHAR(13))</f>
        <v>#VALUE!</v>
      </c>
    </row>
    <row r="1760" spans="1:4" x14ac:dyDescent="0.25">
      <c r="A1760" t="e">
        <f>VLOOKUP(Table1[[#This Row],[locationaddress]],VENUEID!$A$2:$B$28,1,TRUE)</f>
        <v>#VALUE!</v>
      </c>
      <c r="B1760" t="e">
        <f>IF(Table1[[#This Row],[categories]]="","",
IF(ISNUMBER(SEARCH("*ADULTS*",Table1[categories])),"ADULTS",
IF(ISNUMBER(SEARCH("*CHILDREN*",Table1[categories])),"CHILDREN",
IF(ISNUMBER(SEARCH("*TEENS*",Table1[categories])),"TEENS"))))</f>
        <v>#VALUE!</v>
      </c>
      <c r="C1760" t="e">
        <f>Table1[[#This Row],[startdatetime]]</f>
        <v>#VALUE!</v>
      </c>
      <c r="D1760" t="e">
        <f>CONCATENATE(Table1[[#This Row],[summary]],
CHAR(13),
Table1[[#This Row],[startdayname]],
", ",
TEXT((Table1[[#This Row],[startshortdate]]),"MMM D"),
CHAR(13),
TEXT((Table1[[#This Row],[starttime]]), "h:mm am/pm"),CHAR(13),Table1[[#This Row],[description]],CHAR(13))</f>
        <v>#VALUE!</v>
      </c>
    </row>
    <row r="1761" spans="1:4" x14ac:dyDescent="0.25">
      <c r="A1761" t="e">
        <f>VLOOKUP(Table1[[#This Row],[locationaddress]],VENUEID!$A$2:$B$28,1,TRUE)</f>
        <v>#VALUE!</v>
      </c>
      <c r="B1761" t="e">
        <f>IF(Table1[[#This Row],[categories]]="","",
IF(ISNUMBER(SEARCH("*ADULTS*",Table1[categories])),"ADULTS",
IF(ISNUMBER(SEARCH("*CHILDREN*",Table1[categories])),"CHILDREN",
IF(ISNUMBER(SEARCH("*TEENS*",Table1[categories])),"TEENS"))))</f>
        <v>#VALUE!</v>
      </c>
      <c r="C1761" t="e">
        <f>Table1[[#This Row],[startdatetime]]</f>
        <v>#VALUE!</v>
      </c>
      <c r="D1761" t="e">
        <f>CONCATENATE(Table1[[#This Row],[summary]],
CHAR(13),
Table1[[#This Row],[startdayname]],
", ",
TEXT((Table1[[#This Row],[startshortdate]]),"MMM D"),
CHAR(13),
TEXT((Table1[[#This Row],[starttime]]), "h:mm am/pm"),CHAR(13),Table1[[#This Row],[description]],CHAR(13))</f>
        <v>#VALUE!</v>
      </c>
    </row>
    <row r="1762" spans="1:4" x14ac:dyDescent="0.25">
      <c r="A1762" t="e">
        <f>VLOOKUP(Table1[[#This Row],[locationaddress]],VENUEID!$A$2:$B$28,1,TRUE)</f>
        <v>#VALUE!</v>
      </c>
      <c r="B1762" t="e">
        <f>IF(Table1[[#This Row],[categories]]="","",
IF(ISNUMBER(SEARCH("*ADULTS*",Table1[categories])),"ADULTS",
IF(ISNUMBER(SEARCH("*CHILDREN*",Table1[categories])),"CHILDREN",
IF(ISNUMBER(SEARCH("*TEENS*",Table1[categories])),"TEENS"))))</f>
        <v>#VALUE!</v>
      </c>
      <c r="C1762" t="e">
        <f>Table1[[#This Row],[startdatetime]]</f>
        <v>#VALUE!</v>
      </c>
      <c r="D1762" t="e">
        <f>CONCATENATE(Table1[[#This Row],[summary]],
CHAR(13),
Table1[[#This Row],[startdayname]],
", ",
TEXT((Table1[[#This Row],[startshortdate]]),"MMM D"),
CHAR(13),
TEXT((Table1[[#This Row],[starttime]]), "h:mm am/pm"),CHAR(13),Table1[[#This Row],[description]],CHAR(13))</f>
        <v>#VALUE!</v>
      </c>
    </row>
    <row r="1763" spans="1:4" x14ac:dyDescent="0.25">
      <c r="A1763" t="e">
        <f>VLOOKUP(Table1[[#This Row],[locationaddress]],VENUEID!$A$2:$B$28,1,TRUE)</f>
        <v>#VALUE!</v>
      </c>
      <c r="B1763" t="e">
        <f>IF(Table1[[#This Row],[categories]]="","",
IF(ISNUMBER(SEARCH("*ADULTS*",Table1[categories])),"ADULTS",
IF(ISNUMBER(SEARCH("*CHILDREN*",Table1[categories])),"CHILDREN",
IF(ISNUMBER(SEARCH("*TEENS*",Table1[categories])),"TEENS"))))</f>
        <v>#VALUE!</v>
      </c>
      <c r="C1763" t="e">
        <f>Table1[[#This Row],[startdatetime]]</f>
        <v>#VALUE!</v>
      </c>
      <c r="D1763" t="e">
        <f>CONCATENATE(Table1[[#This Row],[summary]],
CHAR(13),
Table1[[#This Row],[startdayname]],
", ",
TEXT((Table1[[#This Row],[startshortdate]]),"MMM D"),
CHAR(13),
TEXT((Table1[[#This Row],[starttime]]), "h:mm am/pm"),CHAR(13),Table1[[#This Row],[description]],CHAR(13))</f>
        <v>#VALUE!</v>
      </c>
    </row>
    <row r="1764" spans="1:4" x14ac:dyDescent="0.25">
      <c r="A1764" t="e">
        <f>VLOOKUP(Table1[[#This Row],[locationaddress]],VENUEID!$A$2:$B$28,1,TRUE)</f>
        <v>#VALUE!</v>
      </c>
      <c r="B1764" t="e">
        <f>IF(Table1[[#This Row],[categories]]="","",
IF(ISNUMBER(SEARCH("*ADULTS*",Table1[categories])),"ADULTS",
IF(ISNUMBER(SEARCH("*CHILDREN*",Table1[categories])),"CHILDREN",
IF(ISNUMBER(SEARCH("*TEENS*",Table1[categories])),"TEENS"))))</f>
        <v>#VALUE!</v>
      </c>
      <c r="C1764" t="e">
        <f>Table1[[#This Row],[startdatetime]]</f>
        <v>#VALUE!</v>
      </c>
      <c r="D1764" t="e">
        <f>CONCATENATE(Table1[[#This Row],[summary]],
CHAR(13),
Table1[[#This Row],[startdayname]],
", ",
TEXT((Table1[[#This Row],[startshortdate]]),"MMM D"),
CHAR(13),
TEXT((Table1[[#This Row],[starttime]]), "h:mm am/pm"),CHAR(13),Table1[[#This Row],[description]],CHAR(13))</f>
        <v>#VALUE!</v>
      </c>
    </row>
    <row r="1765" spans="1:4" x14ac:dyDescent="0.25">
      <c r="A1765" t="e">
        <f>VLOOKUP(Table1[[#This Row],[locationaddress]],VENUEID!$A$2:$B$28,1,TRUE)</f>
        <v>#VALUE!</v>
      </c>
      <c r="B1765" t="e">
        <f>IF(Table1[[#This Row],[categories]]="","",
IF(ISNUMBER(SEARCH("*ADULTS*",Table1[categories])),"ADULTS",
IF(ISNUMBER(SEARCH("*CHILDREN*",Table1[categories])),"CHILDREN",
IF(ISNUMBER(SEARCH("*TEENS*",Table1[categories])),"TEENS"))))</f>
        <v>#VALUE!</v>
      </c>
      <c r="C1765" t="e">
        <f>Table1[[#This Row],[startdatetime]]</f>
        <v>#VALUE!</v>
      </c>
      <c r="D1765" t="e">
        <f>CONCATENATE(Table1[[#This Row],[summary]],
CHAR(13),
Table1[[#This Row],[startdayname]],
", ",
TEXT((Table1[[#This Row],[startshortdate]]),"MMM D"),
CHAR(13),
TEXT((Table1[[#This Row],[starttime]]), "h:mm am/pm"),CHAR(13),Table1[[#This Row],[description]],CHAR(13))</f>
        <v>#VALUE!</v>
      </c>
    </row>
    <row r="1766" spans="1:4" x14ac:dyDescent="0.25">
      <c r="A1766" t="e">
        <f>VLOOKUP(Table1[[#This Row],[locationaddress]],VENUEID!$A$2:$B$28,1,TRUE)</f>
        <v>#VALUE!</v>
      </c>
      <c r="B1766" t="e">
        <f>IF(Table1[[#This Row],[categories]]="","",
IF(ISNUMBER(SEARCH("*ADULTS*",Table1[categories])),"ADULTS",
IF(ISNUMBER(SEARCH("*CHILDREN*",Table1[categories])),"CHILDREN",
IF(ISNUMBER(SEARCH("*TEENS*",Table1[categories])),"TEENS"))))</f>
        <v>#VALUE!</v>
      </c>
      <c r="C1766" t="e">
        <f>Table1[[#This Row],[startdatetime]]</f>
        <v>#VALUE!</v>
      </c>
      <c r="D1766" t="e">
        <f>CONCATENATE(Table1[[#This Row],[summary]],
CHAR(13),
Table1[[#This Row],[startdayname]],
", ",
TEXT((Table1[[#This Row],[startshortdate]]),"MMM D"),
CHAR(13),
TEXT((Table1[[#This Row],[starttime]]), "h:mm am/pm"),CHAR(13),Table1[[#This Row],[description]],CHAR(13))</f>
        <v>#VALUE!</v>
      </c>
    </row>
    <row r="1767" spans="1:4" x14ac:dyDescent="0.25">
      <c r="A1767" t="e">
        <f>VLOOKUP(Table1[[#This Row],[locationaddress]],VENUEID!$A$2:$B$28,1,TRUE)</f>
        <v>#VALUE!</v>
      </c>
      <c r="B1767" t="e">
        <f>IF(Table1[[#This Row],[categories]]="","",
IF(ISNUMBER(SEARCH("*ADULTS*",Table1[categories])),"ADULTS",
IF(ISNUMBER(SEARCH("*CHILDREN*",Table1[categories])),"CHILDREN",
IF(ISNUMBER(SEARCH("*TEENS*",Table1[categories])),"TEENS"))))</f>
        <v>#VALUE!</v>
      </c>
      <c r="C1767" t="e">
        <f>Table1[[#This Row],[startdatetime]]</f>
        <v>#VALUE!</v>
      </c>
      <c r="D1767" t="e">
        <f>CONCATENATE(Table1[[#This Row],[summary]],
CHAR(13),
Table1[[#This Row],[startdayname]],
", ",
TEXT((Table1[[#This Row],[startshortdate]]),"MMM D"),
CHAR(13),
TEXT((Table1[[#This Row],[starttime]]), "h:mm am/pm"),CHAR(13),Table1[[#This Row],[description]],CHAR(13))</f>
        <v>#VALUE!</v>
      </c>
    </row>
    <row r="1768" spans="1:4" x14ac:dyDescent="0.25">
      <c r="A1768" t="e">
        <f>VLOOKUP(Table1[[#This Row],[locationaddress]],VENUEID!$A$2:$B$28,1,TRUE)</f>
        <v>#VALUE!</v>
      </c>
      <c r="B1768" t="e">
        <f>IF(Table1[[#This Row],[categories]]="","",
IF(ISNUMBER(SEARCH("*ADULTS*",Table1[categories])),"ADULTS",
IF(ISNUMBER(SEARCH("*CHILDREN*",Table1[categories])),"CHILDREN",
IF(ISNUMBER(SEARCH("*TEENS*",Table1[categories])),"TEENS"))))</f>
        <v>#VALUE!</v>
      </c>
      <c r="C1768" t="e">
        <f>Table1[[#This Row],[startdatetime]]</f>
        <v>#VALUE!</v>
      </c>
      <c r="D1768" t="e">
        <f>CONCATENATE(Table1[[#This Row],[summary]],
CHAR(13),
Table1[[#This Row],[startdayname]],
", ",
TEXT((Table1[[#This Row],[startshortdate]]),"MMM D"),
CHAR(13),
TEXT((Table1[[#This Row],[starttime]]), "h:mm am/pm"),CHAR(13),Table1[[#This Row],[description]],CHAR(13))</f>
        <v>#VALUE!</v>
      </c>
    </row>
    <row r="1769" spans="1:4" x14ac:dyDescent="0.25">
      <c r="A1769" t="e">
        <f>VLOOKUP(Table1[[#This Row],[locationaddress]],VENUEID!$A$2:$B$28,1,TRUE)</f>
        <v>#VALUE!</v>
      </c>
      <c r="B1769" t="e">
        <f>IF(Table1[[#This Row],[categories]]="","",
IF(ISNUMBER(SEARCH("*ADULTS*",Table1[categories])),"ADULTS",
IF(ISNUMBER(SEARCH("*CHILDREN*",Table1[categories])),"CHILDREN",
IF(ISNUMBER(SEARCH("*TEENS*",Table1[categories])),"TEENS"))))</f>
        <v>#VALUE!</v>
      </c>
      <c r="C1769" t="e">
        <f>Table1[[#This Row],[startdatetime]]</f>
        <v>#VALUE!</v>
      </c>
      <c r="D1769" t="e">
        <f>CONCATENATE(Table1[[#This Row],[summary]],
CHAR(13),
Table1[[#This Row],[startdayname]],
", ",
TEXT((Table1[[#This Row],[startshortdate]]),"MMM D"),
CHAR(13),
TEXT((Table1[[#This Row],[starttime]]), "h:mm am/pm"),CHAR(13),Table1[[#This Row],[description]],CHAR(13))</f>
        <v>#VALUE!</v>
      </c>
    </row>
    <row r="1770" spans="1:4" x14ac:dyDescent="0.25">
      <c r="A1770" t="e">
        <f>VLOOKUP(Table1[[#This Row],[locationaddress]],VENUEID!$A$2:$B$28,1,TRUE)</f>
        <v>#VALUE!</v>
      </c>
      <c r="B1770" t="e">
        <f>IF(Table1[[#This Row],[categories]]="","",
IF(ISNUMBER(SEARCH("*ADULTS*",Table1[categories])),"ADULTS",
IF(ISNUMBER(SEARCH("*CHILDREN*",Table1[categories])),"CHILDREN",
IF(ISNUMBER(SEARCH("*TEENS*",Table1[categories])),"TEENS"))))</f>
        <v>#VALUE!</v>
      </c>
      <c r="C1770" t="e">
        <f>Table1[[#This Row],[startdatetime]]</f>
        <v>#VALUE!</v>
      </c>
      <c r="D1770" t="e">
        <f>CONCATENATE(Table1[[#This Row],[summary]],
CHAR(13),
Table1[[#This Row],[startdayname]],
", ",
TEXT((Table1[[#This Row],[startshortdate]]),"MMM D"),
CHAR(13),
TEXT((Table1[[#This Row],[starttime]]), "h:mm am/pm"),CHAR(13),Table1[[#This Row],[description]],CHAR(13))</f>
        <v>#VALUE!</v>
      </c>
    </row>
    <row r="1771" spans="1:4" x14ac:dyDescent="0.25">
      <c r="A1771" t="e">
        <f>VLOOKUP(Table1[[#This Row],[locationaddress]],VENUEID!$A$2:$B$28,1,TRUE)</f>
        <v>#VALUE!</v>
      </c>
      <c r="B1771" t="e">
        <f>IF(Table1[[#This Row],[categories]]="","",
IF(ISNUMBER(SEARCH("*ADULTS*",Table1[categories])),"ADULTS",
IF(ISNUMBER(SEARCH("*CHILDREN*",Table1[categories])),"CHILDREN",
IF(ISNUMBER(SEARCH("*TEENS*",Table1[categories])),"TEENS"))))</f>
        <v>#VALUE!</v>
      </c>
      <c r="C1771" t="e">
        <f>Table1[[#This Row],[startdatetime]]</f>
        <v>#VALUE!</v>
      </c>
      <c r="D1771" t="e">
        <f>CONCATENATE(Table1[[#This Row],[summary]],
CHAR(13),
Table1[[#This Row],[startdayname]],
", ",
TEXT((Table1[[#This Row],[startshortdate]]),"MMM D"),
CHAR(13),
TEXT((Table1[[#This Row],[starttime]]), "h:mm am/pm"),CHAR(13),Table1[[#This Row],[description]],CHAR(13))</f>
        <v>#VALUE!</v>
      </c>
    </row>
    <row r="1772" spans="1:4" x14ac:dyDescent="0.25">
      <c r="A1772" t="e">
        <f>VLOOKUP(Table1[[#This Row],[locationaddress]],VENUEID!$A$2:$B$28,1,TRUE)</f>
        <v>#VALUE!</v>
      </c>
      <c r="B1772" t="e">
        <f>IF(Table1[[#This Row],[categories]]="","",
IF(ISNUMBER(SEARCH("*ADULTS*",Table1[categories])),"ADULTS",
IF(ISNUMBER(SEARCH("*CHILDREN*",Table1[categories])),"CHILDREN",
IF(ISNUMBER(SEARCH("*TEENS*",Table1[categories])),"TEENS"))))</f>
        <v>#VALUE!</v>
      </c>
      <c r="C1772" t="e">
        <f>Table1[[#This Row],[startdatetime]]</f>
        <v>#VALUE!</v>
      </c>
      <c r="D1772" t="e">
        <f>CONCATENATE(Table1[[#This Row],[summary]],
CHAR(13),
Table1[[#This Row],[startdayname]],
", ",
TEXT((Table1[[#This Row],[startshortdate]]),"MMM D"),
CHAR(13),
TEXT((Table1[[#This Row],[starttime]]), "h:mm am/pm"),CHAR(13),Table1[[#This Row],[description]],CHAR(13))</f>
        <v>#VALUE!</v>
      </c>
    </row>
    <row r="1773" spans="1:4" x14ac:dyDescent="0.25">
      <c r="A1773" t="e">
        <f>VLOOKUP(Table1[[#This Row],[locationaddress]],VENUEID!$A$2:$B$28,1,TRUE)</f>
        <v>#VALUE!</v>
      </c>
      <c r="B1773" t="e">
        <f>IF(Table1[[#This Row],[categories]]="","",
IF(ISNUMBER(SEARCH("*ADULTS*",Table1[categories])),"ADULTS",
IF(ISNUMBER(SEARCH("*CHILDREN*",Table1[categories])),"CHILDREN",
IF(ISNUMBER(SEARCH("*TEENS*",Table1[categories])),"TEENS"))))</f>
        <v>#VALUE!</v>
      </c>
      <c r="C1773" t="e">
        <f>Table1[[#This Row],[startdatetime]]</f>
        <v>#VALUE!</v>
      </c>
      <c r="D1773" t="e">
        <f>CONCATENATE(Table1[[#This Row],[summary]],
CHAR(13),
Table1[[#This Row],[startdayname]],
", ",
TEXT((Table1[[#This Row],[startshortdate]]),"MMM D"),
CHAR(13),
TEXT((Table1[[#This Row],[starttime]]), "h:mm am/pm"),CHAR(13),Table1[[#This Row],[description]],CHAR(13))</f>
        <v>#VALUE!</v>
      </c>
    </row>
    <row r="1774" spans="1:4" x14ac:dyDescent="0.25">
      <c r="A1774" t="e">
        <f>VLOOKUP(Table1[[#This Row],[locationaddress]],VENUEID!$A$2:$B$28,1,TRUE)</f>
        <v>#VALUE!</v>
      </c>
      <c r="B1774" t="e">
        <f>IF(Table1[[#This Row],[categories]]="","",
IF(ISNUMBER(SEARCH("*ADULTS*",Table1[categories])),"ADULTS",
IF(ISNUMBER(SEARCH("*CHILDREN*",Table1[categories])),"CHILDREN",
IF(ISNUMBER(SEARCH("*TEENS*",Table1[categories])),"TEENS"))))</f>
        <v>#VALUE!</v>
      </c>
      <c r="C1774" t="e">
        <f>Table1[[#This Row],[startdatetime]]</f>
        <v>#VALUE!</v>
      </c>
      <c r="D1774" t="e">
        <f>CONCATENATE(Table1[[#This Row],[summary]],
CHAR(13),
Table1[[#This Row],[startdayname]],
", ",
TEXT((Table1[[#This Row],[startshortdate]]),"MMM D"),
CHAR(13),
TEXT((Table1[[#This Row],[starttime]]), "h:mm am/pm"),CHAR(13),Table1[[#This Row],[description]],CHAR(13))</f>
        <v>#VALUE!</v>
      </c>
    </row>
    <row r="1775" spans="1:4" x14ac:dyDescent="0.25">
      <c r="A1775" t="e">
        <f>VLOOKUP(Table1[[#This Row],[locationaddress]],VENUEID!$A$2:$B$28,1,TRUE)</f>
        <v>#VALUE!</v>
      </c>
      <c r="B1775" t="e">
        <f>IF(Table1[[#This Row],[categories]]="","",
IF(ISNUMBER(SEARCH("*ADULTS*",Table1[categories])),"ADULTS",
IF(ISNUMBER(SEARCH("*CHILDREN*",Table1[categories])),"CHILDREN",
IF(ISNUMBER(SEARCH("*TEENS*",Table1[categories])),"TEENS"))))</f>
        <v>#VALUE!</v>
      </c>
      <c r="C1775" t="e">
        <f>Table1[[#This Row],[startdatetime]]</f>
        <v>#VALUE!</v>
      </c>
      <c r="D1775" t="e">
        <f>CONCATENATE(Table1[[#This Row],[summary]],
CHAR(13),
Table1[[#This Row],[startdayname]],
", ",
TEXT((Table1[[#This Row],[startshortdate]]),"MMM D"),
CHAR(13),
TEXT((Table1[[#This Row],[starttime]]), "h:mm am/pm"),CHAR(13),Table1[[#This Row],[description]],CHAR(13))</f>
        <v>#VALUE!</v>
      </c>
    </row>
    <row r="1776" spans="1:4" x14ac:dyDescent="0.25">
      <c r="A1776" t="e">
        <f>VLOOKUP(Table1[[#This Row],[locationaddress]],VENUEID!$A$2:$B$28,1,TRUE)</f>
        <v>#VALUE!</v>
      </c>
      <c r="B1776" t="e">
        <f>IF(Table1[[#This Row],[categories]]="","",
IF(ISNUMBER(SEARCH("*ADULTS*",Table1[categories])),"ADULTS",
IF(ISNUMBER(SEARCH("*CHILDREN*",Table1[categories])),"CHILDREN",
IF(ISNUMBER(SEARCH("*TEENS*",Table1[categories])),"TEENS"))))</f>
        <v>#VALUE!</v>
      </c>
      <c r="C1776" t="e">
        <f>Table1[[#This Row],[startdatetime]]</f>
        <v>#VALUE!</v>
      </c>
      <c r="D1776" t="e">
        <f>CONCATENATE(Table1[[#This Row],[summary]],
CHAR(13),
Table1[[#This Row],[startdayname]],
", ",
TEXT((Table1[[#This Row],[startshortdate]]),"MMM D"),
CHAR(13),
TEXT((Table1[[#This Row],[starttime]]), "h:mm am/pm"),CHAR(13),Table1[[#This Row],[description]],CHAR(13))</f>
        <v>#VALUE!</v>
      </c>
    </row>
    <row r="1777" spans="1:4" x14ac:dyDescent="0.25">
      <c r="A1777" t="e">
        <f>VLOOKUP(Table1[[#This Row],[locationaddress]],VENUEID!$A$2:$B$28,1,TRUE)</f>
        <v>#VALUE!</v>
      </c>
      <c r="B1777" t="e">
        <f>IF(Table1[[#This Row],[categories]]="","",
IF(ISNUMBER(SEARCH("*ADULTS*",Table1[categories])),"ADULTS",
IF(ISNUMBER(SEARCH("*CHILDREN*",Table1[categories])),"CHILDREN",
IF(ISNUMBER(SEARCH("*TEENS*",Table1[categories])),"TEENS"))))</f>
        <v>#VALUE!</v>
      </c>
      <c r="C1777" t="e">
        <f>Table1[[#This Row],[startdatetime]]</f>
        <v>#VALUE!</v>
      </c>
      <c r="D1777" t="e">
        <f>CONCATENATE(Table1[[#This Row],[summary]],
CHAR(13),
Table1[[#This Row],[startdayname]],
", ",
TEXT((Table1[[#This Row],[startshortdate]]),"MMM D"),
CHAR(13),
TEXT((Table1[[#This Row],[starttime]]), "h:mm am/pm"),CHAR(13),Table1[[#This Row],[description]],CHAR(13))</f>
        <v>#VALUE!</v>
      </c>
    </row>
    <row r="1778" spans="1:4" x14ac:dyDescent="0.25">
      <c r="A1778" t="e">
        <f>VLOOKUP(Table1[[#This Row],[locationaddress]],VENUEID!$A$2:$B$28,1,TRUE)</f>
        <v>#VALUE!</v>
      </c>
      <c r="B1778" t="e">
        <f>IF(Table1[[#This Row],[categories]]="","",
IF(ISNUMBER(SEARCH("*ADULTS*",Table1[categories])),"ADULTS",
IF(ISNUMBER(SEARCH("*CHILDREN*",Table1[categories])),"CHILDREN",
IF(ISNUMBER(SEARCH("*TEENS*",Table1[categories])),"TEENS"))))</f>
        <v>#VALUE!</v>
      </c>
      <c r="C1778" t="e">
        <f>Table1[[#This Row],[startdatetime]]</f>
        <v>#VALUE!</v>
      </c>
      <c r="D1778" t="e">
        <f>CONCATENATE(Table1[[#This Row],[summary]],
CHAR(13),
Table1[[#This Row],[startdayname]],
", ",
TEXT((Table1[[#This Row],[startshortdate]]),"MMM D"),
CHAR(13),
TEXT((Table1[[#This Row],[starttime]]), "h:mm am/pm"),CHAR(13),Table1[[#This Row],[description]],CHAR(13))</f>
        <v>#VALUE!</v>
      </c>
    </row>
    <row r="1779" spans="1:4" x14ac:dyDescent="0.25">
      <c r="A1779" t="e">
        <f>VLOOKUP(Table1[[#This Row],[locationaddress]],VENUEID!$A$2:$B$28,1,TRUE)</f>
        <v>#VALUE!</v>
      </c>
      <c r="B1779" t="e">
        <f>IF(Table1[[#This Row],[categories]]="","",
IF(ISNUMBER(SEARCH("*ADULTS*",Table1[categories])),"ADULTS",
IF(ISNUMBER(SEARCH("*CHILDREN*",Table1[categories])),"CHILDREN",
IF(ISNUMBER(SEARCH("*TEENS*",Table1[categories])),"TEENS"))))</f>
        <v>#VALUE!</v>
      </c>
      <c r="C1779" t="e">
        <f>Table1[[#This Row],[startdatetime]]</f>
        <v>#VALUE!</v>
      </c>
      <c r="D1779" t="e">
        <f>CONCATENATE(Table1[[#This Row],[summary]],
CHAR(13),
Table1[[#This Row],[startdayname]],
", ",
TEXT((Table1[[#This Row],[startshortdate]]),"MMM D"),
CHAR(13),
TEXT((Table1[[#This Row],[starttime]]), "h:mm am/pm"),CHAR(13),Table1[[#This Row],[description]],CHAR(13))</f>
        <v>#VALUE!</v>
      </c>
    </row>
    <row r="1780" spans="1:4" x14ac:dyDescent="0.25">
      <c r="A1780" t="e">
        <f>VLOOKUP(Table1[[#This Row],[locationaddress]],VENUEID!$A$2:$B$28,1,TRUE)</f>
        <v>#VALUE!</v>
      </c>
      <c r="B1780" t="e">
        <f>IF(Table1[[#This Row],[categories]]="","",
IF(ISNUMBER(SEARCH("*ADULTS*",Table1[categories])),"ADULTS",
IF(ISNUMBER(SEARCH("*CHILDREN*",Table1[categories])),"CHILDREN",
IF(ISNUMBER(SEARCH("*TEENS*",Table1[categories])),"TEENS"))))</f>
        <v>#VALUE!</v>
      </c>
      <c r="C1780" t="e">
        <f>Table1[[#This Row],[startdatetime]]</f>
        <v>#VALUE!</v>
      </c>
      <c r="D1780" t="e">
        <f>CONCATENATE(Table1[[#This Row],[summary]],
CHAR(13),
Table1[[#This Row],[startdayname]],
", ",
TEXT((Table1[[#This Row],[startshortdate]]),"MMM D"),
CHAR(13),
TEXT((Table1[[#This Row],[starttime]]), "h:mm am/pm"),CHAR(13),Table1[[#This Row],[description]],CHAR(13))</f>
        <v>#VALUE!</v>
      </c>
    </row>
    <row r="1781" spans="1:4" x14ac:dyDescent="0.25">
      <c r="A1781" t="e">
        <f>VLOOKUP(Table1[[#This Row],[locationaddress]],VENUEID!$A$2:$B$28,1,TRUE)</f>
        <v>#VALUE!</v>
      </c>
      <c r="B1781" t="e">
        <f>IF(Table1[[#This Row],[categories]]="","",
IF(ISNUMBER(SEARCH("*ADULTS*",Table1[categories])),"ADULTS",
IF(ISNUMBER(SEARCH("*CHILDREN*",Table1[categories])),"CHILDREN",
IF(ISNUMBER(SEARCH("*TEENS*",Table1[categories])),"TEENS"))))</f>
        <v>#VALUE!</v>
      </c>
      <c r="C1781" t="e">
        <f>Table1[[#This Row],[startdatetime]]</f>
        <v>#VALUE!</v>
      </c>
      <c r="D1781" t="e">
        <f>CONCATENATE(Table1[[#This Row],[summary]],
CHAR(13),
Table1[[#This Row],[startdayname]],
", ",
TEXT((Table1[[#This Row],[startshortdate]]),"MMM D"),
CHAR(13),
TEXT((Table1[[#This Row],[starttime]]), "h:mm am/pm"),CHAR(13),Table1[[#This Row],[description]],CHAR(13))</f>
        <v>#VALUE!</v>
      </c>
    </row>
    <row r="1782" spans="1:4" x14ac:dyDescent="0.25">
      <c r="A1782" t="e">
        <f>VLOOKUP(Table1[[#This Row],[locationaddress]],VENUEID!$A$2:$B$28,1,TRUE)</f>
        <v>#VALUE!</v>
      </c>
      <c r="B1782" t="e">
        <f>IF(Table1[[#This Row],[categories]]="","",
IF(ISNUMBER(SEARCH("*ADULTS*",Table1[categories])),"ADULTS",
IF(ISNUMBER(SEARCH("*CHILDREN*",Table1[categories])),"CHILDREN",
IF(ISNUMBER(SEARCH("*TEENS*",Table1[categories])),"TEENS"))))</f>
        <v>#VALUE!</v>
      </c>
      <c r="C1782" t="e">
        <f>Table1[[#This Row],[startdatetime]]</f>
        <v>#VALUE!</v>
      </c>
      <c r="D1782" t="e">
        <f>CONCATENATE(Table1[[#This Row],[summary]],
CHAR(13),
Table1[[#This Row],[startdayname]],
", ",
TEXT((Table1[[#This Row],[startshortdate]]),"MMM D"),
CHAR(13),
TEXT((Table1[[#This Row],[starttime]]), "h:mm am/pm"),CHAR(13),Table1[[#This Row],[description]],CHAR(13))</f>
        <v>#VALUE!</v>
      </c>
    </row>
    <row r="1783" spans="1:4" x14ac:dyDescent="0.25">
      <c r="A1783" t="e">
        <f>VLOOKUP(Table1[[#This Row],[locationaddress]],VENUEID!$A$2:$B$28,1,TRUE)</f>
        <v>#VALUE!</v>
      </c>
      <c r="B1783" t="e">
        <f>IF(Table1[[#This Row],[categories]]="","",
IF(ISNUMBER(SEARCH("*ADULTS*",Table1[categories])),"ADULTS",
IF(ISNUMBER(SEARCH("*CHILDREN*",Table1[categories])),"CHILDREN",
IF(ISNUMBER(SEARCH("*TEENS*",Table1[categories])),"TEENS"))))</f>
        <v>#VALUE!</v>
      </c>
      <c r="C1783" t="e">
        <f>Table1[[#This Row],[startdatetime]]</f>
        <v>#VALUE!</v>
      </c>
      <c r="D1783" t="e">
        <f>CONCATENATE(Table1[[#This Row],[summary]],
CHAR(13),
Table1[[#This Row],[startdayname]],
", ",
TEXT((Table1[[#This Row],[startshortdate]]),"MMM D"),
CHAR(13),
TEXT((Table1[[#This Row],[starttime]]), "h:mm am/pm"),CHAR(13),Table1[[#This Row],[description]],CHAR(13))</f>
        <v>#VALUE!</v>
      </c>
    </row>
    <row r="1784" spans="1:4" x14ac:dyDescent="0.25">
      <c r="A1784" t="e">
        <f>VLOOKUP(Table1[[#This Row],[locationaddress]],VENUEID!$A$2:$B$28,1,TRUE)</f>
        <v>#VALUE!</v>
      </c>
      <c r="B1784" t="e">
        <f>IF(Table1[[#This Row],[categories]]="","",
IF(ISNUMBER(SEARCH("*ADULTS*",Table1[categories])),"ADULTS",
IF(ISNUMBER(SEARCH("*CHILDREN*",Table1[categories])),"CHILDREN",
IF(ISNUMBER(SEARCH("*TEENS*",Table1[categories])),"TEENS"))))</f>
        <v>#VALUE!</v>
      </c>
      <c r="C1784" t="e">
        <f>Table1[[#This Row],[startdatetime]]</f>
        <v>#VALUE!</v>
      </c>
      <c r="D1784" t="e">
        <f>CONCATENATE(Table1[[#This Row],[summary]],
CHAR(13),
Table1[[#This Row],[startdayname]],
", ",
TEXT((Table1[[#This Row],[startshortdate]]),"MMM D"),
CHAR(13),
TEXT((Table1[[#This Row],[starttime]]), "h:mm am/pm"),CHAR(13),Table1[[#This Row],[description]],CHAR(13))</f>
        <v>#VALUE!</v>
      </c>
    </row>
    <row r="1785" spans="1:4" x14ac:dyDescent="0.25">
      <c r="A1785" t="e">
        <f>VLOOKUP(Table1[[#This Row],[locationaddress]],VENUEID!$A$2:$B$28,1,TRUE)</f>
        <v>#VALUE!</v>
      </c>
      <c r="B1785" t="e">
        <f>IF(Table1[[#This Row],[categories]]="","",
IF(ISNUMBER(SEARCH("*ADULTS*",Table1[categories])),"ADULTS",
IF(ISNUMBER(SEARCH("*CHILDREN*",Table1[categories])),"CHILDREN",
IF(ISNUMBER(SEARCH("*TEENS*",Table1[categories])),"TEENS"))))</f>
        <v>#VALUE!</v>
      </c>
      <c r="C1785" t="e">
        <f>Table1[[#This Row],[startdatetime]]</f>
        <v>#VALUE!</v>
      </c>
      <c r="D1785" t="e">
        <f>CONCATENATE(Table1[[#This Row],[summary]],
CHAR(13),
Table1[[#This Row],[startdayname]],
", ",
TEXT((Table1[[#This Row],[startshortdate]]),"MMM D"),
CHAR(13),
TEXT((Table1[[#This Row],[starttime]]), "h:mm am/pm"),CHAR(13),Table1[[#This Row],[description]],CHAR(13))</f>
        <v>#VALUE!</v>
      </c>
    </row>
    <row r="1786" spans="1:4" x14ac:dyDescent="0.25">
      <c r="A1786" t="e">
        <f>VLOOKUP(Table1[[#This Row],[locationaddress]],VENUEID!$A$2:$B$28,1,TRUE)</f>
        <v>#VALUE!</v>
      </c>
      <c r="B1786" t="e">
        <f>IF(Table1[[#This Row],[categories]]="","",
IF(ISNUMBER(SEARCH("*ADULTS*",Table1[categories])),"ADULTS",
IF(ISNUMBER(SEARCH("*CHILDREN*",Table1[categories])),"CHILDREN",
IF(ISNUMBER(SEARCH("*TEENS*",Table1[categories])),"TEENS"))))</f>
        <v>#VALUE!</v>
      </c>
      <c r="C1786" t="e">
        <f>Table1[[#This Row],[startdatetime]]</f>
        <v>#VALUE!</v>
      </c>
      <c r="D1786" t="e">
        <f>CONCATENATE(Table1[[#This Row],[summary]],
CHAR(13),
Table1[[#This Row],[startdayname]],
", ",
TEXT((Table1[[#This Row],[startshortdate]]),"MMM D"),
CHAR(13),
TEXT((Table1[[#This Row],[starttime]]), "h:mm am/pm"),CHAR(13),Table1[[#This Row],[description]],CHAR(13))</f>
        <v>#VALUE!</v>
      </c>
    </row>
    <row r="1787" spans="1:4" x14ac:dyDescent="0.25">
      <c r="A1787" t="e">
        <f>VLOOKUP(Table1[[#This Row],[locationaddress]],VENUEID!$A$2:$B$28,1,TRUE)</f>
        <v>#VALUE!</v>
      </c>
      <c r="B1787" t="e">
        <f>IF(Table1[[#This Row],[categories]]="","",
IF(ISNUMBER(SEARCH("*ADULTS*",Table1[categories])),"ADULTS",
IF(ISNUMBER(SEARCH("*CHILDREN*",Table1[categories])),"CHILDREN",
IF(ISNUMBER(SEARCH("*TEENS*",Table1[categories])),"TEENS"))))</f>
        <v>#VALUE!</v>
      </c>
      <c r="C1787" t="e">
        <f>Table1[[#This Row],[startdatetime]]</f>
        <v>#VALUE!</v>
      </c>
      <c r="D1787" t="e">
        <f>CONCATENATE(Table1[[#This Row],[summary]],
CHAR(13),
Table1[[#This Row],[startdayname]],
", ",
TEXT((Table1[[#This Row],[startshortdate]]),"MMM D"),
CHAR(13),
TEXT((Table1[[#This Row],[starttime]]), "h:mm am/pm"),CHAR(13),Table1[[#This Row],[description]],CHAR(13))</f>
        <v>#VALUE!</v>
      </c>
    </row>
    <row r="1788" spans="1:4" x14ac:dyDescent="0.25">
      <c r="A1788" t="e">
        <f>VLOOKUP(Table1[[#This Row],[locationaddress]],VENUEID!$A$2:$B$28,1,TRUE)</f>
        <v>#VALUE!</v>
      </c>
      <c r="B1788" t="e">
        <f>IF(Table1[[#This Row],[categories]]="","",
IF(ISNUMBER(SEARCH("*ADULTS*",Table1[categories])),"ADULTS",
IF(ISNUMBER(SEARCH("*CHILDREN*",Table1[categories])),"CHILDREN",
IF(ISNUMBER(SEARCH("*TEENS*",Table1[categories])),"TEENS"))))</f>
        <v>#VALUE!</v>
      </c>
      <c r="C1788" t="e">
        <f>Table1[[#This Row],[startdatetime]]</f>
        <v>#VALUE!</v>
      </c>
      <c r="D1788" t="e">
        <f>CONCATENATE(Table1[[#This Row],[summary]],
CHAR(13),
Table1[[#This Row],[startdayname]],
", ",
TEXT((Table1[[#This Row],[startshortdate]]),"MMM D"),
CHAR(13),
TEXT((Table1[[#This Row],[starttime]]), "h:mm am/pm"),CHAR(13),Table1[[#This Row],[description]],CHAR(13))</f>
        <v>#VALUE!</v>
      </c>
    </row>
    <row r="1789" spans="1:4" x14ac:dyDescent="0.25">
      <c r="A1789" t="e">
        <f>VLOOKUP(Table1[[#This Row],[locationaddress]],VENUEID!$A$2:$B$28,1,TRUE)</f>
        <v>#VALUE!</v>
      </c>
      <c r="B1789" t="e">
        <f>IF(Table1[[#This Row],[categories]]="","",
IF(ISNUMBER(SEARCH("*ADULTS*",Table1[categories])),"ADULTS",
IF(ISNUMBER(SEARCH("*CHILDREN*",Table1[categories])),"CHILDREN",
IF(ISNUMBER(SEARCH("*TEENS*",Table1[categories])),"TEENS"))))</f>
        <v>#VALUE!</v>
      </c>
      <c r="C1789" t="e">
        <f>Table1[[#This Row],[startdatetime]]</f>
        <v>#VALUE!</v>
      </c>
      <c r="D1789" t="e">
        <f>CONCATENATE(Table1[[#This Row],[summary]],
CHAR(13),
Table1[[#This Row],[startdayname]],
", ",
TEXT((Table1[[#This Row],[startshortdate]]),"MMM D"),
CHAR(13),
TEXT((Table1[[#This Row],[starttime]]), "h:mm am/pm"),CHAR(13),Table1[[#This Row],[description]],CHAR(13))</f>
        <v>#VALUE!</v>
      </c>
    </row>
    <row r="1790" spans="1:4" x14ac:dyDescent="0.25">
      <c r="A1790" t="e">
        <f>VLOOKUP(Table1[[#This Row],[locationaddress]],VENUEID!$A$2:$B$28,1,TRUE)</f>
        <v>#VALUE!</v>
      </c>
      <c r="B1790" t="e">
        <f>IF(Table1[[#This Row],[categories]]="","",
IF(ISNUMBER(SEARCH("*ADULTS*",Table1[categories])),"ADULTS",
IF(ISNUMBER(SEARCH("*CHILDREN*",Table1[categories])),"CHILDREN",
IF(ISNUMBER(SEARCH("*TEENS*",Table1[categories])),"TEENS"))))</f>
        <v>#VALUE!</v>
      </c>
      <c r="C1790" t="e">
        <f>Table1[[#This Row],[startdatetime]]</f>
        <v>#VALUE!</v>
      </c>
      <c r="D1790" t="e">
        <f>CONCATENATE(Table1[[#This Row],[summary]],
CHAR(13),
Table1[[#This Row],[startdayname]],
", ",
TEXT((Table1[[#This Row],[startshortdate]]),"MMM D"),
CHAR(13),
TEXT((Table1[[#This Row],[starttime]]), "h:mm am/pm"),CHAR(13),Table1[[#This Row],[description]],CHAR(13))</f>
        <v>#VALUE!</v>
      </c>
    </row>
    <row r="1791" spans="1:4" x14ac:dyDescent="0.25">
      <c r="A1791" t="e">
        <f>VLOOKUP(Table1[[#This Row],[locationaddress]],VENUEID!$A$2:$B$28,1,TRUE)</f>
        <v>#VALUE!</v>
      </c>
      <c r="B1791" t="e">
        <f>IF(Table1[[#This Row],[categories]]="","",
IF(ISNUMBER(SEARCH("*ADULTS*",Table1[categories])),"ADULTS",
IF(ISNUMBER(SEARCH("*CHILDREN*",Table1[categories])),"CHILDREN",
IF(ISNUMBER(SEARCH("*TEENS*",Table1[categories])),"TEENS"))))</f>
        <v>#VALUE!</v>
      </c>
      <c r="C1791" t="e">
        <f>Table1[[#This Row],[startdatetime]]</f>
        <v>#VALUE!</v>
      </c>
      <c r="D1791" t="e">
        <f>CONCATENATE(Table1[[#This Row],[summary]],
CHAR(13),
Table1[[#This Row],[startdayname]],
", ",
TEXT((Table1[[#This Row],[startshortdate]]),"MMM D"),
CHAR(13),
TEXT((Table1[[#This Row],[starttime]]), "h:mm am/pm"),CHAR(13),Table1[[#This Row],[description]],CHAR(13))</f>
        <v>#VALUE!</v>
      </c>
    </row>
    <row r="1792" spans="1:4" x14ac:dyDescent="0.25">
      <c r="A1792" t="e">
        <f>VLOOKUP(Table1[[#This Row],[locationaddress]],VENUEID!$A$2:$B$28,1,TRUE)</f>
        <v>#VALUE!</v>
      </c>
      <c r="B1792" t="e">
        <f>IF(Table1[[#This Row],[categories]]="","",
IF(ISNUMBER(SEARCH("*ADULTS*",Table1[categories])),"ADULTS",
IF(ISNUMBER(SEARCH("*CHILDREN*",Table1[categories])),"CHILDREN",
IF(ISNUMBER(SEARCH("*TEENS*",Table1[categories])),"TEENS"))))</f>
        <v>#VALUE!</v>
      </c>
      <c r="C1792" t="e">
        <f>Table1[[#This Row],[startdatetime]]</f>
        <v>#VALUE!</v>
      </c>
      <c r="D1792" t="e">
        <f>CONCATENATE(Table1[[#This Row],[summary]],
CHAR(13),
Table1[[#This Row],[startdayname]],
", ",
TEXT((Table1[[#This Row],[startshortdate]]),"MMM D"),
CHAR(13),
TEXT((Table1[[#This Row],[starttime]]), "h:mm am/pm"),CHAR(13),Table1[[#This Row],[description]],CHAR(13))</f>
        <v>#VALUE!</v>
      </c>
    </row>
    <row r="1793" spans="1:4" x14ac:dyDescent="0.25">
      <c r="A1793" t="e">
        <f>VLOOKUP(Table1[[#This Row],[locationaddress]],VENUEID!$A$2:$B$28,1,TRUE)</f>
        <v>#VALUE!</v>
      </c>
      <c r="B1793" t="e">
        <f>IF(Table1[[#This Row],[categories]]="","",
IF(ISNUMBER(SEARCH("*ADULTS*",Table1[categories])),"ADULTS",
IF(ISNUMBER(SEARCH("*CHILDREN*",Table1[categories])),"CHILDREN",
IF(ISNUMBER(SEARCH("*TEENS*",Table1[categories])),"TEENS"))))</f>
        <v>#VALUE!</v>
      </c>
      <c r="C1793" t="e">
        <f>Table1[[#This Row],[startdatetime]]</f>
        <v>#VALUE!</v>
      </c>
      <c r="D1793" t="e">
        <f>CONCATENATE(Table1[[#This Row],[summary]],
CHAR(13),
Table1[[#This Row],[startdayname]],
", ",
TEXT((Table1[[#This Row],[startshortdate]]),"MMM D"),
CHAR(13),
TEXT((Table1[[#This Row],[starttime]]), "h:mm am/pm"),CHAR(13),Table1[[#This Row],[description]],CHAR(13))</f>
        <v>#VALUE!</v>
      </c>
    </row>
    <row r="1794" spans="1:4" x14ac:dyDescent="0.25">
      <c r="A1794" t="e">
        <f>VLOOKUP(Table1[[#This Row],[locationaddress]],VENUEID!$A$2:$B$28,1,TRUE)</f>
        <v>#VALUE!</v>
      </c>
      <c r="B1794" t="e">
        <f>IF(Table1[[#This Row],[categories]]="","",
IF(ISNUMBER(SEARCH("*ADULTS*",Table1[categories])),"ADULTS",
IF(ISNUMBER(SEARCH("*CHILDREN*",Table1[categories])),"CHILDREN",
IF(ISNUMBER(SEARCH("*TEENS*",Table1[categories])),"TEENS"))))</f>
        <v>#VALUE!</v>
      </c>
      <c r="C1794" t="e">
        <f>Table1[[#This Row],[startdatetime]]</f>
        <v>#VALUE!</v>
      </c>
      <c r="D1794" t="e">
        <f>CONCATENATE(Table1[[#This Row],[summary]],
CHAR(13),
Table1[[#This Row],[startdayname]],
", ",
TEXT((Table1[[#This Row],[startshortdate]]),"MMM D"),
CHAR(13),
TEXT((Table1[[#This Row],[starttime]]), "h:mm am/pm"),CHAR(13),Table1[[#This Row],[description]],CHAR(13))</f>
        <v>#VALUE!</v>
      </c>
    </row>
    <row r="1795" spans="1:4" x14ac:dyDescent="0.25">
      <c r="A1795" t="e">
        <f>VLOOKUP(Table1[[#This Row],[locationaddress]],VENUEID!$A$2:$B$28,1,TRUE)</f>
        <v>#VALUE!</v>
      </c>
      <c r="B1795" t="e">
        <f>IF(Table1[[#This Row],[categories]]="","",
IF(ISNUMBER(SEARCH("*ADULTS*",Table1[categories])),"ADULTS",
IF(ISNUMBER(SEARCH("*CHILDREN*",Table1[categories])),"CHILDREN",
IF(ISNUMBER(SEARCH("*TEENS*",Table1[categories])),"TEENS"))))</f>
        <v>#VALUE!</v>
      </c>
      <c r="C1795" t="e">
        <f>Table1[[#This Row],[startdatetime]]</f>
        <v>#VALUE!</v>
      </c>
      <c r="D1795" t="e">
        <f>CONCATENATE(Table1[[#This Row],[summary]],
CHAR(13),
Table1[[#This Row],[startdayname]],
", ",
TEXT((Table1[[#This Row],[startshortdate]]),"MMM D"),
CHAR(13),
TEXT((Table1[[#This Row],[starttime]]), "h:mm am/pm"),CHAR(13),Table1[[#This Row],[description]],CHAR(13))</f>
        <v>#VALUE!</v>
      </c>
    </row>
    <row r="1796" spans="1:4" x14ac:dyDescent="0.25">
      <c r="A1796" t="e">
        <f>VLOOKUP(Table1[[#This Row],[locationaddress]],VENUEID!$A$2:$B$28,1,TRUE)</f>
        <v>#VALUE!</v>
      </c>
      <c r="B1796" t="e">
        <f>IF(Table1[[#This Row],[categories]]="","",
IF(ISNUMBER(SEARCH("*ADULTS*",Table1[categories])),"ADULTS",
IF(ISNUMBER(SEARCH("*CHILDREN*",Table1[categories])),"CHILDREN",
IF(ISNUMBER(SEARCH("*TEENS*",Table1[categories])),"TEENS"))))</f>
        <v>#VALUE!</v>
      </c>
      <c r="C1796" t="e">
        <f>Table1[[#This Row],[startdatetime]]</f>
        <v>#VALUE!</v>
      </c>
      <c r="D1796" t="e">
        <f>CONCATENATE(Table1[[#This Row],[summary]],
CHAR(13),
Table1[[#This Row],[startdayname]],
", ",
TEXT((Table1[[#This Row],[startshortdate]]),"MMM D"),
CHAR(13),
TEXT((Table1[[#This Row],[starttime]]), "h:mm am/pm"),CHAR(13),Table1[[#This Row],[description]],CHAR(13))</f>
        <v>#VALUE!</v>
      </c>
    </row>
    <row r="1797" spans="1:4" x14ac:dyDescent="0.25">
      <c r="A1797" t="e">
        <f>VLOOKUP(Table1[[#This Row],[locationaddress]],VENUEID!$A$2:$B$28,1,TRUE)</f>
        <v>#VALUE!</v>
      </c>
      <c r="B1797" t="e">
        <f>IF(Table1[[#This Row],[categories]]="","",
IF(ISNUMBER(SEARCH("*ADULTS*",Table1[categories])),"ADULTS",
IF(ISNUMBER(SEARCH("*CHILDREN*",Table1[categories])),"CHILDREN",
IF(ISNUMBER(SEARCH("*TEENS*",Table1[categories])),"TEENS"))))</f>
        <v>#VALUE!</v>
      </c>
      <c r="C1797" t="e">
        <f>Table1[[#This Row],[startdatetime]]</f>
        <v>#VALUE!</v>
      </c>
      <c r="D1797" t="e">
        <f>CONCATENATE(Table1[[#This Row],[summary]],
CHAR(13),
Table1[[#This Row],[startdayname]],
", ",
TEXT((Table1[[#This Row],[startshortdate]]),"MMM D"),
CHAR(13),
TEXT((Table1[[#This Row],[starttime]]), "h:mm am/pm"),CHAR(13),Table1[[#This Row],[description]],CHAR(13))</f>
        <v>#VALUE!</v>
      </c>
    </row>
    <row r="1798" spans="1:4" x14ac:dyDescent="0.25">
      <c r="A1798" t="e">
        <f>VLOOKUP(Table1[[#This Row],[locationaddress]],VENUEID!$A$2:$B$28,1,TRUE)</f>
        <v>#VALUE!</v>
      </c>
      <c r="B1798" t="e">
        <f>IF(Table1[[#This Row],[categories]]="","",
IF(ISNUMBER(SEARCH("*ADULTS*",Table1[categories])),"ADULTS",
IF(ISNUMBER(SEARCH("*CHILDREN*",Table1[categories])),"CHILDREN",
IF(ISNUMBER(SEARCH("*TEENS*",Table1[categories])),"TEENS"))))</f>
        <v>#VALUE!</v>
      </c>
      <c r="C1798" t="e">
        <f>Table1[[#This Row],[startdatetime]]</f>
        <v>#VALUE!</v>
      </c>
      <c r="D1798" t="e">
        <f>CONCATENATE(Table1[[#This Row],[summary]],
CHAR(13),
Table1[[#This Row],[startdayname]],
", ",
TEXT((Table1[[#This Row],[startshortdate]]),"MMM D"),
CHAR(13),
TEXT((Table1[[#This Row],[starttime]]), "h:mm am/pm"),CHAR(13),Table1[[#This Row],[description]],CHAR(13))</f>
        <v>#VALUE!</v>
      </c>
    </row>
    <row r="1799" spans="1:4" x14ac:dyDescent="0.25">
      <c r="A1799" t="e">
        <f>VLOOKUP(Table1[[#This Row],[locationaddress]],VENUEID!$A$2:$B$28,1,TRUE)</f>
        <v>#VALUE!</v>
      </c>
      <c r="B1799" t="e">
        <f>IF(Table1[[#This Row],[categories]]="","",
IF(ISNUMBER(SEARCH("*ADULTS*",Table1[categories])),"ADULTS",
IF(ISNUMBER(SEARCH("*CHILDREN*",Table1[categories])),"CHILDREN",
IF(ISNUMBER(SEARCH("*TEENS*",Table1[categories])),"TEENS"))))</f>
        <v>#VALUE!</v>
      </c>
      <c r="C1799" t="e">
        <f>Table1[[#This Row],[startdatetime]]</f>
        <v>#VALUE!</v>
      </c>
      <c r="D1799" t="e">
        <f>CONCATENATE(Table1[[#This Row],[summary]],
CHAR(13),
Table1[[#This Row],[startdayname]],
", ",
TEXT((Table1[[#This Row],[startshortdate]]),"MMM D"),
CHAR(13),
TEXT((Table1[[#This Row],[starttime]]), "h:mm am/pm"),CHAR(13),Table1[[#This Row],[description]],CHAR(13))</f>
        <v>#VALUE!</v>
      </c>
    </row>
    <row r="1800" spans="1:4" x14ac:dyDescent="0.25">
      <c r="A1800" t="e">
        <f>VLOOKUP(Table1[[#This Row],[locationaddress]],VENUEID!$A$2:$B$28,1,TRUE)</f>
        <v>#VALUE!</v>
      </c>
      <c r="B1800" t="e">
        <f>IF(Table1[[#This Row],[categories]]="","",
IF(ISNUMBER(SEARCH("*ADULTS*",Table1[categories])),"ADULTS",
IF(ISNUMBER(SEARCH("*CHILDREN*",Table1[categories])),"CHILDREN",
IF(ISNUMBER(SEARCH("*TEENS*",Table1[categories])),"TEENS"))))</f>
        <v>#VALUE!</v>
      </c>
      <c r="C1800" t="e">
        <f>Table1[[#This Row],[startdatetime]]</f>
        <v>#VALUE!</v>
      </c>
      <c r="D1800" t="e">
        <f>CONCATENATE(Table1[[#This Row],[summary]],
CHAR(13),
Table1[[#This Row],[startdayname]],
", ",
TEXT((Table1[[#This Row],[startshortdate]]),"MMM D"),
CHAR(13),
TEXT((Table1[[#This Row],[starttime]]), "h:mm am/pm"),CHAR(13),Table1[[#This Row],[description]],CHAR(13))</f>
        <v>#VALUE!</v>
      </c>
    </row>
    <row r="1801" spans="1:4" x14ac:dyDescent="0.25">
      <c r="A1801" t="e">
        <f>VLOOKUP(Table1[[#This Row],[locationaddress]],VENUEID!$A$2:$B$28,1,TRUE)</f>
        <v>#VALUE!</v>
      </c>
      <c r="B1801" t="e">
        <f>IF(Table1[[#This Row],[categories]]="","",
IF(ISNUMBER(SEARCH("*ADULTS*",Table1[categories])),"ADULTS",
IF(ISNUMBER(SEARCH("*CHILDREN*",Table1[categories])),"CHILDREN",
IF(ISNUMBER(SEARCH("*TEENS*",Table1[categories])),"TEENS"))))</f>
        <v>#VALUE!</v>
      </c>
      <c r="C1801" t="e">
        <f>Table1[[#This Row],[startdatetime]]</f>
        <v>#VALUE!</v>
      </c>
      <c r="D1801" t="e">
        <f>CONCATENATE(Table1[[#This Row],[summary]],
CHAR(13),
Table1[[#This Row],[startdayname]],
", ",
TEXT((Table1[[#This Row],[startshortdate]]),"MMM D"),
CHAR(13),
TEXT((Table1[[#This Row],[starttime]]), "h:mm am/pm"),CHAR(13),Table1[[#This Row],[description]],CHAR(13))</f>
        <v>#VALUE!</v>
      </c>
    </row>
    <row r="1802" spans="1:4" x14ac:dyDescent="0.25">
      <c r="A1802" t="e">
        <f>VLOOKUP(Table1[[#This Row],[locationaddress]],VENUEID!$A$2:$B$28,1,TRUE)</f>
        <v>#VALUE!</v>
      </c>
      <c r="B1802" t="e">
        <f>IF(Table1[[#This Row],[categories]]="","",
IF(ISNUMBER(SEARCH("*ADULTS*",Table1[categories])),"ADULTS",
IF(ISNUMBER(SEARCH("*CHILDREN*",Table1[categories])),"CHILDREN",
IF(ISNUMBER(SEARCH("*TEENS*",Table1[categories])),"TEENS"))))</f>
        <v>#VALUE!</v>
      </c>
      <c r="C1802" t="e">
        <f>Table1[[#This Row],[startdatetime]]</f>
        <v>#VALUE!</v>
      </c>
      <c r="D1802" t="e">
        <f>CONCATENATE(Table1[[#This Row],[summary]],
CHAR(13),
Table1[[#This Row],[startdayname]],
", ",
TEXT((Table1[[#This Row],[startshortdate]]),"MMM D"),
CHAR(13),
TEXT((Table1[[#This Row],[starttime]]), "h:mm am/pm"),CHAR(13),Table1[[#This Row],[description]],CHAR(13))</f>
        <v>#VALUE!</v>
      </c>
    </row>
    <row r="1803" spans="1:4" x14ac:dyDescent="0.25">
      <c r="A1803" t="e">
        <f>VLOOKUP(Table1[[#This Row],[locationaddress]],VENUEID!$A$2:$B$28,1,TRUE)</f>
        <v>#VALUE!</v>
      </c>
      <c r="B1803" t="e">
        <f>IF(Table1[[#This Row],[categories]]="","",
IF(ISNUMBER(SEARCH("*ADULTS*",Table1[categories])),"ADULTS",
IF(ISNUMBER(SEARCH("*CHILDREN*",Table1[categories])),"CHILDREN",
IF(ISNUMBER(SEARCH("*TEENS*",Table1[categories])),"TEENS"))))</f>
        <v>#VALUE!</v>
      </c>
      <c r="C1803" t="e">
        <f>Table1[[#This Row],[startdatetime]]</f>
        <v>#VALUE!</v>
      </c>
      <c r="D1803" t="e">
        <f>CONCATENATE(Table1[[#This Row],[summary]],
CHAR(13),
Table1[[#This Row],[startdayname]],
", ",
TEXT((Table1[[#This Row],[startshortdate]]),"MMM D"),
CHAR(13),
TEXT((Table1[[#This Row],[starttime]]), "h:mm am/pm"),CHAR(13),Table1[[#This Row],[description]],CHAR(13))</f>
        <v>#VALUE!</v>
      </c>
    </row>
    <row r="1804" spans="1:4" x14ac:dyDescent="0.25">
      <c r="A1804" t="e">
        <f>VLOOKUP(Table1[[#This Row],[locationaddress]],VENUEID!$A$2:$B$28,1,TRUE)</f>
        <v>#VALUE!</v>
      </c>
      <c r="B1804" t="e">
        <f>IF(Table1[[#This Row],[categories]]="","",
IF(ISNUMBER(SEARCH("*ADULTS*",Table1[categories])),"ADULTS",
IF(ISNUMBER(SEARCH("*CHILDREN*",Table1[categories])),"CHILDREN",
IF(ISNUMBER(SEARCH("*TEENS*",Table1[categories])),"TEENS"))))</f>
        <v>#VALUE!</v>
      </c>
      <c r="C1804" t="e">
        <f>Table1[[#This Row],[startdatetime]]</f>
        <v>#VALUE!</v>
      </c>
      <c r="D1804" t="e">
        <f>CONCATENATE(Table1[[#This Row],[summary]],
CHAR(13),
Table1[[#This Row],[startdayname]],
", ",
TEXT((Table1[[#This Row],[startshortdate]]),"MMM D"),
CHAR(13),
TEXT((Table1[[#This Row],[starttime]]), "h:mm am/pm"),CHAR(13),Table1[[#This Row],[description]],CHAR(13))</f>
        <v>#VALUE!</v>
      </c>
    </row>
    <row r="1805" spans="1:4" x14ac:dyDescent="0.25">
      <c r="A1805" t="e">
        <f>VLOOKUP(Table1[[#This Row],[locationaddress]],VENUEID!$A$2:$B$28,1,TRUE)</f>
        <v>#VALUE!</v>
      </c>
      <c r="B1805" t="e">
        <f>IF(Table1[[#This Row],[categories]]="","",
IF(ISNUMBER(SEARCH("*ADULTS*",Table1[categories])),"ADULTS",
IF(ISNUMBER(SEARCH("*CHILDREN*",Table1[categories])),"CHILDREN",
IF(ISNUMBER(SEARCH("*TEENS*",Table1[categories])),"TEENS"))))</f>
        <v>#VALUE!</v>
      </c>
      <c r="C1805" t="e">
        <f>Table1[[#This Row],[startdatetime]]</f>
        <v>#VALUE!</v>
      </c>
      <c r="D1805" t="e">
        <f>CONCATENATE(Table1[[#This Row],[summary]],
CHAR(13),
Table1[[#This Row],[startdayname]],
", ",
TEXT((Table1[[#This Row],[startshortdate]]),"MMM D"),
CHAR(13),
TEXT((Table1[[#This Row],[starttime]]), "h:mm am/pm"),CHAR(13),Table1[[#This Row],[description]],CHAR(13))</f>
        <v>#VALUE!</v>
      </c>
    </row>
    <row r="1806" spans="1:4" x14ac:dyDescent="0.25">
      <c r="A1806" t="e">
        <f>VLOOKUP(Table1[[#This Row],[locationaddress]],VENUEID!$A$2:$B$28,1,TRUE)</f>
        <v>#VALUE!</v>
      </c>
      <c r="B1806" t="e">
        <f>IF(Table1[[#This Row],[categories]]="","",
IF(ISNUMBER(SEARCH("*ADULTS*",Table1[categories])),"ADULTS",
IF(ISNUMBER(SEARCH("*CHILDREN*",Table1[categories])),"CHILDREN",
IF(ISNUMBER(SEARCH("*TEENS*",Table1[categories])),"TEENS"))))</f>
        <v>#VALUE!</v>
      </c>
      <c r="C1806" t="e">
        <f>Table1[[#This Row],[startdatetime]]</f>
        <v>#VALUE!</v>
      </c>
      <c r="D1806" t="e">
        <f>CONCATENATE(Table1[[#This Row],[summary]],
CHAR(13),
Table1[[#This Row],[startdayname]],
", ",
TEXT((Table1[[#This Row],[startshortdate]]),"MMM D"),
CHAR(13),
TEXT((Table1[[#This Row],[starttime]]), "h:mm am/pm"),CHAR(13),Table1[[#This Row],[description]],CHAR(13))</f>
        <v>#VALUE!</v>
      </c>
    </row>
    <row r="1807" spans="1:4" x14ac:dyDescent="0.25">
      <c r="A1807" t="e">
        <f>VLOOKUP(Table1[[#This Row],[locationaddress]],VENUEID!$A$2:$B$28,1,TRUE)</f>
        <v>#VALUE!</v>
      </c>
      <c r="B1807" t="e">
        <f>IF(Table1[[#This Row],[categories]]="","",
IF(ISNUMBER(SEARCH("*ADULTS*",Table1[categories])),"ADULTS",
IF(ISNUMBER(SEARCH("*CHILDREN*",Table1[categories])),"CHILDREN",
IF(ISNUMBER(SEARCH("*TEENS*",Table1[categories])),"TEENS"))))</f>
        <v>#VALUE!</v>
      </c>
      <c r="C1807" t="e">
        <f>Table1[[#This Row],[startdatetime]]</f>
        <v>#VALUE!</v>
      </c>
      <c r="D1807" t="e">
        <f>CONCATENATE(Table1[[#This Row],[summary]],
CHAR(13),
Table1[[#This Row],[startdayname]],
", ",
TEXT((Table1[[#This Row],[startshortdate]]),"MMM D"),
CHAR(13),
TEXT((Table1[[#This Row],[starttime]]), "h:mm am/pm"),CHAR(13),Table1[[#This Row],[description]],CHAR(13))</f>
        <v>#VALUE!</v>
      </c>
    </row>
    <row r="1808" spans="1:4" x14ac:dyDescent="0.25">
      <c r="A1808" t="e">
        <f>VLOOKUP(Table1[[#This Row],[locationaddress]],VENUEID!$A$2:$B$28,1,TRUE)</f>
        <v>#VALUE!</v>
      </c>
      <c r="B1808" t="e">
        <f>IF(Table1[[#This Row],[categories]]="","",
IF(ISNUMBER(SEARCH("*ADULTS*",Table1[categories])),"ADULTS",
IF(ISNUMBER(SEARCH("*CHILDREN*",Table1[categories])),"CHILDREN",
IF(ISNUMBER(SEARCH("*TEENS*",Table1[categories])),"TEENS"))))</f>
        <v>#VALUE!</v>
      </c>
      <c r="C1808" t="e">
        <f>Table1[[#This Row],[startdatetime]]</f>
        <v>#VALUE!</v>
      </c>
      <c r="D1808" t="e">
        <f>CONCATENATE(Table1[[#This Row],[summary]],
CHAR(13),
Table1[[#This Row],[startdayname]],
", ",
TEXT((Table1[[#This Row],[startshortdate]]),"MMM D"),
CHAR(13),
TEXT((Table1[[#This Row],[starttime]]), "h:mm am/pm"),CHAR(13),Table1[[#This Row],[description]],CHAR(13))</f>
        <v>#VALUE!</v>
      </c>
    </row>
    <row r="1809" spans="1:4" x14ac:dyDescent="0.25">
      <c r="A1809" t="e">
        <f>VLOOKUP(Table1[[#This Row],[locationaddress]],VENUEID!$A$2:$B$28,1,TRUE)</f>
        <v>#VALUE!</v>
      </c>
      <c r="B1809" t="e">
        <f>IF(Table1[[#This Row],[categories]]="","",
IF(ISNUMBER(SEARCH("*ADULTS*",Table1[categories])),"ADULTS",
IF(ISNUMBER(SEARCH("*CHILDREN*",Table1[categories])),"CHILDREN",
IF(ISNUMBER(SEARCH("*TEENS*",Table1[categories])),"TEENS"))))</f>
        <v>#VALUE!</v>
      </c>
      <c r="C1809" t="e">
        <f>Table1[[#This Row],[startdatetime]]</f>
        <v>#VALUE!</v>
      </c>
      <c r="D1809" t="e">
        <f>CONCATENATE(Table1[[#This Row],[summary]],
CHAR(13),
Table1[[#This Row],[startdayname]],
", ",
TEXT((Table1[[#This Row],[startshortdate]]),"MMM D"),
CHAR(13),
TEXT((Table1[[#This Row],[starttime]]), "h:mm am/pm"),CHAR(13),Table1[[#This Row],[description]],CHAR(13))</f>
        <v>#VALUE!</v>
      </c>
    </row>
    <row r="1810" spans="1:4" x14ac:dyDescent="0.25">
      <c r="A1810" t="e">
        <f>VLOOKUP(Table1[[#This Row],[locationaddress]],VENUEID!$A$2:$B$28,1,TRUE)</f>
        <v>#VALUE!</v>
      </c>
      <c r="B1810" t="e">
        <f>IF(Table1[[#This Row],[categories]]="","",
IF(ISNUMBER(SEARCH("*ADULTS*",Table1[categories])),"ADULTS",
IF(ISNUMBER(SEARCH("*CHILDREN*",Table1[categories])),"CHILDREN",
IF(ISNUMBER(SEARCH("*TEENS*",Table1[categories])),"TEENS"))))</f>
        <v>#VALUE!</v>
      </c>
      <c r="C1810" t="e">
        <f>Table1[[#This Row],[startdatetime]]</f>
        <v>#VALUE!</v>
      </c>
      <c r="D1810" t="e">
        <f>CONCATENATE(Table1[[#This Row],[summary]],
CHAR(13),
Table1[[#This Row],[startdayname]],
", ",
TEXT((Table1[[#This Row],[startshortdate]]),"MMM D"),
CHAR(13),
TEXT((Table1[[#This Row],[starttime]]), "h:mm am/pm"),CHAR(13),Table1[[#This Row],[description]],CHAR(13))</f>
        <v>#VALUE!</v>
      </c>
    </row>
    <row r="1811" spans="1:4" x14ac:dyDescent="0.25">
      <c r="A1811" t="e">
        <f>VLOOKUP(Table1[[#This Row],[locationaddress]],VENUEID!$A$2:$B$28,1,TRUE)</f>
        <v>#VALUE!</v>
      </c>
      <c r="B1811" t="e">
        <f>IF(Table1[[#This Row],[categories]]="","",
IF(ISNUMBER(SEARCH("*ADULTS*",Table1[categories])),"ADULTS",
IF(ISNUMBER(SEARCH("*CHILDREN*",Table1[categories])),"CHILDREN",
IF(ISNUMBER(SEARCH("*TEENS*",Table1[categories])),"TEENS"))))</f>
        <v>#VALUE!</v>
      </c>
      <c r="C1811" t="e">
        <f>Table1[[#This Row],[startdatetime]]</f>
        <v>#VALUE!</v>
      </c>
      <c r="D1811" t="e">
        <f>CONCATENATE(Table1[[#This Row],[summary]],
CHAR(13),
Table1[[#This Row],[startdayname]],
", ",
TEXT((Table1[[#This Row],[startshortdate]]),"MMM D"),
CHAR(13),
TEXT((Table1[[#This Row],[starttime]]), "h:mm am/pm"),CHAR(13),Table1[[#This Row],[description]],CHAR(13))</f>
        <v>#VALUE!</v>
      </c>
    </row>
    <row r="1812" spans="1:4" x14ac:dyDescent="0.25">
      <c r="A1812" t="e">
        <f>VLOOKUP(Table1[[#This Row],[locationaddress]],VENUEID!$A$2:$B$28,1,TRUE)</f>
        <v>#VALUE!</v>
      </c>
      <c r="B1812" t="e">
        <f>IF(Table1[[#This Row],[categories]]="","",
IF(ISNUMBER(SEARCH("*ADULTS*",Table1[categories])),"ADULTS",
IF(ISNUMBER(SEARCH("*CHILDREN*",Table1[categories])),"CHILDREN",
IF(ISNUMBER(SEARCH("*TEENS*",Table1[categories])),"TEENS"))))</f>
        <v>#VALUE!</v>
      </c>
      <c r="C1812" t="e">
        <f>Table1[[#This Row],[startdatetime]]</f>
        <v>#VALUE!</v>
      </c>
      <c r="D1812" t="e">
        <f>CONCATENATE(Table1[[#This Row],[summary]],
CHAR(13),
Table1[[#This Row],[startdayname]],
", ",
TEXT((Table1[[#This Row],[startshortdate]]),"MMM D"),
CHAR(13),
TEXT((Table1[[#This Row],[starttime]]), "h:mm am/pm"),CHAR(13),Table1[[#This Row],[description]],CHAR(13))</f>
        <v>#VALUE!</v>
      </c>
    </row>
    <row r="1813" spans="1:4" x14ac:dyDescent="0.25">
      <c r="A1813" t="e">
        <f>VLOOKUP(Table1[[#This Row],[locationaddress]],VENUEID!$A$2:$B$28,1,TRUE)</f>
        <v>#VALUE!</v>
      </c>
      <c r="B1813" t="e">
        <f>IF(Table1[[#This Row],[categories]]="","",
IF(ISNUMBER(SEARCH("*ADULTS*",Table1[categories])),"ADULTS",
IF(ISNUMBER(SEARCH("*CHILDREN*",Table1[categories])),"CHILDREN",
IF(ISNUMBER(SEARCH("*TEENS*",Table1[categories])),"TEENS"))))</f>
        <v>#VALUE!</v>
      </c>
      <c r="C1813" t="e">
        <f>Table1[[#This Row],[startdatetime]]</f>
        <v>#VALUE!</v>
      </c>
      <c r="D1813" t="e">
        <f>CONCATENATE(Table1[[#This Row],[summary]],
CHAR(13),
Table1[[#This Row],[startdayname]],
", ",
TEXT((Table1[[#This Row],[startshortdate]]),"MMM D"),
CHAR(13),
TEXT((Table1[[#This Row],[starttime]]), "h:mm am/pm"),CHAR(13),Table1[[#This Row],[description]],CHAR(13))</f>
        <v>#VALUE!</v>
      </c>
    </row>
    <row r="1814" spans="1:4" x14ac:dyDescent="0.25">
      <c r="A1814" t="e">
        <f>VLOOKUP(Table1[[#This Row],[locationaddress]],VENUEID!$A$2:$B$28,1,TRUE)</f>
        <v>#VALUE!</v>
      </c>
      <c r="B1814" t="e">
        <f>IF(Table1[[#This Row],[categories]]="","",
IF(ISNUMBER(SEARCH("*ADULTS*",Table1[categories])),"ADULTS",
IF(ISNUMBER(SEARCH("*CHILDREN*",Table1[categories])),"CHILDREN",
IF(ISNUMBER(SEARCH("*TEENS*",Table1[categories])),"TEENS"))))</f>
        <v>#VALUE!</v>
      </c>
      <c r="C1814" t="e">
        <f>Table1[[#This Row],[startdatetime]]</f>
        <v>#VALUE!</v>
      </c>
      <c r="D1814" t="e">
        <f>CONCATENATE(Table1[[#This Row],[summary]],
CHAR(13),
Table1[[#This Row],[startdayname]],
", ",
TEXT((Table1[[#This Row],[startshortdate]]),"MMM D"),
CHAR(13),
TEXT((Table1[[#This Row],[starttime]]), "h:mm am/pm"),CHAR(13),Table1[[#This Row],[description]],CHAR(13))</f>
        <v>#VALUE!</v>
      </c>
    </row>
    <row r="1815" spans="1:4" x14ac:dyDescent="0.25">
      <c r="A1815" t="e">
        <f>VLOOKUP(Table1[[#This Row],[locationaddress]],VENUEID!$A$2:$B$28,1,TRUE)</f>
        <v>#VALUE!</v>
      </c>
      <c r="B1815" t="e">
        <f>IF(Table1[[#This Row],[categories]]="","",
IF(ISNUMBER(SEARCH("*ADULTS*",Table1[categories])),"ADULTS",
IF(ISNUMBER(SEARCH("*CHILDREN*",Table1[categories])),"CHILDREN",
IF(ISNUMBER(SEARCH("*TEENS*",Table1[categories])),"TEENS"))))</f>
        <v>#VALUE!</v>
      </c>
      <c r="C1815" t="e">
        <f>Table1[[#This Row],[startdatetime]]</f>
        <v>#VALUE!</v>
      </c>
      <c r="D1815" t="e">
        <f>CONCATENATE(Table1[[#This Row],[summary]],
CHAR(13),
Table1[[#This Row],[startdayname]],
", ",
TEXT((Table1[[#This Row],[startshortdate]]),"MMM D"),
CHAR(13),
TEXT((Table1[[#This Row],[starttime]]), "h:mm am/pm"),CHAR(13),Table1[[#This Row],[description]],CHAR(13))</f>
        <v>#VALUE!</v>
      </c>
    </row>
    <row r="1816" spans="1:4" x14ac:dyDescent="0.25">
      <c r="A1816" t="e">
        <f>VLOOKUP(Table1[[#This Row],[locationaddress]],VENUEID!$A$2:$B$28,1,TRUE)</f>
        <v>#VALUE!</v>
      </c>
      <c r="B1816" t="e">
        <f>IF(Table1[[#This Row],[categories]]="","",
IF(ISNUMBER(SEARCH("*ADULTS*",Table1[categories])),"ADULTS",
IF(ISNUMBER(SEARCH("*CHILDREN*",Table1[categories])),"CHILDREN",
IF(ISNUMBER(SEARCH("*TEENS*",Table1[categories])),"TEENS"))))</f>
        <v>#VALUE!</v>
      </c>
      <c r="C1816" t="e">
        <f>Table1[[#This Row],[startdatetime]]</f>
        <v>#VALUE!</v>
      </c>
      <c r="D1816" t="e">
        <f>CONCATENATE(Table1[[#This Row],[summary]],
CHAR(13),
Table1[[#This Row],[startdayname]],
", ",
TEXT((Table1[[#This Row],[startshortdate]]),"MMM D"),
CHAR(13),
TEXT((Table1[[#This Row],[starttime]]), "h:mm am/pm"),CHAR(13),Table1[[#This Row],[description]],CHAR(13))</f>
        <v>#VALUE!</v>
      </c>
    </row>
    <row r="1817" spans="1:4" x14ac:dyDescent="0.25">
      <c r="A1817" t="e">
        <f>VLOOKUP(Table1[[#This Row],[locationaddress]],VENUEID!$A$2:$B$28,1,TRUE)</f>
        <v>#VALUE!</v>
      </c>
      <c r="B1817" t="e">
        <f>IF(Table1[[#This Row],[categories]]="","",
IF(ISNUMBER(SEARCH("*ADULTS*",Table1[categories])),"ADULTS",
IF(ISNUMBER(SEARCH("*CHILDREN*",Table1[categories])),"CHILDREN",
IF(ISNUMBER(SEARCH("*TEENS*",Table1[categories])),"TEENS"))))</f>
        <v>#VALUE!</v>
      </c>
      <c r="C1817" t="e">
        <f>Table1[[#This Row],[startdatetime]]</f>
        <v>#VALUE!</v>
      </c>
      <c r="D1817" t="e">
        <f>CONCATENATE(Table1[[#This Row],[summary]],
CHAR(13),
Table1[[#This Row],[startdayname]],
", ",
TEXT((Table1[[#This Row],[startshortdate]]),"MMM D"),
CHAR(13),
TEXT((Table1[[#This Row],[starttime]]), "h:mm am/pm"),CHAR(13),Table1[[#This Row],[description]],CHAR(13))</f>
        <v>#VALUE!</v>
      </c>
    </row>
    <row r="1818" spans="1:4" x14ac:dyDescent="0.25">
      <c r="A1818" t="e">
        <f>VLOOKUP(Table1[[#This Row],[locationaddress]],VENUEID!$A$2:$B$28,1,TRUE)</f>
        <v>#VALUE!</v>
      </c>
      <c r="B1818" t="e">
        <f>IF(Table1[[#This Row],[categories]]="","",
IF(ISNUMBER(SEARCH("*ADULTS*",Table1[categories])),"ADULTS",
IF(ISNUMBER(SEARCH("*CHILDREN*",Table1[categories])),"CHILDREN",
IF(ISNUMBER(SEARCH("*TEENS*",Table1[categories])),"TEENS"))))</f>
        <v>#VALUE!</v>
      </c>
      <c r="C1818" t="e">
        <f>Table1[[#This Row],[startdatetime]]</f>
        <v>#VALUE!</v>
      </c>
      <c r="D1818" t="e">
        <f>CONCATENATE(Table1[[#This Row],[summary]],
CHAR(13),
Table1[[#This Row],[startdayname]],
", ",
TEXT((Table1[[#This Row],[startshortdate]]),"MMM D"),
CHAR(13),
TEXT((Table1[[#This Row],[starttime]]), "h:mm am/pm"),CHAR(13),Table1[[#This Row],[description]],CHAR(13))</f>
        <v>#VALUE!</v>
      </c>
    </row>
    <row r="1819" spans="1:4" x14ac:dyDescent="0.25">
      <c r="A1819" t="e">
        <f>VLOOKUP(Table1[[#This Row],[locationaddress]],VENUEID!$A$2:$B$28,1,TRUE)</f>
        <v>#VALUE!</v>
      </c>
      <c r="B1819" t="e">
        <f>IF(Table1[[#This Row],[categories]]="","",
IF(ISNUMBER(SEARCH("*ADULTS*",Table1[categories])),"ADULTS",
IF(ISNUMBER(SEARCH("*CHILDREN*",Table1[categories])),"CHILDREN",
IF(ISNUMBER(SEARCH("*TEENS*",Table1[categories])),"TEENS"))))</f>
        <v>#VALUE!</v>
      </c>
      <c r="C1819" t="e">
        <f>Table1[[#This Row],[startdatetime]]</f>
        <v>#VALUE!</v>
      </c>
      <c r="D1819" t="e">
        <f>CONCATENATE(Table1[[#This Row],[summary]],
CHAR(13),
Table1[[#This Row],[startdayname]],
", ",
TEXT((Table1[[#This Row],[startshortdate]]),"MMM D"),
CHAR(13),
TEXT((Table1[[#This Row],[starttime]]), "h:mm am/pm"),CHAR(13),Table1[[#This Row],[description]],CHAR(13))</f>
        <v>#VALUE!</v>
      </c>
    </row>
    <row r="1820" spans="1:4" x14ac:dyDescent="0.25">
      <c r="A1820" t="e">
        <f>VLOOKUP(Table1[[#This Row],[locationaddress]],VENUEID!$A$2:$B$28,1,TRUE)</f>
        <v>#VALUE!</v>
      </c>
      <c r="B1820" t="e">
        <f>IF(Table1[[#This Row],[categories]]="","",
IF(ISNUMBER(SEARCH("*ADULTS*",Table1[categories])),"ADULTS",
IF(ISNUMBER(SEARCH("*CHILDREN*",Table1[categories])),"CHILDREN",
IF(ISNUMBER(SEARCH("*TEENS*",Table1[categories])),"TEENS"))))</f>
        <v>#VALUE!</v>
      </c>
      <c r="C1820" t="e">
        <f>Table1[[#This Row],[startdatetime]]</f>
        <v>#VALUE!</v>
      </c>
      <c r="D1820" t="e">
        <f>CONCATENATE(Table1[[#This Row],[summary]],
CHAR(13),
Table1[[#This Row],[startdayname]],
", ",
TEXT((Table1[[#This Row],[startshortdate]]),"MMM D"),
CHAR(13),
TEXT((Table1[[#This Row],[starttime]]), "h:mm am/pm"),CHAR(13),Table1[[#This Row],[description]],CHAR(13))</f>
        <v>#VALUE!</v>
      </c>
    </row>
    <row r="1821" spans="1:4" x14ac:dyDescent="0.25">
      <c r="A1821" t="e">
        <f>VLOOKUP(Table1[[#This Row],[locationaddress]],VENUEID!$A$2:$B$28,1,TRUE)</f>
        <v>#VALUE!</v>
      </c>
      <c r="B1821" t="e">
        <f>IF(Table1[[#This Row],[categories]]="","",
IF(ISNUMBER(SEARCH("*ADULTS*",Table1[categories])),"ADULTS",
IF(ISNUMBER(SEARCH("*CHILDREN*",Table1[categories])),"CHILDREN",
IF(ISNUMBER(SEARCH("*TEENS*",Table1[categories])),"TEENS"))))</f>
        <v>#VALUE!</v>
      </c>
      <c r="C1821" t="e">
        <f>Table1[[#This Row],[startdatetime]]</f>
        <v>#VALUE!</v>
      </c>
      <c r="D1821" t="e">
        <f>CONCATENATE(Table1[[#This Row],[summary]],
CHAR(13),
Table1[[#This Row],[startdayname]],
", ",
TEXT((Table1[[#This Row],[startshortdate]]),"MMM D"),
CHAR(13),
TEXT((Table1[[#This Row],[starttime]]), "h:mm am/pm"),CHAR(13),Table1[[#This Row],[description]],CHAR(13))</f>
        <v>#VALUE!</v>
      </c>
    </row>
    <row r="1822" spans="1:4" x14ac:dyDescent="0.25">
      <c r="A1822" t="e">
        <f>VLOOKUP(Table1[[#This Row],[locationaddress]],VENUEID!$A$2:$B$28,1,TRUE)</f>
        <v>#VALUE!</v>
      </c>
      <c r="B1822" t="e">
        <f>IF(Table1[[#This Row],[categories]]="","",
IF(ISNUMBER(SEARCH("*ADULTS*",Table1[categories])),"ADULTS",
IF(ISNUMBER(SEARCH("*CHILDREN*",Table1[categories])),"CHILDREN",
IF(ISNUMBER(SEARCH("*TEENS*",Table1[categories])),"TEENS"))))</f>
        <v>#VALUE!</v>
      </c>
      <c r="C1822" t="e">
        <f>Table1[[#This Row],[startdatetime]]</f>
        <v>#VALUE!</v>
      </c>
      <c r="D1822" t="e">
        <f>CONCATENATE(Table1[[#This Row],[summary]],
CHAR(13),
Table1[[#This Row],[startdayname]],
", ",
TEXT((Table1[[#This Row],[startshortdate]]),"MMM D"),
CHAR(13),
TEXT((Table1[[#This Row],[starttime]]), "h:mm am/pm"),CHAR(13),Table1[[#This Row],[description]],CHAR(13))</f>
        <v>#VALUE!</v>
      </c>
    </row>
    <row r="1823" spans="1:4" x14ac:dyDescent="0.25">
      <c r="A1823" t="e">
        <f>VLOOKUP(Table1[[#This Row],[locationaddress]],VENUEID!$A$2:$B$28,1,TRUE)</f>
        <v>#VALUE!</v>
      </c>
      <c r="B1823" t="e">
        <f>IF(Table1[[#This Row],[categories]]="","",
IF(ISNUMBER(SEARCH("*ADULTS*",Table1[categories])),"ADULTS",
IF(ISNUMBER(SEARCH("*CHILDREN*",Table1[categories])),"CHILDREN",
IF(ISNUMBER(SEARCH("*TEENS*",Table1[categories])),"TEENS"))))</f>
        <v>#VALUE!</v>
      </c>
      <c r="C1823" t="e">
        <f>Table1[[#This Row],[startdatetime]]</f>
        <v>#VALUE!</v>
      </c>
      <c r="D1823" t="e">
        <f>CONCATENATE(Table1[[#This Row],[summary]],
CHAR(13),
Table1[[#This Row],[startdayname]],
", ",
TEXT((Table1[[#This Row],[startshortdate]]),"MMM D"),
CHAR(13),
TEXT((Table1[[#This Row],[starttime]]), "h:mm am/pm"),CHAR(13),Table1[[#This Row],[description]],CHAR(13))</f>
        <v>#VALUE!</v>
      </c>
    </row>
    <row r="1824" spans="1:4" x14ac:dyDescent="0.25">
      <c r="A1824" t="e">
        <f>VLOOKUP(Table1[[#This Row],[locationaddress]],VENUEID!$A$2:$B$28,1,TRUE)</f>
        <v>#VALUE!</v>
      </c>
      <c r="B1824" t="e">
        <f>IF(Table1[[#This Row],[categories]]="","",
IF(ISNUMBER(SEARCH("*ADULTS*",Table1[categories])),"ADULTS",
IF(ISNUMBER(SEARCH("*CHILDREN*",Table1[categories])),"CHILDREN",
IF(ISNUMBER(SEARCH("*TEENS*",Table1[categories])),"TEENS"))))</f>
        <v>#VALUE!</v>
      </c>
      <c r="C1824" t="e">
        <f>Table1[[#This Row],[startdatetime]]</f>
        <v>#VALUE!</v>
      </c>
      <c r="D1824" t="e">
        <f>CONCATENATE(Table1[[#This Row],[summary]],
CHAR(13),
Table1[[#This Row],[startdayname]],
", ",
TEXT((Table1[[#This Row],[startshortdate]]),"MMM D"),
CHAR(13),
TEXT((Table1[[#This Row],[starttime]]), "h:mm am/pm"),CHAR(13),Table1[[#This Row],[description]],CHAR(13))</f>
        <v>#VALUE!</v>
      </c>
    </row>
    <row r="1825" spans="1:4" x14ac:dyDescent="0.25">
      <c r="A1825" t="e">
        <f>VLOOKUP(Table1[[#This Row],[locationaddress]],VENUEID!$A$2:$B$28,1,TRUE)</f>
        <v>#VALUE!</v>
      </c>
      <c r="B1825" t="e">
        <f>IF(Table1[[#This Row],[categories]]="","",
IF(ISNUMBER(SEARCH("*ADULTS*",Table1[categories])),"ADULTS",
IF(ISNUMBER(SEARCH("*CHILDREN*",Table1[categories])),"CHILDREN",
IF(ISNUMBER(SEARCH("*TEENS*",Table1[categories])),"TEENS"))))</f>
        <v>#VALUE!</v>
      </c>
      <c r="C1825" t="e">
        <f>Table1[[#This Row],[startdatetime]]</f>
        <v>#VALUE!</v>
      </c>
      <c r="D1825" t="e">
        <f>CONCATENATE(Table1[[#This Row],[summary]],
CHAR(13),
Table1[[#This Row],[startdayname]],
", ",
TEXT((Table1[[#This Row],[startshortdate]]),"MMM D"),
CHAR(13),
TEXT((Table1[[#This Row],[starttime]]), "h:mm am/pm"),CHAR(13),Table1[[#This Row],[description]],CHAR(13))</f>
        <v>#VALUE!</v>
      </c>
    </row>
    <row r="1826" spans="1:4" x14ac:dyDescent="0.25">
      <c r="A1826" t="e">
        <f>VLOOKUP(Table1[[#This Row],[locationaddress]],VENUEID!$A$2:$B$28,1,TRUE)</f>
        <v>#VALUE!</v>
      </c>
      <c r="B1826" t="e">
        <f>IF(Table1[[#This Row],[categories]]="","",
IF(ISNUMBER(SEARCH("*ADULTS*",Table1[categories])),"ADULTS",
IF(ISNUMBER(SEARCH("*CHILDREN*",Table1[categories])),"CHILDREN",
IF(ISNUMBER(SEARCH("*TEENS*",Table1[categories])),"TEENS"))))</f>
        <v>#VALUE!</v>
      </c>
      <c r="C1826" t="e">
        <f>Table1[[#This Row],[startdatetime]]</f>
        <v>#VALUE!</v>
      </c>
      <c r="D1826" t="e">
        <f>CONCATENATE(Table1[[#This Row],[summary]],
CHAR(13),
Table1[[#This Row],[startdayname]],
", ",
TEXT((Table1[[#This Row],[startshortdate]]),"MMM D"),
CHAR(13),
TEXT((Table1[[#This Row],[starttime]]), "h:mm am/pm"),CHAR(13),Table1[[#This Row],[description]],CHAR(13))</f>
        <v>#VALUE!</v>
      </c>
    </row>
    <row r="1827" spans="1:4" x14ac:dyDescent="0.25">
      <c r="A1827" t="e">
        <f>VLOOKUP(Table1[[#This Row],[locationaddress]],VENUEID!$A$2:$B$28,1,TRUE)</f>
        <v>#VALUE!</v>
      </c>
      <c r="B1827" t="e">
        <f>IF(Table1[[#This Row],[categories]]="","",
IF(ISNUMBER(SEARCH("*ADULTS*",Table1[categories])),"ADULTS",
IF(ISNUMBER(SEARCH("*CHILDREN*",Table1[categories])),"CHILDREN",
IF(ISNUMBER(SEARCH("*TEENS*",Table1[categories])),"TEENS"))))</f>
        <v>#VALUE!</v>
      </c>
      <c r="C1827" t="e">
        <f>Table1[[#This Row],[startdatetime]]</f>
        <v>#VALUE!</v>
      </c>
      <c r="D1827" t="e">
        <f>CONCATENATE(Table1[[#This Row],[summary]],
CHAR(13),
Table1[[#This Row],[startdayname]],
", ",
TEXT((Table1[[#This Row],[startshortdate]]),"MMM D"),
CHAR(13),
TEXT((Table1[[#This Row],[starttime]]), "h:mm am/pm"),CHAR(13),Table1[[#This Row],[description]],CHAR(13))</f>
        <v>#VALUE!</v>
      </c>
    </row>
    <row r="1828" spans="1:4" x14ac:dyDescent="0.25">
      <c r="A1828" t="e">
        <f>VLOOKUP(Table1[[#This Row],[locationaddress]],VENUEID!$A$2:$B$28,1,TRUE)</f>
        <v>#VALUE!</v>
      </c>
      <c r="B1828" t="e">
        <f>IF(Table1[[#This Row],[categories]]="","",
IF(ISNUMBER(SEARCH("*ADULTS*",Table1[categories])),"ADULTS",
IF(ISNUMBER(SEARCH("*CHILDREN*",Table1[categories])),"CHILDREN",
IF(ISNUMBER(SEARCH("*TEENS*",Table1[categories])),"TEENS"))))</f>
        <v>#VALUE!</v>
      </c>
      <c r="C1828" t="e">
        <f>Table1[[#This Row],[startdatetime]]</f>
        <v>#VALUE!</v>
      </c>
      <c r="D1828" t="e">
        <f>CONCATENATE(Table1[[#This Row],[summary]],
CHAR(13),
Table1[[#This Row],[startdayname]],
", ",
TEXT((Table1[[#This Row],[startshortdate]]),"MMM D"),
CHAR(13),
TEXT((Table1[[#This Row],[starttime]]), "h:mm am/pm"),CHAR(13),Table1[[#This Row],[description]],CHAR(13))</f>
        <v>#VALUE!</v>
      </c>
    </row>
    <row r="1829" spans="1:4" x14ac:dyDescent="0.25">
      <c r="A1829" t="e">
        <f>VLOOKUP(Table1[[#This Row],[locationaddress]],VENUEID!$A$2:$B$28,1,TRUE)</f>
        <v>#VALUE!</v>
      </c>
      <c r="B1829" t="e">
        <f>IF(Table1[[#This Row],[categories]]="","",
IF(ISNUMBER(SEARCH("*ADULTS*",Table1[categories])),"ADULTS",
IF(ISNUMBER(SEARCH("*CHILDREN*",Table1[categories])),"CHILDREN",
IF(ISNUMBER(SEARCH("*TEENS*",Table1[categories])),"TEENS"))))</f>
        <v>#VALUE!</v>
      </c>
      <c r="C1829" t="e">
        <f>Table1[[#This Row],[startdatetime]]</f>
        <v>#VALUE!</v>
      </c>
      <c r="D1829" t="e">
        <f>CONCATENATE(Table1[[#This Row],[summary]],
CHAR(13),
Table1[[#This Row],[startdayname]],
", ",
TEXT((Table1[[#This Row],[startshortdate]]),"MMM D"),
CHAR(13),
TEXT((Table1[[#This Row],[starttime]]), "h:mm am/pm"),CHAR(13),Table1[[#This Row],[description]],CHAR(13))</f>
        <v>#VALUE!</v>
      </c>
    </row>
    <row r="1830" spans="1:4" x14ac:dyDescent="0.25">
      <c r="A1830" t="e">
        <f>VLOOKUP(Table1[[#This Row],[locationaddress]],VENUEID!$A$2:$B$28,1,TRUE)</f>
        <v>#VALUE!</v>
      </c>
      <c r="B1830" t="e">
        <f>IF(Table1[[#This Row],[categories]]="","",
IF(ISNUMBER(SEARCH("*ADULTS*",Table1[categories])),"ADULTS",
IF(ISNUMBER(SEARCH("*CHILDREN*",Table1[categories])),"CHILDREN",
IF(ISNUMBER(SEARCH("*TEENS*",Table1[categories])),"TEENS"))))</f>
        <v>#VALUE!</v>
      </c>
      <c r="C1830" t="e">
        <f>Table1[[#This Row],[startdatetime]]</f>
        <v>#VALUE!</v>
      </c>
      <c r="D1830" t="e">
        <f>CONCATENATE(Table1[[#This Row],[summary]],
CHAR(13),
Table1[[#This Row],[startdayname]],
", ",
TEXT((Table1[[#This Row],[startshortdate]]),"MMM D"),
CHAR(13),
TEXT((Table1[[#This Row],[starttime]]), "h:mm am/pm"),CHAR(13),Table1[[#This Row],[description]],CHAR(13))</f>
        <v>#VALUE!</v>
      </c>
    </row>
    <row r="1831" spans="1:4" x14ac:dyDescent="0.25">
      <c r="A1831" t="e">
        <f>VLOOKUP(Table1[[#This Row],[locationaddress]],VENUEID!$A$2:$B$28,1,TRUE)</f>
        <v>#VALUE!</v>
      </c>
      <c r="B1831" t="e">
        <f>IF(Table1[[#This Row],[categories]]="","",
IF(ISNUMBER(SEARCH("*ADULTS*",Table1[categories])),"ADULTS",
IF(ISNUMBER(SEARCH("*CHILDREN*",Table1[categories])),"CHILDREN",
IF(ISNUMBER(SEARCH("*TEENS*",Table1[categories])),"TEENS"))))</f>
        <v>#VALUE!</v>
      </c>
      <c r="C1831" t="e">
        <f>Table1[[#This Row],[startdatetime]]</f>
        <v>#VALUE!</v>
      </c>
      <c r="D1831" t="e">
        <f>CONCATENATE(Table1[[#This Row],[summary]],
CHAR(13),
Table1[[#This Row],[startdayname]],
", ",
TEXT((Table1[[#This Row],[startshortdate]]),"MMM D"),
CHAR(13),
TEXT((Table1[[#This Row],[starttime]]), "h:mm am/pm"),CHAR(13),Table1[[#This Row],[description]],CHAR(13))</f>
        <v>#VALUE!</v>
      </c>
    </row>
    <row r="1832" spans="1:4" x14ac:dyDescent="0.25">
      <c r="A1832" t="e">
        <f>VLOOKUP(Table1[[#This Row],[locationaddress]],VENUEID!$A$2:$B$28,1,TRUE)</f>
        <v>#VALUE!</v>
      </c>
      <c r="B1832" t="e">
        <f>IF(Table1[[#This Row],[categories]]="","",
IF(ISNUMBER(SEARCH("*ADULTS*",Table1[categories])),"ADULTS",
IF(ISNUMBER(SEARCH("*CHILDREN*",Table1[categories])),"CHILDREN",
IF(ISNUMBER(SEARCH("*TEENS*",Table1[categories])),"TEENS"))))</f>
        <v>#VALUE!</v>
      </c>
      <c r="C1832" t="e">
        <f>Table1[[#This Row],[startdatetime]]</f>
        <v>#VALUE!</v>
      </c>
      <c r="D1832" t="e">
        <f>CONCATENATE(Table1[[#This Row],[summary]],
CHAR(13),
Table1[[#This Row],[startdayname]],
", ",
TEXT((Table1[[#This Row],[startshortdate]]),"MMM D"),
CHAR(13),
TEXT((Table1[[#This Row],[starttime]]), "h:mm am/pm"),CHAR(13),Table1[[#This Row],[description]],CHAR(13))</f>
        <v>#VALUE!</v>
      </c>
    </row>
    <row r="1833" spans="1:4" x14ac:dyDescent="0.25">
      <c r="A1833" t="e">
        <f>VLOOKUP(Table1[[#This Row],[locationaddress]],VENUEID!$A$2:$B$28,1,TRUE)</f>
        <v>#VALUE!</v>
      </c>
      <c r="B1833" t="e">
        <f>IF(Table1[[#This Row],[categories]]="","",
IF(ISNUMBER(SEARCH("*ADULTS*",Table1[categories])),"ADULTS",
IF(ISNUMBER(SEARCH("*CHILDREN*",Table1[categories])),"CHILDREN",
IF(ISNUMBER(SEARCH("*TEENS*",Table1[categories])),"TEENS"))))</f>
        <v>#VALUE!</v>
      </c>
      <c r="C1833" t="e">
        <f>Table1[[#This Row],[startdatetime]]</f>
        <v>#VALUE!</v>
      </c>
      <c r="D1833" t="e">
        <f>CONCATENATE(Table1[[#This Row],[summary]],
CHAR(13),
Table1[[#This Row],[startdayname]],
", ",
TEXT((Table1[[#This Row],[startshortdate]]),"MMM D"),
CHAR(13),
TEXT((Table1[[#This Row],[starttime]]), "h:mm am/pm"),CHAR(13),Table1[[#This Row],[description]],CHAR(13))</f>
        <v>#VALUE!</v>
      </c>
    </row>
    <row r="1834" spans="1:4" x14ac:dyDescent="0.25">
      <c r="A1834" t="e">
        <f>VLOOKUP(Table1[[#This Row],[locationaddress]],VENUEID!$A$2:$B$28,1,TRUE)</f>
        <v>#VALUE!</v>
      </c>
      <c r="B1834" t="e">
        <f>IF(Table1[[#This Row],[categories]]="","",
IF(ISNUMBER(SEARCH("*ADULTS*",Table1[categories])),"ADULTS",
IF(ISNUMBER(SEARCH("*CHILDREN*",Table1[categories])),"CHILDREN",
IF(ISNUMBER(SEARCH("*TEENS*",Table1[categories])),"TEENS"))))</f>
        <v>#VALUE!</v>
      </c>
      <c r="C1834" t="e">
        <f>Table1[[#This Row],[startdatetime]]</f>
        <v>#VALUE!</v>
      </c>
      <c r="D1834" t="e">
        <f>CONCATENATE(Table1[[#This Row],[summary]],
CHAR(13),
Table1[[#This Row],[startdayname]],
", ",
TEXT((Table1[[#This Row],[startshortdate]]),"MMM D"),
CHAR(13),
TEXT((Table1[[#This Row],[starttime]]), "h:mm am/pm"),CHAR(13),Table1[[#This Row],[description]],CHAR(13))</f>
        <v>#VALUE!</v>
      </c>
    </row>
    <row r="1835" spans="1:4" x14ac:dyDescent="0.25">
      <c r="A1835" t="e">
        <f>VLOOKUP(Table1[[#This Row],[locationaddress]],VENUEID!$A$2:$B$28,1,TRUE)</f>
        <v>#VALUE!</v>
      </c>
      <c r="B1835" t="e">
        <f>IF(Table1[[#This Row],[categories]]="","",
IF(ISNUMBER(SEARCH("*ADULTS*",Table1[categories])),"ADULTS",
IF(ISNUMBER(SEARCH("*CHILDREN*",Table1[categories])),"CHILDREN",
IF(ISNUMBER(SEARCH("*TEENS*",Table1[categories])),"TEENS"))))</f>
        <v>#VALUE!</v>
      </c>
      <c r="C1835" t="e">
        <f>Table1[[#This Row],[startdatetime]]</f>
        <v>#VALUE!</v>
      </c>
      <c r="D1835" t="e">
        <f>CONCATENATE(Table1[[#This Row],[summary]],
CHAR(13),
Table1[[#This Row],[startdayname]],
", ",
TEXT((Table1[[#This Row],[startshortdate]]),"MMM D"),
CHAR(13),
TEXT((Table1[[#This Row],[starttime]]), "h:mm am/pm"),CHAR(13),Table1[[#This Row],[description]],CHAR(13))</f>
        <v>#VALUE!</v>
      </c>
    </row>
    <row r="1836" spans="1:4" x14ac:dyDescent="0.25">
      <c r="A1836" t="e">
        <f>VLOOKUP(Table1[[#This Row],[locationaddress]],VENUEID!$A$2:$B$28,1,TRUE)</f>
        <v>#VALUE!</v>
      </c>
      <c r="B1836" t="e">
        <f>IF(Table1[[#This Row],[categories]]="","",
IF(ISNUMBER(SEARCH("*ADULTS*",Table1[categories])),"ADULTS",
IF(ISNUMBER(SEARCH("*CHILDREN*",Table1[categories])),"CHILDREN",
IF(ISNUMBER(SEARCH("*TEENS*",Table1[categories])),"TEENS"))))</f>
        <v>#VALUE!</v>
      </c>
      <c r="C1836" t="e">
        <f>Table1[[#This Row],[startdatetime]]</f>
        <v>#VALUE!</v>
      </c>
      <c r="D1836" t="e">
        <f>CONCATENATE(Table1[[#This Row],[summary]],
CHAR(13),
Table1[[#This Row],[startdayname]],
", ",
TEXT((Table1[[#This Row],[startshortdate]]),"MMM D"),
CHAR(13),
TEXT((Table1[[#This Row],[starttime]]), "h:mm am/pm"),CHAR(13),Table1[[#This Row],[description]],CHAR(13))</f>
        <v>#VALUE!</v>
      </c>
    </row>
    <row r="1837" spans="1:4" x14ac:dyDescent="0.25">
      <c r="A1837" t="e">
        <f>VLOOKUP(Table1[[#This Row],[locationaddress]],VENUEID!$A$2:$B$28,1,TRUE)</f>
        <v>#VALUE!</v>
      </c>
      <c r="B1837" t="e">
        <f>IF(Table1[[#This Row],[categories]]="","",
IF(ISNUMBER(SEARCH("*ADULTS*",Table1[categories])),"ADULTS",
IF(ISNUMBER(SEARCH("*CHILDREN*",Table1[categories])),"CHILDREN",
IF(ISNUMBER(SEARCH("*TEENS*",Table1[categories])),"TEENS"))))</f>
        <v>#VALUE!</v>
      </c>
      <c r="C1837" t="e">
        <f>Table1[[#This Row],[startdatetime]]</f>
        <v>#VALUE!</v>
      </c>
      <c r="D1837" t="e">
        <f>CONCATENATE(Table1[[#This Row],[summary]],
CHAR(13),
Table1[[#This Row],[startdayname]],
", ",
TEXT((Table1[[#This Row],[startshortdate]]),"MMM D"),
CHAR(13),
TEXT((Table1[[#This Row],[starttime]]), "h:mm am/pm"),CHAR(13),Table1[[#This Row],[description]],CHAR(13))</f>
        <v>#VALUE!</v>
      </c>
    </row>
    <row r="1838" spans="1:4" x14ac:dyDescent="0.25">
      <c r="A1838" t="e">
        <f>VLOOKUP(Table1[[#This Row],[locationaddress]],VENUEID!$A$2:$B$28,1,TRUE)</f>
        <v>#VALUE!</v>
      </c>
      <c r="B1838" t="e">
        <f>IF(Table1[[#This Row],[categories]]="","",
IF(ISNUMBER(SEARCH("*ADULTS*",Table1[categories])),"ADULTS",
IF(ISNUMBER(SEARCH("*CHILDREN*",Table1[categories])),"CHILDREN",
IF(ISNUMBER(SEARCH("*TEENS*",Table1[categories])),"TEENS"))))</f>
        <v>#VALUE!</v>
      </c>
      <c r="C1838" t="e">
        <f>Table1[[#This Row],[startdatetime]]</f>
        <v>#VALUE!</v>
      </c>
      <c r="D1838" t="e">
        <f>CONCATENATE(Table1[[#This Row],[summary]],
CHAR(13),
Table1[[#This Row],[startdayname]],
", ",
TEXT((Table1[[#This Row],[startshortdate]]),"MMM D"),
CHAR(13),
TEXT((Table1[[#This Row],[starttime]]), "h:mm am/pm"),CHAR(13),Table1[[#This Row],[description]],CHAR(13))</f>
        <v>#VALUE!</v>
      </c>
    </row>
    <row r="1839" spans="1:4" x14ac:dyDescent="0.25">
      <c r="A1839" t="e">
        <f>VLOOKUP(Table1[[#This Row],[locationaddress]],VENUEID!$A$2:$B$28,1,TRUE)</f>
        <v>#VALUE!</v>
      </c>
      <c r="B1839" t="e">
        <f>IF(Table1[[#This Row],[categories]]="","",
IF(ISNUMBER(SEARCH("*ADULTS*",Table1[categories])),"ADULTS",
IF(ISNUMBER(SEARCH("*CHILDREN*",Table1[categories])),"CHILDREN",
IF(ISNUMBER(SEARCH("*TEENS*",Table1[categories])),"TEENS"))))</f>
        <v>#VALUE!</v>
      </c>
      <c r="C1839" t="e">
        <f>Table1[[#This Row],[startdatetime]]</f>
        <v>#VALUE!</v>
      </c>
      <c r="D1839" t="e">
        <f>CONCATENATE(Table1[[#This Row],[summary]],
CHAR(13),
Table1[[#This Row],[startdayname]],
", ",
TEXT((Table1[[#This Row],[startshortdate]]),"MMM D"),
CHAR(13),
TEXT((Table1[[#This Row],[starttime]]), "h:mm am/pm"),CHAR(13),Table1[[#This Row],[description]],CHAR(13))</f>
        <v>#VALUE!</v>
      </c>
    </row>
    <row r="1840" spans="1:4" x14ac:dyDescent="0.25">
      <c r="A1840" t="e">
        <f>VLOOKUP(Table1[[#This Row],[locationaddress]],VENUEID!$A$2:$B$28,1,TRUE)</f>
        <v>#VALUE!</v>
      </c>
      <c r="B1840" t="e">
        <f>IF(Table1[[#This Row],[categories]]="","",
IF(ISNUMBER(SEARCH("*ADULTS*",Table1[categories])),"ADULTS",
IF(ISNUMBER(SEARCH("*CHILDREN*",Table1[categories])),"CHILDREN",
IF(ISNUMBER(SEARCH("*TEENS*",Table1[categories])),"TEENS"))))</f>
        <v>#VALUE!</v>
      </c>
      <c r="C1840" t="e">
        <f>Table1[[#This Row],[startdatetime]]</f>
        <v>#VALUE!</v>
      </c>
      <c r="D1840" t="e">
        <f>CONCATENATE(Table1[[#This Row],[summary]],
CHAR(13),
Table1[[#This Row],[startdayname]],
", ",
TEXT((Table1[[#This Row],[startshortdate]]),"MMM D"),
CHAR(13),
TEXT((Table1[[#This Row],[starttime]]), "h:mm am/pm"),CHAR(13),Table1[[#This Row],[description]],CHAR(13))</f>
        <v>#VALUE!</v>
      </c>
    </row>
    <row r="1841" spans="1:4" x14ac:dyDescent="0.25">
      <c r="A1841" t="e">
        <f>VLOOKUP(Table1[[#This Row],[locationaddress]],VENUEID!$A$2:$B$28,1,TRUE)</f>
        <v>#VALUE!</v>
      </c>
      <c r="B1841" t="e">
        <f>IF(Table1[[#This Row],[categories]]="","",
IF(ISNUMBER(SEARCH("*ADULTS*",Table1[categories])),"ADULTS",
IF(ISNUMBER(SEARCH("*CHILDREN*",Table1[categories])),"CHILDREN",
IF(ISNUMBER(SEARCH("*TEENS*",Table1[categories])),"TEENS"))))</f>
        <v>#VALUE!</v>
      </c>
      <c r="C1841" t="e">
        <f>Table1[[#This Row],[startdatetime]]</f>
        <v>#VALUE!</v>
      </c>
      <c r="D1841" t="e">
        <f>CONCATENATE(Table1[[#This Row],[summary]],
CHAR(13),
Table1[[#This Row],[startdayname]],
", ",
TEXT((Table1[[#This Row],[startshortdate]]),"MMM D"),
CHAR(13),
TEXT((Table1[[#This Row],[starttime]]), "h:mm am/pm"),CHAR(13),Table1[[#This Row],[description]],CHAR(13))</f>
        <v>#VALUE!</v>
      </c>
    </row>
    <row r="1842" spans="1:4" x14ac:dyDescent="0.25">
      <c r="A1842" t="e">
        <f>VLOOKUP(Table1[[#This Row],[locationaddress]],VENUEID!$A$2:$B$28,1,TRUE)</f>
        <v>#VALUE!</v>
      </c>
      <c r="B1842" t="e">
        <f>IF(Table1[[#This Row],[categories]]="","",
IF(ISNUMBER(SEARCH("*ADULTS*",Table1[categories])),"ADULTS",
IF(ISNUMBER(SEARCH("*CHILDREN*",Table1[categories])),"CHILDREN",
IF(ISNUMBER(SEARCH("*TEENS*",Table1[categories])),"TEENS"))))</f>
        <v>#VALUE!</v>
      </c>
      <c r="C1842" t="e">
        <f>Table1[[#This Row],[startdatetime]]</f>
        <v>#VALUE!</v>
      </c>
      <c r="D1842" t="e">
        <f>CONCATENATE(Table1[[#This Row],[summary]],
CHAR(13),
Table1[[#This Row],[startdayname]],
", ",
TEXT((Table1[[#This Row],[startshortdate]]),"MMM D"),
CHAR(13),
TEXT((Table1[[#This Row],[starttime]]), "h:mm am/pm"),CHAR(13),Table1[[#This Row],[description]],CHAR(13))</f>
        <v>#VALUE!</v>
      </c>
    </row>
    <row r="1843" spans="1:4" x14ac:dyDescent="0.25">
      <c r="A1843" t="e">
        <f>VLOOKUP(Table1[[#This Row],[locationaddress]],VENUEID!$A$2:$B$28,1,TRUE)</f>
        <v>#VALUE!</v>
      </c>
      <c r="B1843" t="e">
        <f>IF(Table1[[#This Row],[categories]]="","",
IF(ISNUMBER(SEARCH("*ADULTS*",Table1[categories])),"ADULTS",
IF(ISNUMBER(SEARCH("*CHILDREN*",Table1[categories])),"CHILDREN",
IF(ISNUMBER(SEARCH("*TEENS*",Table1[categories])),"TEENS"))))</f>
        <v>#VALUE!</v>
      </c>
      <c r="C1843" t="e">
        <f>Table1[[#This Row],[startdatetime]]</f>
        <v>#VALUE!</v>
      </c>
      <c r="D1843" t="e">
        <f>CONCATENATE(Table1[[#This Row],[summary]],
CHAR(13),
Table1[[#This Row],[startdayname]],
", ",
TEXT((Table1[[#This Row],[startshortdate]]),"MMM D"),
CHAR(13),
TEXT((Table1[[#This Row],[starttime]]), "h:mm am/pm"),CHAR(13),Table1[[#This Row],[description]],CHAR(13))</f>
        <v>#VALUE!</v>
      </c>
    </row>
    <row r="1844" spans="1:4" x14ac:dyDescent="0.25">
      <c r="A1844" t="e">
        <f>VLOOKUP(Table1[[#This Row],[locationaddress]],VENUEID!$A$2:$B$28,1,TRUE)</f>
        <v>#VALUE!</v>
      </c>
      <c r="B1844" t="e">
        <f>IF(Table1[[#This Row],[categories]]="","",
IF(ISNUMBER(SEARCH("*ADULTS*",Table1[categories])),"ADULTS",
IF(ISNUMBER(SEARCH("*CHILDREN*",Table1[categories])),"CHILDREN",
IF(ISNUMBER(SEARCH("*TEENS*",Table1[categories])),"TEENS"))))</f>
        <v>#VALUE!</v>
      </c>
      <c r="C1844" t="e">
        <f>Table1[[#This Row],[startdatetime]]</f>
        <v>#VALUE!</v>
      </c>
      <c r="D1844" t="e">
        <f>CONCATENATE(Table1[[#This Row],[summary]],
CHAR(13),
Table1[[#This Row],[startdayname]],
", ",
TEXT((Table1[[#This Row],[startshortdate]]),"MMM D"),
CHAR(13),
TEXT((Table1[[#This Row],[starttime]]), "h:mm am/pm"),CHAR(13),Table1[[#This Row],[description]],CHAR(13))</f>
        <v>#VALUE!</v>
      </c>
    </row>
    <row r="1845" spans="1:4" x14ac:dyDescent="0.25">
      <c r="A1845" t="e">
        <f>VLOOKUP(Table1[[#This Row],[locationaddress]],VENUEID!$A$2:$B$28,1,TRUE)</f>
        <v>#VALUE!</v>
      </c>
      <c r="B1845" t="e">
        <f>IF(Table1[[#This Row],[categories]]="","",
IF(ISNUMBER(SEARCH("*ADULTS*",Table1[categories])),"ADULTS",
IF(ISNUMBER(SEARCH("*CHILDREN*",Table1[categories])),"CHILDREN",
IF(ISNUMBER(SEARCH("*TEENS*",Table1[categories])),"TEENS"))))</f>
        <v>#VALUE!</v>
      </c>
      <c r="C1845" t="e">
        <f>Table1[[#This Row],[startdatetime]]</f>
        <v>#VALUE!</v>
      </c>
      <c r="D1845" t="e">
        <f>CONCATENATE(Table1[[#This Row],[summary]],
CHAR(13),
Table1[[#This Row],[startdayname]],
", ",
TEXT((Table1[[#This Row],[startshortdate]]),"MMM D"),
CHAR(13),
TEXT((Table1[[#This Row],[starttime]]), "h:mm am/pm"),CHAR(13),Table1[[#This Row],[description]],CHAR(13))</f>
        <v>#VALUE!</v>
      </c>
    </row>
    <row r="1846" spans="1:4" x14ac:dyDescent="0.25">
      <c r="A1846" t="e">
        <f>VLOOKUP(Table1[[#This Row],[locationaddress]],VENUEID!$A$2:$B$28,1,TRUE)</f>
        <v>#VALUE!</v>
      </c>
      <c r="B1846" t="e">
        <f>IF(Table1[[#This Row],[categories]]="","",
IF(ISNUMBER(SEARCH("*ADULTS*",Table1[categories])),"ADULTS",
IF(ISNUMBER(SEARCH("*CHILDREN*",Table1[categories])),"CHILDREN",
IF(ISNUMBER(SEARCH("*TEENS*",Table1[categories])),"TEENS"))))</f>
        <v>#VALUE!</v>
      </c>
      <c r="C1846" t="e">
        <f>Table1[[#This Row],[startdatetime]]</f>
        <v>#VALUE!</v>
      </c>
      <c r="D1846" t="e">
        <f>CONCATENATE(Table1[[#This Row],[summary]],
CHAR(13),
Table1[[#This Row],[startdayname]],
", ",
TEXT((Table1[[#This Row],[startshortdate]]),"MMM D"),
CHAR(13),
TEXT((Table1[[#This Row],[starttime]]), "h:mm am/pm"),CHAR(13),Table1[[#This Row],[description]],CHAR(13))</f>
        <v>#VALUE!</v>
      </c>
    </row>
    <row r="1847" spans="1:4" x14ac:dyDescent="0.25">
      <c r="A1847" t="e">
        <f>VLOOKUP(Table1[[#This Row],[locationaddress]],VENUEID!$A$2:$B$28,1,TRUE)</f>
        <v>#VALUE!</v>
      </c>
      <c r="B1847" t="e">
        <f>IF(Table1[[#This Row],[categories]]="","",
IF(ISNUMBER(SEARCH("*ADULTS*",Table1[categories])),"ADULTS",
IF(ISNUMBER(SEARCH("*CHILDREN*",Table1[categories])),"CHILDREN",
IF(ISNUMBER(SEARCH("*TEENS*",Table1[categories])),"TEENS"))))</f>
        <v>#VALUE!</v>
      </c>
      <c r="C1847" t="e">
        <f>Table1[[#This Row],[startdatetime]]</f>
        <v>#VALUE!</v>
      </c>
      <c r="D1847" t="e">
        <f>CONCATENATE(Table1[[#This Row],[summary]],
CHAR(13),
Table1[[#This Row],[startdayname]],
", ",
TEXT((Table1[[#This Row],[startshortdate]]),"MMM D"),
CHAR(13),
TEXT((Table1[[#This Row],[starttime]]), "h:mm am/pm"),CHAR(13),Table1[[#This Row],[description]],CHAR(13))</f>
        <v>#VALUE!</v>
      </c>
    </row>
    <row r="1848" spans="1:4" x14ac:dyDescent="0.25">
      <c r="A1848" t="e">
        <f>VLOOKUP(Table1[[#This Row],[locationaddress]],VENUEID!$A$2:$B$28,1,TRUE)</f>
        <v>#VALUE!</v>
      </c>
      <c r="B1848" t="e">
        <f>IF(Table1[[#This Row],[categories]]="","",
IF(ISNUMBER(SEARCH("*ADULTS*",Table1[categories])),"ADULTS",
IF(ISNUMBER(SEARCH("*CHILDREN*",Table1[categories])),"CHILDREN",
IF(ISNUMBER(SEARCH("*TEENS*",Table1[categories])),"TEENS"))))</f>
        <v>#VALUE!</v>
      </c>
      <c r="C1848" t="e">
        <f>Table1[[#This Row],[startdatetime]]</f>
        <v>#VALUE!</v>
      </c>
      <c r="D1848" t="e">
        <f>CONCATENATE(Table1[[#This Row],[summary]],
CHAR(13),
Table1[[#This Row],[startdayname]],
", ",
TEXT((Table1[[#This Row],[startshortdate]]),"MMM D"),
CHAR(13),
TEXT((Table1[[#This Row],[starttime]]), "h:mm am/pm"),CHAR(13),Table1[[#This Row],[description]],CHAR(13))</f>
        <v>#VALUE!</v>
      </c>
    </row>
    <row r="1849" spans="1:4" x14ac:dyDescent="0.25">
      <c r="A1849" t="e">
        <f>VLOOKUP(Table1[[#This Row],[locationaddress]],VENUEID!$A$2:$B$28,1,TRUE)</f>
        <v>#VALUE!</v>
      </c>
      <c r="B1849" t="e">
        <f>IF(Table1[[#This Row],[categories]]="","",
IF(ISNUMBER(SEARCH("*ADULTS*",Table1[categories])),"ADULTS",
IF(ISNUMBER(SEARCH("*CHILDREN*",Table1[categories])),"CHILDREN",
IF(ISNUMBER(SEARCH("*TEENS*",Table1[categories])),"TEENS"))))</f>
        <v>#VALUE!</v>
      </c>
      <c r="C1849" t="e">
        <f>Table1[[#This Row],[startdatetime]]</f>
        <v>#VALUE!</v>
      </c>
      <c r="D1849" t="e">
        <f>CONCATENATE(Table1[[#This Row],[summary]],
CHAR(13),
Table1[[#This Row],[startdayname]],
", ",
TEXT((Table1[[#This Row],[startshortdate]]),"MMM D"),
CHAR(13),
TEXT((Table1[[#This Row],[starttime]]), "h:mm am/pm"),CHAR(13),Table1[[#This Row],[description]],CHAR(13))</f>
        <v>#VALUE!</v>
      </c>
    </row>
    <row r="1850" spans="1:4" x14ac:dyDescent="0.25">
      <c r="A1850" t="e">
        <f>VLOOKUP(Table1[[#This Row],[locationaddress]],VENUEID!$A$2:$B$28,1,TRUE)</f>
        <v>#VALUE!</v>
      </c>
      <c r="B1850" t="e">
        <f>IF(Table1[[#This Row],[categories]]="","",
IF(ISNUMBER(SEARCH("*ADULTS*",Table1[categories])),"ADULTS",
IF(ISNUMBER(SEARCH("*CHILDREN*",Table1[categories])),"CHILDREN",
IF(ISNUMBER(SEARCH("*TEENS*",Table1[categories])),"TEENS"))))</f>
        <v>#VALUE!</v>
      </c>
      <c r="C1850" t="e">
        <f>Table1[[#This Row],[startdatetime]]</f>
        <v>#VALUE!</v>
      </c>
      <c r="D1850" t="e">
        <f>CONCATENATE(Table1[[#This Row],[summary]],
CHAR(13),
Table1[[#This Row],[startdayname]],
", ",
TEXT((Table1[[#This Row],[startshortdate]]),"MMM D"),
CHAR(13),
TEXT((Table1[[#This Row],[starttime]]), "h:mm am/pm"),CHAR(13),Table1[[#This Row],[description]],CHAR(13))</f>
        <v>#VALUE!</v>
      </c>
    </row>
    <row r="1851" spans="1:4" x14ac:dyDescent="0.25">
      <c r="A1851" t="e">
        <f>VLOOKUP(Table1[[#This Row],[locationaddress]],VENUEID!$A$2:$B$28,1,TRUE)</f>
        <v>#VALUE!</v>
      </c>
      <c r="B1851" t="e">
        <f>IF(Table1[[#This Row],[categories]]="","",
IF(ISNUMBER(SEARCH("*ADULTS*",Table1[categories])),"ADULTS",
IF(ISNUMBER(SEARCH("*CHILDREN*",Table1[categories])),"CHILDREN",
IF(ISNUMBER(SEARCH("*TEENS*",Table1[categories])),"TEENS"))))</f>
        <v>#VALUE!</v>
      </c>
      <c r="C1851" t="e">
        <f>Table1[[#This Row],[startdatetime]]</f>
        <v>#VALUE!</v>
      </c>
      <c r="D1851" t="e">
        <f>CONCATENATE(Table1[[#This Row],[summary]],
CHAR(13),
Table1[[#This Row],[startdayname]],
", ",
TEXT((Table1[[#This Row],[startshortdate]]),"MMM D"),
CHAR(13),
TEXT((Table1[[#This Row],[starttime]]), "h:mm am/pm"),CHAR(13),Table1[[#This Row],[description]],CHAR(13))</f>
        <v>#VALUE!</v>
      </c>
    </row>
    <row r="1852" spans="1:4" x14ac:dyDescent="0.25">
      <c r="A1852" t="e">
        <f>VLOOKUP(Table1[[#This Row],[locationaddress]],VENUEID!$A$2:$B$28,1,TRUE)</f>
        <v>#VALUE!</v>
      </c>
      <c r="B1852" t="e">
        <f>IF(Table1[[#This Row],[categories]]="","",
IF(ISNUMBER(SEARCH("*ADULTS*",Table1[categories])),"ADULTS",
IF(ISNUMBER(SEARCH("*CHILDREN*",Table1[categories])),"CHILDREN",
IF(ISNUMBER(SEARCH("*TEENS*",Table1[categories])),"TEENS"))))</f>
        <v>#VALUE!</v>
      </c>
      <c r="C1852" t="e">
        <f>Table1[[#This Row],[startdatetime]]</f>
        <v>#VALUE!</v>
      </c>
      <c r="D1852" t="e">
        <f>CONCATENATE(Table1[[#This Row],[summary]],
CHAR(13),
Table1[[#This Row],[startdayname]],
", ",
TEXT((Table1[[#This Row],[startshortdate]]),"MMM D"),
CHAR(13),
TEXT((Table1[[#This Row],[starttime]]), "h:mm am/pm"),CHAR(13),Table1[[#This Row],[description]],CHAR(13))</f>
        <v>#VALUE!</v>
      </c>
    </row>
    <row r="1853" spans="1:4" x14ac:dyDescent="0.25">
      <c r="A1853" t="e">
        <f>VLOOKUP(Table1[[#This Row],[locationaddress]],VENUEID!$A$2:$B$28,1,TRUE)</f>
        <v>#VALUE!</v>
      </c>
      <c r="B1853" t="e">
        <f>IF(Table1[[#This Row],[categories]]="","",
IF(ISNUMBER(SEARCH("*ADULTS*",Table1[categories])),"ADULTS",
IF(ISNUMBER(SEARCH("*CHILDREN*",Table1[categories])),"CHILDREN",
IF(ISNUMBER(SEARCH("*TEENS*",Table1[categories])),"TEENS"))))</f>
        <v>#VALUE!</v>
      </c>
      <c r="C1853" t="e">
        <f>Table1[[#This Row],[startdatetime]]</f>
        <v>#VALUE!</v>
      </c>
      <c r="D1853" t="e">
        <f>CONCATENATE(Table1[[#This Row],[summary]],
CHAR(13),
Table1[[#This Row],[startdayname]],
", ",
TEXT((Table1[[#This Row],[startshortdate]]),"MMM D"),
CHAR(13),
TEXT((Table1[[#This Row],[starttime]]), "h:mm am/pm"),CHAR(13),Table1[[#This Row],[description]],CHAR(13))</f>
        <v>#VALUE!</v>
      </c>
    </row>
    <row r="1854" spans="1:4" x14ac:dyDescent="0.25">
      <c r="A1854" t="e">
        <f>VLOOKUP(Table1[[#This Row],[locationaddress]],VENUEID!$A$2:$B$28,1,TRUE)</f>
        <v>#VALUE!</v>
      </c>
      <c r="B1854" t="e">
        <f>IF(Table1[[#This Row],[categories]]="","",
IF(ISNUMBER(SEARCH("*ADULTS*",Table1[categories])),"ADULTS",
IF(ISNUMBER(SEARCH("*CHILDREN*",Table1[categories])),"CHILDREN",
IF(ISNUMBER(SEARCH("*TEENS*",Table1[categories])),"TEENS"))))</f>
        <v>#VALUE!</v>
      </c>
      <c r="C1854" t="e">
        <f>Table1[[#This Row],[startdatetime]]</f>
        <v>#VALUE!</v>
      </c>
      <c r="D1854" t="e">
        <f>CONCATENATE(Table1[[#This Row],[summary]],
CHAR(13),
Table1[[#This Row],[startdayname]],
", ",
TEXT((Table1[[#This Row],[startshortdate]]),"MMM D"),
CHAR(13),
TEXT((Table1[[#This Row],[starttime]]), "h:mm am/pm"),CHAR(13),Table1[[#This Row],[description]],CHAR(13))</f>
        <v>#VALUE!</v>
      </c>
    </row>
    <row r="1855" spans="1:4" x14ac:dyDescent="0.25">
      <c r="A1855" t="e">
        <f>VLOOKUP(Table1[[#This Row],[locationaddress]],VENUEID!$A$2:$B$28,1,TRUE)</f>
        <v>#VALUE!</v>
      </c>
      <c r="B1855" t="e">
        <f>IF(Table1[[#This Row],[categories]]="","",
IF(ISNUMBER(SEARCH("*ADULTS*",Table1[categories])),"ADULTS",
IF(ISNUMBER(SEARCH("*CHILDREN*",Table1[categories])),"CHILDREN",
IF(ISNUMBER(SEARCH("*TEENS*",Table1[categories])),"TEENS"))))</f>
        <v>#VALUE!</v>
      </c>
      <c r="C1855" t="e">
        <f>Table1[[#This Row],[startdatetime]]</f>
        <v>#VALUE!</v>
      </c>
      <c r="D1855" t="e">
        <f>CONCATENATE(Table1[[#This Row],[summary]],
CHAR(13),
Table1[[#This Row],[startdayname]],
", ",
TEXT((Table1[[#This Row],[startshortdate]]),"MMM D"),
CHAR(13),
TEXT((Table1[[#This Row],[starttime]]), "h:mm am/pm"),CHAR(13),Table1[[#This Row],[description]],CHAR(13))</f>
        <v>#VALUE!</v>
      </c>
    </row>
    <row r="1856" spans="1:4" x14ac:dyDescent="0.25">
      <c r="A1856" t="e">
        <f>VLOOKUP(Table1[[#This Row],[locationaddress]],VENUEID!$A$2:$B$28,1,TRUE)</f>
        <v>#VALUE!</v>
      </c>
      <c r="B1856" t="e">
        <f>IF(Table1[[#This Row],[categories]]="","",
IF(ISNUMBER(SEARCH("*ADULTS*",Table1[categories])),"ADULTS",
IF(ISNUMBER(SEARCH("*CHILDREN*",Table1[categories])),"CHILDREN",
IF(ISNUMBER(SEARCH("*TEENS*",Table1[categories])),"TEENS"))))</f>
        <v>#VALUE!</v>
      </c>
      <c r="C1856" t="e">
        <f>Table1[[#This Row],[startdatetime]]</f>
        <v>#VALUE!</v>
      </c>
      <c r="D1856" t="e">
        <f>CONCATENATE(Table1[[#This Row],[summary]],
CHAR(13),
Table1[[#This Row],[startdayname]],
", ",
TEXT((Table1[[#This Row],[startshortdate]]),"MMM D"),
CHAR(13),
TEXT((Table1[[#This Row],[starttime]]), "h:mm am/pm"),CHAR(13),Table1[[#This Row],[description]],CHAR(13))</f>
        <v>#VALUE!</v>
      </c>
    </row>
    <row r="1857" spans="1:4" x14ac:dyDescent="0.25">
      <c r="A1857" t="e">
        <f>VLOOKUP(Table1[[#This Row],[locationaddress]],VENUEID!$A$2:$B$28,1,TRUE)</f>
        <v>#VALUE!</v>
      </c>
      <c r="B1857" t="e">
        <f>IF(Table1[[#This Row],[categories]]="","",
IF(ISNUMBER(SEARCH("*ADULTS*",Table1[categories])),"ADULTS",
IF(ISNUMBER(SEARCH("*CHILDREN*",Table1[categories])),"CHILDREN",
IF(ISNUMBER(SEARCH("*TEENS*",Table1[categories])),"TEENS"))))</f>
        <v>#VALUE!</v>
      </c>
      <c r="C1857" t="e">
        <f>Table1[[#This Row],[startdatetime]]</f>
        <v>#VALUE!</v>
      </c>
      <c r="D1857" t="e">
        <f>CONCATENATE(Table1[[#This Row],[summary]],
CHAR(13),
Table1[[#This Row],[startdayname]],
", ",
TEXT((Table1[[#This Row],[startshortdate]]),"MMM D"),
CHAR(13),
TEXT((Table1[[#This Row],[starttime]]), "h:mm am/pm"),CHAR(13),Table1[[#This Row],[description]],CHAR(13))</f>
        <v>#VALUE!</v>
      </c>
    </row>
    <row r="1858" spans="1:4" x14ac:dyDescent="0.25">
      <c r="A1858" t="e">
        <f>VLOOKUP(Table1[[#This Row],[locationaddress]],VENUEID!$A$2:$B$28,1,TRUE)</f>
        <v>#VALUE!</v>
      </c>
      <c r="B1858" t="e">
        <f>IF(Table1[[#This Row],[categories]]="","",
IF(ISNUMBER(SEARCH("*ADULTS*",Table1[categories])),"ADULTS",
IF(ISNUMBER(SEARCH("*CHILDREN*",Table1[categories])),"CHILDREN",
IF(ISNUMBER(SEARCH("*TEENS*",Table1[categories])),"TEENS"))))</f>
        <v>#VALUE!</v>
      </c>
      <c r="C1858" t="e">
        <f>Table1[[#This Row],[startdatetime]]</f>
        <v>#VALUE!</v>
      </c>
      <c r="D1858" t="e">
        <f>CONCATENATE(Table1[[#This Row],[summary]],
CHAR(13),
Table1[[#This Row],[startdayname]],
", ",
TEXT((Table1[[#This Row],[startshortdate]]),"MMM D"),
CHAR(13),
TEXT((Table1[[#This Row],[starttime]]), "h:mm am/pm"),CHAR(13),Table1[[#This Row],[description]],CHAR(13))</f>
        <v>#VALUE!</v>
      </c>
    </row>
    <row r="1859" spans="1:4" x14ac:dyDescent="0.25">
      <c r="A1859" t="e">
        <f>VLOOKUP(Table1[[#This Row],[locationaddress]],VENUEID!$A$2:$B$28,1,TRUE)</f>
        <v>#VALUE!</v>
      </c>
      <c r="B1859" t="e">
        <f>IF(Table1[[#This Row],[categories]]="","",
IF(ISNUMBER(SEARCH("*ADULTS*",Table1[categories])),"ADULTS",
IF(ISNUMBER(SEARCH("*CHILDREN*",Table1[categories])),"CHILDREN",
IF(ISNUMBER(SEARCH("*TEENS*",Table1[categories])),"TEENS"))))</f>
        <v>#VALUE!</v>
      </c>
      <c r="C1859" t="e">
        <f>Table1[[#This Row],[startdatetime]]</f>
        <v>#VALUE!</v>
      </c>
      <c r="D1859" t="e">
        <f>CONCATENATE(Table1[[#This Row],[summary]],
CHAR(13),
Table1[[#This Row],[startdayname]],
", ",
TEXT((Table1[[#This Row],[startshortdate]]),"MMM D"),
CHAR(13),
TEXT((Table1[[#This Row],[starttime]]), "h:mm am/pm"),CHAR(13),Table1[[#This Row],[description]],CHAR(13))</f>
        <v>#VALUE!</v>
      </c>
    </row>
    <row r="1860" spans="1:4" x14ac:dyDescent="0.25">
      <c r="A1860" t="e">
        <f>VLOOKUP(Table1[[#This Row],[locationaddress]],VENUEID!$A$2:$B$28,1,TRUE)</f>
        <v>#VALUE!</v>
      </c>
      <c r="B1860" t="e">
        <f>IF(Table1[[#This Row],[categories]]="","",
IF(ISNUMBER(SEARCH("*ADULTS*",Table1[categories])),"ADULTS",
IF(ISNUMBER(SEARCH("*CHILDREN*",Table1[categories])),"CHILDREN",
IF(ISNUMBER(SEARCH("*TEENS*",Table1[categories])),"TEENS"))))</f>
        <v>#VALUE!</v>
      </c>
      <c r="C1860" t="e">
        <f>Table1[[#This Row],[startdatetime]]</f>
        <v>#VALUE!</v>
      </c>
      <c r="D1860" t="e">
        <f>CONCATENATE(Table1[[#This Row],[summary]],
CHAR(13),
Table1[[#This Row],[startdayname]],
", ",
TEXT((Table1[[#This Row],[startshortdate]]),"MMM D"),
CHAR(13),
TEXT((Table1[[#This Row],[starttime]]), "h:mm am/pm"),CHAR(13),Table1[[#This Row],[description]],CHAR(13))</f>
        <v>#VALUE!</v>
      </c>
    </row>
    <row r="1861" spans="1:4" x14ac:dyDescent="0.25">
      <c r="A1861" t="e">
        <f>VLOOKUP(Table1[[#This Row],[locationaddress]],VENUEID!$A$2:$B$28,1,TRUE)</f>
        <v>#VALUE!</v>
      </c>
      <c r="B1861" t="e">
        <f>IF(Table1[[#This Row],[categories]]="","",
IF(ISNUMBER(SEARCH("*ADULTS*",Table1[categories])),"ADULTS",
IF(ISNUMBER(SEARCH("*CHILDREN*",Table1[categories])),"CHILDREN",
IF(ISNUMBER(SEARCH("*TEENS*",Table1[categories])),"TEENS"))))</f>
        <v>#VALUE!</v>
      </c>
      <c r="C1861" t="e">
        <f>Table1[[#This Row],[startdatetime]]</f>
        <v>#VALUE!</v>
      </c>
      <c r="D1861" t="e">
        <f>CONCATENATE(Table1[[#This Row],[summary]],
CHAR(13),
Table1[[#This Row],[startdayname]],
", ",
TEXT((Table1[[#This Row],[startshortdate]]),"MMM D"),
CHAR(13),
TEXT((Table1[[#This Row],[starttime]]), "h:mm am/pm"),CHAR(13),Table1[[#This Row],[description]],CHAR(13))</f>
        <v>#VALUE!</v>
      </c>
    </row>
    <row r="1862" spans="1:4" x14ac:dyDescent="0.25">
      <c r="A1862" t="e">
        <f>VLOOKUP(Table1[[#This Row],[locationaddress]],VENUEID!$A$2:$B$28,1,TRUE)</f>
        <v>#VALUE!</v>
      </c>
      <c r="B1862" t="e">
        <f>IF(Table1[[#This Row],[categories]]="","",
IF(ISNUMBER(SEARCH("*ADULTS*",Table1[categories])),"ADULTS",
IF(ISNUMBER(SEARCH("*CHILDREN*",Table1[categories])),"CHILDREN",
IF(ISNUMBER(SEARCH("*TEENS*",Table1[categories])),"TEENS"))))</f>
        <v>#VALUE!</v>
      </c>
      <c r="C1862" t="e">
        <f>Table1[[#This Row],[startdatetime]]</f>
        <v>#VALUE!</v>
      </c>
      <c r="D1862" t="e">
        <f>CONCATENATE(Table1[[#This Row],[summary]],
CHAR(13),
Table1[[#This Row],[startdayname]],
", ",
TEXT((Table1[[#This Row],[startshortdate]]),"MMM D"),
CHAR(13),
TEXT((Table1[[#This Row],[starttime]]), "h:mm am/pm"),CHAR(13),Table1[[#This Row],[description]],CHAR(13))</f>
        <v>#VALUE!</v>
      </c>
    </row>
    <row r="1863" spans="1:4" x14ac:dyDescent="0.25">
      <c r="A1863" t="e">
        <f>VLOOKUP(Table1[[#This Row],[locationaddress]],VENUEID!$A$2:$B$28,1,TRUE)</f>
        <v>#VALUE!</v>
      </c>
      <c r="B1863" t="e">
        <f>IF(Table1[[#This Row],[categories]]="","",
IF(ISNUMBER(SEARCH("*ADULTS*",Table1[categories])),"ADULTS",
IF(ISNUMBER(SEARCH("*CHILDREN*",Table1[categories])),"CHILDREN",
IF(ISNUMBER(SEARCH("*TEENS*",Table1[categories])),"TEENS"))))</f>
        <v>#VALUE!</v>
      </c>
      <c r="C1863" t="e">
        <f>Table1[[#This Row],[startdatetime]]</f>
        <v>#VALUE!</v>
      </c>
      <c r="D1863" t="e">
        <f>CONCATENATE(Table1[[#This Row],[summary]],
CHAR(13),
Table1[[#This Row],[startdayname]],
", ",
TEXT((Table1[[#This Row],[startshortdate]]),"MMM D"),
CHAR(13),
TEXT((Table1[[#This Row],[starttime]]), "h:mm am/pm"),CHAR(13),Table1[[#This Row],[description]],CHAR(13))</f>
        <v>#VALUE!</v>
      </c>
    </row>
    <row r="1864" spans="1:4" x14ac:dyDescent="0.25">
      <c r="A1864" t="e">
        <f>VLOOKUP(Table1[[#This Row],[locationaddress]],VENUEID!$A$2:$B$28,1,TRUE)</f>
        <v>#VALUE!</v>
      </c>
      <c r="B1864" t="e">
        <f>IF(Table1[[#This Row],[categories]]="","",
IF(ISNUMBER(SEARCH("*ADULTS*",Table1[categories])),"ADULTS",
IF(ISNUMBER(SEARCH("*CHILDREN*",Table1[categories])),"CHILDREN",
IF(ISNUMBER(SEARCH("*TEENS*",Table1[categories])),"TEENS"))))</f>
        <v>#VALUE!</v>
      </c>
      <c r="C1864" t="e">
        <f>Table1[[#This Row],[startdatetime]]</f>
        <v>#VALUE!</v>
      </c>
      <c r="D1864" t="e">
        <f>CONCATENATE(Table1[[#This Row],[summary]],
CHAR(13),
Table1[[#This Row],[startdayname]],
", ",
TEXT((Table1[[#This Row],[startshortdate]]),"MMM D"),
CHAR(13),
TEXT((Table1[[#This Row],[starttime]]), "h:mm am/pm"),CHAR(13),Table1[[#This Row],[description]],CHAR(13))</f>
        <v>#VALUE!</v>
      </c>
    </row>
    <row r="1865" spans="1:4" x14ac:dyDescent="0.25">
      <c r="A1865" t="e">
        <f>VLOOKUP(Table1[[#This Row],[locationaddress]],VENUEID!$A$2:$B$28,1,TRUE)</f>
        <v>#VALUE!</v>
      </c>
      <c r="B1865" t="e">
        <f>IF(Table1[[#This Row],[categories]]="","",
IF(ISNUMBER(SEARCH("*ADULTS*",Table1[categories])),"ADULTS",
IF(ISNUMBER(SEARCH("*CHILDREN*",Table1[categories])),"CHILDREN",
IF(ISNUMBER(SEARCH("*TEENS*",Table1[categories])),"TEENS"))))</f>
        <v>#VALUE!</v>
      </c>
      <c r="C1865" t="e">
        <f>Table1[[#This Row],[startdatetime]]</f>
        <v>#VALUE!</v>
      </c>
      <c r="D1865" t="e">
        <f>CONCATENATE(Table1[[#This Row],[summary]],
CHAR(13),
Table1[[#This Row],[startdayname]],
", ",
TEXT((Table1[[#This Row],[startshortdate]]),"MMM D"),
CHAR(13),
TEXT((Table1[[#This Row],[starttime]]), "h:mm am/pm"),CHAR(13),Table1[[#This Row],[description]],CHAR(13))</f>
        <v>#VALUE!</v>
      </c>
    </row>
    <row r="1866" spans="1:4" x14ac:dyDescent="0.25">
      <c r="A1866" t="e">
        <f>VLOOKUP(Table1[[#This Row],[locationaddress]],VENUEID!$A$2:$B$28,1,TRUE)</f>
        <v>#VALUE!</v>
      </c>
      <c r="B1866" t="e">
        <f>IF(Table1[[#This Row],[categories]]="","",
IF(ISNUMBER(SEARCH("*ADULTS*",Table1[categories])),"ADULTS",
IF(ISNUMBER(SEARCH("*CHILDREN*",Table1[categories])),"CHILDREN",
IF(ISNUMBER(SEARCH("*TEENS*",Table1[categories])),"TEENS"))))</f>
        <v>#VALUE!</v>
      </c>
      <c r="C1866" t="e">
        <f>Table1[[#This Row],[startdatetime]]</f>
        <v>#VALUE!</v>
      </c>
      <c r="D1866" t="e">
        <f>CONCATENATE(Table1[[#This Row],[summary]],
CHAR(13),
Table1[[#This Row],[startdayname]],
", ",
TEXT((Table1[[#This Row],[startshortdate]]),"MMM D"),
CHAR(13),
TEXT((Table1[[#This Row],[starttime]]), "h:mm am/pm"),CHAR(13),Table1[[#This Row],[description]],CHAR(13))</f>
        <v>#VALUE!</v>
      </c>
    </row>
    <row r="1867" spans="1:4" x14ac:dyDescent="0.25">
      <c r="A1867" t="e">
        <f>VLOOKUP(Table1[[#This Row],[locationaddress]],VENUEID!$A$2:$B$28,1,TRUE)</f>
        <v>#VALUE!</v>
      </c>
      <c r="B1867" t="e">
        <f>IF(Table1[[#This Row],[categories]]="","",
IF(ISNUMBER(SEARCH("*ADULTS*",Table1[categories])),"ADULTS",
IF(ISNUMBER(SEARCH("*CHILDREN*",Table1[categories])),"CHILDREN",
IF(ISNUMBER(SEARCH("*TEENS*",Table1[categories])),"TEENS"))))</f>
        <v>#VALUE!</v>
      </c>
      <c r="C1867" t="e">
        <f>Table1[[#This Row],[startdatetime]]</f>
        <v>#VALUE!</v>
      </c>
      <c r="D1867" t="e">
        <f>CONCATENATE(Table1[[#This Row],[summary]],
CHAR(13),
Table1[[#This Row],[startdayname]],
", ",
TEXT((Table1[[#This Row],[startshortdate]]),"MMM D"),
CHAR(13),
TEXT((Table1[[#This Row],[starttime]]), "h:mm am/pm"),CHAR(13),Table1[[#This Row],[description]],CHAR(13))</f>
        <v>#VALUE!</v>
      </c>
    </row>
    <row r="1868" spans="1:4" x14ac:dyDescent="0.25">
      <c r="A1868" t="e">
        <f>VLOOKUP(Table1[[#This Row],[locationaddress]],VENUEID!$A$2:$B$28,1,TRUE)</f>
        <v>#VALUE!</v>
      </c>
      <c r="B1868" t="e">
        <f>IF(Table1[[#This Row],[categories]]="","",
IF(ISNUMBER(SEARCH("*ADULTS*",Table1[categories])),"ADULTS",
IF(ISNUMBER(SEARCH("*CHILDREN*",Table1[categories])),"CHILDREN",
IF(ISNUMBER(SEARCH("*TEENS*",Table1[categories])),"TEENS"))))</f>
        <v>#VALUE!</v>
      </c>
      <c r="C1868" t="e">
        <f>Table1[[#This Row],[startdatetime]]</f>
        <v>#VALUE!</v>
      </c>
      <c r="D1868" t="e">
        <f>CONCATENATE(Table1[[#This Row],[summary]],
CHAR(13),
Table1[[#This Row],[startdayname]],
", ",
TEXT((Table1[[#This Row],[startshortdate]]),"MMM D"),
CHAR(13),
TEXT((Table1[[#This Row],[starttime]]), "h:mm am/pm"),CHAR(13),Table1[[#This Row],[description]],CHAR(13))</f>
        <v>#VALUE!</v>
      </c>
    </row>
    <row r="1869" spans="1:4" x14ac:dyDescent="0.25">
      <c r="A1869" t="e">
        <f>VLOOKUP(Table1[[#This Row],[locationaddress]],VENUEID!$A$2:$B$28,1,TRUE)</f>
        <v>#VALUE!</v>
      </c>
      <c r="B1869" t="e">
        <f>IF(Table1[[#This Row],[categories]]="","",
IF(ISNUMBER(SEARCH("*ADULTS*",Table1[categories])),"ADULTS",
IF(ISNUMBER(SEARCH("*CHILDREN*",Table1[categories])),"CHILDREN",
IF(ISNUMBER(SEARCH("*TEENS*",Table1[categories])),"TEENS"))))</f>
        <v>#VALUE!</v>
      </c>
      <c r="C1869" t="e">
        <f>Table1[[#This Row],[startdatetime]]</f>
        <v>#VALUE!</v>
      </c>
      <c r="D1869" t="e">
        <f>CONCATENATE(Table1[[#This Row],[summary]],
CHAR(13),
Table1[[#This Row],[startdayname]],
", ",
TEXT((Table1[[#This Row],[startshortdate]]),"MMM D"),
CHAR(13),
TEXT((Table1[[#This Row],[starttime]]), "h:mm am/pm"),CHAR(13),Table1[[#This Row],[description]],CHAR(13))</f>
        <v>#VALUE!</v>
      </c>
    </row>
    <row r="1870" spans="1:4" x14ac:dyDescent="0.25">
      <c r="A1870" t="e">
        <f>VLOOKUP(Table1[[#This Row],[locationaddress]],VENUEID!$A$2:$B$28,1,TRUE)</f>
        <v>#VALUE!</v>
      </c>
      <c r="B1870" t="e">
        <f>IF(Table1[[#This Row],[categories]]="","",
IF(ISNUMBER(SEARCH("*ADULTS*",Table1[categories])),"ADULTS",
IF(ISNUMBER(SEARCH("*CHILDREN*",Table1[categories])),"CHILDREN",
IF(ISNUMBER(SEARCH("*TEENS*",Table1[categories])),"TEENS"))))</f>
        <v>#VALUE!</v>
      </c>
      <c r="C1870" t="e">
        <f>Table1[[#This Row],[startdatetime]]</f>
        <v>#VALUE!</v>
      </c>
      <c r="D1870" t="e">
        <f>CONCATENATE(Table1[[#This Row],[summary]],
CHAR(13),
Table1[[#This Row],[startdayname]],
", ",
TEXT((Table1[[#This Row],[startshortdate]]),"MMM D"),
CHAR(13),
TEXT((Table1[[#This Row],[starttime]]), "h:mm am/pm"),CHAR(13),Table1[[#This Row],[description]],CHAR(13))</f>
        <v>#VALUE!</v>
      </c>
    </row>
    <row r="1871" spans="1:4" x14ac:dyDescent="0.25">
      <c r="A1871" t="e">
        <f>VLOOKUP(Table1[[#This Row],[locationaddress]],VENUEID!$A$2:$B$28,1,TRUE)</f>
        <v>#VALUE!</v>
      </c>
      <c r="B1871" t="e">
        <f>IF(Table1[[#This Row],[categories]]="","",
IF(ISNUMBER(SEARCH("*ADULTS*",Table1[categories])),"ADULTS",
IF(ISNUMBER(SEARCH("*CHILDREN*",Table1[categories])),"CHILDREN",
IF(ISNUMBER(SEARCH("*TEENS*",Table1[categories])),"TEENS"))))</f>
        <v>#VALUE!</v>
      </c>
      <c r="C1871" t="e">
        <f>Table1[[#This Row],[startdatetime]]</f>
        <v>#VALUE!</v>
      </c>
      <c r="D1871" t="e">
        <f>CONCATENATE(Table1[[#This Row],[summary]],
CHAR(13),
Table1[[#This Row],[startdayname]],
", ",
TEXT((Table1[[#This Row],[startshortdate]]),"MMM D"),
CHAR(13),
TEXT((Table1[[#This Row],[starttime]]), "h:mm am/pm"),CHAR(13),Table1[[#This Row],[description]],CHAR(13))</f>
        <v>#VALUE!</v>
      </c>
    </row>
    <row r="1872" spans="1:4" x14ac:dyDescent="0.25">
      <c r="A1872" t="e">
        <f>VLOOKUP(Table1[[#This Row],[locationaddress]],VENUEID!$A$2:$B$28,1,TRUE)</f>
        <v>#VALUE!</v>
      </c>
      <c r="B1872" t="e">
        <f>IF(Table1[[#This Row],[categories]]="","",
IF(ISNUMBER(SEARCH("*ADULTS*",Table1[categories])),"ADULTS",
IF(ISNUMBER(SEARCH("*CHILDREN*",Table1[categories])),"CHILDREN",
IF(ISNUMBER(SEARCH("*TEENS*",Table1[categories])),"TEENS"))))</f>
        <v>#VALUE!</v>
      </c>
      <c r="C1872" t="e">
        <f>Table1[[#This Row],[startdatetime]]</f>
        <v>#VALUE!</v>
      </c>
      <c r="D1872" t="e">
        <f>CONCATENATE(Table1[[#This Row],[summary]],
CHAR(13),
Table1[[#This Row],[startdayname]],
", ",
TEXT((Table1[[#This Row],[startshortdate]]),"MMM D"),
CHAR(13),
TEXT((Table1[[#This Row],[starttime]]), "h:mm am/pm"),CHAR(13),Table1[[#This Row],[description]],CHAR(13))</f>
        <v>#VALUE!</v>
      </c>
    </row>
    <row r="1873" spans="1:4" x14ac:dyDescent="0.25">
      <c r="A1873" t="e">
        <f>VLOOKUP(Table1[[#This Row],[locationaddress]],VENUEID!$A$2:$B$28,1,TRUE)</f>
        <v>#VALUE!</v>
      </c>
      <c r="B1873" t="e">
        <f>IF(Table1[[#This Row],[categories]]="","",
IF(ISNUMBER(SEARCH("*ADULTS*",Table1[categories])),"ADULTS",
IF(ISNUMBER(SEARCH("*CHILDREN*",Table1[categories])),"CHILDREN",
IF(ISNUMBER(SEARCH("*TEENS*",Table1[categories])),"TEENS"))))</f>
        <v>#VALUE!</v>
      </c>
      <c r="C1873" t="e">
        <f>Table1[[#This Row],[startdatetime]]</f>
        <v>#VALUE!</v>
      </c>
      <c r="D1873" t="e">
        <f>CONCATENATE(Table1[[#This Row],[summary]],
CHAR(13),
Table1[[#This Row],[startdayname]],
", ",
TEXT((Table1[[#This Row],[startshortdate]]),"MMM D"),
CHAR(13),
TEXT((Table1[[#This Row],[starttime]]), "h:mm am/pm"),CHAR(13),Table1[[#This Row],[description]],CHAR(13))</f>
        <v>#VALUE!</v>
      </c>
    </row>
    <row r="1874" spans="1:4" x14ac:dyDescent="0.25">
      <c r="A1874" t="e">
        <f>VLOOKUP(Table1[[#This Row],[locationaddress]],VENUEID!$A$2:$B$28,1,TRUE)</f>
        <v>#VALUE!</v>
      </c>
      <c r="B1874" t="e">
        <f>IF(Table1[[#This Row],[categories]]="","",
IF(ISNUMBER(SEARCH("*ADULTS*",Table1[categories])),"ADULTS",
IF(ISNUMBER(SEARCH("*CHILDREN*",Table1[categories])),"CHILDREN",
IF(ISNUMBER(SEARCH("*TEENS*",Table1[categories])),"TEENS"))))</f>
        <v>#VALUE!</v>
      </c>
      <c r="C1874" t="e">
        <f>Table1[[#This Row],[startdatetime]]</f>
        <v>#VALUE!</v>
      </c>
      <c r="D1874" t="e">
        <f>CONCATENATE(Table1[[#This Row],[summary]],
CHAR(13),
Table1[[#This Row],[startdayname]],
", ",
TEXT((Table1[[#This Row],[startshortdate]]),"MMM D"),
CHAR(13),
TEXT((Table1[[#This Row],[starttime]]), "h:mm am/pm"),CHAR(13),Table1[[#This Row],[description]],CHAR(13))</f>
        <v>#VALUE!</v>
      </c>
    </row>
    <row r="1875" spans="1:4" x14ac:dyDescent="0.25">
      <c r="A1875" t="e">
        <f>VLOOKUP(Table1[[#This Row],[locationaddress]],VENUEID!$A$2:$B$28,1,TRUE)</f>
        <v>#VALUE!</v>
      </c>
      <c r="B1875" t="e">
        <f>IF(Table1[[#This Row],[categories]]="","",
IF(ISNUMBER(SEARCH("*ADULTS*",Table1[categories])),"ADULTS",
IF(ISNUMBER(SEARCH("*CHILDREN*",Table1[categories])),"CHILDREN",
IF(ISNUMBER(SEARCH("*TEENS*",Table1[categories])),"TEENS"))))</f>
        <v>#VALUE!</v>
      </c>
      <c r="C1875" t="e">
        <f>Table1[[#This Row],[startdatetime]]</f>
        <v>#VALUE!</v>
      </c>
      <c r="D1875" t="e">
        <f>CONCATENATE(Table1[[#This Row],[summary]],
CHAR(13),
Table1[[#This Row],[startdayname]],
", ",
TEXT((Table1[[#This Row],[startshortdate]]),"MMM D"),
CHAR(13),
TEXT((Table1[[#This Row],[starttime]]), "h:mm am/pm"),CHAR(13),Table1[[#This Row],[description]],CHAR(13))</f>
        <v>#VALUE!</v>
      </c>
    </row>
    <row r="1876" spans="1:4" x14ac:dyDescent="0.25">
      <c r="A1876" t="e">
        <f>VLOOKUP(Table1[[#This Row],[locationaddress]],VENUEID!$A$2:$B$28,1,TRUE)</f>
        <v>#VALUE!</v>
      </c>
      <c r="B1876" t="e">
        <f>IF(Table1[[#This Row],[categories]]="","",
IF(ISNUMBER(SEARCH("*ADULTS*",Table1[categories])),"ADULTS",
IF(ISNUMBER(SEARCH("*CHILDREN*",Table1[categories])),"CHILDREN",
IF(ISNUMBER(SEARCH("*TEENS*",Table1[categories])),"TEENS"))))</f>
        <v>#VALUE!</v>
      </c>
      <c r="C1876" t="e">
        <f>Table1[[#This Row],[startdatetime]]</f>
        <v>#VALUE!</v>
      </c>
      <c r="D1876" t="e">
        <f>CONCATENATE(Table1[[#This Row],[summary]],
CHAR(13),
Table1[[#This Row],[startdayname]],
", ",
TEXT((Table1[[#This Row],[startshortdate]]),"MMM D"),
CHAR(13),
TEXT((Table1[[#This Row],[starttime]]), "h:mm am/pm"),CHAR(13),Table1[[#This Row],[description]],CHAR(13))</f>
        <v>#VALUE!</v>
      </c>
    </row>
    <row r="1877" spans="1:4" x14ac:dyDescent="0.25">
      <c r="A1877" t="e">
        <f>VLOOKUP(Table1[[#This Row],[locationaddress]],VENUEID!$A$2:$B$28,1,TRUE)</f>
        <v>#VALUE!</v>
      </c>
      <c r="B1877" t="e">
        <f>IF(Table1[[#This Row],[categories]]="","",
IF(ISNUMBER(SEARCH("*ADULTS*",Table1[categories])),"ADULTS",
IF(ISNUMBER(SEARCH("*CHILDREN*",Table1[categories])),"CHILDREN",
IF(ISNUMBER(SEARCH("*TEENS*",Table1[categories])),"TEENS"))))</f>
        <v>#VALUE!</v>
      </c>
      <c r="C1877" t="e">
        <f>Table1[[#This Row],[startdatetime]]</f>
        <v>#VALUE!</v>
      </c>
      <c r="D1877" t="e">
        <f>CONCATENATE(Table1[[#This Row],[summary]],
CHAR(13),
Table1[[#This Row],[startdayname]],
", ",
TEXT((Table1[[#This Row],[startshortdate]]),"MMM D"),
CHAR(13),
TEXT((Table1[[#This Row],[starttime]]), "h:mm am/pm"),CHAR(13),Table1[[#This Row],[description]],CHAR(13))</f>
        <v>#VALUE!</v>
      </c>
    </row>
    <row r="1878" spans="1:4" x14ac:dyDescent="0.25">
      <c r="A1878" t="e">
        <f>VLOOKUP(Table1[[#This Row],[locationaddress]],VENUEID!$A$2:$B$28,1,TRUE)</f>
        <v>#VALUE!</v>
      </c>
      <c r="B1878" t="e">
        <f>IF(Table1[[#This Row],[categories]]="","",
IF(ISNUMBER(SEARCH("*ADULTS*",Table1[categories])),"ADULTS",
IF(ISNUMBER(SEARCH("*CHILDREN*",Table1[categories])),"CHILDREN",
IF(ISNUMBER(SEARCH("*TEENS*",Table1[categories])),"TEENS"))))</f>
        <v>#VALUE!</v>
      </c>
      <c r="C1878" t="e">
        <f>Table1[[#This Row],[startdatetime]]</f>
        <v>#VALUE!</v>
      </c>
      <c r="D1878" t="e">
        <f>CONCATENATE(Table1[[#This Row],[summary]],
CHAR(13),
Table1[[#This Row],[startdayname]],
", ",
TEXT((Table1[[#This Row],[startshortdate]]),"MMM D"),
CHAR(13),
TEXT((Table1[[#This Row],[starttime]]), "h:mm am/pm"),CHAR(13),Table1[[#This Row],[description]],CHAR(13))</f>
        <v>#VALUE!</v>
      </c>
    </row>
    <row r="1879" spans="1:4" x14ac:dyDescent="0.25">
      <c r="A1879" t="e">
        <f>VLOOKUP(Table1[[#This Row],[locationaddress]],VENUEID!$A$2:$B$28,1,TRUE)</f>
        <v>#VALUE!</v>
      </c>
      <c r="B1879" t="e">
        <f>IF(Table1[[#This Row],[categories]]="","",
IF(ISNUMBER(SEARCH("*ADULTS*",Table1[categories])),"ADULTS",
IF(ISNUMBER(SEARCH("*CHILDREN*",Table1[categories])),"CHILDREN",
IF(ISNUMBER(SEARCH("*TEENS*",Table1[categories])),"TEENS"))))</f>
        <v>#VALUE!</v>
      </c>
      <c r="C1879" t="e">
        <f>Table1[[#This Row],[startdatetime]]</f>
        <v>#VALUE!</v>
      </c>
      <c r="D1879" t="e">
        <f>CONCATENATE(Table1[[#This Row],[summary]],
CHAR(13),
Table1[[#This Row],[startdayname]],
", ",
TEXT((Table1[[#This Row],[startshortdate]]),"MMM D"),
CHAR(13),
TEXT((Table1[[#This Row],[starttime]]), "h:mm am/pm"),CHAR(13),Table1[[#This Row],[description]],CHAR(13))</f>
        <v>#VALUE!</v>
      </c>
    </row>
    <row r="1880" spans="1:4" x14ac:dyDescent="0.25">
      <c r="A1880" t="e">
        <f>VLOOKUP(Table1[[#This Row],[locationaddress]],VENUEID!$A$2:$B$28,1,TRUE)</f>
        <v>#VALUE!</v>
      </c>
      <c r="B1880" t="e">
        <f>IF(Table1[[#This Row],[categories]]="","",
IF(ISNUMBER(SEARCH("*ADULTS*",Table1[categories])),"ADULTS",
IF(ISNUMBER(SEARCH("*CHILDREN*",Table1[categories])),"CHILDREN",
IF(ISNUMBER(SEARCH("*TEENS*",Table1[categories])),"TEENS"))))</f>
        <v>#VALUE!</v>
      </c>
      <c r="C1880" t="e">
        <f>Table1[[#This Row],[startdatetime]]</f>
        <v>#VALUE!</v>
      </c>
      <c r="D1880" t="e">
        <f>CONCATENATE(Table1[[#This Row],[summary]],
CHAR(13),
Table1[[#This Row],[startdayname]],
", ",
TEXT((Table1[[#This Row],[startshortdate]]),"MMM D"),
CHAR(13),
TEXT((Table1[[#This Row],[starttime]]), "h:mm am/pm"),CHAR(13),Table1[[#This Row],[description]],CHAR(13))</f>
        <v>#VALUE!</v>
      </c>
    </row>
    <row r="1881" spans="1:4" x14ac:dyDescent="0.25">
      <c r="A1881" t="e">
        <f>VLOOKUP(Table1[[#This Row],[locationaddress]],VENUEID!$A$2:$B$28,1,TRUE)</f>
        <v>#VALUE!</v>
      </c>
      <c r="B1881" t="e">
        <f>IF(Table1[[#This Row],[categories]]="","",
IF(ISNUMBER(SEARCH("*ADULTS*",Table1[categories])),"ADULTS",
IF(ISNUMBER(SEARCH("*CHILDREN*",Table1[categories])),"CHILDREN",
IF(ISNUMBER(SEARCH("*TEENS*",Table1[categories])),"TEENS"))))</f>
        <v>#VALUE!</v>
      </c>
      <c r="C1881" t="e">
        <f>Table1[[#This Row],[startdatetime]]</f>
        <v>#VALUE!</v>
      </c>
      <c r="D1881" t="e">
        <f>CONCATENATE(Table1[[#This Row],[summary]],
CHAR(13),
Table1[[#This Row],[startdayname]],
", ",
TEXT((Table1[[#This Row],[startshortdate]]),"MMM D"),
CHAR(13),
TEXT((Table1[[#This Row],[starttime]]), "h:mm am/pm"),CHAR(13),Table1[[#This Row],[description]],CHAR(13))</f>
        <v>#VALUE!</v>
      </c>
    </row>
    <row r="1882" spans="1:4" x14ac:dyDescent="0.25">
      <c r="A1882" t="e">
        <f>VLOOKUP(Table1[[#This Row],[locationaddress]],VENUEID!$A$2:$B$28,1,TRUE)</f>
        <v>#VALUE!</v>
      </c>
      <c r="B1882" t="e">
        <f>IF(Table1[[#This Row],[categories]]="","",
IF(ISNUMBER(SEARCH("*ADULTS*",Table1[categories])),"ADULTS",
IF(ISNUMBER(SEARCH("*CHILDREN*",Table1[categories])),"CHILDREN",
IF(ISNUMBER(SEARCH("*TEENS*",Table1[categories])),"TEENS"))))</f>
        <v>#VALUE!</v>
      </c>
      <c r="C1882" t="e">
        <f>Table1[[#This Row],[startdatetime]]</f>
        <v>#VALUE!</v>
      </c>
      <c r="D1882" t="e">
        <f>CONCATENATE(Table1[[#This Row],[summary]],
CHAR(13),
Table1[[#This Row],[startdayname]],
", ",
TEXT((Table1[[#This Row],[startshortdate]]),"MMM D"),
CHAR(13),
TEXT((Table1[[#This Row],[starttime]]), "h:mm am/pm"),CHAR(13),Table1[[#This Row],[description]],CHAR(13))</f>
        <v>#VALUE!</v>
      </c>
    </row>
    <row r="1883" spans="1:4" x14ac:dyDescent="0.25">
      <c r="A1883" t="e">
        <f>VLOOKUP(Table1[[#This Row],[locationaddress]],VENUEID!$A$2:$B$28,1,TRUE)</f>
        <v>#VALUE!</v>
      </c>
      <c r="B1883" t="e">
        <f>IF(Table1[[#This Row],[categories]]="","",
IF(ISNUMBER(SEARCH("*ADULTS*",Table1[categories])),"ADULTS",
IF(ISNUMBER(SEARCH("*CHILDREN*",Table1[categories])),"CHILDREN",
IF(ISNUMBER(SEARCH("*TEENS*",Table1[categories])),"TEENS"))))</f>
        <v>#VALUE!</v>
      </c>
      <c r="C1883" t="e">
        <f>Table1[[#This Row],[startdatetime]]</f>
        <v>#VALUE!</v>
      </c>
      <c r="D1883" t="e">
        <f>CONCATENATE(Table1[[#This Row],[summary]],
CHAR(13),
Table1[[#This Row],[startdayname]],
", ",
TEXT((Table1[[#This Row],[startshortdate]]),"MMM D"),
CHAR(13),
TEXT((Table1[[#This Row],[starttime]]), "h:mm am/pm"),CHAR(13),Table1[[#This Row],[description]],CHAR(13))</f>
        <v>#VALUE!</v>
      </c>
    </row>
    <row r="1884" spans="1:4" x14ac:dyDescent="0.25">
      <c r="A1884" t="e">
        <f>VLOOKUP(Table1[[#This Row],[locationaddress]],VENUEID!$A$2:$B$28,1,TRUE)</f>
        <v>#VALUE!</v>
      </c>
      <c r="B1884" t="e">
        <f>IF(Table1[[#This Row],[categories]]="","",
IF(ISNUMBER(SEARCH("*ADULTS*",Table1[categories])),"ADULTS",
IF(ISNUMBER(SEARCH("*CHILDREN*",Table1[categories])),"CHILDREN",
IF(ISNUMBER(SEARCH("*TEENS*",Table1[categories])),"TEENS"))))</f>
        <v>#VALUE!</v>
      </c>
      <c r="C1884" t="e">
        <f>Table1[[#This Row],[startdatetime]]</f>
        <v>#VALUE!</v>
      </c>
      <c r="D1884" t="e">
        <f>CONCATENATE(Table1[[#This Row],[summary]],
CHAR(13),
Table1[[#This Row],[startdayname]],
", ",
TEXT((Table1[[#This Row],[startshortdate]]),"MMM D"),
CHAR(13),
TEXT((Table1[[#This Row],[starttime]]), "h:mm am/pm"),CHAR(13),Table1[[#This Row],[description]],CHAR(13))</f>
        <v>#VALUE!</v>
      </c>
    </row>
    <row r="1885" spans="1:4" x14ac:dyDescent="0.25">
      <c r="A1885" t="e">
        <f>VLOOKUP(Table1[[#This Row],[locationaddress]],VENUEID!$A$2:$B$28,1,TRUE)</f>
        <v>#VALUE!</v>
      </c>
      <c r="B1885" t="e">
        <f>IF(Table1[[#This Row],[categories]]="","",
IF(ISNUMBER(SEARCH("*ADULTS*",Table1[categories])),"ADULTS",
IF(ISNUMBER(SEARCH("*CHILDREN*",Table1[categories])),"CHILDREN",
IF(ISNUMBER(SEARCH("*TEENS*",Table1[categories])),"TEENS"))))</f>
        <v>#VALUE!</v>
      </c>
      <c r="C1885" t="e">
        <f>Table1[[#This Row],[startdatetime]]</f>
        <v>#VALUE!</v>
      </c>
      <c r="D1885" t="e">
        <f>CONCATENATE(Table1[[#This Row],[summary]],
CHAR(13),
Table1[[#This Row],[startdayname]],
", ",
TEXT((Table1[[#This Row],[startshortdate]]),"MMM D"),
CHAR(13),
TEXT((Table1[[#This Row],[starttime]]), "h:mm am/pm"),CHAR(13),Table1[[#This Row],[description]],CHAR(13))</f>
        <v>#VALUE!</v>
      </c>
    </row>
    <row r="1886" spans="1:4" x14ac:dyDescent="0.25">
      <c r="A1886" t="e">
        <f>VLOOKUP(Table1[[#This Row],[locationaddress]],VENUEID!$A$2:$B$28,1,TRUE)</f>
        <v>#VALUE!</v>
      </c>
      <c r="B1886" t="e">
        <f>IF(Table1[[#This Row],[categories]]="","",
IF(ISNUMBER(SEARCH("*ADULTS*",Table1[categories])),"ADULTS",
IF(ISNUMBER(SEARCH("*CHILDREN*",Table1[categories])),"CHILDREN",
IF(ISNUMBER(SEARCH("*TEENS*",Table1[categories])),"TEENS"))))</f>
        <v>#VALUE!</v>
      </c>
      <c r="C1886" t="e">
        <f>Table1[[#This Row],[startdatetime]]</f>
        <v>#VALUE!</v>
      </c>
      <c r="D1886" t="e">
        <f>CONCATENATE(Table1[[#This Row],[summary]],
CHAR(13),
Table1[[#This Row],[startdayname]],
", ",
TEXT((Table1[[#This Row],[startshortdate]]),"MMM D"),
CHAR(13),
TEXT((Table1[[#This Row],[starttime]]), "h:mm am/pm"),CHAR(13),Table1[[#This Row],[description]],CHAR(13))</f>
        <v>#VALUE!</v>
      </c>
    </row>
    <row r="1887" spans="1:4" x14ac:dyDescent="0.25">
      <c r="A1887" t="e">
        <f>VLOOKUP(Table1[[#This Row],[locationaddress]],VENUEID!$A$2:$B$28,1,TRUE)</f>
        <v>#VALUE!</v>
      </c>
      <c r="B1887" t="e">
        <f>IF(Table1[[#This Row],[categories]]="","",
IF(ISNUMBER(SEARCH("*ADULTS*",Table1[categories])),"ADULTS",
IF(ISNUMBER(SEARCH("*CHILDREN*",Table1[categories])),"CHILDREN",
IF(ISNUMBER(SEARCH("*TEENS*",Table1[categories])),"TEENS"))))</f>
        <v>#VALUE!</v>
      </c>
      <c r="C1887" t="e">
        <f>Table1[[#This Row],[startdatetime]]</f>
        <v>#VALUE!</v>
      </c>
      <c r="D1887" t="e">
        <f>CONCATENATE(Table1[[#This Row],[summary]],
CHAR(13),
Table1[[#This Row],[startdayname]],
", ",
TEXT((Table1[[#This Row],[startshortdate]]),"MMM D"),
CHAR(13),
TEXT((Table1[[#This Row],[starttime]]), "h:mm am/pm"),CHAR(13),Table1[[#This Row],[description]],CHAR(13))</f>
        <v>#VALUE!</v>
      </c>
    </row>
    <row r="1888" spans="1:4" x14ac:dyDescent="0.25">
      <c r="A1888" t="e">
        <f>VLOOKUP(Table1[[#This Row],[locationaddress]],VENUEID!$A$2:$B$28,1,TRUE)</f>
        <v>#VALUE!</v>
      </c>
      <c r="B1888" t="e">
        <f>IF(Table1[[#This Row],[categories]]="","",
IF(ISNUMBER(SEARCH("*ADULTS*",Table1[categories])),"ADULTS",
IF(ISNUMBER(SEARCH("*CHILDREN*",Table1[categories])),"CHILDREN",
IF(ISNUMBER(SEARCH("*TEENS*",Table1[categories])),"TEENS"))))</f>
        <v>#VALUE!</v>
      </c>
      <c r="C1888" t="e">
        <f>Table1[[#This Row],[startdatetime]]</f>
        <v>#VALUE!</v>
      </c>
      <c r="D1888" t="e">
        <f>CONCATENATE(Table1[[#This Row],[summary]],
CHAR(13),
Table1[[#This Row],[startdayname]],
", ",
TEXT((Table1[[#This Row],[startshortdate]]),"MMM D"),
CHAR(13),
TEXT((Table1[[#This Row],[starttime]]), "h:mm am/pm"),CHAR(13),Table1[[#This Row],[description]],CHAR(13))</f>
        <v>#VALUE!</v>
      </c>
    </row>
    <row r="1889" spans="1:4" x14ac:dyDescent="0.25">
      <c r="A1889" t="e">
        <f>VLOOKUP(Table1[[#This Row],[locationaddress]],VENUEID!$A$2:$B$28,1,TRUE)</f>
        <v>#VALUE!</v>
      </c>
      <c r="B1889" t="e">
        <f>IF(Table1[[#This Row],[categories]]="","",
IF(ISNUMBER(SEARCH("*ADULTS*",Table1[categories])),"ADULTS",
IF(ISNUMBER(SEARCH("*CHILDREN*",Table1[categories])),"CHILDREN",
IF(ISNUMBER(SEARCH("*TEENS*",Table1[categories])),"TEENS"))))</f>
        <v>#VALUE!</v>
      </c>
      <c r="C1889" t="e">
        <f>Table1[[#This Row],[startdatetime]]</f>
        <v>#VALUE!</v>
      </c>
      <c r="D1889" t="e">
        <f>CONCATENATE(Table1[[#This Row],[summary]],
CHAR(13),
Table1[[#This Row],[startdayname]],
", ",
TEXT((Table1[[#This Row],[startshortdate]]),"MMM D"),
CHAR(13),
TEXT((Table1[[#This Row],[starttime]]), "h:mm am/pm"),CHAR(13),Table1[[#This Row],[description]],CHAR(13))</f>
        <v>#VALUE!</v>
      </c>
    </row>
    <row r="1890" spans="1:4" x14ac:dyDescent="0.25">
      <c r="A1890" t="e">
        <f>VLOOKUP(Table1[[#This Row],[locationaddress]],VENUEID!$A$2:$B$28,1,TRUE)</f>
        <v>#VALUE!</v>
      </c>
      <c r="B1890" t="e">
        <f>IF(Table1[[#This Row],[categories]]="","",
IF(ISNUMBER(SEARCH("*ADULTS*",Table1[categories])),"ADULTS",
IF(ISNUMBER(SEARCH("*CHILDREN*",Table1[categories])),"CHILDREN",
IF(ISNUMBER(SEARCH("*TEENS*",Table1[categories])),"TEENS"))))</f>
        <v>#VALUE!</v>
      </c>
      <c r="C1890" t="e">
        <f>Table1[[#This Row],[startdatetime]]</f>
        <v>#VALUE!</v>
      </c>
      <c r="D1890" t="e">
        <f>CONCATENATE(Table1[[#This Row],[summary]],
CHAR(13),
Table1[[#This Row],[startdayname]],
", ",
TEXT((Table1[[#This Row],[startshortdate]]),"MMM D"),
CHAR(13),
TEXT((Table1[[#This Row],[starttime]]), "h:mm am/pm"),CHAR(13),Table1[[#This Row],[description]],CHAR(13))</f>
        <v>#VALUE!</v>
      </c>
    </row>
    <row r="1891" spans="1:4" x14ac:dyDescent="0.25">
      <c r="A1891" t="e">
        <f>VLOOKUP(Table1[[#This Row],[locationaddress]],VENUEID!$A$2:$B$28,1,TRUE)</f>
        <v>#VALUE!</v>
      </c>
      <c r="B1891" t="e">
        <f>IF(Table1[[#This Row],[categories]]="","",
IF(ISNUMBER(SEARCH("*ADULTS*",Table1[categories])),"ADULTS",
IF(ISNUMBER(SEARCH("*CHILDREN*",Table1[categories])),"CHILDREN",
IF(ISNUMBER(SEARCH("*TEENS*",Table1[categories])),"TEENS"))))</f>
        <v>#VALUE!</v>
      </c>
      <c r="C1891" t="e">
        <f>Table1[[#This Row],[startdatetime]]</f>
        <v>#VALUE!</v>
      </c>
      <c r="D1891" t="e">
        <f>CONCATENATE(Table1[[#This Row],[summary]],
CHAR(13),
Table1[[#This Row],[startdayname]],
", ",
TEXT((Table1[[#This Row],[startshortdate]]),"MMM D"),
CHAR(13),
TEXT((Table1[[#This Row],[starttime]]), "h:mm am/pm"),CHAR(13),Table1[[#This Row],[description]],CHAR(13))</f>
        <v>#VALUE!</v>
      </c>
    </row>
    <row r="1892" spans="1:4" x14ac:dyDescent="0.25">
      <c r="A1892" t="e">
        <f>VLOOKUP(Table1[[#This Row],[locationaddress]],VENUEID!$A$2:$B$28,1,TRUE)</f>
        <v>#VALUE!</v>
      </c>
      <c r="B1892" t="e">
        <f>IF(Table1[[#This Row],[categories]]="","",
IF(ISNUMBER(SEARCH("*ADULTS*",Table1[categories])),"ADULTS",
IF(ISNUMBER(SEARCH("*CHILDREN*",Table1[categories])),"CHILDREN",
IF(ISNUMBER(SEARCH("*TEENS*",Table1[categories])),"TEENS"))))</f>
        <v>#VALUE!</v>
      </c>
      <c r="C1892" t="e">
        <f>Table1[[#This Row],[startdatetime]]</f>
        <v>#VALUE!</v>
      </c>
      <c r="D1892" t="e">
        <f>CONCATENATE(Table1[[#This Row],[summary]],
CHAR(13),
Table1[[#This Row],[startdayname]],
", ",
TEXT((Table1[[#This Row],[startshortdate]]),"MMM D"),
CHAR(13),
TEXT((Table1[[#This Row],[starttime]]), "h:mm am/pm"),CHAR(13),Table1[[#This Row],[description]],CHAR(13))</f>
        <v>#VALUE!</v>
      </c>
    </row>
    <row r="1893" spans="1:4" x14ac:dyDescent="0.25">
      <c r="A1893" t="e">
        <f>VLOOKUP(Table1[[#This Row],[locationaddress]],VENUEID!$A$2:$B$28,1,TRUE)</f>
        <v>#VALUE!</v>
      </c>
      <c r="B1893" t="e">
        <f>IF(Table1[[#This Row],[categories]]="","",
IF(ISNUMBER(SEARCH("*ADULTS*",Table1[categories])),"ADULTS",
IF(ISNUMBER(SEARCH("*CHILDREN*",Table1[categories])),"CHILDREN",
IF(ISNUMBER(SEARCH("*TEENS*",Table1[categories])),"TEENS"))))</f>
        <v>#VALUE!</v>
      </c>
      <c r="C1893" t="e">
        <f>Table1[[#This Row],[startdatetime]]</f>
        <v>#VALUE!</v>
      </c>
      <c r="D1893" t="e">
        <f>CONCATENATE(Table1[[#This Row],[summary]],
CHAR(13),
Table1[[#This Row],[startdayname]],
", ",
TEXT((Table1[[#This Row],[startshortdate]]),"MMM D"),
CHAR(13),
TEXT((Table1[[#This Row],[starttime]]), "h:mm am/pm"),CHAR(13),Table1[[#This Row],[description]],CHAR(13))</f>
        <v>#VALUE!</v>
      </c>
    </row>
    <row r="1894" spans="1:4" x14ac:dyDescent="0.25">
      <c r="A1894" t="e">
        <f>VLOOKUP(Table1[[#This Row],[locationaddress]],VENUEID!$A$2:$B$28,1,TRUE)</f>
        <v>#VALUE!</v>
      </c>
      <c r="B1894" t="e">
        <f>IF(Table1[[#This Row],[categories]]="","",
IF(ISNUMBER(SEARCH("*ADULTS*",Table1[categories])),"ADULTS",
IF(ISNUMBER(SEARCH("*CHILDREN*",Table1[categories])),"CHILDREN",
IF(ISNUMBER(SEARCH("*TEENS*",Table1[categories])),"TEENS"))))</f>
        <v>#VALUE!</v>
      </c>
      <c r="C1894" t="e">
        <f>Table1[[#This Row],[startdatetime]]</f>
        <v>#VALUE!</v>
      </c>
      <c r="D1894" t="e">
        <f>CONCATENATE(Table1[[#This Row],[summary]],
CHAR(13),
Table1[[#This Row],[startdayname]],
", ",
TEXT((Table1[[#This Row],[startshortdate]]),"MMM D"),
CHAR(13),
TEXT((Table1[[#This Row],[starttime]]), "h:mm am/pm"),CHAR(13),Table1[[#This Row],[description]],CHAR(13))</f>
        <v>#VALUE!</v>
      </c>
    </row>
    <row r="1895" spans="1:4" x14ac:dyDescent="0.25">
      <c r="A1895" t="e">
        <f>VLOOKUP(Table1[[#This Row],[locationaddress]],VENUEID!$A$2:$B$28,1,TRUE)</f>
        <v>#VALUE!</v>
      </c>
      <c r="B1895" t="e">
        <f>IF(Table1[[#This Row],[categories]]="","",
IF(ISNUMBER(SEARCH("*ADULTS*",Table1[categories])),"ADULTS",
IF(ISNUMBER(SEARCH("*CHILDREN*",Table1[categories])),"CHILDREN",
IF(ISNUMBER(SEARCH("*TEENS*",Table1[categories])),"TEENS"))))</f>
        <v>#VALUE!</v>
      </c>
      <c r="C1895" t="e">
        <f>Table1[[#This Row],[startdatetime]]</f>
        <v>#VALUE!</v>
      </c>
      <c r="D1895" t="e">
        <f>CONCATENATE(Table1[[#This Row],[summary]],
CHAR(13),
Table1[[#This Row],[startdayname]],
", ",
TEXT((Table1[[#This Row],[startshortdate]]),"MMM D"),
CHAR(13),
TEXT((Table1[[#This Row],[starttime]]), "h:mm am/pm"),CHAR(13),Table1[[#This Row],[description]],CHAR(13))</f>
        <v>#VALUE!</v>
      </c>
    </row>
    <row r="1896" spans="1:4" x14ac:dyDescent="0.25">
      <c r="A1896" t="e">
        <f>VLOOKUP(Table1[[#This Row],[locationaddress]],VENUEID!$A$2:$B$28,1,TRUE)</f>
        <v>#VALUE!</v>
      </c>
      <c r="B1896" t="e">
        <f>IF(Table1[[#This Row],[categories]]="","",
IF(ISNUMBER(SEARCH("*ADULTS*",Table1[categories])),"ADULTS",
IF(ISNUMBER(SEARCH("*CHILDREN*",Table1[categories])),"CHILDREN",
IF(ISNUMBER(SEARCH("*TEENS*",Table1[categories])),"TEENS"))))</f>
        <v>#VALUE!</v>
      </c>
      <c r="C1896" t="e">
        <f>Table1[[#This Row],[startdatetime]]</f>
        <v>#VALUE!</v>
      </c>
      <c r="D1896" t="e">
        <f>CONCATENATE(Table1[[#This Row],[summary]],
CHAR(13),
Table1[[#This Row],[startdayname]],
", ",
TEXT((Table1[[#This Row],[startshortdate]]),"MMM D"),
CHAR(13),
TEXT((Table1[[#This Row],[starttime]]), "h:mm am/pm"),CHAR(13),Table1[[#This Row],[description]],CHAR(13))</f>
        <v>#VALUE!</v>
      </c>
    </row>
    <row r="1897" spans="1:4" x14ac:dyDescent="0.25">
      <c r="A1897" t="e">
        <f>VLOOKUP(Table1[[#This Row],[locationaddress]],VENUEID!$A$2:$B$28,1,TRUE)</f>
        <v>#VALUE!</v>
      </c>
      <c r="B1897" t="e">
        <f>IF(Table1[[#This Row],[categories]]="","",
IF(ISNUMBER(SEARCH("*ADULTS*",Table1[categories])),"ADULTS",
IF(ISNUMBER(SEARCH("*CHILDREN*",Table1[categories])),"CHILDREN",
IF(ISNUMBER(SEARCH("*TEENS*",Table1[categories])),"TEENS"))))</f>
        <v>#VALUE!</v>
      </c>
      <c r="C1897" t="e">
        <f>Table1[[#This Row],[startdatetime]]</f>
        <v>#VALUE!</v>
      </c>
      <c r="D1897" t="e">
        <f>CONCATENATE(Table1[[#This Row],[summary]],
CHAR(13),
Table1[[#This Row],[startdayname]],
", ",
TEXT((Table1[[#This Row],[startshortdate]]),"MMM D"),
CHAR(13),
TEXT((Table1[[#This Row],[starttime]]), "h:mm am/pm"),CHAR(13),Table1[[#This Row],[description]],CHAR(13))</f>
        <v>#VALUE!</v>
      </c>
    </row>
    <row r="1898" spans="1:4" x14ac:dyDescent="0.25">
      <c r="A1898" t="e">
        <f>VLOOKUP(Table1[[#This Row],[locationaddress]],VENUEID!$A$2:$B$28,1,TRUE)</f>
        <v>#VALUE!</v>
      </c>
      <c r="B1898" t="e">
        <f>IF(Table1[[#This Row],[categories]]="","",
IF(ISNUMBER(SEARCH("*ADULTS*",Table1[categories])),"ADULTS",
IF(ISNUMBER(SEARCH("*CHILDREN*",Table1[categories])),"CHILDREN",
IF(ISNUMBER(SEARCH("*TEENS*",Table1[categories])),"TEENS"))))</f>
        <v>#VALUE!</v>
      </c>
      <c r="C1898" t="e">
        <f>Table1[[#This Row],[startdatetime]]</f>
        <v>#VALUE!</v>
      </c>
      <c r="D1898" t="e">
        <f>CONCATENATE(Table1[[#This Row],[summary]],
CHAR(13),
Table1[[#This Row],[startdayname]],
", ",
TEXT((Table1[[#This Row],[startshortdate]]),"MMM D"),
CHAR(13),
TEXT((Table1[[#This Row],[starttime]]), "h:mm am/pm"),CHAR(13),Table1[[#This Row],[description]],CHAR(13))</f>
        <v>#VALUE!</v>
      </c>
    </row>
    <row r="1899" spans="1:4" x14ac:dyDescent="0.25">
      <c r="A1899" t="e">
        <f>VLOOKUP(Table1[[#This Row],[locationaddress]],VENUEID!$A$2:$B$28,1,TRUE)</f>
        <v>#VALUE!</v>
      </c>
      <c r="B1899" t="e">
        <f>IF(Table1[[#This Row],[categories]]="","",
IF(ISNUMBER(SEARCH("*ADULTS*",Table1[categories])),"ADULTS",
IF(ISNUMBER(SEARCH("*CHILDREN*",Table1[categories])),"CHILDREN",
IF(ISNUMBER(SEARCH("*TEENS*",Table1[categories])),"TEENS"))))</f>
        <v>#VALUE!</v>
      </c>
      <c r="C1899" t="e">
        <f>Table1[[#This Row],[startdatetime]]</f>
        <v>#VALUE!</v>
      </c>
      <c r="D1899" t="e">
        <f>CONCATENATE(Table1[[#This Row],[summary]],
CHAR(13),
Table1[[#This Row],[startdayname]],
", ",
TEXT((Table1[[#This Row],[startshortdate]]),"MMM D"),
CHAR(13),
TEXT((Table1[[#This Row],[starttime]]), "h:mm am/pm"),CHAR(13),Table1[[#This Row],[description]],CHAR(13))</f>
        <v>#VALUE!</v>
      </c>
    </row>
    <row r="1900" spans="1:4" x14ac:dyDescent="0.25">
      <c r="A1900" t="e">
        <f>VLOOKUP(Table1[[#This Row],[locationaddress]],VENUEID!$A$2:$B$28,1,TRUE)</f>
        <v>#VALUE!</v>
      </c>
      <c r="B1900" t="e">
        <f>IF(Table1[[#This Row],[categories]]="","",
IF(ISNUMBER(SEARCH("*ADULTS*",Table1[categories])),"ADULTS",
IF(ISNUMBER(SEARCH("*CHILDREN*",Table1[categories])),"CHILDREN",
IF(ISNUMBER(SEARCH("*TEENS*",Table1[categories])),"TEENS"))))</f>
        <v>#VALUE!</v>
      </c>
      <c r="C1900" t="e">
        <f>Table1[[#This Row],[startdatetime]]</f>
        <v>#VALUE!</v>
      </c>
      <c r="D1900" t="e">
        <f>CONCATENATE(Table1[[#This Row],[summary]],
CHAR(13),
Table1[[#This Row],[startdayname]],
", ",
TEXT((Table1[[#This Row],[startshortdate]]),"MMM D"),
CHAR(13),
TEXT((Table1[[#This Row],[starttime]]), "h:mm am/pm"),CHAR(13),Table1[[#This Row],[description]],CHAR(13))</f>
        <v>#VALUE!</v>
      </c>
    </row>
    <row r="1901" spans="1:4" x14ac:dyDescent="0.25">
      <c r="A1901" t="e">
        <f>VLOOKUP(Table1[[#This Row],[locationaddress]],VENUEID!$A$2:$B$28,1,TRUE)</f>
        <v>#VALUE!</v>
      </c>
      <c r="B1901" t="e">
        <f>IF(Table1[[#This Row],[categories]]="","",
IF(ISNUMBER(SEARCH("*ADULTS*",Table1[categories])),"ADULTS",
IF(ISNUMBER(SEARCH("*CHILDREN*",Table1[categories])),"CHILDREN",
IF(ISNUMBER(SEARCH("*TEENS*",Table1[categories])),"TEENS"))))</f>
        <v>#VALUE!</v>
      </c>
      <c r="C1901" t="e">
        <f>Table1[[#This Row],[startdatetime]]</f>
        <v>#VALUE!</v>
      </c>
      <c r="D1901" t="e">
        <f>CONCATENATE(Table1[[#This Row],[summary]],
CHAR(13),
Table1[[#This Row],[startdayname]],
", ",
TEXT((Table1[[#This Row],[startshortdate]]),"MMM D"),
CHAR(13),
TEXT((Table1[[#This Row],[starttime]]), "h:mm am/pm"),CHAR(13),Table1[[#This Row],[description]],CHAR(13))</f>
        <v>#VALUE!</v>
      </c>
    </row>
    <row r="1902" spans="1:4" x14ac:dyDescent="0.25">
      <c r="A1902" t="e">
        <f>VLOOKUP(Table1[[#This Row],[locationaddress]],VENUEID!$A$2:$B$28,1,TRUE)</f>
        <v>#VALUE!</v>
      </c>
      <c r="B1902" t="e">
        <f>IF(Table1[[#This Row],[categories]]="","",
IF(ISNUMBER(SEARCH("*ADULTS*",Table1[categories])),"ADULTS",
IF(ISNUMBER(SEARCH("*CHILDREN*",Table1[categories])),"CHILDREN",
IF(ISNUMBER(SEARCH("*TEENS*",Table1[categories])),"TEENS"))))</f>
        <v>#VALUE!</v>
      </c>
      <c r="C1902" t="e">
        <f>Table1[[#This Row],[startdatetime]]</f>
        <v>#VALUE!</v>
      </c>
      <c r="D1902" t="e">
        <f>CONCATENATE(Table1[[#This Row],[summary]],
CHAR(13),
Table1[[#This Row],[startdayname]],
", ",
TEXT((Table1[[#This Row],[startshortdate]]),"MMM D"),
CHAR(13),
TEXT((Table1[[#This Row],[starttime]]), "h:mm am/pm"),CHAR(13),Table1[[#This Row],[description]],CHAR(13))</f>
        <v>#VALUE!</v>
      </c>
    </row>
    <row r="1903" spans="1:4" x14ac:dyDescent="0.25">
      <c r="A1903" t="e">
        <f>VLOOKUP(Table1[[#This Row],[locationaddress]],VENUEID!$A$2:$B$28,1,TRUE)</f>
        <v>#VALUE!</v>
      </c>
      <c r="B1903" t="e">
        <f>IF(Table1[[#This Row],[categories]]="","",
IF(ISNUMBER(SEARCH("*ADULTS*",Table1[categories])),"ADULTS",
IF(ISNUMBER(SEARCH("*CHILDREN*",Table1[categories])),"CHILDREN",
IF(ISNUMBER(SEARCH("*TEENS*",Table1[categories])),"TEENS"))))</f>
        <v>#VALUE!</v>
      </c>
      <c r="C1903" t="e">
        <f>Table1[[#This Row],[startdatetime]]</f>
        <v>#VALUE!</v>
      </c>
      <c r="D1903" t="e">
        <f>CONCATENATE(Table1[[#This Row],[summary]],
CHAR(13),
Table1[[#This Row],[startdayname]],
", ",
TEXT((Table1[[#This Row],[startshortdate]]),"MMM D"),
CHAR(13),
TEXT((Table1[[#This Row],[starttime]]), "h:mm am/pm"),CHAR(13),Table1[[#This Row],[description]],CHAR(13))</f>
        <v>#VALUE!</v>
      </c>
    </row>
    <row r="1904" spans="1:4" x14ac:dyDescent="0.25">
      <c r="A1904" t="e">
        <f>VLOOKUP(Table1[[#This Row],[locationaddress]],VENUEID!$A$2:$B$28,1,TRUE)</f>
        <v>#VALUE!</v>
      </c>
      <c r="B1904" t="e">
        <f>IF(Table1[[#This Row],[categories]]="","",
IF(ISNUMBER(SEARCH("*ADULTS*",Table1[categories])),"ADULTS",
IF(ISNUMBER(SEARCH("*CHILDREN*",Table1[categories])),"CHILDREN",
IF(ISNUMBER(SEARCH("*TEENS*",Table1[categories])),"TEENS"))))</f>
        <v>#VALUE!</v>
      </c>
      <c r="C1904" t="e">
        <f>Table1[[#This Row],[startdatetime]]</f>
        <v>#VALUE!</v>
      </c>
      <c r="D1904" t="e">
        <f>CONCATENATE(Table1[[#This Row],[summary]],
CHAR(13),
Table1[[#This Row],[startdayname]],
", ",
TEXT((Table1[[#This Row],[startshortdate]]),"MMM D"),
CHAR(13),
TEXT((Table1[[#This Row],[starttime]]), "h:mm am/pm"),CHAR(13),Table1[[#This Row],[description]],CHAR(13))</f>
        <v>#VALUE!</v>
      </c>
    </row>
    <row r="1905" spans="1:4" x14ac:dyDescent="0.25">
      <c r="A1905" t="e">
        <f>VLOOKUP(Table1[[#This Row],[locationaddress]],VENUEID!$A$2:$B$28,1,TRUE)</f>
        <v>#VALUE!</v>
      </c>
      <c r="B1905" t="e">
        <f>IF(Table1[[#This Row],[categories]]="","",
IF(ISNUMBER(SEARCH("*ADULTS*",Table1[categories])),"ADULTS",
IF(ISNUMBER(SEARCH("*CHILDREN*",Table1[categories])),"CHILDREN",
IF(ISNUMBER(SEARCH("*TEENS*",Table1[categories])),"TEENS"))))</f>
        <v>#VALUE!</v>
      </c>
      <c r="C1905" t="e">
        <f>Table1[[#This Row],[startdatetime]]</f>
        <v>#VALUE!</v>
      </c>
      <c r="D1905" t="e">
        <f>CONCATENATE(Table1[[#This Row],[summary]],
CHAR(13),
Table1[[#This Row],[startdayname]],
", ",
TEXT((Table1[[#This Row],[startshortdate]]),"MMM D"),
CHAR(13),
TEXT((Table1[[#This Row],[starttime]]), "h:mm am/pm"),CHAR(13),Table1[[#This Row],[description]],CHAR(13))</f>
        <v>#VALUE!</v>
      </c>
    </row>
    <row r="1906" spans="1:4" x14ac:dyDescent="0.25">
      <c r="A1906" t="e">
        <f>VLOOKUP(Table1[[#This Row],[locationaddress]],VENUEID!$A$2:$B$28,1,TRUE)</f>
        <v>#VALUE!</v>
      </c>
      <c r="B1906" t="e">
        <f>IF(Table1[[#This Row],[categories]]="","",
IF(ISNUMBER(SEARCH("*ADULTS*",Table1[categories])),"ADULTS",
IF(ISNUMBER(SEARCH("*CHILDREN*",Table1[categories])),"CHILDREN",
IF(ISNUMBER(SEARCH("*TEENS*",Table1[categories])),"TEENS"))))</f>
        <v>#VALUE!</v>
      </c>
      <c r="C1906" t="e">
        <f>Table1[[#This Row],[startdatetime]]</f>
        <v>#VALUE!</v>
      </c>
      <c r="D1906" t="e">
        <f>CONCATENATE(Table1[[#This Row],[summary]],
CHAR(13),
Table1[[#This Row],[startdayname]],
", ",
TEXT((Table1[[#This Row],[startshortdate]]),"MMM D"),
CHAR(13),
TEXT((Table1[[#This Row],[starttime]]), "h:mm am/pm"),CHAR(13),Table1[[#This Row],[description]],CHAR(13))</f>
        <v>#VALUE!</v>
      </c>
    </row>
    <row r="1907" spans="1:4" x14ac:dyDescent="0.25">
      <c r="A1907" t="e">
        <f>VLOOKUP(Table1[[#This Row],[locationaddress]],VENUEID!$A$2:$B$28,1,TRUE)</f>
        <v>#VALUE!</v>
      </c>
      <c r="B1907" t="e">
        <f>IF(Table1[[#This Row],[categories]]="","",
IF(ISNUMBER(SEARCH("*ADULTS*",Table1[categories])),"ADULTS",
IF(ISNUMBER(SEARCH("*CHILDREN*",Table1[categories])),"CHILDREN",
IF(ISNUMBER(SEARCH("*TEENS*",Table1[categories])),"TEENS"))))</f>
        <v>#VALUE!</v>
      </c>
      <c r="C1907" t="e">
        <f>Table1[[#This Row],[startdatetime]]</f>
        <v>#VALUE!</v>
      </c>
      <c r="D1907" t="e">
        <f>CONCATENATE(Table1[[#This Row],[summary]],
CHAR(13),
Table1[[#This Row],[startdayname]],
", ",
TEXT((Table1[[#This Row],[startshortdate]]),"MMM D"),
CHAR(13),
TEXT((Table1[[#This Row],[starttime]]), "h:mm am/pm"),CHAR(13),Table1[[#This Row],[description]],CHAR(13))</f>
        <v>#VALUE!</v>
      </c>
    </row>
    <row r="1908" spans="1:4" x14ac:dyDescent="0.25">
      <c r="A1908" t="e">
        <f>VLOOKUP(Table1[[#This Row],[locationaddress]],VENUEID!$A$2:$B$28,1,TRUE)</f>
        <v>#VALUE!</v>
      </c>
      <c r="B1908" t="e">
        <f>IF(Table1[[#This Row],[categories]]="","",
IF(ISNUMBER(SEARCH("*ADULTS*",Table1[categories])),"ADULTS",
IF(ISNUMBER(SEARCH("*CHILDREN*",Table1[categories])),"CHILDREN",
IF(ISNUMBER(SEARCH("*TEENS*",Table1[categories])),"TEENS"))))</f>
        <v>#VALUE!</v>
      </c>
      <c r="C1908" t="e">
        <f>Table1[[#This Row],[startdatetime]]</f>
        <v>#VALUE!</v>
      </c>
      <c r="D1908" t="e">
        <f>CONCATENATE(Table1[[#This Row],[summary]],
CHAR(13),
Table1[[#This Row],[startdayname]],
", ",
TEXT((Table1[[#This Row],[startshortdate]]),"MMM D"),
CHAR(13),
TEXT((Table1[[#This Row],[starttime]]), "h:mm am/pm"),CHAR(13),Table1[[#This Row],[description]],CHAR(13))</f>
        <v>#VALUE!</v>
      </c>
    </row>
    <row r="1909" spans="1:4" x14ac:dyDescent="0.25">
      <c r="A1909" t="e">
        <f>VLOOKUP(Table1[[#This Row],[locationaddress]],VENUEID!$A$2:$B$28,1,TRUE)</f>
        <v>#VALUE!</v>
      </c>
      <c r="B1909" t="e">
        <f>IF(Table1[[#This Row],[categories]]="","",
IF(ISNUMBER(SEARCH("*ADULTS*",Table1[categories])),"ADULTS",
IF(ISNUMBER(SEARCH("*CHILDREN*",Table1[categories])),"CHILDREN",
IF(ISNUMBER(SEARCH("*TEENS*",Table1[categories])),"TEENS"))))</f>
        <v>#VALUE!</v>
      </c>
      <c r="C1909" t="e">
        <f>Table1[[#This Row],[startdatetime]]</f>
        <v>#VALUE!</v>
      </c>
      <c r="D1909" t="e">
        <f>CONCATENATE(Table1[[#This Row],[summary]],
CHAR(13),
Table1[[#This Row],[startdayname]],
", ",
TEXT((Table1[[#This Row],[startshortdate]]),"MMM D"),
CHAR(13),
TEXT((Table1[[#This Row],[starttime]]), "h:mm am/pm"),CHAR(13),Table1[[#This Row],[description]],CHAR(13))</f>
        <v>#VALUE!</v>
      </c>
    </row>
    <row r="1910" spans="1:4" x14ac:dyDescent="0.25">
      <c r="A1910" t="e">
        <f>VLOOKUP(Table1[[#This Row],[locationaddress]],VENUEID!$A$2:$B$28,1,TRUE)</f>
        <v>#VALUE!</v>
      </c>
      <c r="B1910" t="e">
        <f>IF(Table1[[#This Row],[categories]]="","",
IF(ISNUMBER(SEARCH("*ADULTS*",Table1[categories])),"ADULTS",
IF(ISNUMBER(SEARCH("*CHILDREN*",Table1[categories])),"CHILDREN",
IF(ISNUMBER(SEARCH("*TEENS*",Table1[categories])),"TEENS"))))</f>
        <v>#VALUE!</v>
      </c>
      <c r="C1910" t="e">
        <f>Table1[[#This Row],[startdatetime]]</f>
        <v>#VALUE!</v>
      </c>
      <c r="D1910" t="e">
        <f>CONCATENATE(Table1[[#This Row],[summary]],
CHAR(13),
Table1[[#This Row],[startdayname]],
", ",
TEXT((Table1[[#This Row],[startshortdate]]),"MMM D"),
CHAR(13),
TEXT((Table1[[#This Row],[starttime]]), "h:mm am/pm"),CHAR(13),Table1[[#This Row],[description]],CHAR(13))</f>
        <v>#VALUE!</v>
      </c>
    </row>
    <row r="1911" spans="1:4" x14ac:dyDescent="0.25">
      <c r="A1911" t="e">
        <f>VLOOKUP(Table1[[#This Row],[locationaddress]],VENUEID!$A$2:$B$28,1,TRUE)</f>
        <v>#VALUE!</v>
      </c>
      <c r="B1911" t="e">
        <f>IF(Table1[[#This Row],[categories]]="","",
IF(ISNUMBER(SEARCH("*ADULTS*",Table1[categories])),"ADULTS",
IF(ISNUMBER(SEARCH("*CHILDREN*",Table1[categories])),"CHILDREN",
IF(ISNUMBER(SEARCH("*TEENS*",Table1[categories])),"TEENS"))))</f>
        <v>#VALUE!</v>
      </c>
      <c r="C1911" t="e">
        <f>Table1[[#This Row],[startdatetime]]</f>
        <v>#VALUE!</v>
      </c>
      <c r="D1911" t="e">
        <f>CONCATENATE(Table1[[#This Row],[summary]],
CHAR(13),
Table1[[#This Row],[startdayname]],
", ",
TEXT((Table1[[#This Row],[startshortdate]]),"MMM D"),
CHAR(13),
TEXT((Table1[[#This Row],[starttime]]), "h:mm am/pm"),CHAR(13),Table1[[#This Row],[description]],CHAR(13))</f>
        <v>#VALUE!</v>
      </c>
    </row>
    <row r="1912" spans="1:4" x14ac:dyDescent="0.25">
      <c r="A1912" t="e">
        <f>VLOOKUP(Table1[[#This Row],[locationaddress]],VENUEID!$A$2:$B$28,1,TRUE)</f>
        <v>#VALUE!</v>
      </c>
      <c r="B1912" t="e">
        <f>IF(Table1[[#This Row],[categories]]="","",
IF(ISNUMBER(SEARCH("*ADULTS*",Table1[categories])),"ADULTS",
IF(ISNUMBER(SEARCH("*CHILDREN*",Table1[categories])),"CHILDREN",
IF(ISNUMBER(SEARCH("*TEENS*",Table1[categories])),"TEENS"))))</f>
        <v>#VALUE!</v>
      </c>
      <c r="C1912" t="e">
        <f>Table1[[#This Row],[startdatetime]]</f>
        <v>#VALUE!</v>
      </c>
      <c r="D1912" t="e">
        <f>CONCATENATE(Table1[[#This Row],[summary]],
CHAR(13),
Table1[[#This Row],[startdayname]],
", ",
TEXT((Table1[[#This Row],[startshortdate]]),"MMM D"),
CHAR(13),
TEXT((Table1[[#This Row],[starttime]]), "h:mm am/pm"),CHAR(13),Table1[[#This Row],[description]],CHAR(13))</f>
        <v>#VALUE!</v>
      </c>
    </row>
    <row r="1913" spans="1:4" x14ac:dyDescent="0.25">
      <c r="A1913" t="e">
        <f>VLOOKUP(Table1[[#This Row],[locationaddress]],VENUEID!$A$2:$B$28,1,TRUE)</f>
        <v>#VALUE!</v>
      </c>
      <c r="B1913" t="e">
        <f>IF(Table1[[#This Row],[categories]]="","",
IF(ISNUMBER(SEARCH("*ADULTS*",Table1[categories])),"ADULTS",
IF(ISNUMBER(SEARCH("*CHILDREN*",Table1[categories])),"CHILDREN",
IF(ISNUMBER(SEARCH("*TEENS*",Table1[categories])),"TEENS"))))</f>
        <v>#VALUE!</v>
      </c>
      <c r="C1913" t="e">
        <f>Table1[[#This Row],[startdatetime]]</f>
        <v>#VALUE!</v>
      </c>
      <c r="D1913" t="e">
        <f>CONCATENATE(Table1[[#This Row],[summary]],
CHAR(13),
Table1[[#This Row],[startdayname]],
", ",
TEXT((Table1[[#This Row],[startshortdate]]),"MMM D"),
CHAR(13),
TEXT((Table1[[#This Row],[starttime]]), "h:mm am/pm"),CHAR(13),Table1[[#This Row],[description]],CHAR(13))</f>
        <v>#VALUE!</v>
      </c>
    </row>
    <row r="1914" spans="1:4" x14ac:dyDescent="0.25">
      <c r="A1914" t="e">
        <f>VLOOKUP(Table1[[#This Row],[locationaddress]],VENUEID!$A$2:$B$28,1,TRUE)</f>
        <v>#VALUE!</v>
      </c>
      <c r="B1914" t="e">
        <f>IF(Table1[[#This Row],[categories]]="","",
IF(ISNUMBER(SEARCH("*ADULTS*",Table1[categories])),"ADULTS",
IF(ISNUMBER(SEARCH("*CHILDREN*",Table1[categories])),"CHILDREN",
IF(ISNUMBER(SEARCH("*TEENS*",Table1[categories])),"TEENS"))))</f>
        <v>#VALUE!</v>
      </c>
      <c r="C1914" t="e">
        <f>Table1[[#This Row],[startdatetime]]</f>
        <v>#VALUE!</v>
      </c>
      <c r="D1914" t="e">
        <f>CONCATENATE(Table1[[#This Row],[summary]],
CHAR(13),
Table1[[#This Row],[startdayname]],
", ",
TEXT((Table1[[#This Row],[startshortdate]]),"MMM D"),
CHAR(13),
TEXT((Table1[[#This Row],[starttime]]), "h:mm am/pm"),CHAR(13),Table1[[#This Row],[description]],CHAR(13))</f>
        <v>#VALUE!</v>
      </c>
    </row>
    <row r="1915" spans="1:4" x14ac:dyDescent="0.25">
      <c r="A1915" t="e">
        <f>VLOOKUP(Table1[[#This Row],[locationaddress]],VENUEID!$A$2:$B$28,1,TRUE)</f>
        <v>#VALUE!</v>
      </c>
      <c r="B1915" t="e">
        <f>IF(Table1[[#This Row],[categories]]="","",
IF(ISNUMBER(SEARCH("*ADULTS*",Table1[categories])),"ADULTS",
IF(ISNUMBER(SEARCH("*CHILDREN*",Table1[categories])),"CHILDREN",
IF(ISNUMBER(SEARCH("*TEENS*",Table1[categories])),"TEENS"))))</f>
        <v>#VALUE!</v>
      </c>
      <c r="C1915" t="e">
        <f>Table1[[#This Row],[startdatetime]]</f>
        <v>#VALUE!</v>
      </c>
      <c r="D1915" t="e">
        <f>CONCATENATE(Table1[[#This Row],[summary]],
CHAR(13),
Table1[[#This Row],[startdayname]],
", ",
TEXT((Table1[[#This Row],[startshortdate]]),"MMM D"),
CHAR(13),
TEXT((Table1[[#This Row],[starttime]]), "h:mm am/pm"),CHAR(13),Table1[[#This Row],[description]],CHAR(13))</f>
        <v>#VALUE!</v>
      </c>
    </row>
    <row r="1916" spans="1:4" x14ac:dyDescent="0.25">
      <c r="A1916" t="e">
        <f>VLOOKUP(Table1[[#This Row],[locationaddress]],VENUEID!$A$2:$B$28,1,TRUE)</f>
        <v>#VALUE!</v>
      </c>
      <c r="B1916" t="e">
        <f>IF(Table1[[#This Row],[categories]]="","",
IF(ISNUMBER(SEARCH("*ADULTS*",Table1[categories])),"ADULTS",
IF(ISNUMBER(SEARCH("*CHILDREN*",Table1[categories])),"CHILDREN",
IF(ISNUMBER(SEARCH("*TEENS*",Table1[categories])),"TEENS"))))</f>
        <v>#VALUE!</v>
      </c>
      <c r="C1916" t="e">
        <f>Table1[[#This Row],[startdatetime]]</f>
        <v>#VALUE!</v>
      </c>
      <c r="D1916" t="e">
        <f>CONCATENATE(Table1[[#This Row],[summary]],
CHAR(13),
Table1[[#This Row],[startdayname]],
", ",
TEXT((Table1[[#This Row],[startshortdate]]),"MMM D"),
CHAR(13),
TEXT((Table1[[#This Row],[starttime]]), "h:mm am/pm"),CHAR(13),Table1[[#This Row],[description]],CHAR(13))</f>
        <v>#VALUE!</v>
      </c>
    </row>
    <row r="1917" spans="1:4" x14ac:dyDescent="0.25">
      <c r="A1917" t="e">
        <f>VLOOKUP(Table1[[#This Row],[locationaddress]],VENUEID!$A$2:$B$28,1,TRUE)</f>
        <v>#VALUE!</v>
      </c>
      <c r="B1917" t="e">
        <f>IF(Table1[[#This Row],[categories]]="","",
IF(ISNUMBER(SEARCH("*ADULTS*",Table1[categories])),"ADULTS",
IF(ISNUMBER(SEARCH("*CHILDREN*",Table1[categories])),"CHILDREN",
IF(ISNUMBER(SEARCH("*TEENS*",Table1[categories])),"TEENS"))))</f>
        <v>#VALUE!</v>
      </c>
      <c r="C1917" t="e">
        <f>Table1[[#This Row],[startdatetime]]</f>
        <v>#VALUE!</v>
      </c>
      <c r="D1917" t="e">
        <f>CONCATENATE(Table1[[#This Row],[summary]],
CHAR(13),
Table1[[#This Row],[startdayname]],
", ",
TEXT((Table1[[#This Row],[startshortdate]]),"MMM D"),
CHAR(13),
TEXT((Table1[[#This Row],[starttime]]), "h:mm am/pm"),CHAR(13),Table1[[#This Row],[description]],CHAR(13))</f>
        <v>#VALUE!</v>
      </c>
    </row>
    <row r="1918" spans="1:4" x14ac:dyDescent="0.25">
      <c r="A1918" t="e">
        <f>VLOOKUP(Table1[[#This Row],[locationaddress]],VENUEID!$A$2:$B$28,1,TRUE)</f>
        <v>#VALUE!</v>
      </c>
      <c r="B1918" t="e">
        <f>IF(Table1[[#This Row],[categories]]="","",
IF(ISNUMBER(SEARCH("*ADULTS*",Table1[categories])),"ADULTS",
IF(ISNUMBER(SEARCH("*CHILDREN*",Table1[categories])),"CHILDREN",
IF(ISNUMBER(SEARCH("*TEENS*",Table1[categories])),"TEENS"))))</f>
        <v>#VALUE!</v>
      </c>
      <c r="C1918" t="e">
        <f>Table1[[#This Row],[startdatetime]]</f>
        <v>#VALUE!</v>
      </c>
      <c r="D1918" t="e">
        <f>CONCATENATE(Table1[[#This Row],[summary]],
CHAR(13),
Table1[[#This Row],[startdayname]],
", ",
TEXT((Table1[[#This Row],[startshortdate]]),"MMM D"),
CHAR(13),
TEXT((Table1[[#This Row],[starttime]]), "h:mm am/pm"),CHAR(13),Table1[[#This Row],[description]],CHAR(13))</f>
        <v>#VALUE!</v>
      </c>
    </row>
    <row r="1919" spans="1:4" x14ac:dyDescent="0.25">
      <c r="A1919" t="e">
        <f>VLOOKUP(Table1[[#This Row],[locationaddress]],VENUEID!$A$2:$B$28,1,TRUE)</f>
        <v>#VALUE!</v>
      </c>
      <c r="B1919" t="e">
        <f>IF(Table1[[#This Row],[categories]]="","",
IF(ISNUMBER(SEARCH("*ADULTS*",Table1[categories])),"ADULTS",
IF(ISNUMBER(SEARCH("*CHILDREN*",Table1[categories])),"CHILDREN",
IF(ISNUMBER(SEARCH("*TEENS*",Table1[categories])),"TEENS"))))</f>
        <v>#VALUE!</v>
      </c>
      <c r="C1919" t="e">
        <f>Table1[[#This Row],[startdatetime]]</f>
        <v>#VALUE!</v>
      </c>
      <c r="D1919" t="e">
        <f>CONCATENATE(Table1[[#This Row],[summary]],
CHAR(13),
Table1[[#This Row],[startdayname]],
", ",
TEXT((Table1[[#This Row],[startshortdate]]),"MMM D"),
CHAR(13),
TEXT((Table1[[#This Row],[starttime]]), "h:mm am/pm"),CHAR(13),Table1[[#This Row],[description]],CHAR(13))</f>
        <v>#VALUE!</v>
      </c>
    </row>
    <row r="1920" spans="1:4" x14ac:dyDescent="0.25">
      <c r="A1920" t="e">
        <f>VLOOKUP(Table1[[#This Row],[locationaddress]],VENUEID!$A$2:$B$28,1,TRUE)</f>
        <v>#VALUE!</v>
      </c>
      <c r="B1920" t="e">
        <f>IF(Table1[[#This Row],[categories]]="","",
IF(ISNUMBER(SEARCH("*ADULTS*",Table1[categories])),"ADULTS",
IF(ISNUMBER(SEARCH("*CHILDREN*",Table1[categories])),"CHILDREN",
IF(ISNUMBER(SEARCH("*TEENS*",Table1[categories])),"TEENS"))))</f>
        <v>#VALUE!</v>
      </c>
      <c r="C1920" t="e">
        <f>Table1[[#This Row],[startdatetime]]</f>
        <v>#VALUE!</v>
      </c>
      <c r="D1920" t="e">
        <f>CONCATENATE(Table1[[#This Row],[summary]],
CHAR(13),
Table1[[#This Row],[startdayname]],
", ",
TEXT((Table1[[#This Row],[startshortdate]]),"MMM D"),
CHAR(13),
TEXT((Table1[[#This Row],[starttime]]), "h:mm am/pm"),CHAR(13),Table1[[#This Row],[description]],CHAR(13))</f>
        <v>#VALUE!</v>
      </c>
    </row>
    <row r="1921" spans="1:4" x14ac:dyDescent="0.25">
      <c r="A1921" t="e">
        <f>VLOOKUP(Table1[[#This Row],[locationaddress]],VENUEID!$A$2:$B$28,1,TRUE)</f>
        <v>#VALUE!</v>
      </c>
      <c r="B1921" t="e">
        <f>IF(Table1[[#This Row],[categories]]="","",
IF(ISNUMBER(SEARCH("*ADULTS*",Table1[categories])),"ADULTS",
IF(ISNUMBER(SEARCH("*CHILDREN*",Table1[categories])),"CHILDREN",
IF(ISNUMBER(SEARCH("*TEENS*",Table1[categories])),"TEENS"))))</f>
        <v>#VALUE!</v>
      </c>
      <c r="C1921" t="e">
        <f>Table1[[#This Row],[startdatetime]]</f>
        <v>#VALUE!</v>
      </c>
      <c r="D1921" t="e">
        <f>CONCATENATE(Table1[[#This Row],[summary]],
CHAR(13),
Table1[[#This Row],[startdayname]],
", ",
TEXT((Table1[[#This Row],[startshortdate]]),"MMM D"),
CHAR(13),
TEXT((Table1[[#This Row],[starttime]]), "h:mm am/pm"),CHAR(13),Table1[[#This Row],[description]],CHAR(13))</f>
        <v>#VALUE!</v>
      </c>
    </row>
    <row r="1922" spans="1:4" x14ac:dyDescent="0.25">
      <c r="A1922" t="e">
        <f>VLOOKUP(Table1[[#This Row],[locationaddress]],VENUEID!$A$2:$B$28,1,TRUE)</f>
        <v>#VALUE!</v>
      </c>
      <c r="B1922" t="e">
        <f>IF(Table1[[#This Row],[categories]]="","",
IF(ISNUMBER(SEARCH("*ADULTS*",Table1[categories])),"ADULTS",
IF(ISNUMBER(SEARCH("*CHILDREN*",Table1[categories])),"CHILDREN",
IF(ISNUMBER(SEARCH("*TEENS*",Table1[categories])),"TEENS"))))</f>
        <v>#VALUE!</v>
      </c>
      <c r="C1922" t="e">
        <f>Table1[[#This Row],[startdatetime]]</f>
        <v>#VALUE!</v>
      </c>
      <c r="D1922" t="e">
        <f>CONCATENATE(Table1[[#This Row],[summary]],
CHAR(13),
Table1[[#This Row],[startdayname]],
", ",
TEXT((Table1[[#This Row],[startshortdate]]),"MMM D"),
CHAR(13),
TEXT((Table1[[#This Row],[starttime]]), "h:mm am/pm"),CHAR(13),Table1[[#This Row],[description]],CHAR(13))</f>
        <v>#VALUE!</v>
      </c>
    </row>
    <row r="1923" spans="1:4" x14ac:dyDescent="0.25">
      <c r="A1923" t="e">
        <f>VLOOKUP(Table1[[#This Row],[locationaddress]],VENUEID!$A$2:$B$28,1,TRUE)</f>
        <v>#VALUE!</v>
      </c>
      <c r="B1923" t="e">
        <f>IF(Table1[[#This Row],[categories]]="","",
IF(ISNUMBER(SEARCH("*ADULTS*",Table1[categories])),"ADULTS",
IF(ISNUMBER(SEARCH("*CHILDREN*",Table1[categories])),"CHILDREN",
IF(ISNUMBER(SEARCH("*TEENS*",Table1[categories])),"TEENS"))))</f>
        <v>#VALUE!</v>
      </c>
      <c r="C1923" t="e">
        <f>Table1[[#This Row],[startdatetime]]</f>
        <v>#VALUE!</v>
      </c>
      <c r="D1923" t="e">
        <f>CONCATENATE(Table1[[#This Row],[summary]],
CHAR(13),
Table1[[#This Row],[startdayname]],
", ",
TEXT((Table1[[#This Row],[startshortdate]]),"MMM D"),
CHAR(13),
TEXT((Table1[[#This Row],[starttime]]), "h:mm am/pm"),CHAR(13),Table1[[#This Row],[description]],CHAR(13))</f>
        <v>#VALUE!</v>
      </c>
    </row>
    <row r="1924" spans="1:4" x14ac:dyDescent="0.25">
      <c r="A1924" t="e">
        <f>VLOOKUP(Table1[[#This Row],[locationaddress]],VENUEID!$A$2:$B$28,1,TRUE)</f>
        <v>#VALUE!</v>
      </c>
      <c r="B1924" t="e">
        <f>IF(Table1[[#This Row],[categories]]="","",
IF(ISNUMBER(SEARCH("*ADULTS*",Table1[categories])),"ADULTS",
IF(ISNUMBER(SEARCH("*CHILDREN*",Table1[categories])),"CHILDREN",
IF(ISNUMBER(SEARCH("*TEENS*",Table1[categories])),"TEENS"))))</f>
        <v>#VALUE!</v>
      </c>
      <c r="C1924" t="e">
        <f>Table1[[#This Row],[startdatetime]]</f>
        <v>#VALUE!</v>
      </c>
      <c r="D1924" t="e">
        <f>CONCATENATE(Table1[[#This Row],[summary]],
CHAR(13),
Table1[[#This Row],[startdayname]],
", ",
TEXT((Table1[[#This Row],[startshortdate]]),"MMM D"),
CHAR(13),
TEXT((Table1[[#This Row],[starttime]]), "h:mm am/pm"),CHAR(13),Table1[[#This Row],[description]],CHAR(13))</f>
        <v>#VALUE!</v>
      </c>
    </row>
    <row r="1925" spans="1:4" x14ac:dyDescent="0.25">
      <c r="A1925" t="e">
        <f>VLOOKUP(Table1[[#This Row],[locationaddress]],VENUEID!$A$2:$B$28,1,TRUE)</f>
        <v>#VALUE!</v>
      </c>
      <c r="B1925" t="e">
        <f>IF(Table1[[#This Row],[categories]]="","",
IF(ISNUMBER(SEARCH("*ADULTS*",Table1[categories])),"ADULTS",
IF(ISNUMBER(SEARCH("*CHILDREN*",Table1[categories])),"CHILDREN",
IF(ISNUMBER(SEARCH("*TEENS*",Table1[categories])),"TEENS"))))</f>
        <v>#VALUE!</v>
      </c>
      <c r="C1925" t="e">
        <f>Table1[[#This Row],[startdatetime]]</f>
        <v>#VALUE!</v>
      </c>
      <c r="D1925" t="e">
        <f>CONCATENATE(Table1[[#This Row],[summary]],
CHAR(13),
Table1[[#This Row],[startdayname]],
", ",
TEXT((Table1[[#This Row],[startshortdate]]),"MMM D"),
CHAR(13),
TEXT((Table1[[#This Row],[starttime]]), "h:mm am/pm"),CHAR(13),Table1[[#This Row],[description]],CHAR(13))</f>
        <v>#VALUE!</v>
      </c>
    </row>
    <row r="1926" spans="1:4" x14ac:dyDescent="0.25">
      <c r="A1926" t="e">
        <f>VLOOKUP(Table1[[#This Row],[locationaddress]],VENUEID!$A$2:$B$28,1,TRUE)</f>
        <v>#VALUE!</v>
      </c>
      <c r="B1926" t="e">
        <f>IF(Table1[[#This Row],[categories]]="","",
IF(ISNUMBER(SEARCH("*ADULTS*",Table1[categories])),"ADULTS",
IF(ISNUMBER(SEARCH("*CHILDREN*",Table1[categories])),"CHILDREN",
IF(ISNUMBER(SEARCH("*TEENS*",Table1[categories])),"TEENS"))))</f>
        <v>#VALUE!</v>
      </c>
      <c r="C1926" t="e">
        <f>Table1[[#This Row],[startdatetime]]</f>
        <v>#VALUE!</v>
      </c>
      <c r="D1926" t="e">
        <f>CONCATENATE(Table1[[#This Row],[summary]],
CHAR(13),
Table1[[#This Row],[startdayname]],
", ",
TEXT((Table1[[#This Row],[startshortdate]]),"MMM D"),
CHAR(13),
TEXT((Table1[[#This Row],[starttime]]), "h:mm am/pm"),CHAR(13),Table1[[#This Row],[description]],CHAR(13))</f>
        <v>#VALUE!</v>
      </c>
    </row>
    <row r="1927" spans="1:4" x14ac:dyDescent="0.25">
      <c r="A1927" t="e">
        <f>VLOOKUP(Table1[[#This Row],[locationaddress]],VENUEID!$A$2:$B$28,1,TRUE)</f>
        <v>#VALUE!</v>
      </c>
      <c r="B1927" t="e">
        <f>IF(Table1[[#This Row],[categories]]="","",
IF(ISNUMBER(SEARCH("*ADULTS*",Table1[categories])),"ADULTS",
IF(ISNUMBER(SEARCH("*CHILDREN*",Table1[categories])),"CHILDREN",
IF(ISNUMBER(SEARCH("*TEENS*",Table1[categories])),"TEENS"))))</f>
        <v>#VALUE!</v>
      </c>
      <c r="C1927" t="e">
        <f>Table1[[#This Row],[startdatetime]]</f>
        <v>#VALUE!</v>
      </c>
      <c r="D1927" t="e">
        <f>CONCATENATE(Table1[[#This Row],[summary]],
CHAR(13),
Table1[[#This Row],[startdayname]],
", ",
TEXT((Table1[[#This Row],[startshortdate]]),"MMM D"),
CHAR(13),
TEXT((Table1[[#This Row],[starttime]]), "h:mm am/pm"),CHAR(13),Table1[[#This Row],[description]],CHAR(13))</f>
        <v>#VALUE!</v>
      </c>
    </row>
    <row r="1928" spans="1:4" x14ac:dyDescent="0.25">
      <c r="A1928" t="e">
        <f>VLOOKUP(Table1[[#This Row],[locationaddress]],VENUEID!$A$2:$B$28,1,TRUE)</f>
        <v>#VALUE!</v>
      </c>
      <c r="B1928" t="e">
        <f>IF(Table1[[#This Row],[categories]]="","",
IF(ISNUMBER(SEARCH("*ADULTS*",Table1[categories])),"ADULTS",
IF(ISNUMBER(SEARCH("*CHILDREN*",Table1[categories])),"CHILDREN",
IF(ISNUMBER(SEARCH("*TEENS*",Table1[categories])),"TEENS"))))</f>
        <v>#VALUE!</v>
      </c>
      <c r="C1928" t="e">
        <f>Table1[[#This Row],[startdatetime]]</f>
        <v>#VALUE!</v>
      </c>
      <c r="D1928" t="e">
        <f>CONCATENATE(Table1[[#This Row],[summary]],
CHAR(13),
Table1[[#This Row],[startdayname]],
", ",
TEXT((Table1[[#This Row],[startshortdate]]),"MMM D"),
CHAR(13),
TEXT((Table1[[#This Row],[starttime]]), "h:mm am/pm"),CHAR(13),Table1[[#This Row],[description]],CHAR(13))</f>
        <v>#VALUE!</v>
      </c>
    </row>
    <row r="1929" spans="1:4" x14ac:dyDescent="0.25">
      <c r="A1929" t="e">
        <f>VLOOKUP(Table1[[#This Row],[locationaddress]],VENUEID!$A$2:$B$28,1,TRUE)</f>
        <v>#VALUE!</v>
      </c>
      <c r="B1929" t="e">
        <f>IF(Table1[[#This Row],[categories]]="","",
IF(ISNUMBER(SEARCH("*ADULTS*",Table1[categories])),"ADULTS",
IF(ISNUMBER(SEARCH("*CHILDREN*",Table1[categories])),"CHILDREN",
IF(ISNUMBER(SEARCH("*TEENS*",Table1[categories])),"TEENS"))))</f>
        <v>#VALUE!</v>
      </c>
      <c r="C1929" t="e">
        <f>Table1[[#This Row],[startdatetime]]</f>
        <v>#VALUE!</v>
      </c>
      <c r="D1929" t="e">
        <f>CONCATENATE(Table1[[#This Row],[summary]],
CHAR(13),
Table1[[#This Row],[startdayname]],
", ",
TEXT((Table1[[#This Row],[startshortdate]]),"MMM D"),
CHAR(13),
TEXT((Table1[[#This Row],[starttime]]), "h:mm am/pm"),CHAR(13),Table1[[#This Row],[description]],CHAR(13))</f>
        <v>#VALUE!</v>
      </c>
    </row>
    <row r="1930" spans="1:4" x14ac:dyDescent="0.25">
      <c r="A1930" t="e">
        <f>VLOOKUP(Table1[[#This Row],[locationaddress]],VENUEID!$A$2:$B$28,1,TRUE)</f>
        <v>#VALUE!</v>
      </c>
      <c r="B1930" t="e">
        <f>IF(Table1[[#This Row],[categories]]="","",
IF(ISNUMBER(SEARCH("*ADULTS*",Table1[categories])),"ADULTS",
IF(ISNUMBER(SEARCH("*CHILDREN*",Table1[categories])),"CHILDREN",
IF(ISNUMBER(SEARCH("*TEENS*",Table1[categories])),"TEENS"))))</f>
        <v>#VALUE!</v>
      </c>
      <c r="C1930" t="e">
        <f>Table1[[#This Row],[startdatetime]]</f>
        <v>#VALUE!</v>
      </c>
      <c r="D1930" t="e">
        <f>CONCATENATE(Table1[[#This Row],[summary]],
CHAR(13),
Table1[[#This Row],[startdayname]],
", ",
TEXT((Table1[[#This Row],[startshortdate]]),"MMM D"),
CHAR(13),
TEXT((Table1[[#This Row],[starttime]]), "h:mm am/pm"),CHAR(13),Table1[[#This Row],[description]],CHAR(13))</f>
        <v>#VALUE!</v>
      </c>
    </row>
    <row r="1931" spans="1:4" x14ac:dyDescent="0.25">
      <c r="A1931" t="e">
        <f>VLOOKUP(Table1[[#This Row],[locationaddress]],VENUEID!$A$2:$B$28,1,TRUE)</f>
        <v>#VALUE!</v>
      </c>
      <c r="B1931" t="e">
        <f>IF(Table1[[#This Row],[categories]]="","",
IF(ISNUMBER(SEARCH("*ADULTS*",Table1[categories])),"ADULTS",
IF(ISNUMBER(SEARCH("*CHILDREN*",Table1[categories])),"CHILDREN",
IF(ISNUMBER(SEARCH("*TEENS*",Table1[categories])),"TEENS"))))</f>
        <v>#VALUE!</v>
      </c>
      <c r="C1931" t="e">
        <f>Table1[[#This Row],[startdatetime]]</f>
        <v>#VALUE!</v>
      </c>
      <c r="D1931" t="e">
        <f>CONCATENATE(Table1[[#This Row],[summary]],
CHAR(13),
Table1[[#This Row],[startdayname]],
", ",
TEXT((Table1[[#This Row],[startshortdate]]),"MMM D"),
CHAR(13),
TEXT((Table1[[#This Row],[starttime]]), "h:mm am/pm"),CHAR(13),Table1[[#This Row],[description]],CHAR(13))</f>
        <v>#VALUE!</v>
      </c>
    </row>
    <row r="1932" spans="1:4" x14ac:dyDescent="0.25">
      <c r="A1932" t="e">
        <f>VLOOKUP(Table1[[#This Row],[locationaddress]],VENUEID!$A$2:$B$28,1,TRUE)</f>
        <v>#VALUE!</v>
      </c>
      <c r="B1932" t="e">
        <f>IF(Table1[[#This Row],[categories]]="","",
IF(ISNUMBER(SEARCH("*ADULTS*",Table1[categories])),"ADULTS",
IF(ISNUMBER(SEARCH("*CHILDREN*",Table1[categories])),"CHILDREN",
IF(ISNUMBER(SEARCH("*TEENS*",Table1[categories])),"TEENS"))))</f>
        <v>#VALUE!</v>
      </c>
      <c r="C1932" t="e">
        <f>Table1[[#This Row],[startdatetime]]</f>
        <v>#VALUE!</v>
      </c>
      <c r="D1932" t="e">
        <f>CONCATENATE(Table1[[#This Row],[summary]],
CHAR(13),
Table1[[#This Row],[startdayname]],
", ",
TEXT((Table1[[#This Row],[startshortdate]]),"MMM D"),
CHAR(13),
TEXT((Table1[[#This Row],[starttime]]), "h:mm am/pm"),CHAR(13),Table1[[#This Row],[description]],CHAR(13))</f>
        <v>#VALUE!</v>
      </c>
    </row>
    <row r="1933" spans="1:4" x14ac:dyDescent="0.25">
      <c r="A1933" t="e">
        <f>VLOOKUP(Table1[[#This Row],[locationaddress]],VENUEID!$A$2:$B$28,1,TRUE)</f>
        <v>#VALUE!</v>
      </c>
      <c r="B1933" t="e">
        <f>IF(Table1[[#This Row],[categories]]="","",
IF(ISNUMBER(SEARCH("*ADULTS*",Table1[categories])),"ADULTS",
IF(ISNUMBER(SEARCH("*CHILDREN*",Table1[categories])),"CHILDREN",
IF(ISNUMBER(SEARCH("*TEENS*",Table1[categories])),"TEENS"))))</f>
        <v>#VALUE!</v>
      </c>
      <c r="C1933" t="e">
        <f>Table1[[#This Row],[startdatetime]]</f>
        <v>#VALUE!</v>
      </c>
      <c r="D1933" t="e">
        <f>CONCATENATE(Table1[[#This Row],[summary]],
CHAR(13),
Table1[[#This Row],[startdayname]],
", ",
TEXT((Table1[[#This Row],[startshortdate]]),"MMM D"),
CHAR(13),
TEXT((Table1[[#This Row],[starttime]]), "h:mm am/pm"),CHAR(13),Table1[[#This Row],[description]],CHAR(13))</f>
        <v>#VALUE!</v>
      </c>
    </row>
    <row r="1934" spans="1:4" x14ac:dyDescent="0.25">
      <c r="A1934" t="e">
        <f>VLOOKUP(Table1[[#This Row],[locationaddress]],VENUEID!$A$2:$B$28,1,TRUE)</f>
        <v>#VALUE!</v>
      </c>
      <c r="B1934" t="e">
        <f>IF(Table1[[#This Row],[categories]]="","",
IF(ISNUMBER(SEARCH("*ADULTS*",Table1[categories])),"ADULTS",
IF(ISNUMBER(SEARCH("*CHILDREN*",Table1[categories])),"CHILDREN",
IF(ISNUMBER(SEARCH("*TEENS*",Table1[categories])),"TEENS"))))</f>
        <v>#VALUE!</v>
      </c>
      <c r="C1934" t="e">
        <f>Table1[[#This Row],[startdatetime]]</f>
        <v>#VALUE!</v>
      </c>
      <c r="D1934" t="e">
        <f>CONCATENATE(Table1[[#This Row],[summary]],
CHAR(13),
Table1[[#This Row],[startdayname]],
", ",
TEXT((Table1[[#This Row],[startshortdate]]),"MMM D"),
CHAR(13),
TEXT((Table1[[#This Row],[starttime]]), "h:mm am/pm"),CHAR(13),Table1[[#This Row],[description]],CHAR(13))</f>
        <v>#VALUE!</v>
      </c>
    </row>
    <row r="1935" spans="1:4" x14ac:dyDescent="0.25">
      <c r="A1935" t="e">
        <f>VLOOKUP(Table1[[#This Row],[locationaddress]],VENUEID!$A$2:$B$28,1,TRUE)</f>
        <v>#VALUE!</v>
      </c>
      <c r="B1935" t="e">
        <f>IF(Table1[[#This Row],[categories]]="","",
IF(ISNUMBER(SEARCH("*ADULTS*",Table1[categories])),"ADULTS",
IF(ISNUMBER(SEARCH("*CHILDREN*",Table1[categories])),"CHILDREN",
IF(ISNUMBER(SEARCH("*TEENS*",Table1[categories])),"TEENS"))))</f>
        <v>#VALUE!</v>
      </c>
      <c r="C1935" t="e">
        <f>Table1[[#This Row],[startdatetime]]</f>
        <v>#VALUE!</v>
      </c>
      <c r="D1935" t="e">
        <f>CONCATENATE(Table1[[#This Row],[summary]],
CHAR(13),
Table1[[#This Row],[startdayname]],
", ",
TEXT((Table1[[#This Row],[startshortdate]]),"MMM D"),
CHAR(13),
TEXT((Table1[[#This Row],[starttime]]), "h:mm am/pm"),CHAR(13),Table1[[#This Row],[description]],CHAR(13))</f>
        <v>#VALUE!</v>
      </c>
    </row>
    <row r="1936" spans="1:4" x14ac:dyDescent="0.25">
      <c r="A1936" t="e">
        <f>VLOOKUP(Table1[[#This Row],[locationaddress]],VENUEID!$A$2:$B$28,1,TRUE)</f>
        <v>#VALUE!</v>
      </c>
      <c r="B1936" t="e">
        <f>IF(Table1[[#This Row],[categories]]="","",
IF(ISNUMBER(SEARCH("*ADULTS*",Table1[categories])),"ADULTS",
IF(ISNUMBER(SEARCH("*CHILDREN*",Table1[categories])),"CHILDREN",
IF(ISNUMBER(SEARCH("*TEENS*",Table1[categories])),"TEENS"))))</f>
        <v>#VALUE!</v>
      </c>
      <c r="C1936" t="e">
        <f>Table1[[#This Row],[startdatetime]]</f>
        <v>#VALUE!</v>
      </c>
      <c r="D1936" t="e">
        <f>CONCATENATE(Table1[[#This Row],[summary]],
CHAR(13),
Table1[[#This Row],[startdayname]],
", ",
TEXT((Table1[[#This Row],[startshortdate]]),"MMM D"),
CHAR(13),
TEXT((Table1[[#This Row],[starttime]]), "h:mm am/pm"),CHAR(13),Table1[[#This Row],[description]],CHAR(13))</f>
        <v>#VALUE!</v>
      </c>
    </row>
    <row r="1937" spans="1:4" x14ac:dyDescent="0.25">
      <c r="A1937" t="e">
        <f>VLOOKUP(Table1[[#This Row],[locationaddress]],VENUEID!$A$2:$B$28,1,TRUE)</f>
        <v>#VALUE!</v>
      </c>
      <c r="B1937" t="e">
        <f>IF(Table1[[#This Row],[categories]]="","",
IF(ISNUMBER(SEARCH("*ADULTS*",Table1[categories])),"ADULTS",
IF(ISNUMBER(SEARCH("*CHILDREN*",Table1[categories])),"CHILDREN",
IF(ISNUMBER(SEARCH("*TEENS*",Table1[categories])),"TEENS"))))</f>
        <v>#VALUE!</v>
      </c>
      <c r="C1937" t="e">
        <f>Table1[[#This Row],[startdatetime]]</f>
        <v>#VALUE!</v>
      </c>
      <c r="D1937" t="e">
        <f>CONCATENATE(Table1[[#This Row],[summary]],
CHAR(13),
Table1[[#This Row],[startdayname]],
", ",
TEXT((Table1[[#This Row],[startshortdate]]),"MMM D"),
CHAR(13),
TEXT((Table1[[#This Row],[starttime]]), "h:mm am/pm"),CHAR(13),Table1[[#This Row],[description]],CHAR(13))</f>
        <v>#VALUE!</v>
      </c>
    </row>
    <row r="1938" spans="1:4" x14ac:dyDescent="0.25">
      <c r="A1938" t="e">
        <f>VLOOKUP(Table1[[#This Row],[locationaddress]],VENUEID!$A$2:$B$28,1,TRUE)</f>
        <v>#VALUE!</v>
      </c>
      <c r="B1938" t="e">
        <f>IF(Table1[[#This Row],[categories]]="","",
IF(ISNUMBER(SEARCH("*ADULTS*",Table1[categories])),"ADULTS",
IF(ISNUMBER(SEARCH("*CHILDREN*",Table1[categories])),"CHILDREN",
IF(ISNUMBER(SEARCH("*TEENS*",Table1[categories])),"TEENS"))))</f>
        <v>#VALUE!</v>
      </c>
      <c r="C1938" t="e">
        <f>Table1[[#This Row],[startdatetime]]</f>
        <v>#VALUE!</v>
      </c>
      <c r="D1938" t="e">
        <f>CONCATENATE(Table1[[#This Row],[summary]],
CHAR(13),
Table1[[#This Row],[startdayname]],
", ",
TEXT((Table1[[#This Row],[startshortdate]]),"MMM D"),
CHAR(13),
TEXT((Table1[[#This Row],[starttime]]), "h:mm am/pm"),CHAR(13),Table1[[#This Row],[description]],CHAR(13))</f>
        <v>#VALUE!</v>
      </c>
    </row>
    <row r="1939" spans="1:4" x14ac:dyDescent="0.25">
      <c r="A1939" t="e">
        <f>VLOOKUP(Table1[[#This Row],[locationaddress]],VENUEID!$A$2:$B$28,1,TRUE)</f>
        <v>#VALUE!</v>
      </c>
      <c r="B1939" t="e">
        <f>IF(Table1[[#This Row],[categories]]="","",
IF(ISNUMBER(SEARCH("*ADULTS*",Table1[categories])),"ADULTS",
IF(ISNUMBER(SEARCH("*CHILDREN*",Table1[categories])),"CHILDREN",
IF(ISNUMBER(SEARCH("*TEENS*",Table1[categories])),"TEENS"))))</f>
        <v>#VALUE!</v>
      </c>
      <c r="C1939" t="e">
        <f>Table1[[#This Row],[startdatetime]]</f>
        <v>#VALUE!</v>
      </c>
      <c r="D1939" t="e">
        <f>CONCATENATE(Table1[[#This Row],[summary]],
CHAR(13),
Table1[[#This Row],[startdayname]],
", ",
TEXT((Table1[[#This Row],[startshortdate]]),"MMM D"),
CHAR(13),
TEXT((Table1[[#This Row],[starttime]]), "h:mm am/pm"),CHAR(13),Table1[[#This Row],[description]],CHAR(13))</f>
        <v>#VALUE!</v>
      </c>
    </row>
    <row r="1940" spans="1:4" x14ac:dyDescent="0.25">
      <c r="A1940" t="e">
        <f>VLOOKUP(Table1[[#This Row],[locationaddress]],VENUEID!$A$2:$B$28,1,TRUE)</f>
        <v>#VALUE!</v>
      </c>
      <c r="B1940" t="e">
        <f>IF(Table1[[#This Row],[categories]]="","",
IF(ISNUMBER(SEARCH("*ADULTS*",Table1[categories])),"ADULTS",
IF(ISNUMBER(SEARCH("*CHILDREN*",Table1[categories])),"CHILDREN",
IF(ISNUMBER(SEARCH("*TEENS*",Table1[categories])),"TEENS"))))</f>
        <v>#VALUE!</v>
      </c>
      <c r="C1940" t="e">
        <f>Table1[[#This Row],[startdatetime]]</f>
        <v>#VALUE!</v>
      </c>
      <c r="D1940" t="e">
        <f>CONCATENATE(Table1[[#This Row],[summary]],
CHAR(13),
Table1[[#This Row],[startdayname]],
", ",
TEXT((Table1[[#This Row],[startshortdate]]),"MMM D"),
CHAR(13),
TEXT((Table1[[#This Row],[starttime]]), "h:mm am/pm"),CHAR(13),Table1[[#This Row],[description]],CHAR(13))</f>
        <v>#VALUE!</v>
      </c>
    </row>
    <row r="1941" spans="1:4" x14ac:dyDescent="0.25">
      <c r="A1941" t="e">
        <f>VLOOKUP(Table1[[#This Row],[locationaddress]],VENUEID!$A$2:$B$28,1,TRUE)</f>
        <v>#VALUE!</v>
      </c>
      <c r="B1941" t="e">
        <f>IF(Table1[[#This Row],[categories]]="","",
IF(ISNUMBER(SEARCH("*ADULTS*",Table1[categories])),"ADULTS",
IF(ISNUMBER(SEARCH("*CHILDREN*",Table1[categories])),"CHILDREN",
IF(ISNUMBER(SEARCH("*TEENS*",Table1[categories])),"TEENS"))))</f>
        <v>#VALUE!</v>
      </c>
      <c r="C1941" t="e">
        <f>Table1[[#This Row],[startdatetime]]</f>
        <v>#VALUE!</v>
      </c>
      <c r="D1941" t="e">
        <f>CONCATENATE(Table1[[#This Row],[summary]],
CHAR(13),
Table1[[#This Row],[startdayname]],
", ",
TEXT((Table1[[#This Row],[startshortdate]]),"MMM D"),
CHAR(13),
TEXT((Table1[[#This Row],[starttime]]), "h:mm am/pm"),CHAR(13),Table1[[#This Row],[description]],CHAR(13))</f>
        <v>#VALUE!</v>
      </c>
    </row>
    <row r="1942" spans="1:4" x14ac:dyDescent="0.25">
      <c r="A1942" t="e">
        <f>VLOOKUP(Table1[[#This Row],[locationaddress]],VENUEID!$A$2:$B$28,1,TRUE)</f>
        <v>#VALUE!</v>
      </c>
      <c r="B1942" t="e">
        <f>IF(Table1[[#This Row],[categories]]="","",
IF(ISNUMBER(SEARCH("*ADULTS*",Table1[categories])),"ADULTS",
IF(ISNUMBER(SEARCH("*CHILDREN*",Table1[categories])),"CHILDREN",
IF(ISNUMBER(SEARCH("*TEENS*",Table1[categories])),"TEENS"))))</f>
        <v>#VALUE!</v>
      </c>
      <c r="C1942" t="e">
        <f>Table1[[#This Row],[startdatetime]]</f>
        <v>#VALUE!</v>
      </c>
      <c r="D1942" t="e">
        <f>CONCATENATE(Table1[[#This Row],[summary]],
CHAR(13),
Table1[[#This Row],[startdayname]],
", ",
TEXT((Table1[[#This Row],[startshortdate]]),"MMM D"),
CHAR(13),
TEXT((Table1[[#This Row],[starttime]]), "h:mm am/pm"),CHAR(13),Table1[[#This Row],[description]],CHAR(13))</f>
        <v>#VALUE!</v>
      </c>
    </row>
    <row r="1943" spans="1:4" x14ac:dyDescent="0.25">
      <c r="A1943" t="e">
        <f>VLOOKUP(Table1[[#This Row],[locationaddress]],VENUEID!$A$2:$B$28,1,TRUE)</f>
        <v>#VALUE!</v>
      </c>
      <c r="B1943" t="e">
        <f>IF(Table1[[#This Row],[categories]]="","",
IF(ISNUMBER(SEARCH("*ADULTS*",Table1[categories])),"ADULTS",
IF(ISNUMBER(SEARCH("*CHILDREN*",Table1[categories])),"CHILDREN",
IF(ISNUMBER(SEARCH("*TEENS*",Table1[categories])),"TEENS"))))</f>
        <v>#VALUE!</v>
      </c>
      <c r="C1943" t="e">
        <f>Table1[[#This Row],[startdatetime]]</f>
        <v>#VALUE!</v>
      </c>
      <c r="D1943" t="e">
        <f>CONCATENATE(Table1[[#This Row],[summary]],
CHAR(13),
Table1[[#This Row],[startdayname]],
", ",
TEXT((Table1[[#This Row],[startshortdate]]),"MMM D"),
CHAR(13),
TEXT((Table1[[#This Row],[starttime]]), "h:mm am/pm"),CHAR(13),Table1[[#This Row],[description]],CHAR(13))</f>
        <v>#VALUE!</v>
      </c>
    </row>
    <row r="1944" spans="1:4" x14ac:dyDescent="0.25">
      <c r="A1944" t="e">
        <f>VLOOKUP(Table1[[#This Row],[locationaddress]],VENUEID!$A$2:$B$28,1,TRUE)</f>
        <v>#VALUE!</v>
      </c>
      <c r="B1944" t="e">
        <f>IF(Table1[[#This Row],[categories]]="","",
IF(ISNUMBER(SEARCH("*ADULTS*",Table1[categories])),"ADULTS",
IF(ISNUMBER(SEARCH("*CHILDREN*",Table1[categories])),"CHILDREN",
IF(ISNUMBER(SEARCH("*TEENS*",Table1[categories])),"TEENS"))))</f>
        <v>#VALUE!</v>
      </c>
      <c r="C1944" t="e">
        <f>Table1[[#This Row],[startdatetime]]</f>
        <v>#VALUE!</v>
      </c>
      <c r="D1944" t="e">
        <f>CONCATENATE(Table1[[#This Row],[summary]],
CHAR(13),
Table1[[#This Row],[startdayname]],
", ",
TEXT((Table1[[#This Row],[startshortdate]]),"MMM D"),
CHAR(13),
TEXT((Table1[[#This Row],[starttime]]), "h:mm am/pm"),CHAR(13),Table1[[#This Row],[description]],CHAR(13))</f>
        <v>#VALUE!</v>
      </c>
    </row>
    <row r="1945" spans="1:4" x14ac:dyDescent="0.25">
      <c r="A1945" t="e">
        <f>VLOOKUP(Table1[[#This Row],[locationaddress]],VENUEID!$A$2:$B$28,1,TRUE)</f>
        <v>#VALUE!</v>
      </c>
      <c r="B1945" t="e">
        <f>IF(Table1[[#This Row],[categories]]="","",
IF(ISNUMBER(SEARCH("*ADULTS*",Table1[categories])),"ADULTS",
IF(ISNUMBER(SEARCH("*CHILDREN*",Table1[categories])),"CHILDREN",
IF(ISNUMBER(SEARCH("*TEENS*",Table1[categories])),"TEENS"))))</f>
        <v>#VALUE!</v>
      </c>
      <c r="C1945" t="e">
        <f>Table1[[#This Row],[startdatetime]]</f>
        <v>#VALUE!</v>
      </c>
      <c r="D1945" t="e">
        <f>CONCATENATE(Table1[[#This Row],[summary]],
CHAR(13),
Table1[[#This Row],[startdayname]],
", ",
TEXT((Table1[[#This Row],[startshortdate]]),"MMM D"),
CHAR(13),
TEXT((Table1[[#This Row],[starttime]]), "h:mm am/pm"),CHAR(13),Table1[[#This Row],[description]],CHAR(13))</f>
        <v>#VALUE!</v>
      </c>
    </row>
    <row r="1946" spans="1:4" x14ac:dyDescent="0.25">
      <c r="A1946" t="e">
        <f>VLOOKUP(Table1[[#This Row],[locationaddress]],VENUEID!$A$2:$B$28,1,TRUE)</f>
        <v>#VALUE!</v>
      </c>
      <c r="B1946" t="e">
        <f>IF(Table1[[#This Row],[categories]]="","",
IF(ISNUMBER(SEARCH("*ADULTS*",Table1[categories])),"ADULTS",
IF(ISNUMBER(SEARCH("*CHILDREN*",Table1[categories])),"CHILDREN",
IF(ISNUMBER(SEARCH("*TEENS*",Table1[categories])),"TEENS"))))</f>
        <v>#VALUE!</v>
      </c>
      <c r="C1946" t="e">
        <f>Table1[[#This Row],[startdatetime]]</f>
        <v>#VALUE!</v>
      </c>
      <c r="D1946" t="e">
        <f>CONCATENATE(Table1[[#This Row],[summary]],
CHAR(13),
Table1[[#This Row],[startdayname]],
", ",
TEXT((Table1[[#This Row],[startshortdate]]),"MMM D"),
CHAR(13),
TEXT((Table1[[#This Row],[starttime]]), "h:mm am/pm"),CHAR(13),Table1[[#This Row],[description]],CHAR(13))</f>
        <v>#VALUE!</v>
      </c>
    </row>
    <row r="1947" spans="1:4" x14ac:dyDescent="0.25">
      <c r="A1947" t="e">
        <f>VLOOKUP(Table1[[#This Row],[locationaddress]],VENUEID!$A$2:$B$28,1,TRUE)</f>
        <v>#VALUE!</v>
      </c>
      <c r="B1947" t="e">
        <f>IF(Table1[[#This Row],[categories]]="","",
IF(ISNUMBER(SEARCH("*ADULTS*",Table1[categories])),"ADULTS",
IF(ISNUMBER(SEARCH("*CHILDREN*",Table1[categories])),"CHILDREN",
IF(ISNUMBER(SEARCH("*TEENS*",Table1[categories])),"TEENS"))))</f>
        <v>#VALUE!</v>
      </c>
      <c r="C1947" t="e">
        <f>Table1[[#This Row],[startdatetime]]</f>
        <v>#VALUE!</v>
      </c>
      <c r="D1947" t="e">
        <f>CONCATENATE(Table1[[#This Row],[summary]],
CHAR(13),
Table1[[#This Row],[startdayname]],
", ",
TEXT((Table1[[#This Row],[startshortdate]]),"MMM D"),
CHAR(13),
TEXT((Table1[[#This Row],[starttime]]), "h:mm am/pm"),CHAR(13),Table1[[#This Row],[description]],CHAR(13))</f>
        <v>#VALUE!</v>
      </c>
    </row>
    <row r="1948" spans="1:4" x14ac:dyDescent="0.25">
      <c r="A1948" t="e">
        <f>VLOOKUP(Table1[[#This Row],[locationaddress]],VENUEID!$A$2:$B$28,1,TRUE)</f>
        <v>#VALUE!</v>
      </c>
      <c r="B1948" t="e">
        <f>IF(Table1[[#This Row],[categories]]="","",
IF(ISNUMBER(SEARCH("*ADULTS*",Table1[categories])),"ADULTS",
IF(ISNUMBER(SEARCH("*CHILDREN*",Table1[categories])),"CHILDREN",
IF(ISNUMBER(SEARCH("*TEENS*",Table1[categories])),"TEENS"))))</f>
        <v>#VALUE!</v>
      </c>
      <c r="C1948" t="e">
        <f>Table1[[#This Row],[startdatetime]]</f>
        <v>#VALUE!</v>
      </c>
      <c r="D1948" t="e">
        <f>CONCATENATE(Table1[[#This Row],[summary]],
CHAR(13),
Table1[[#This Row],[startdayname]],
", ",
TEXT((Table1[[#This Row],[startshortdate]]),"MMM D"),
CHAR(13),
TEXT((Table1[[#This Row],[starttime]]), "h:mm am/pm"),CHAR(13),Table1[[#This Row],[description]],CHAR(13))</f>
        <v>#VALUE!</v>
      </c>
    </row>
    <row r="1949" spans="1:4" x14ac:dyDescent="0.25">
      <c r="A1949" t="e">
        <f>VLOOKUP(Table1[[#This Row],[locationaddress]],VENUEID!$A$2:$B$28,1,TRUE)</f>
        <v>#VALUE!</v>
      </c>
      <c r="B1949" t="e">
        <f>IF(Table1[[#This Row],[categories]]="","",
IF(ISNUMBER(SEARCH("*ADULTS*",Table1[categories])),"ADULTS",
IF(ISNUMBER(SEARCH("*CHILDREN*",Table1[categories])),"CHILDREN",
IF(ISNUMBER(SEARCH("*TEENS*",Table1[categories])),"TEENS"))))</f>
        <v>#VALUE!</v>
      </c>
      <c r="C1949" t="e">
        <f>Table1[[#This Row],[startdatetime]]</f>
        <v>#VALUE!</v>
      </c>
      <c r="D1949" t="e">
        <f>CONCATENATE(Table1[[#This Row],[summary]],
CHAR(13),
Table1[[#This Row],[startdayname]],
", ",
TEXT((Table1[[#This Row],[startshortdate]]),"MMM D"),
CHAR(13),
TEXT((Table1[[#This Row],[starttime]]), "h:mm am/pm"),CHAR(13),Table1[[#This Row],[description]],CHAR(13))</f>
        <v>#VALUE!</v>
      </c>
    </row>
    <row r="1950" spans="1:4" x14ac:dyDescent="0.25">
      <c r="A1950" t="e">
        <f>VLOOKUP(Table1[[#This Row],[locationaddress]],VENUEID!$A$2:$B$28,1,TRUE)</f>
        <v>#VALUE!</v>
      </c>
      <c r="B1950" t="e">
        <f>IF(Table1[[#This Row],[categories]]="","",
IF(ISNUMBER(SEARCH("*ADULTS*",Table1[categories])),"ADULTS",
IF(ISNUMBER(SEARCH("*CHILDREN*",Table1[categories])),"CHILDREN",
IF(ISNUMBER(SEARCH("*TEENS*",Table1[categories])),"TEENS"))))</f>
        <v>#VALUE!</v>
      </c>
      <c r="C1950" t="e">
        <f>Table1[[#This Row],[startdatetime]]</f>
        <v>#VALUE!</v>
      </c>
      <c r="D1950" t="e">
        <f>CONCATENATE(Table1[[#This Row],[summary]],
CHAR(13),
Table1[[#This Row],[startdayname]],
", ",
TEXT((Table1[[#This Row],[startshortdate]]),"MMM D"),
CHAR(13),
TEXT((Table1[[#This Row],[starttime]]), "h:mm am/pm"),CHAR(13),Table1[[#This Row],[description]],CHAR(13))</f>
        <v>#VALUE!</v>
      </c>
    </row>
    <row r="1951" spans="1:4" x14ac:dyDescent="0.25">
      <c r="A1951" t="e">
        <f>VLOOKUP(Table1[[#This Row],[locationaddress]],VENUEID!$A$2:$B$28,1,TRUE)</f>
        <v>#VALUE!</v>
      </c>
      <c r="B1951" t="e">
        <f>IF(Table1[[#This Row],[categories]]="","",
IF(ISNUMBER(SEARCH("*ADULTS*",Table1[categories])),"ADULTS",
IF(ISNUMBER(SEARCH("*CHILDREN*",Table1[categories])),"CHILDREN",
IF(ISNUMBER(SEARCH("*TEENS*",Table1[categories])),"TEENS"))))</f>
        <v>#VALUE!</v>
      </c>
      <c r="C1951" t="e">
        <f>Table1[[#This Row],[startdatetime]]</f>
        <v>#VALUE!</v>
      </c>
      <c r="D1951" t="e">
        <f>CONCATENATE(Table1[[#This Row],[summary]],
CHAR(13),
Table1[[#This Row],[startdayname]],
", ",
TEXT((Table1[[#This Row],[startshortdate]]),"MMM D"),
CHAR(13),
TEXT((Table1[[#This Row],[starttime]]), "h:mm am/pm"),CHAR(13),Table1[[#This Row],[description]],CHAR(13))</f>
        <v>#VALUE!</v>
      </c>
    </row>
    <row r="1952" spans="1:4" x14ac:dyDescent="0.25">
      <c r="A1952" t="e">
        <f>VLOOKUP(Table1[[#This Row],[locationaddress]],VENUEID!$A$2:$B$28,1,TRUE)</f>
        <v>#VALUE!</v>
      </c>
      <c r="B1952" t="e">
        <f>IF(Table1[[#This Row],[categories]]="","",
IF(ISNUMBER(SEARCH("*ADULTS*",Table1[categories])),"ADULTS",
IF(ISNUMBER(SEARCH("*CHILDREN*",Table1[categories])),"CHILDREN",
IF(ISNUMBER(SEARCH("*TEENS*",Table1[categories])),"TEENS"))))</f>
        <v>#VALUE!</v>
      </c>
      <c r="C1952" t="e">
        <f>Table1[[#This Row],[startdatetime]]</f>
        <v>#VALUE!</v>
      </c>
      <c r="D1952" t="e">
        <f>CONCATENATE(Table1[[#This Row],[summary]],
CHAR(13),
Table1[[#This Row],[startdayname]],
", ",
TEXT((Table1[[#This Row],[startshortdate]]),"MMM D"),
CHAR(13),
TEXT((Table1[[#This Row],[starttime]]), "h:mm am/pm"),CHAR(13),Table1[[#This Row],[description]],CHAR(13))</f>
        <v>#VALUE!</v>
      </c>
    </row>
    <row r="1953" spans="1:4" x14ac:dyDescent="0.25">
      <c r="A1953" t="e">
        <f>VLOOKUP(Table1[[#This Row],[locationaddress]],VENUEID!$A$2:$B$28,1,TRUE)</f>
        <v>#VALUE!</v>
      </c>
      <c r="B1953" t="e">
        <f>IF(Table1[[#This Row],[categories]]="","",
IF(ISNUMBER(SEARCH("*ADULTS*",Table1[categories])),"ADULTS",
IF(ISNUMBER(SEARCH("*CHILDREN*",Table1[categories])),"CHILDREN",
IF(ISNUMBER(SEARCH("*TEENS*",Table1[categories])),"TEENS"))))</f>
        <v>#VALUE!</v>
      </c>
      <c r="C1953" t="e">
        <f>Table1[[#This Row],[startdatetime]]</f>
        <v>#VALUE!</v>
      </c>
      <c r="D1953" t="e">
        <f>CONCATENATE(Table1[[#This Row],[summary]],
CHAR(13),
Table1[[#This Row],[startdayname]],
", ",
TEXT((Table1[[#This Row],[startshortdate]]),"MMM D"),
CHAR(13),
TEXT((Table1[[#This Row],[starttime]]), "h:mm am/pm"),CHAR(13),Table1[[#This Row],[description]],CHAR(13))</f>
        <v>#VALUE!</v>
      </c>
    </row>
    <row r="1954" spans="1:4" x14ac:dyDescent="0.25">
      <c r="A1954" t="e">
        <f>VLOOKUP(Table1[[#This Row],[locationaddress]],VENUEID!$A$2:$B$28,1,TRUE)</f>
        <v>#VALUE!</v>
      </c>
      <c r="B1954" t="e">
        <f>IF(Table1[[#This Row],[categories]]="","",
IF(ISNUMBER(SEARCH("*ADULTS*",Table1[categories])),"ADULTS",
IF(ISNUMBER(SEARCH("*CHILDREN*",Table1[categories])),"CHILDREN",
IF(ISNUMBER(SEARCH("*TEENS*",Table1[categories])),"TEENS"))))</f>
        <v>#VALUE!</v>
      </c>
      <c r="C1954" t="e">
        <f>Table1[[#This Row],[startdatetime]]</f>
        <v>#VALUE!</v>
      </c>
      <c r="D1954" t="e">
        <f>CONCATENATE(Table1[[#This Row],[summary]],
CHAR(13),
Table1[[#This Row],[startdayname]],
", ",
TEXT((Table1[[#This Row],[startshortdate]]),"MMM D"),
CHAR(13),
TEXT((Table1[[#This Row],[starttime]]), "h:mm am/pm"),CHAR(13),Table1[[#This Row],[description]],CHAR(13))</f>
        <v>#VALUE!</v>
      </c>
    </row>
    <row r="1955" spans="1:4" x14ac:dyDescent="0.25">
      <c r="A1955" t="e">
        <f>VLOOKUP(Table1[[#This Row],[locationaddress]],VENUEID!$A$2:$B$28,1,TRUE)</f>
        <v>#VALUE!</v>
      </c>
      <c r="B1955" t="e">
        <f>IF(Table1[[#This Row],[categories]]="","",
IF(ISNUMBER(SEARCH("*ADULTS*",Table1[categories])),"ADULTS",
IF(ISNUMBER(SEARCH("*CHILDREN*",Table1[categories])),"CHILDREN",
IF(ISNUMBER(SEARCH("*TEENS*",Table1[categories])),"TEENS"))))</f>
        <v>#VALUE!</v>
      </c>
      <c r="C1955" t="e">
        <f>Table1[[#This Row],[startdatetime]]</f>
        <v>#VALUE!</v>
      </c>
      <c r="D1955" t="e">
        <f>CONCATENATE(Table1[[#This Row],[summary]],
CHAR(13),
Table1[[#This Row],[startdayname]],
", ",
TEXT((Table1[[#This Row],[startshortdate]]),"MMM D"),
CHAR(13),
TEXT((Table1[[#This Row],[starttime]]), "h:mm am/pm"),CHAR(13),Table1[[#This Row],[description]],CHAR(13))</f>
        <v>#VALUE!</v>
      </c>
    </row>
    <row r="1956" spans="1:4" x14ac:dyDescent="0.25">
      <c r="A1956" t="e">
        <f>VLOOKUP(Table1[[#This Row],[locationaddress]],VENUEID!$A$2:$B$28,1,TRUE)</f>
        <v>#VALUE!</v>
      </c>
      <c r="B1956" t="e">
        <f>IF(Table1[[#This Row],[categories]]="","",
IF(ISNUMBER(SEARCH("*ADULTS*",Table1[categories])),"ADULTS",
IF(ISNUMBER(SEARCH("*CHILDREN*",Table1[categories])),"CHILDREN",
IF(ISNUMBER(SEARCH("*TEENS*",Table1[categories])),"TEENS"))))</f>
        <v>#VALUE!</v>
      </c>
      <c r="C1956" t="e">
        <f>Table1[[#This Row],[startdatetime]]</f>
        <v>#VALUE!</v>
      </c>
      <c r="D1956" t="e">
        <f>CONCATENATE(Table1[[#This Row],[summary]],
CHAR(13),
Table1[[#This Row],[startdayname]],
", ",
TEXT((Table1[[#This Row],[startshortdate]]),"MMM D"),
CHAR(13),
TEXT((Table1[[#This Row],[starttime]]), "h:mm am/pm"),CHAR(13),Table1[[#This Row],[description]],CHAR(13))</f>
        <v>#VALUE!</v>
      </c>
    </row>
    <row r="1957" spans="1:4" x14ac:dyDescent="0.25">
      <c r="A1957" t="e">
        <f>VLOOKUP(Table1[[#This Row],[locationaddress]],VENUEID!$A$2:$B$28,1,TRUE)</f>
        <v>#VALUE!</v>
      </c>
      <c r="B1957" t="e">
        <f>IF(Table1[[#This Row],[categories]]="","",
IF(ISNUMBER(SEARCH("*ADULTS*",Table1[categories])),"ADULTS",
IF(ISNUMBER(SEARCH("*CHILDREN*",Table1[categories])),"CHILDREN",
IF(ISNUMBER(SEARCH("*TEENS*",Table1[categories])),"TEENS"))))</f>
        <v>#VALUE!</v>
      </c>
      <c r="C1957" t="e">
        <f>Table1[[#This Row],[startdatetime]]</f>
        <v>#VALUE!</v>
      </c>
      <c r="D1957" t="e">
        <f>CONCATENATE(Table1[[#This Row],[summary]],
CHAR(13),
Table1[[#This Row],[startdayname]],
", ",
TEXT((Table1[[#This Row],[startshortdate]]),"MMM D"),
CHAR(13),
TEXT((Table1[[#This Row],[starttime]]), "h:mm am/pm"),CHAR(13),Table1[[#This Row],[description]],CHAR(13))</f>
        <v>#VALUE!</v>
      </c>
    </row>
    <row r="1958" spans="1:4" x14ac:dyDescent="0.25">
      <c r="A1958" t="e">
        <f>VLOOKUP(Table1[[#This Row],[locationaddress]],VENUEID!$A$2:$B$28,1,TRUE)</f>
        <v>#VALUE!</v>
      </c>
      <c r="B1958" t="e">
        <f>IF(Table1[[#This Row],[categories]]="","",
IF(ISNUMBER(SEARCH("*ADULTS*",Table1[categories])),"ADULTS",
IF(ISNUMBER(SEARCH("*CHILDREN*",Table1[categories])),"CHILDREN",
IF(ISNUMBER(SEARCH("*TEENS*",Table1[categories])),"TEENS"))))</f>
        <v>#VALUE!</v>
      </c>
      <c r="C1958" t="e">
        <f>Table1[[#This Row],[startdatetime]]</f>
        <v>#VALUE!</v>
      </c>
      <c r="D1958" t="e">
        <f>CONCATENATE(Table1[[#This Row],[summary]],
CHAR(13),
Table1[[#This Row],[startdayname]],
", ",
TEXT((Table1[[#This Row],[startshortdate]]),"MMM D"),
CHAR(13),
TEXT((Table1[[#This Row],[starttime]]), "h:mm am/pm"),CHAR(13),Table1[[#This Row],[description]],CHAR(13))</f>
        <v>#VALUE!</v>
      </c>
    </row>
    <row r="1959" spans="1:4" x14ac:dyDescent="0.25">
      <c r="A1959" t="e">
        <f>VLOOKUP(Table1[[#This Row],[locationaddress]],VENUEID!$A$2:$B$28,1,TRUE)</f>
        <v>#VALUE!</v>
      </c>
      <c r="B1959" t="e">
        <f>IF(Table1[[#This Row],[categories]]="","",
IF(ISNUMBER(SEARCH("*ADULTS*",Table1[categories])),"ADULTS",
IF(ISNUMBER(SEARCH("*CHILDREN*",Table1[categories])),"CHILDREN",
IF(ISNUMBER(SEARCH("*TEENS*",Table1[categories])),"TEENS"))))</f>
        <v>#VALUE!</v>
      </c>
      <c r="C1959" t="e">
        <f>Table1[[#This Row],[startdatetime]]</f>
        <v>#VALUE!</v>
      </c>
      <c r="D1959" t="e">
        <f>CONCATENATE(Table1[[#This Row],[summary]],
CHAR(13),
Table1[[#This Row],[startdayname]],
", ",
TEXT((Table1[[#This Row],[startshortdate]]),"MMM D"),
CHAR(13),
TEXT((Table1[[#This Row],[starttime]]), "h:mm am/pm"),CHAR(13),Table1[[#This Row],[description]],CHAR(13))</f>
        <v>#VALUE!</v>
      </c>
    </row>
    <row r="1960" spans="1:4" x14ac:dyDescent="0.25">
      <c r="A1960" t="e">
        <f>VLOOKUP(Table1[[#This Row],[locationaddress]],VENUEID!$A$2:$B$28,1,TRUE)</f>
        <v>#VALUE!</v>
      </c>
      <c r="B1960" t="e">
        <f>IF(Table1[[#This Row],[categories]]="","",
IF(ISNUMBER(SEARCH("*ADULTS*",Table1[categories])),"ADULTS",
IF(ISNUMBER(SEARCH("*CHILDREN*",Table1[categories])),"CHILDREN",
IF(ISNUMBER(SEARCH("*TEENS*",Table1[categories])),"TEENS"))))</f>
        <v>#VALUE!</v>
      </c>
      <c r="C1960" t="e">
        <f>Table1[[#This Row],[startdatetime]]</f>
        <v>#VALUE!</v>
      </c>
      <c r="D1960" t="e">
        <f>CONCATENATE(Table1[[#This Row],[summary]],
CHAR(13),
Table1[[#This Row],[startdayname]],
", ",
TEXT((Table1[[#This Row],[startshortdate]]),"MMM D"),
CHAR(13),
TEXT((Table1[[#This Row],[starttime]]), "h:mm am/pm"),CHAR(13),Table1[[#This Row],[description]],CHAR(13))</f>
        <v>#VALUE!</v>
      </c>
    </row>
    <row r="1961" spans="1:4" x14ac:dyDescent="0.25">
      <c r="A1961" t="e">
        <f>VLOOKUP(Table1[[#This Row],[locationaddress]],VENUEID!$A$2:$B$28,1,TRUE)</f>
        <v>#VALUE!</v>
      </c>
      <c r="B1961" t="e">
        <f>IF(Table1[[#This Row],[categories]]="","",
IF(ISNUMBER(SEARCH("*ADULTS*",Table1[categories])),"ADULTS",
IF(ISNUMBER(SEARCH("*CHILDREN*",Table1[categories])),"CHILDREN",
IF(ISNUMBER(SEARCH("*TEENS*",Table1[categories])),"TEENS"))))</f>
        <v>#VALUE!</v>
      </c>
      <c r="C1961" t="e">
        <f>Table1[[#This Row],[startdatetime]]</f>
        <v>#VALUE!</v>
      </c>
      <c r="D1961" t="e">
        <f>CONCATENATE(Table1[[#This Row],[summary]],
CHAR(13),
Table1[[#This Row],[startdayname]],
", ",
TEXT((Table1[[#This Row],[startshortdate]]),"MMM D"),
CHAR(13),
TEXT((Table1[[#This Row],[starttime]]), "h:mm am/pm"),CHAR(13),Table1[[#This Row],[description]],CHAR(13))</f>
        <v>#VALUE!</v>
      </c>
    </row>
    <row r="1962" spans="1:4" x14ac:dyDescent="0.25">
      <c r="A1962" t="e">
        <f>VLOOKUP(Table1[[#This Row],[locationaddress]],VENUEID!$A$2:$B$28,1,TRUE)</f>
        <v>#VALUE!</v>
      </c>
      <c r="B1962" t="e">
        <f>IF(Table1[[#This Row],[categories]]="","",
IF(ISNUMBER(SEARCH("*ADULTS*",Table1[categories])),"ADULTS",
IF(ISNUMBER(SEARCH("*CHILDREN*",Table1[categories])),"CHILDREN",
IF(ISNUMBER(SEARCH("*TEENS*",Table1[categories])),"TEENS"))))</f>
        <v>#VALUE!</v>
      </c>
      <c r="C1962" t="e">
        <f>Table1[[#This Row],[startdatetime]]</f>
        <v>#VALUE!</v>
      </c>
      <c r="D1962" t="e">
        <f>CONCATENATE(Table1[[#This Row],[summary]],
CHAR(13),
Table1[[#This Row],[startdayname]],
", ",
TEXT((Table1[[#This Row],[startshortdate]]),"MMM D"),
CHAR(13),
TEXT((Table1[[#This Row],[starttime]]), "h:mm am/pm"),CHAR(13),Table1[[#This Row],[description]],CHAR(13))</f>
        <v>#VALUE!</v>
      </c>
    </row>
    <row r="1963" spans="1:4" x14ac:dyDescent="0.25">
      <c r="A1963" t="e">
        <f>VLOOKUP(Table1[[#This Row],[locationaddress]],VENUEID!$A$2:$B$28,1,TRUE)</f>
        <v>#VALUE!</v>
      </c>
      <c r="B1963" t="e">
        <f>IF(Table1[[#This Row],[categories]]="","",
IF(ISNUMBER(SEARCH("*ADULTS*",Table1[categories])),"ADULTS",
IF(ISNUMBER(SEARCH("*CHILDREN*",Table1[categories])),"CHILDREN",
IF(ISNUMBER(SEARCH("*TEENS*",Table1[categories])),"TEENS"))))</f>
        <v>#VALUE!</v>
      </c>
      <c r="C1963" t="e">
        <f>Table1[[#This Row],[startdatetime]]</f>
        <v>#VALUE!</v>
      </c>
      <c r="D1963" t="e">
        <f>CONCATENATE(Table1[[#This Row],[summary]],
CHAR(13),
Table1[[#This Row],[startdayname]],
", ",
TEXT((Table1[[#This Row],[startshortdate]]),"MMM D"),
CHAR(13),
TEXT((Table1[[#This Row],[starttime]]), "h:mm am/pm"),CHAR(13),Table1[[#This Row],[description]],CHAR(13))</f>
        <v>#VALUE!</v>
      </c>
    </row>
    <row r="1964" spans="1:4" x14ac:dyDescent="0.25">
      <c r="A1964" t="e">
        <f>VLOOKUP(Table1[[#This Row],[locationaddress]],VENUEID!$A$2:$B$28,1,TRUE)</f>
        <v>#VALUE!</v>
      </c>
      <c r="B1964" t="e">
        <f>IF(Table1[[#This Row],[categories]]="","",
IF(ISNUMBER(SEARCH("*ADULTS*",Table1[categories])),"ADULTS",
IF(ISNUMBER(SEARCH("*CHILDREN*",Table1[categories])),"CHILDREN",
IF(ISNUMBER(SEARCH("*TEENS*",Table1[categories])),"TEENS"))))</f>
        <v>#VALUE!</v>
      </c>
      <c r="C1964" t="e">
        <f>Table1[[#This Row],[startdatetime]]</f>
        <v>#VALUE!</v>
      </c>
      <c r="D1964" t="e">
        <f>CONCATENATE(Table1[[#This Row],[summary]],
CHAR(13),
Table1[[#This Row],[startdayname]],
", ",
TEXT((Table1[[#This Row],[startshortdate]]),"MMM D"),
CHAR(13),
TEXT((Table1[[#This Row],[starttime]]), "h:mm am/pm"),CHAR(13),Table1[[#This Row],[description]],CHAR(13))</f>
        <v>#VALUE!</v>
      </c>
    </row>
    <row r="1965" spans="1:4" x14ac:dyDescent="0.25">
      <c r="A1965" t="e">
        <f>VLOOKUP(Table1[[#This Row],[locationaddress]],VENUEID!$A$2:$B$28,1,TRUE)</f>
        <v>#VALUE!</v>
      </c>
      <c r="B1965" t="e">
        <f>IF(Table1[[#This Row],[categories]]="","",
IF(ISNUMBER(SEARCH("*ADULTS*",Table1[categories])),"ADULTS",
IF(ISNUMBER(SEARCH("*CHILDREN*",Table1[categories])),"CHILDREN",
IF(ISNUMBER(SEARCH("*TEENS*",Table1[categories])),"TEENS"))))</f>
        <v>#VALUE!</v>
      </c>
      <c r="C1965" t="e">
        <f>Table1[[#This Row],[startdatetime]]</f>
        <v>#VALUE!</v>
      </c>
      <c r="D1965" t="e">
        <f>CONCATENATE(Table1[[#This Row],[summary]],
CHAR(13),
Table1[[#This Row],[startdayname]],
", ",
TEXT((Table1[[#This Row],[startshortdate]]),"MMM D"),
CHAR(13),
TEXT((Table1[[#This Row],[starttime]]), "h:mm am/pm"),CHAR(13),Table1[[#This Row],[description]],CHAR(13))</f>
        <v>#VALUE!</v>
      </c>
    </row>
    <row r="1966" spans="1:4" x14ac:dyDescent="0.25">
      <c r="A1966" t="e">
        <f>VLOOKUP(Table1[[#This Row],[locationaddress]],VENUEID!$A$2:$B$28,1,TRUE)</f>
        <v>#VALUE!</v>
      </c>
      <c r="B1966" t="e">
        <f>IF(Table1[[#This Row],[categories]]="","",
IF(ISNUMBER(SEARCH("*ADULTS*",Table1[categories])),"ADULTS",
IF(ISNUMBER(SEARCH("*CHILDREN*",Table1[categories])),"CHILDREN",
IF(ISNUMBER(SEARCH("*TEENS*",Table1[categories])),"TEENS"))))</f>
        <v>#VALUE!</v>
      </c>
      <c r="C1966" t="e">
        <f>Table1[[#This Row],[startdatetime]]</f>
        <v>#VALUE!</v>
      </c>
      <c r="D1966" t="e">
        <f>CONCATENATE(Table1[[#This Row],[summary]],
CHAR(13),
Table1[[#This Row],[startdayname]],
", ",
TEXT((Table1[[#This Row],[startshortdate]]),"MMM D"),
CHAR(13),
TEXT((Table1[[#This Row],[starttime]]), "h:mm am/pm"),CHAR(13),Table1[[#This Row],[description]],CHAR(13))</f>
        <v>#VALUE!</v>
      </c>
    </row>
    <row r="1967" spans="1:4" x14ac:dyDescent="0.25">
      <c r="A1967" t="e">
        <f>VLOOKUP(Table1[[#This Row],[locationaddress]],VENUEID!$A$2:$B$28,1,TRUE)</f>
        <v>#VALUE!</v>
      </c>
      <c r="B1967" t="e">
        <f>IF(Table1[[#This Row],[categories]]="","",
IF(ISNUMBER(SEARCH("*ADULTS*",Table1[categories])),"ADULTS",
IF(ISNUMBER(SEARCH("*CHILDREN*",Table1[categories])),"CHILDREN",
IF(ISNUMBER(SEARCH("*TEENS*",Table1[categories])),"TEENS"))))</f>
        <v>#VALUE!</v>
      </c>
      <c r="C1967" t="e">
        <f>Table1[[#This Row],[startdatetime]]</f>
        <v>#VALUE!</v>
      </c>
      <c r="D1967" t="e">
        <f>CONCATENATE(Table1[[#This Row],[summary]],
CHAR(13),
Table1[[#This Row],[startdayname]],
", ",
TEXT((Table1[[#This Row],[startshortdate]]),"MMM D"),
CHAR(13),
TEXT((Table1[[#This Row],[starttime]]), "h:mm am/pm"),CHAR(13),Table1[[#This Row],[description]],CHAR(13))</f>
        <v>#VALUE!</v>
      </c>
    </row>
    <row r="1968" spans="1:4" x14ac:dyDescent="0.25">
      <c r="A1968" t="e">
        <f>VLOOKUP(Table1[[#This Row],[locationaddress]],VENUEID!$A$2:$B$28,1,TRUE)</f>
        <v>#VALUE!</v>
      </c>
      <c r="B1968" t="e">
        <f>IF(Table1[[#This Row],[categories]]="","",
IF(ISNUMBER(SEARCH("*ADULTS*",Table1[categories])),"ADULTS",
IF(ISNUMBER(SEARCH("*CHILDREN*",Table1[categories])),"CHILDREN",
IF(ISNUMBER(SEARCH("*TEENS*",Table1[categories])),"TEENS"))))</f>
        <v>#VALUE!</v>
      </c>
      <c r="C1968" t="e">
        <f>Table1[[#This Row],[startdatetime]]</f>
        <v>#VALUE!</v>
      </c>
      <c r="D1968" t="e">
        <f>CONCATENATE(Table1[[#This Row],[summary]],
CHAR(13),
Table1[[#This Row],[startdayname]],
", ",
TEXT((Table1[[#This Row],[startshortdate]]),"MMM D"),
CHAR(13),
TEXT((Table1[[#This Row],[starttime]]), "h:mm am/pm"),CHAR(13),Table1[[#This Row],[description]],CHAR(13))</f>
        <v>#VALUE!</v>
      </c>
    </row>
    <row r="1969" spans="1:4" x14ac:dyDescent="0.25">
      <c r="A1969" t="e">
        <f>VLOOKUP(Table1[[#This Row],[locationaddress]],VENUEID!$A$2:$B$28,1,TRUE)</f>
        <v>#VALUE!</v>
      </c>
      <c r="B1969" t="e">
        <f>IF(Table1[[#This Row],[categories]]="","",
IF(ISNUMBER(SEARCH("*ADULTS*",Table1[categories])),"ADULTS",
IF(ISNUMBER(SEARCH("*CHILDREN*",Table1[categories])),"CHILDREN",
IF(ISNUMBER(SEARCH("*TEENS*",Table1[categories])),"TEENS"))))</f>
        <v>#VALUE!</v>
      </c>
      <c r="C1969" t="e">
        <f>Table1[[#This Row],[startdatetime]]</f>
        <v>#VALUE!</v>
      </c>
      <c r="D1969" t="e">
        <f>CONCATENATE(Table1[[#This Row],[summary]],
CHAR(13),
Table1[[#This Row],[startdayname]],
", ",
TEXT((Table1[[#This Row],[startshortdate]]),"MMM D"),
CHAR(13),
TEXT((Table1[[#This Row],[starttime]]), "h:mm am/pm"),CHAR(13),Table1[[#This Row],[description]],CHAR(13))</f>
        <v>#VALUE!</v>
      </c>
    </row>
    <row r="1970" spans="1:4" x14ac:dyDescent="0.25">
      <c r="A1970" t="e">
        <f>VLOOKUP(Table1[[#This Row],[locationaddress]],VENUEID!$A$2:$B$28,1,TRUE)</f>
        <v>#VALUE!</v>
      </c>
      <c r="B1970" t="e">
        <f>IF(Table1[[#This Row],[categories]]="","",
IF(ISNUMBER(SEARCH("*ADULTS*",Table1[categories])),"ADULTS",
IF(ISNUMBER(SEARCH("*CHILDREN*",Table1[categories])),"CHILDREN",
IF(ISNUMBER(SEARCH("*TEENS*",Table1[categories])),"TEENS"))))</f>
        <v>#VALUE!</v>
      </c>
      <c r="C1970" t="e">
        <f>Table1[[#This Row],[startdatetime]]</f>
        <v>#VALUE!</v>
      </c>
      <c r="D1970" t="e">
        <f>CONCATENATE(Table1[[#This Row],[summary]],
CHAR(13),
Table1[[#This Row],[startdayname]],
", ",
TEXT((Table1[[#This Row],[startshortdate]]),"MMM D"),
CHAR(13),
TEXT((Table1[[#This Row],[starttime]]), "h:mm am/pm"),CHAR(13),Table1[[#This Row],[description]],CHAR(13))</f>
        <v>#VALUE!</v>
      </c>
    </row>
    <row r="1971" spans="1:4" x14ac:dyDescent="0.25">
      <c r="A1971" t="e">
        <f>VLOOKUP(Table1[[#This Row],[locationaddress]],VENUEID!$A$2:$B$28,1,TRUE)</f>
        <v>#VALUE!</v>
      </c>
      <c r="B1971" t="e">
        <f>IF(Table1[[#This Row],[categories]]="","",
IF(ISNUMBER(SEARCH("*ADULTS*",Table1[categories])),"ADULTS",
IF(ISNUMBER(SEARCH("*CHILDREN*",Table1[categories])),"CHILDREN",
IF(ISNUMBER(SEARCH("*TEENS*",Table1[categories])),"TEENS"))))</f>
        <v>#VALUE!</v>
      </c>
      <c r="C1971" t="e">
        <f>Table1[[#This Row],[startdatetime]]</f>
        <v>#VALUE!</v>
      </c>
      <c r="D1971" t="e">
        <f>CONCATENATE(Table1[[#This Row],[summary]],
CHAR(13),
Table1[[#This Row],[startdayname]],
", ",
TEXT((Table1[[#This Row],[startshortdate]]),"MMM D"),
CHAR(13),
TEXT((Table1[[#This Row],[starttime]]), "h:mm am/pm"),CHAR(13),Table1[[#This Row],[description]],CHAR(13))</f>
        <v>#VALUE!</v>
      </c>
    </row>
    <row r="1972" spans="1:4" x14ac:dyDescent="0.25">
      <c r="A1972" t="e">
        <f>VLOOKUP(Table1[[#This Row],[locationaddress]],VENUEID!$A$2:$B$28,1,TRUE)</f>
        <v>#VALUE!</v>
      </c>
      <c r="B1972" t="e">
        <f>IF(Table1[[#This Row],[categories]]="","",
IF(ISNUMBER(SEARCH("*ADULTS*",Table1[categories])),"ADULTS",
IF(ISNUMBER(SEARCH("*CHILDREN*",Table1[categories])),"CHILDREN",
IF(ISNUMBER(SEARCH("*TEENS*",Table1[categories])),"TEENS"))))</f>
        <v>#VALUE!</v>
      </c>
      <c r="C1972" t="e">
        <f>Table1[[#This Row],[startdatetime]]</f>
        <v>#VALUE!</v>
      </c>
      <c r="D1972" t="e">
        <f>CONCATENATE(Table1[[#This Row],[summary]],
CHAR(13),
Table1[[#This Row],[startdayname]],
", ",
TEXT((Table1[[#This Row],[startshortdate]]),"MMM D"),
CHAR(13),
TEXT((Table1[[#This Row],[starttime]]), "h:mm am/pm"),CHAR(13),Table1[[#This Row],[description]],CHAR(13))</f>
        <v>#VALUE!</v>
      </c>
    </row>
    <row r="1973" spans="1:4" x14ac:dyDescent="0.25">
      <c r="A1973" t="e">
        <f>VLOOKUP(Table1[[#This Row],[locationaddress]],VENUEID!$A$2:$B$28,1,TRUE)</f>
        <v>#VALUE!</v>
      </c>
      <c r="B1973" t="e">
        <f>IF(Table1[[#This Row],[categories]]="","",
IF(ISNUMBER(SEARCH("*ADULTS*",Table1[categories])),"ADULTS",
IF(ISNUMBER(SEARCH("*CHILDREN*",Table1[categories])),"CHILDREN",
IF(ISNUMBER(SEARCH("*TEENS*",Table1[categories])),"TEENS"))))</f>
        <v>#VALUE!</v>
      </c>
      <c r="C1973" t="e">
        <f>Table1[[#This Row],[startdatetime]]</f>
        <v>#VALUE!</v>
      </c>
      <c r="D1973" t="e">
        <f>CONCATENATE(Table1[[#This Row],[summary]],
CHAR(13),
Table1[[#This Row],[startdayname]],
", ",
TEXT((Table1[[#This Row],[startshortdate]]),"MMM D"),
CHAR(13),
TEXT((Table1[[#This Row],[starttime]]), "h:mm am/pm"),CHAR(13),Table1[[#This Row],[description]],CHAR(13))</f>
        <v>#VALUE!</v>
      </c>
    </row>
    <row r="1974" spans="1:4" x14ac:dyDescent="0.25">
      <c r="A1974" t="e">
        <f>VLOOKUP(Table1[[#This Row],[locationaddress]],VENUEID!$A$2:$B$28,1,TRUE)</f>
        <v>#VALUE!</v>
      </c>
      <c r="B1974" t="e">
        <f>IF(Table1[[#This Row],[categories]]="","",
IF(ISNUMBER(SEARCH("*ADULTS*",Table1[categories])),"ADULTS",
IF(ISNUMBER(SEARCH("*CHILDREN*",Table1[categories])),"CHILDREN",
IF(ISNUMBER(SEARCH("*TEENS*",Table1[categories])),"TEENS"))))</f>
        <v>#VALUE!</v>
      </c>
      <c r="C1974" t="e">
        <f>Table1[[#This Row],[startdatetime]]</f>
        <v>#VALUE!</v>
      </c>
      <c r="D1974" t="e">
        <f>CONCATENATE(Table1[[#This Row],[summary]],
CHAR(13),
Table1[[#This Row],[startdayname]],
", ",
TEXT((Table1[[#This Row],[startshortdate]]),"MMM D"),
CHAR(13),
TEXT((Table1[[#This Row],[starttime]]), "h:mm am/pm"),CHAR(13),Table1[[#This Row],[description]],CHAR(13))</f>
        <v>#VALUE!</v>
      </c>
    </row>
    <row r="1975" spans="1:4" x14ac:dyDescent="0.25">
      <c r="A1975" t="e">
        <f>VLOOKUP(Table1[[#This Row],[locationaddress]],VENUEID!$A$2:$B$28,1,TRUE)</f>
        <v>#VALUE!</v>
      </c>
      <c r="B1975" t="e">
        <f>IF(Table1[[#This Row],[categories]]="","",
IF(ISNUMBER(SEARCH("*ADULTS*",Table1[categories])),"ADULTS",
IF(ISNUMBER(SEARCH("*CHILDREN*",Table1[categories])),"CHILDREN",
IF(ISNUMBER(SEARCH("*TEENS*",Table1[categories])),"TEENS"))))</f>
        <v>#VALUE!</v>
      </c>
      <c r="C1975" t="e">
        <f>Table1[[#This Row],[startdatetime]]</f>
        <v>#VALUE!</v>
      </c>
      <c r="D1975" t="e">
        <f>CONCATENATE(Table1[[#This Row],[summary]],
CHAR(13),
Table1[[#This Row],[startdayname]],
", ",
TEXT((Table1[[#This Row],[startshortdate]]),"MMM D"),
CHAR(13),
TEXT((Table1[[#This Row],[starttime]]), "h:mm am/pm"),CHAR(13),Table1[[#This Row],[description]],CHAR(13))</f>
        <v>#VALUE!</v>
      </c>
    </row>
    <row r="1976" spans="1:4" x14ac:dyDescent="0.25">
      <c r="A1976" t="e">
        <f>VLOOKUP(Table1[[#This Row],[locationaddress]],VENUEID!$A$2:$B$28,1,TRUE)</f>
        <v>#VALUE!</v>
      </c>
      <c r="B1976" t="e">
        <f>IF(Table1[[#This Row],[categories]]="","",
IF(ISNUMBER(SEARCH("*ADULTS*",Table1[categories])),"ADULTS",
IF(ISNUMBER(SEARCH("*CHILDREN*",Table1[categories])),"CHILDREN",
IF(ISNUMBER(SEARCH("*TEENS*",Table1[categories])),"TEENS"))))</f>
        <v>#VALUE!</v>
      </c>
      <c r="C1976" t="e">
        <f>Table1[[#This Row],[startdatetime]]</f>
        <v>#VALUE!</v>
      </c>
      <c r="D1976" t="e">
        <f>CONCATENATE(Table1[[#This Row],[summary]],
CHAR(13),
Table1[[#This Row],[startdayname]],
", ",
TEXT((Table1[[#This Row],[startshortdate]]),"MMM D"),
CHAR(13),
TEXT((Table1[[#This Row],[starttime]]), "h:mm am/pm"),CHAR(13),Table1[[#This Row],[description]],CHAR(13))</f>
        <v>#VALUE!</v>
      </c>
    </row>
    <row r="1977" spans="1:4" x14ac:dyDescent="0.25">
      <c r="A1977" t="e">
        <f>VLOOKUP(Table1[[#This Row],[locationaddress]],VENUEID!$A$2:$B$28,1,TRUE)</f>
        <v>#VALUE!</v>
      </c>
      <c r="B1977" t="e">
        <f>IF(Table1[[#This Row],[categories]]="","",
IF(ISNUMBER(SEARCH("*ADULTS*",Table1[categories])),"ADULTS",
IF(ISNUMBER(SEARCH("*CHILDREN*",Table1[categories])),"CHILDREN",
IF(ISNUMBER(SEARCH("*TEENS*",Table1[categories])),"TEENS"))))</f>
        <v>#VALUE!</v>
      </c>
      <c r="C1977" t="e">
        <f>Table1[[#This Row],[startdatetime]]</f>
        <v>#VALUE!</v>
      </c>
      <c r="D1977" t="e">
        <f>CONCATENATE(Table1[[#This Row],[summary]],
CHAR(13),
Table1[[#This Row],[startdayname]],
", ",
TEXT((Table1[[#This Row],[startshortdate]]),"MMM D"),
CHAR(13),
TEXT((Table1[[#This Row],[starttime]]), "h:mm am/pm"),CHAR(13),Table1[[#This Row],[description]],CHAR(13))</f>
        <v>#VALUE!</v>
      </c>
    </row>
    <row r="1978" spans="1:4" x14ac:dyDescent="0.25">
      <c r="A1978" t="e">
        <f>VLOOKUP(Table1[[#This Row],[locationaddress]],VENUEID!$A$2:$B$28,1,TRUE)</f>
        <v>#VALUE!</v>
      </c>
      <c r="B1978" t="e">
        <f>IF(Table1[[#This Row],[categories]]="","",
IF(ISNUMBER(SEARCH("*ADULTS*",Table1[categories])),"ADULTS",
IF(ISNUMBER(SEARCH("*CHILDREN*",Table1[categories])),"CHILDREN",
IF(ISNUMBER(SEARCH("*TEENS*",Table1[categories])),"TEENS"))))</f>
        <v>#VALUE!</v>
      </c>
      <c r="C1978" t="e">
        <f>Table1[[#This Row],[startdatetime]]</f>
        <v>#VALUE!</v>
      </c>
      <c r="D1978" t="e">
        <f>CONCATENATE(Table1[[#This Row],[summary]],
CHAR(13),
Table1[[#This Row],[startdayname]],
", ",
TEXT((Table1[[#This Row],[startshortdate]]),"MMM D"),
CHAR(13),
TEXT((Table1[[#This Row],[starttime]]), "h:mm am/pm"),CHAR(13),Table1[[#This Row],[description]],CHAR(13))</f>
        <v>#VALUE!</v>
      </c>
    </row>
    <row r="1979" spans="1:4" x14ac:dyDescent="0.25">
      <c r="A1979" t="e">
        <f>VLOOKUP(Table1[[#This Row],[locationaddress]],VENUEID!$A$2:$B$28,1,TRUE)</f>
        <v>#VALUE!</v>
      </c>
      <c r="B1979" t="e">
        <f>IF(Table1[[#This Row],[categories]]="","",
IF(ISNUMBER(SEARCH("*ADULTS*",Table1[categories])),"ADULTS",
IF(ISNUMBER(SEARCH("*CHILDREN*",Table1[categories])),"CHILDREN",
IF(ISNUMBER(SEARCH("*TEENS*",Table1[categories])),"TEENS"))))</f>
        <v>#VALUE!</v>
      </c>
      <c r="C1979" t="e">
        <f>Table1[[#This Row],[startdatetime]]</f>
        <v>#VALUE!</v>
      </c>
      <c r="D1979" t="e">
        <f>CONCATENATE(Table1[[#This Row],[summary]],
CHAR(13),
Table1[[#This Row],[startdayname]],
", ",
TEXT((Table1[[#This Row],[startshortdate]]),"MMM D"),
CHAR(13),
TEXT((Table1[[#This Row],[starttime]]), "h:mm am/pm"),CHAR(13),Table1[[#This Row],[description]],CHAR(13))</f>
        <v>#VALUE!</v>
      </c>
    </row>
    <row r="1980" spans="1:4" x14ac:dyDescent="0.25">
      <c r="A1980" t="e">
        <f>VLOOKUP(Table1[[#This Row],[locationaddress]],VENUEID!$A$2:$B$28,1,TRUE)</f>
        <v>#VALUE!</v>
      </c>
      <c r="B1980" t="e">
        <f>IF(Table1[[#This Row],[categories]]="","",
IF(ISNUMBER(SEARCH("*ADULTS*",Table1[categories])),"ADULTS",
IF(ISNUMBER(SEARCH("*CHILDREN*",Table1[categories])),"CHILDREN",
IF(ISNUMBER(SEARCH("*TEENS*",Table1[categories])),"TEENS"))))</f>
        <v>#VALUE!</v>
      </c>
      <c r="C1980" t="e">
        <f>Table1[[#This Row],[startdatetime]]</f>
        <v>#VALUE!</v>
      </c>
      <c r="D1980" t="e">
        <f>CONCATENATE(Table1[[#This Row],[summary]],
CHAR(13),
Table1[[#This Row],[startdayname]],
", ",
TEXT((Table1[[#This Row],[startshortdate]]),"MMM D"),
CHAR(13),
TEXT((Table1[[#This Row],[starttime]]), "h:mm am/pm"),CHAR(13),Table1[[#This Row],[description]],CHAR(13))</f>
        <v>#VALUE!</v>
      </c>
    </row>
    <row r="1981" spans="1:4" x14ac:dyDescent="0.25">
      <c r="A1981" t="e">
        <f>VLOOKUP(Table1[[#This Row],[locationaddress]],VENUEID!$A$2:$B$28,1,TRUE)</f>
        <v>#VALUE!</v>
      </c>
      <c r="B1981" t="e">
        <f>IF(Table1[[#This Row],[categories]]="","",
IF(ISNUMBER(SEARCH("*ADULTS*",Table1[categories])),"ADULTS",
IF(ISNUMBER(SEARCH("*CHILDREN*",Table1[categories])),"CHILDREN",
IF(ISNUMBER(SEARCH("*TEENS*",Table1[categories])),"TEENS"))))</f>
        <v>#VALUE!</v>
      </c>
      <c r="C1981" t="e">
        <f>Table1[[#This Row],[startdatetime]]</f>
        <v>#VALUE!</v>
      </c>
      <c r="D1981" t="e">
        <f>CONCATENATE(Table1[[#This Row],[summary]],
CHAR(13),
Table1[[#This Row],[startdayname]],
", ",
TEXT((Table1[[#This Row],[startshortdate]]),"MMM D"),
CHAR(13),
TEXT((Table1[[#This Row],[starttime]]), "h:mm am/pm"),CHAR(13),Table1[[#This Row],[description]],CHAR(13))</f>
        <v>#VALUE!</v>
      </c>
    </row>
    <row r="1982" spans="1:4" x14ac:dyDescent="0.25">
      <c r="A1982" t="e">
        <f>VLOOKUP(Table1[[#This Row],[locationaddress]],VENUEID!$A$2:$B$28,1,TRUE)</f>
        <v>#VALUE!</v>
      </c>
      <c r="B1982" t="e">
        <f>IF(Table1[[#This Row],[categories]]="","",
IF(ISNUMBER(SEARCH("*ADULTS*",Table1[categories])),"ADULTS",
IF(ISNUMBER(SEARCH("*CHILDREN*",Table1[categories])),"CHILDREN",
IF(ISNUMBER(SEARCH("*TEENS*",Table1[categories])),"TEENS"))))</f>
        <v>#VALUE!</v>
      </c>
      <c r="C1982" t="e">
        <f>Table1[[#This Row],[startdatetime]]</f>
        <v>#VALUE!</v>
      </c>
      <c r="D1982" t="e">
        <f>CONCATENATE(Table1[[#This Row],[summary]],
CHAR(13),
Table1[[#This Row],[startdayname]],
", ",
TEXT((Table1[[#This Row],[startshortdate]]),"MMM D"),
CHAR(13),
TEXT((Table1[[#This Row],[starttime]]), "h:mm am/pm"),CHAR(13),Table1[[#This Row],[description]],CHAR(13))</f>
        <v>#VALUE!</v>
      </c>
    </row>
    <row r="1983" spans="1:4" x14ac:dyDescent="0.25">
      <c r="A1983" t="e">
        <f>VLOOKUP(Table1[[#This Row],[locationaddress]],VENUEID!$A$2:$B$28,1,TRUE)</f>
        <v>#VALUE!</v>
      </c>
      <c r="B1983" t="e">
        <f>IF(Table1[[#This Row],[categories]]="","",
IF(ISNUMBER(SEARCH("*ADULTS*",Table1[categories])),"ADULTS",
IF(ISNUMBER(SEARCH("*CHILDREN*",Table1[categories])),"CHILDREN",
IF(ISNUMBER(SEARCH("*TEENS*",Table1[categories])),"TEENS"))))</f>
        <v>#VALUE!</v>
      </c>
      <c r="C1983" t="e">
        <f>Table1[[#This Row],[startdatetime]]</f>
        <v>#VALUE!</v>
      </c>
      <c r="D1983" t="e">
        <f>CONCATENATE(Table1[[#This Row],[summary]],
CHAR(13),
Table1[[#This Row],[startdayname]],
", ",
TEXT((Table1[[#This Row],[startshortdate]]),"MMM D"),
CHAR(13),
TEXT((Table1[[#This Row],[starttime]]), "h:mm am/pm"),CHAR(13),Table1[[#This Row],[description]],CHAR(13))</f>
        <v>#VALUE!</v>
      </c>
    </row>
    <row r="1984" spans="1:4" x14ac:dyDescent="0.25">
      <c r="A1984" t="e">
        <f>VLOOKUP(Table1[[#This Row],[locationaddress]],VENUEID!$A$2:$B$28,1,TRUE)</f>
        <v>#VALUE!</v>
      </c>
      <c r="B1984" t="e">
        <f>IF(Table1[[#This Row],[categories]]="","",
IF(ISNUMBER(SEARCH("*ADULTS*",Table1[categories])),"ADULTS",
IF(ISNUMBER(SEARCH("*CHILDREN*",Table1[categories])),"CHILDREN",
IF(ISNUMBER(SEARCH("*TEENS*",Table1[categories])),"TEENS"))))</f>
        <v>#VALUE!</v>
      </c>
      <c r="C1984" t="e">
        <f>Table1[[#This Row],[startdatetime]]</f>
        <v>#VALUE!</v>
      </c>
      <c r="D1984" t="e">
        <f>CONCATENATE(Table1[[#This Row],[summary]],
CHAR(13),
Table1[[#This Row],[startdayname]],
", ",
TEXT((Table1[[#This Row],[startshortdate]]),"MMM D"),
CHAR(13),
TEXT((Table1[[#This Row],[starttime]]), "h:mm am/pm"),CHAR(13),Table1[[#This Row],[description]],CHAR(13))</f>
        <v>#VALUE!</v>
      </c>
    </row>
    <row r="1985" spans="1:4" x14ac:dyDescent="0.25">
      <c r="A1985" t="e">
        <f>VLOOKUP(Table1[[#This Row],[locationaddress]],VENUEID!$A$2:$B$28,1,TRUE)</f>
        <v>#VALUE!</v>
      </c>
      <c r="B1985" t="e">
        <f>IF(Table1[[#This Row],[categories]]="","",
IF(ISNUMBER(SEARCH("*ADULTS*",Table1[categories])),"ADULTS",
IF(ISNUMBER(SEARCH("*CHILDREN*",Table1[categories])),"CHILDREN",
IF(ISNUMBER(SEARCH("*TEENS*",Table1[categories])),"TEENS"))))</f>
        <v>#VALUE!</v>
      </c>
      <c r="C1985" t="e">
        <f>Table1[[#This Row],[startdatetime]]</f>
        <v>#VALUE!</v>
      </c>
      <c r="D1985" t="e">
        <f>CONCATENATE(Table1[[#This Row],[summary]],
CHAR(13),
Table1[[#This Row],[startdayname]],
", ",
TEXT((Table1[[#This Row],[startshortdate]]),"MMM D"),
CHAR(13),
TEXT((Table1[[#This Row],[starttime]]), "h:mm am/pm"),CHAR(13),Table1[[#This Row],[description]],CHAR(13))</f>
        <v>#VALUE!</v>
      </c>
    </row>
    <row r="1986" spans="1:4" x14ac:dyDescent="0.25">
      <c r="A1986" t="e">
        <f>VLOOKUP(Table1[[#This Row],[locationaddress]],VENUEID!$A$2:$B$28,1,TRUE)</f>
        <v>#VALUE!</v>
      </c>
      <c r="B1986" t="e">
        <f>IF(Table1[[#This Row],[categories]]="","",
IF(ISNUMBER(SEARCH("*ADULTS*",Table1[categories])),"ADULTS",
IF(ISNUMBER(SEARCH("*CHILDREN*",Table1[categories])),"CHILDREN",
IF(ISNUMBER(SEARCH("*TEENS*",Table1[categories])),"TEENS"))))</f>
        <v>#VALUE!</v>
      </c>
      <c r="C1986" t="e">
        <f>Table1[[#This Row],[startdatetime]]</f>
        <v>#VALUE!</v>
      </c>
      <c r="D1986" t="e">
        <f>CONCATENATE(Table1[[#This Row],[summary]],
CHAR(13),
Table1[[#This Row],[startdayname]],
", ",
TEXT((Table1[[#This Row],[startshortdate]]),"MMM D"),
CHAR(13),
TEXT((Table1[[#This Row],[starttime]]), "h:mm am/pm"),CHAR(13),Table1[[#This Row],[description]],CHAR(13))</f>
        <v>#VALUE!</v>
      </c>
    </row>
    <row r="1987" spans="1:4" x14ac:dyDescent="0.25">
      <c r="A1987" t="e">
        <f>VLOOKUP(Table1[[#This Row],[locationaddress]],VENUEID!$A$2:$B$28,1,TRUE)</f>
        <v>#VALUE!</v>
      </c>
      <c r="B1987" t="e">
        <f>IF(Table1[[#This Row],[categories]]="","",
IF(ISNUMBER(SEARCH("*ADULTS*",Table1[categories])),"ADULTS",
IF(ISNUMBER(SEARCH("*CHILDREN*",Table1[categories])),"CHILDREN",
IF(ISNUMBER(SEARCH("*TEENS*",Table1[categories])),"TEENS"))))</f>
        <v>#VALUE!</v>
      </c>
      <c r="C1987" t="e">
        <f>Table1[[#This Row],[startdatetime]]</f>
        <v>#VALUE!</v>
      </c>
      <c r="D1987" t="e">
        <f>CONCATENATE(Table1[[#This Row],[summary]],
CHAR(13),
Table1[[#This Row],[startdayname]],
", ",
TEXT((Table1[[#This Row],[startshortdate]]),"MMM D"),
CHAR(13),
TEXT((Table1[[#This Row],[starttime]]), "h:mm am/pm"),CHAR(13),Table1[[#This Row],[description]],CHAR(13))</f>
        <v>#VALUE!</v>
      </c>
    </row>
    <row r="1988" spans="1:4" x14ac:dyDescent="0.25">
      <c r="A1988" t="e">
        <f>VLOOKUP(Table1[[#This Row],[locationaddress]],VENUEID!$A$2:$B$28,1,TRUE)</f>
        <v>#VALUE!</v>
      </c>
      <c r="B1988" t="e">
        <f>IF(Table1[[#This Row],[categories]]="","",
IF(ISNUMBER(SEARCH("*ADULTS*",Table1[categories])),"ADULTS",
IF(ISNUMBER(SEARCH("*CHILDREN*",Table1[categories])),"CHILDREN",
IF(ISNUMBER(SEARCH("*TEENS*",Table1[categories])),"TEENS"))))</f>
        <v>#VALUE!</v>
      </c>
      <c r="C1988" t="e">
        <f>Table1[[#This Row],[startdatetime]]</f>
        <v>#VALUE!</v>
      </c>
      <c r="D1988" t="e">
        <f>CONCATENATE(Table1[[#This Row],[summary]],
CHAR(13),
Table1[[#This Row],[startdayname]],
", ",
TEXT((Table1[[#This Row],[startshortdate]]),"MMM D"),
CHAR(13),
TEXT((Table1[[#This Row],[starttime]]), "h:mm am/pm"),CHAR(13),Table1[[#This Row],[description]],CHAR(13))</f>
        <v>#VALUE!</v>
      </c>
    </row>
    <row r="1989" spans="1:4" x14ac:dyDescent="0.25">
      <c r="A1989" t="e">
        <f>VLOOKUP(Table1[[#This Row],[locationaddress]],VENUEID!$A$2:$B$28,1,TRUE)</f>
        <v>#VALUE!</v>
      </c>
      <c r="B1989" t="e">
        <f>IF(Table1[[#This Row],[categories]]="","",
IF(ISNUMBER(SEARCH("*ADULTS*",Table1[categories])),"ADULTS",
IF(ISNUMBER(SEARCH("*CHILDREN*",Table1[categories])),"CHILDREN",
IF(ISNUMBER(SEARCH("*TEENS*",Table1[categories])),"TEENS"))))</f>
        <v>#VALUE!</v>
      </c>
      <c r="C1989" t="e">
        <f>Table1[[#This Row],[startdatetime]]</f>
        <v>#VALUE!</v>
      </c>
      <c r="D1989" t="e">
        <f>CONCATENATE(Table1[[#This Row],[summary]],
CHAR(13),
Table1[[#This Row],[startdayname]],
", ",
TEXT((Table1[[#This Row],[startshortdate]]),"MMM D"),
CHAR(13),
TEXT((Table1[[#This Row],[starttime]]), "h:mm am/pm"),CHAR(13),Table1[[#This Row],[description]],CHAR(13))</f>
        <v>#VALUE!</v>
      </c>
    </row>
    <row r="1990" spans="1:4" x14ac:dyDescent="0.25">
      <c r="A1990" t="e">
        <f>VLOOKUP(Table1[[#This Row],[locationaddress]],VENUEID!$A$2:$B$28,1,TRUE)</f>
        <v>#VALUE!</v>
      </c>
      <c r="B1990" t="e">
        <f>IF(Table1[[#This Row],[categories]]="","",
IF(ISNUMBER(SEARCH("*ADULTS*",Table1[categories])),"ADULTS",
IF(ISNUMBER(SEARCH("*CHILDREN*",Table1[categories])),"CHILDREN",
IF(ISNUMBER(SEARCH("*TEENS*",Table1[categories])),"TEENS"))))</f>
        <v>#VALUE!</v>
      </c>
      <c r="C1990" t="e">
        <f>Table1[[#This Row],[startdatetime]]</f>
        <v>#VALUE!</v>
      </c>
      <c r="D1990" t="e">
        <f>CONCATENATE(Table1[[#This Row],[summary]],
CHAR(13),
Table1[[#This Row],[startdayname]],
", ",
TEXT((Table1[[#This Row],[startshortdate]]),"MMM D"),
CHAR(13),
TEXT((Table1[[#This Row],[starttime]]), "h:mm am/pm"),CHAR(13),Table1[[#This Row],[description]],CHAR(13))</f>
        <v>#VALUE!</v>
      </c>
    </row>
    <row r="1991" spans="1:4" x14ac:dyDescent="0.25">
      <c r="A1991" t="e">
        <f>VLOOKUP(Table1[[#This Row],[locationaddress]],VENUEID!$A$2:$B$28,1,TRUE)</f>
        <v>#VALUE!</v>
      </c>
      <c r="B1991" t="e">
        <f>IF(Table1[[#This Row],[categories]]="","",
IF(ISNUMBER(SEARCH("*ADULTS*",Table1[categories])),"ADULTS",
IF(ISNUMBER(SEARCH("*CHILDREN*",Table1[categories])),"CHILDREN",
IF(ISNUMBER(SEARCH("*TEENS*",Table1[categories])),"TEENS"))))</f>
        <v>#VALUE!</v>
      </c>
      <c r="C1991" t="e">
        <f>Table1[[#This Row],[startdatetime]]</f>
        <v>#VALUE!</v>
      </c>
      <c r="D1991" t="e">
        <f>CONCATENATE(Table1[[#This Row],[summary]],
CHAR(13),
Table1[[#This Row],[startdayname]],
", ",
TEXT((Table1[[#This Row],[startshortdate]]),"MMM D"),
CHAR(13),
TEXT((Table1[[#This Row],[starttime]]), "h:mm am/pm"),CHAR(13),Table1[[#This Row],[description]],CHAR(13))</f>
        <v>#VALUE!</v>
      </c>
    </row>
    <row r="1992" spans="1:4" x14ac:dyDescent="0.25">
      <c r="A1992" t="e">
        <f>VLOOKUP(Table1[[#This Row],[locationaddress]],VENUEID!$A$2:$B$28,1,TRUE)</f>
        <v>#VALUE!</v>
      </c>
      <c r="B1992" t="e">
        <f>IF(Table1[[#This Row],[categories]]="","",
IF(ISNUMBER(SEARCH("*ADULTS*",Table1[categories])),"ADULTS",
IF(ISNUMBER(SEARCH("*CHILDREN*",Table1[categories])),"CHILDREN",
IF(ISNUMBER(SEARCH("*TEENS*",Table1[categories])),"TEENS"))))</f>
        <v>#VALUE!</v>
      </c>
      <c r="C1992" t="e">
        <f>Table1[[#This Row],[startdatetime]]</f>
        <v>#VALUE!</v>
      </c>
      <c r="D1992" t="e">
        <f>CONCATENATE(Table1[[#This Row],[summary]],
CHAR(13),
Table1[[#This Row],[startdayname]],
", ",
TEXT((Table1[[#This Row],[startshortdate]]),"MMM D"),
CHAR(13),
TEXT((Table1[[#This Row],[starttime]]), "h:mm am/pm"),CHAR(13),Table1[[#This Row],[description]],CHAR(13))</f>
        <v>#VALUE!</v>
      </c>
    </row>
    <row r="1993" spans="1:4" x14ac:dyDescent="0.25">
      <c r="A1993" t="e">
        <f>VLOOKUP(Table1[[#This Row],[locationaddress]],VENUEID!$A$2:$B$28,1,TRUE)</f>
        <v>#VALUE!</v>
      </c>
      <c r="B1993" t="e">
        <f>IF(Table1[[#This Row],[categories]]="","",
IF(ISNUMBER(SEARCH("*ADULTS*",Table1[categories])),"ADULTS",
IF(ISNUMBER(SEARCH("*CHILDREN*",Table1[categories])),"CHILDREN",
IF(ISNUMBER(SEARCH("*TEENS*",Table1[categories])),"TEENS"))))</f>
        <v>#VALUE!</v>
      </c>
      <c r="C1993" t="e">
        <f>Table1[[#This Row],[startdatetime]]</f>
        <v>#VALUE!</v>
      </c>
      <c r="D1993" t="e">
        <f>CONCATENATE(Table1[[#This Row],[summary]],
CHAR(13),
Table1[[#This Row],[startdayname]],
", ",
TEXT((Table1[[#This Row],[startshortdate]]),"MMM D"),
CHAR(13),
TEXT((Table1[[#This Row],[starttime]]), "h:mm am/pm"),CHAR(13),Table1[[#This Row],[description]],CHAR(13))</f>
        <v>#VALUE!</v>
      </c>
    </row>
    <row r="1994" spans="1:4" x14ac:dyDescent="0.25">
      <c r="A1994" t="e">
        <f>VLOOKUP(Table1[[#This Row],[locationaddress]],VENUEID!$A$2:$B$28,1,TRUE)</f>
        <v>#VALUE!</v>
      </c>
      <c r="B1994" t="e">
        <f>IF(Table1[[#This Row],[categories]]="","",
IF(ISNUMBER(SEARCH("*ADULTS*",Table1[categories])),"ADULTS",
IF(ISNUMBER(SEARCH("*CHILDREN*",Table1[categories])),"CHILDREN",
IF(ISNUMBER(SEARCH("*TEENS*",Table1[categories])),"TEENS"))))</f>
        <v>#VALUE!</v>
      </c>
      <c r="C1994" t="e">
        <f>Table1[[#This Row],[startdatetime]]</f>
        <v>#VALUE!</v>
      </c>
      <c r="D1994" t="e">
        <f>CONCATENATE(Table1[[#This Row],[summary]],
CHAR(13),
Table1[[#This Row],[startdayname]],
", ",
TEXT((Table1[[#This Row],[startshortdate]]),"MMM D"),
CHAR(13),
TEXT((Table1[[#This Row],[starttime]]), "h:mm am/pm"),CHAR(13),Table1[[#This Row],[description]],CHAR(13))</f>
        <v>#VALUE!</v>
      </c>
    </row>
    <row r="1995" spans="1:4" x14ac:dyDescent="0.25">
      <c r="A1995" t="e">
        <f>VLOOKUP(Table1[[#This Row],[locationaddress]],VENUEID!$A$2:$B$28,1,TRUE)</f>
        <v>#VALUE!</v>
      </c>
      <c r="B1995" t="e">
        <f>IF(Table1[[#This Row],[categories]]="","",
IF(ISNUMBER(SEARCH("*ADULTS*",Table1[categories])),"ADULTS",
IF(ISNUMBER(SEARCH("*CHILDREN*",Table1[categories])),"CHILDREN",
IF(ISNUMBER(SEARCH("*TEENS*",Table1[categories])),"TEENS"))))</f>
        <v>#VALUE!</v>
      </c>
      <c r="C1995" t="e">
        <f>Table1[[#This Row],[startdatetime]]</f>
        <v>#VALUE!</v>
      </c>
      <c r="D1995" t="e">
        <f>CONCATENATE(Table1[[#This Row],[summary]],
CHAR(13),
Table1[[#This Row],[startdayname]],
", ",
TEXT((Table1[[#This Row],[startshortdate]]),"MMM D"),
CHAR(13),
TEXT((Table1[[#This Row],[starttime]]), "h:mm am/pm"),CHAR(13),Table1[[#This Row],[description]],CHAR(13))</f>
        <v>#VALUE!</v>
      </c>
    </row>
    <row r="1996" spans="1:4" x14ac:dyDescent="0.25">
      <c r="A1996" t="e">
        <f>VLOOKUP(Table1[[#This Row],[locationaddress]],VENUEID!$A$2:$B$28,1,TRUE)</f>
        <v>#VALUE!</v>
      </c>
      <c r="B1996" t="e">
        <f>IF(Table1[[#This Row],[categories]]="","",
IF(ISNUMBER(SEARCH("*ADULTS*",Table1[categories])),"ADULTS",
IF(ISNUMBER(SEARCH("*CHILDREN*",Table1[categories])),"CHILDREN",
IF(ISNUMBER(SEARCH("*TEENS*",Table1[categories])),"TEENS"))))</f>
        <v>#VALUE!</v>
      </c>
      <c r="C1996" t="e">
        <f>Table1[[#This Row],[startdatetime]]</f>
        <v>#VALUE!</v>
      </c>
      <c r="D1996" t="e">
        <f>CONCATENATE(Table1[[#This Row],[summary]],
CHAR(13),
Table1[[#This Row],[startdayname]],
", ",
TEXT((Table1[[#This Row],[startshortdate]]),"MMM D"),
CHAR(13),
TEXT((Table1[[#This Row],[starttime]]), "h:mm am/pm"),CHAR(13),Table1[[#This Row],[description]],CHAR(13))</f>
        <v>#VALUE!</v>
      </c>
    </row>
    <row r="1997" spans="1:4" x14ac:dyDescent="0.25">
      <c r="A1997" t="e">
        <f>VLOOKUP(Table1[[#This Row],[locationaddress]],VENUEID!$A$2:$B$28,1,TRUE)</f>
        <v>#VALUE!</v>
      </c>
      <c r="B1997" t="e">
        <f>IF(Table1[[#This Row],[categories]]="","",
IF(ISNUMBER(SEARCH("*ADULTS*",Table1[categories])),"ADULTS",
IF(ISNUMBER(SEARCH("*CHILDREN*",Table1[categories])),"CHILDREN",
IF(ISNUMBER(SEARCH("*TEENS*",Table1[categories])),"TEENS"))))</f>
        <v>#VALUE!</v>
      </c>
      <c r="C1997" t="e">
        <f>Table1[[#This Row],[startdatetime]]</f>
        <v>#VALUE!</v>
      </c>
      <c r="D1997" t="e">
        <f>CONCATENATE(Table1[[#This Row],[summary]],
CHAR(13),
Table1[[#This Row],[startdayname]],
", ",
TEXT((Table1[[#This Row],[startshortdate]]),"MMM D"),
CHAR(13),
TEXT((Table1[[#This Row],[starttime]]), "h:mm am/pm"),CHAR(13),Table1[[#This Row],[description]],CHAR(13))</f>
        <v>#VALUE!</v>
      </c>
    </row>
    <row r="1998" spans="1:4" x14ac:dyDescent="0.25">
      <c r="A1998" t="e">
        <f>VLOOKUP(Table1[[#This Row],[locationaddress]],VENUEID!$A$2:$B$28,1,TRUE)</f>
        <v>#VALUE!</v>
      </c>
      <c r="B1998" t="e">
        <f>IF(Table1[[#This Row],[categories]]="","",
IF(ISNUMBER(SEARCH("*ADULTS*",Table1[categories])),"ADULTS",
IF(ISNUMBER(SEARCH("*CHILDREN*",Table1[categories])),"CHILDREN",
IF(ISNUMBER(SEARCH("*TEENS*",Table1[categories])),"TEENS"))))</f>
        <v>#VALUE!</v>
      </c>
      <c r="C1998" t="e">
        <f>Table1[[#This Row],[startdatetime]]</f>
        <v>#VALUE!</v>
      </c>
      <c r="D1998" t="e">
        <f>CONCATENATE(Table1[[#This Row],[summary]],
CHAR(13),
Table1[[#This Row],[startdayname]],
", ",
TEXT((Table1[[#This Row],[startshortdate]]),"MMM D"),
CHAR(13),
TEXT((Table1[[#This Row],[starttime]]), "h:mm am/pm"),CHAR(13),Table1[[#This Row],[description]],CHAR(13))</f>
        <v>#VALUE!</v>
      </c>
    </row>
    <row r="1999" spans="1:4" x14ac:dyDescent="0.25">
      <c r="A1999" t="e">
        <f>VLOOKUP(Table1[[#This Row],[locationaddress]],VENUEID!$A$2:$B$28,1,TRUE)</f>
        <v>#VALUE!</v>
      </c>
      <c r="B1999" t="e">
        <f>IF(Table1[[#This Row],[categories]]="","",
IF(ISNUMBER(SEARCH("*ADULTS*",Table1[categories])),"ADULTS",
IF(ISNUMBER(SEARCH("*CHILDREN*",Table1[categories])),"CHILDREN",
IF(ISNUMBER(SEARCH("*TEENS*",Table1[categories])),"TEENS"))))</f>
        <v>#VALUE!</v>
      </c>
      <c r="C1999" t="e">
        <f>Table1[[#This Row],[startdatetime]]</f>
        <v>#VALUE!</v>
      </c>
      <c r="D1999" t="e">
        <f>CONCATENATE(Table1[[#This Row],[summary]],
CHAR(13),
Table1[[#This Row],[startdayname]],
", ",
TEXT((Table1[[#This Row],[startshortdate]]),"MMM D"),
CHAR(13),
TEXT((Table1[[#This Row],[starttime]]), "h:mm am/pm"),CHAR(13),Table1[[#This Row],[description]],CHAR(13))</f>
        <v>#VALUE!</v>
      </c>
    </row>
    <row r="2000" spans="1:4" x14ac:dyDescent="0.25">
      <c r="A2000" t="e">
        <f>VLOOKUP(Table1[[#This Row],[locationaddress]],VENUEID!$A$2:$B$28,1,TRUE)</f>
        <v>#VALUE!</v>
      </c>
      <c r="B2000" t="e">
        <f>IF(Table1[[#This Row],[categories]]="","",
IF(ISNUMBER(SEARCH("*ADULTS*",Table1[categories])),"ADULTS",
IF(ISNUMBER(SEARCH("*CHILDREN*",Table1[categories])),"CHILDREN",
IF(ISNUMBER(SEARCH("*TEENS*",Table1[categories])),"TEENS"))))</f>
        <v>#VALUE!</v>
      </c>
      <c r="C2000" t="e">
        <f>Table1[[#This Row],[startdatetime]]</f>
        <v>#VALUE!</v>
      </c>
      <c r="D2000" t="e">
        <f>CONCATENATE(Table1[[#This Row],[summary]],
CHAR(13),
Table1[[#This Row],[startdayname]],
", ",
TEXT((Table1[[#This Row],[startshortdate]]),"MMM D"),
CHAR(13),
TEXT((Table1[[#This Row],[starttime]]), "h:mm am/pm"),CHAR(13),Table1[[#This Row],[description]],CHAR(13))</f>
        <v>#VALUE!</v>
      </c>
    </row>
    <row r="2001" spans="1:4" x14ac:dyDescent="0.25">
      <c r="A2001" t="e">
        <f>VLOOKUP(Table1[[#This Row],[locationaddress]],VENUEID!$A$2:$B$28,1,TRUE)</f>
        <v>#VALUE!</v>
      </c>
      <c r="B2001" t="e">
        <f>IF(Table1[[#This Row],[categories]]="","",
IF(ISNUMBER(SEARCH("*ADULTS*",Table1[categories])),"ADULTS",
IF(ISNUMBER(SEARCH("*CHILDREN*",Table1[categories])),"CHILDREN",
IF(ISNUMBER(SEARCH("*TEENS*",Table1[categories])),"TEENS"))))</f>
        <v>#VALUE!</v>
      </c>
      <c r="C2001" t="e">
        <f>Table1[[#This Row],[startdatetime]]</f>
        <v>#VALUE!</v>
      </c>
      <c r="D2001" t="e">
        <f>CONCATENATE(Table1[[#This Row],[summary]],
CHAR(13),
Table1[[#This Row],[startdayname]],
", ",
TEXT((Table1[[#This Row],[startshortdate]]),"MMM D"),
CHAR(13),
TEXT((Table1[[#This Row],[starttime]]), "h:mm am/pm"),CHAR(13),Table1[[#This Row],[description]],CHAR(13))</f>
        <v>#VALUE!</v>
      </c>
    </row>
    <row r="2002" spans="1:4" x14ac:dyDescent="0.25">
      <c r="A2002" t="e">
        <f>VLOOKUP(Table1[[#This Row],[locationaddress]],VENUEID!$A$2:$B$28,1,TRUE)</f>
        <v>#VALUE!</v>
      </c>
      <c r="B2002" t="e">
        <f>IF(Table1[[#This Row],[categories]]="","",
IF(ISNUMBER(SEARCH("*ADULTS*",Table1[categories])),"ADULTS",
IF(ISNUMBER(SEARCH("*CHILDREN*",Table1[categories])),"CHILDREN",
IF(ISNUMBER(SEARCH("*TEENS*",Table1[categories])),"TEENS"))))</f>
        <v>#VALUE!</v>
      </c>
      <c r="C2002" t="e">
        <f>Table1[[#This Row],[startdatetime]]</f>
        <v>#VALUE!</v>
      </c>
      <c r="D2002" t="e">
        <f>CONCATENATE(Table1[[#This Row],[summary]],
CHAR(13),
Table1[[#This Row],[startdayname]],
", ",
TEXT((Table1[[#This Row],[startshortdate]]),"MMM D"),
CHAR(13),
TEXT((Table1[[#This Row],[starttime]]), "h:mm am/pm"),CHAR(13),Table1[[#This Row],[description]],CHAR(13))</f>
        <v>#VALUE!</v>
      </c>
    </row>
    <row r="2003" spans="1:4" x14ac:dyDescent="0.25">
      <c r="A2003" t="e">
        <f>VLOOKUP(Table1[[#This Row],[locationaddress]],VENUEID!$A$2:$B$28,1,TRUE)</f>
        <v>#VALUE!</v>
      </c>
      <c r="B2003" t="e">
        <f>IF(Table1[[#This Row],[categories]]="","",
IF(ISNUMBER(SEARCH("*ADULTS*",Table1[categories])),"ADULTS",
IF(ISNUMBER(SEARCH("*CHILDREN*",Table1[categories])),"CHILDREN",
IF(ISNUMBER(SEARCH("*TEENS*",Table1[categories])),"TEENS"))))</f>
        <v>#VALUE!</v>
      </c>
      <c r="C2003" t="e">
        <f>Table1[[#This Row],[startdatetime]]</f>
        <v>#VALUE!</v>
      </c>
      <c r="D2003" t="e">
        <f>CONCATENATE(Table1[[#This Row],[summary]],
CHAR(13),
Table1[[#This Row],[startdayname]],
", ",
TEXT((Table1[[#This Row],[startshortdate]]),"MMM D"),
CHAR(13),
TEXT((Table1[[#This Row],[starttime]]), "h:mm am/pm"),CHAR(13),Table1[[#This Row],[description]],CHAR(13))</f>
        <v>#VALUE!</v>
      </c>
    </row>
    <row r="2004" spans="1:4" x14ac:dyDescent="0.25">
      <c r="A2004" t="e">
        <f>VLOOKUP(Table1[[#This Row],[locationaddress]],VENUEID!$A$2:$B$28,1,TRUE)</f>
        <v>#VALUE!</v>
      </c>
      <c r="B2004" t="e">
        <f>IF(Table1[[#This Row],[categories]]="","",
IF(ISNUMBER(SEARCH("*ADULTS*",Table1[categories])),"ADULTS",
IF(ISNUMBER(SEARCH("*CHILDREN*",Table1[categories])),"CHILDREN",
IF(ISNUMBER(SEARCH("*TEENS*",Table1[categories])),"TEENS"))))</f>
        <v>#VALUE!</v>
      </c>
      <c r="C2004" t="e">
        <f>Table1[[#This Row],[startdatetime]]</f>
        <v>#VALUE!</v>
      </c>
      <c r="D2004" t="e">
        <f>CONCATENATE(Table1[[#This Row],[summary]],
CHAR(13),
Table1[[#This Row],[startdayname]],
", ",
TEXT((Table1[[#This Row],[startshortdate]]),"MMM D"),
CHAR(13),
TEXT((Table1[[#This Row],[starttime]]), "h:mm am/pm"),CHAR(13),Table1[[#This Row],[description]],CHAR(13))</f>
        <v>#VALUE!</v>
      </c>
    </row>
    <row r="2005" spans="1:4" x14ac:dyDescent="0.25">
      <c r="A2005" t="e">
        <f>VLOOKUP(Table1[[#This Row],[locationaddress]],VENUEID!$A$2:$B$28,1,TRUE)</f>
        <v>#VALUE!</v>
      </c>
      <c r="B2005" t="e">
        <f>IF(Table1[[#This Row],[categories]]="","",
IF(ISNUMBER(SEARCH("*ADULTS*",Table1[categories])),"ADULTS",
IF(ISNUMBER(SEARCH("*CHILDREN*",Table1[categories])),"CHILDREN",
IF(ISNUMBER(SEARCH("*TEENS*",Table1[categories])),"TEENS"))))</f>
        <v>#VALUE!</v>
      </c>
      <c r="C2005" t="e">
        <f>Table1[[#This Row],[startdatetime]]</f>
        <v>#VALUE!</v>
      </c>
      <c r="D2005" t="e">
        <f>CONCATENATE(Table1[[#This Row],[summary]],
CHAR(13),
Table1[[#This Row],[startdayname]],
", ",
TEXT((Table1[[#This Row],[startshortdate]]),"MMM D"),
CHAR(13),
TEXT((Table1[[#This Row],[starttime]]), "h:mm am/pm"),CHAR(13),Table1[[#This Row],[description]],CHAR(13))</f>
        <v>#VALUE!</v>
      </c>
    </row>
    <row r="2006" spans="1:4" x14ac:dyDescent="0.25">
      <c r="A2006" t="e">
        <f>VLOOKUP(Table1[[#This Row],[locationaddress]],VENUEID!$A$2:$B$28,1,TRUE)</f>
        <v>#VALUE!</v>
      </c>
      <c r="B2006" t="e">
        <f>IF(Table1[[#This Row],[categories]]="","",
IF(ISNUMBER(SEARCH("*ADULTS*",Table1[categories])),"ADULTS",
IF(ISNUMBER(SEARCH("*CHILDREN*",Table1[categories])),"CHILDREN",
IF(ISNUMBER(SEARCH("*TEENS*",Table1[categories])),"TEENS"))))</f>
        <v>#VALUE!</v>
      </c>
      <c r="C2006" t="e">
        <f>Table1[[#This Row],[startdatetime]]</f>
        <v>#VALUE!</v>
      </c>
      <c r="D2006" t="e">
        <f>CONCATENATE(Table1[[#This Row],[summary]],
CHAR(13),
Table1[[#This Row],[startdayname]],
", ",
TEXT((Table1[[#This Row],[startshortdate]]),"MMM D"),
CHAR(13),
TEXT((Table1[[#This Row],[starttime]]), "h:mm am/pm"),CHAR(13),Table1[[#This Row],[description]],CHAR(13))</f>
        <v>#VALUE!</v>
      </c>
    </row>
    <row r="2007" spans="1:4" x14ac:dyDescent="0.25">
      <c r="A2007" t="e">
        <f>VLOOKUP(Table1[[#This Row],[locationaddress]],VENUEID!$A$2:$B$28,1,TRUE)</f>
        <v>#VALUE!</v>
      </c>
      <c r="B2007" t="e">
        <f>IF(Table1[[#This Row],[categories]]="","",
IF(ISNUMBER(SEARCH("*ADULTS*",Table1[categories])),"ADULTS",
IF(ISNUMBER(SEARCH("*CHILDREN*",Table1[categories])),"CHILDREN",
IF(ISNUMBER(SEARCH("*TEENS*",Table1[categories])),"TEENS"))))</f>
        <v>#VALUE!</v>
      </c>
      <c r="C2007" t="e">
        <f>Table1[[#This Row],[startdatetime]]</f>
        <v>#VALUE!</v>
      </c>
      <c r="D2007" t="e">
        <f>CONCATENATE(Table1[[#This Row],[summary]],
CHAR(13),
Table1[[#This Row],[startdayname]],
", ",
TEXT((Table1[[#This Row],[startshortdate]]),"MMM D"),
CHAR(13),
TEXT((Table1[[#This Row],[starttime]]), "h:mm am/pm"),CHAR(13),Table1[[#This Row],[description]],CHAR(13))</f>
        <v>#VALUE!</v>
      </c>
    </row>
    <row r="2008" spans="1:4" x14ac:dyDescent="0.25">
      <c r="A2008" t="e">
        <f>VLOOKUP(Table1[[#This Row],[locationaddress]],VENUEID!$A$2:$B$28,1,TRUE)</f>
        <v>#VALUE!</v>
      </c>
      <c r="B2008" t="e">
        <f>IF(Table1[[#This Row],[categories]]="","",
IF(ISNUMBER(SEARCH("*ADULTS*",Table1[categories])),"ADULTS",
IF(ISNUMBER(SEARCH("*CHILDREN*",Table1[categories])),"CHILDREN",
IF(ISNUMBER(SEARCH("*TEENS*",Table1[categories])),"TEENS"))))</f>
        <v>#VALUE!</v>
      </c>
      <c r="C2008" t="e">
        <f>Table1[[#This Row],[startdatetime]]</f>
        <v>#VALUE!</v>
      </c>
      <c r="D2008" t="e">
        <f>CONCATENATE(Table1[[#This Row],[summary]],
CHAR(13),
Table1[[#This Row],[startdayname]],
", ",
TEXT((Table1[[#This Row],[startshortdate]]),"MMM D"),
CHAR(13),
TEXT((Table1[[#This Row],[starttime]]), "h:mm am/pm"),CHAR(13),Table1[[#This Row],[description]],CHAR(13))</f>
        <v>#VALUE!</v>
      </c>
    </row>
    <row r="2009" spans="1:4" x14ac:dyDescent="0.25">
      <c r="A2009" t="e">
        <f>VLOOKUP(Table1[[#This Row],[locationaddress]],VENUEID!$A$2:$B$28,1,TRUE)</f>
        <v>#VALUE!</v>
      </c>
      <c r="B2009" t="e">
        <f>IF(Table1[[#This Row],[categories]]="","",
IF(ISNUMBER(SEARCH("*ADULTS*",Table1[categories])),"ADULTS",
IF(ISNUMBER(SEARCH("*CHILDREN*",Table1[categories])),"CHILDREN",
IF(ISNUMBER(SEARCH("*TEENS*",Table1[categories])),"TEENS"))))</f>
        <v>#VALUE!</v>
      </c>
      <c r="C2009" t="e">
        <f>Table1[[#This Row],[startdatetime]]</f>
        <v>#VALUE!</v>
      </c>
      <c r="D2009" t="e">
        <f>CONCATENATE(Table1[[#This Row],[summary]],
CHAR(13),
Table1[[#This Row],[startdayname]],
", ",
TEXT((Table1[[#This Row],[startshortdate]]),"MMM D"),
CHAR(13),
TEXT((Table1[[#This Row],[starttime]]), "h:mm am/pm"),CHAR(13),Table1[[#This Row],[description]],CHAR(13))</f>
        <v>#VALUE!</v>
      </c>
    </row>
    <row r="2010" spans="1:4" x14ac:dyDescent="0.25">
      <c r="A2010" t="e">
        <f>VLOOKUP(Table1[[#This Row],[locationaddress]],VENUEID!$A$2:$B$28,1,TRUE)</f>
        <v>#VALUE!</v>
      </c>
      <c r="B2010" t="e">
        <f>IF(Table1[[#This Row],[categories]]="","",
IF(ISNUMBER(SEARCH("*ADULTS*",Table1[categories])),"ADULTS",
IF(ISNUMBER(SEARCH("*CHILDREN*",Table1[categories])),"CHILDREN",
IF(ISNUMBER(SEARCH("*TEENS*",Table1[categories])),"TEENS"))))</f>
        <v>#VALUE!</v>
      </c>
      <c r="C2010" t="e">
        <f>Table1[[#This Row],[startdatetime]]</f>
        <v>#VALUE!</v>
      </c>
      <c r="D2010" t="e">
        <f>CONCATENATE(Table1[[#This Row],[summary]],
CHAR(13),
Table1[[#This Row],[startdayname]],
", ",
TEXT((Table1[[#This Row],[startshortdate]]),"MMM D"),
CHAR(13),
TEXT((Table1[[#This Row],[starttime]]), "h:mm am/pm"),CHAR(13),Table1[[#This Row],[description]],CHAR(13))</f>
        <v>#VALUE!</v>
      </c>
    </row>
    <row r="2011" spans="1:4" x14ac:dyDescent="0.25">
      <c r="A2011" t="e">
        <f>VLOOKUP(Table1[[#This Row],[locationaddress]],VENUEID!$A$2:$B$28,1,TRUE)</f>
        <v>#VALUE!</v>
      </c>
      <c r="B2011" t="e">
        <f>IF(Table1[[#This Row],[categories]]="","",
IF(ISNUMBER(SEARCH("*ADULTS*",Table1[categories])),"ADULTS",
IF(ISNUMBER(SEARCH("*CHILDREN*",Table1[categories])),"CHILDREN",
IF(ISNUMBER(SEARCH("*TEENS*",Table1[categories])),"TEENS"))))</f>
        <v>#VALUE!</v>
      </c>
      <c r="C2011" t="e">
        <f>Table1[[#This Row],[startdatetime]]</f>
        <v>#VALUE!</v>
      </c>
      <c r="D2011" t="e">
        <f>CONCATENATE(Table1[[#This Row],[summary]],
CHAR(13),
Table1[[#This Row],[startdayname]],
", ",
TEXT((Table1[[#This Row],[startshortdate]]),"MMM D"),
CHAR(13),
TEXT((Table1[[#This Row],[starttime]]), "h:mm am/pm"),CHAR(13),Table1[[#This Row],[description]],CHAR(13))</f>
        <v>#VALUE!</v>
      </c>
    </row>
    <row r="2012" spans="1:4" x14ac:dyDescent="0.25">
      <c r="A2012" t="e">
        <f>VLOOKUP(Table1[[#This Row],[locationaddress]],VENUEID!$A$2:$B$28,1,TRUE)</f>
        <v>#VALUE!</v>
      </c>
      <c r="B2012" t="e">
        <f>IF(Table1[[#This Row],[categories]]="","",
IF(ISNUMBER(SEARCH("*ADULTS*",Table1[categories])),"ADULTS",
IF(ISNUMBER(SEARCH("*CHILDREN*",Table1[categories])),"CHILDREN",
IF(ISNUMBER(SEARCH("*TEENS*",Table1[categories])),"TEENS"))))</f>
        <v>#VALUE!</v>
      </c>
      <c r="C2012" t="e">
        <f>Table1[[#This Row],[startdatetime]]</f>
        <v>#VALUE!</v>
      </c>
      <c r="D2012" t="e">
        <f>CONCATENATE(Table1[[#This Row],[summary]],
CHAR(13),
Table1[[#This Row],[startdayname]],
", ",
TEXT((Table1[[#This Row],[startshortdate]]),"MMM D"),
CHAR(13),
TEXT((Table1[[#This Row],[starttime]]), "h:mm am/pm"),CHAR(13),Table1[[#This Row],[description]],CHAR(13))</f>
        <v>#VALUE!</v>
      </c>
    </row>
    <row r="2013" spans="1:4" x14ac:dyDescent="0.25">
      <c r="A2013" t="e">
        <f>VLOOKUP(Table1[[#This Row],[locationaddress]],VENUEID!$A$2:$B$28,1,TRUE)</f>
        <v>#VALUE!</v>
      </c>
      <c r="B2013" t="e">
        <f>IF(Table1[[#This Row],[categories]]="","",
IF(ISNUMBER(SEARCH("*ADULTS*",Table1[categories])),"ADULTS",
IF(ISNUMBER(SEARCH("*CHILDREN*",Table1[categories])),"CHILDREN",
IF(ISNUMBER(SEARCH("*TEENS*",Table1[categories])),"TEENS"))))</f>
        <v>#VALUE!</v>
      </c>
      <c r="C2013" t="e">
        <f>Table1[[#This Row],[startdatetime]]</f>
        <v>#VALUE!</v>
      </c>
      <c r="D2013" t="e">
        <f>CONCATENATE(Table1[[#This Row],[summary]],
CHAR(13),
Table1[[#This Row],[startdayname]],
", ",
TEXT((Table1[[#This Row],[startshortdate]]),"MMM D"),
CHAR(13),
TEXT((Table1[[#This Row],[starttime]]), "h:mm am/pm"),CHAR(13),Table1[[#This Row],[description]],CHAR(13))</f>
        <v>#VALUE!</v>
      </c>
    </row>
    <row r="2014" spans="1:4" x14ac:dyDescent="0.25">
      <c r="A2014" t="e">
        <f>VLOOKUP(Table1[[#This Row],[locationaddress]],VENUEID!$A$2:$B$28,1,TRUE)</f>
        <v>#VALUE!</v>
      </c>
      <c r="B2014" t="e">
        <f>IF(Table1[[#This Row],[categories]]="","",
IF(ISNUMBER(SEARCH("*ADULTS*",Table1[categories])),"ADULTS",
IF(ISNUMBER(SEARCH("*CHILDREN*",Table1[categories])),"CHILDREN",
IF(ISNUMBER(SEARCH("*TEENS*",Table1[categories])),"TEENS"))))</f>
        <v>#VALUE!</v>
      </c>
      <c r="C2014" t="e">
        <f>Table1[[#This Row],[startdatetime]]</f>
        <v>#VALUE!</v>
      </c>
      <c r="D2014" t="e">
        <f>CONCATENATE(Table1[[#This Row],[summary]],
CHAR(13),
Table1[[#This Row],[startdayname]],
", ",
TEXT((Table1[[#This Row],[startshortdate]]),"MMM D"),
CHAR(13),
TEXT((Table1[[#This Row],[starttime]]), "h:mm am/pm"),CHAR(13),Table1[[#This Row],[description]],CHAR(13))</f>
        <v>#VALUE!</v>
      </c>
    </row>
    <row r="2015" spans="1:4" x14ac:dyDescent="0.25">
      <c r="A2015" t="e">
        <f>VLOOKUP(Table1[[#This Row],[locationaddress]],VENUEID!$A$2:$B$28,1,TRUE)</f>
        <v>#VALUE!</v>
      </c>
      <c r="B2015" t="e">
        <f>IF(Table1[[#This Row],[categories]]="","",
IF(ISNUMBER(SEARCH("*ADULTS*",Table1[categories])),"ADULTS",
IF(ISNUMBER(SEARCH("*CHILDREN*",Table1[categories])),"CHILDREN",
IF(ISNUMBER(SEARCH("*TEENS*",Table1[categories])),"TEENS"))))</f>
        <v>#VALUE!</v>
      </c>
      <c r="C2015" t="e">
        <f>Table1[[#This Row],[startdatetime]]</f>
        <v>#VALUE!</v>
      </c>
      <c r="D2015" t="e">
        <f>CONCATENATE(Table1[[#This Row],[summary]],
CHAR(13),
Table1[[#This Row],[startdayname]],
", ",
TEXT((Table1[[#This Row],[startshortdate]]),"MMM D"),
CHAR(13),
TEXT((Table1[[#This Row],[starttime]]), "h:mm am/pm"),CHAR(13),Table1[[#This Row],[description]],CHAR(13))</f>
        <v>#VALUE!</v>
      </c>
    </row>
    <row r="2016" spans="1:4" x14ac:dyDescent="0.25">
      <c r="A2016" t="e">
        <f>VLOOKUP(Table1[[#This Row],[locationaddress]],VENUEID!$A$2:$B$28,1,TRUE)</f>
        <v>#VALUE!</v>
      </c>
      <c r="B2016" t="e">
        <f>IF(Table1[[#This Row],[categories]]="","",
IF(ISNUMBER(SEARCH("*ADULTS*",Table1[categories])),"ADULTS",
IF(ISNUMBER(SEARCH("*CHILDREN*",Table1[categories])),"CHILDREN",
IF(ISNUMBER(SEARCH("*TEENS*",Table1[categories])),"TEENS"))))</f>
        <v>#VALUE!</v>
      </c>
      <c r="C2016" t="e">
        <f>Table1[[#This Row],[startdatetime]]</f>
        <v>#VALUE!</v>
      </c>
      <c r="D2016" t="e">
        <f>CONCATENATE(Table1[[#This Row],[summary]],
CHAR(13),
Table1[[#This Row],[startdayname]],
", ",
TEXT((Table1[[#This Row],[startshortdate]]),"MMM D"),
CHAR(13),
TEXT((Table1[[#This Row],[starttime]]), "h:mm am/pm"),CHAR(13),Table1[[#This Row],[description]],CHAR(13))</f>
        <v>#VALUE!</v>
      </c>
    </row>
    <row r="2017" spans="1:4" x14ac:dyDescent="0.25">
      <c r="A2017" t="e">
        <f>VLOOKUP(Table1[[#This Row],[locationaddress]],VENUEID!$A$2:$B$28,1,TRUE)</f>
        <v>#VALUE!</v>
      </c>
      <c r="B2017" t="e">
        <f>IF(Table1[[#This Row],[categories]]="","",
IF(ISNUMBER(SEARCH("*ADULTS*",Table1[categories])),"ADULTS",
IF(ISNUMBER(SEARCH("*CHILDREN*",Table1[categories])),"CHILDREN",
IF(ISNUMBER(SEARCH("*TEENS*",Table1[categories])),"TEENS"))))</f>
        <v>#VALUE!</v>
      </c>
      <c r="C2017" t="e">
        <f>Table1[[#This Row],[startdatetime]]</f>
        <v>#VALUE!</v>
      </c>
      <c r="D2017" t="e">
        <f>CONCATENATE(Table1[[#This Row],[summary]],
CHAR(13),
Table1[[#This Row],[startdayname]],
", ",
TEXT((Table1[[#This Row],[startshortdate]]),"MMM D"),
CHAR(13),
TEXT((Table1[[#This Row],[starttime]]), "h:mm am/pm"),CHAR(13),Table1[[#This Row],[description]],CHAR(13))</f>
        <v>#VALUE!</v>
      </c>
    </row>
    <row r="2018" spans="1:4" x14ac:dyDescent="0.25">
      <c r="A2018" t="e">
        <f>VLOOKUP(Table1[[#This Row],[locationaddress]],VENUEID!$A$2:$B$28,1,TRUE)</f>
        <v>#VALUE!</v>
      </c>
      <c r="B2018" t="e">
        <f>IF(Table1[[#This Row],[categories]]="","",
IF(ISNUMBER(SEARCH("*ADULTS*",Table1[categories])),"ADULTS",
IF(ISNUMBER(SEARCH("*CHILDREN*",Table1[categories])),"CHILDREN",
IF(ISNUMBER(SEARCH("*TEENS*",Table1[categories])),"TEENS"))))</f>
        <v>#VALUE!</v>
      </c>
      <c r="C2018" t="e">
        <f>Table1[[#This Row],[startdatetime]]</f>
        <v>#VALUE!</v>
      </c>
      <c r="D2018" t="e">
        <f>CONCATENATE(Table1[[#This Row],[summary]],
CHAR(13),
Table1[[#This Row],[startdayname]],
", ",
TEXT((Table1[[#This Row],[startshortdate]]),"MMM D"),
CHAR(13),
TEXT((Table1[[#This Row],[starttime]]), "h:mm am/pm"),CHAR(13),Table1[[#This Row],[description]],CHAR(13))</f>
        <v>#VALUE!</v>
      </c>
    </row>
    <row r="2019" spans="1:4" x14ac:dyDescent="0.25">
      <c r="A2019" t="e">
        <f>VLOOKUP(Table1[[#This Row],[locationaddress]],VENUEID!$A$2:$B$28,1,TRUE)</f>
        <v>#VALUE!</v>
      </c>
      <c r="B2019" t="e">
        <f>IF(Table1[[#This Row],[categories]]="","",
IF(ISNUMBER(SEARCH("*ADULTS*",Table1[categories])),"ADULTS",
IF(ISNUMBER(SEARCH("*CHILDREN*",Table1[categories])),"CHILDREN",
IF(ISNUMBER(SEARCH("*TEENS*",Table1[categories])),"TEENS"))))</f>
        <v>#VALUE!</v>
      </c>
      <c r="C2019" t="e">
        <f>Table1[[#This Row],[startdatetime]]</f>
        <v>#VALUE!</v>
      </c>
      <c r="D2019" t="e">
        <f>CONCATENATE(Table1[[#This Row],[summary]],
CHAR(13),
Table1[[#This Row],[startdayname]],
", ",
TEXT((Table1[[#This Row],[startshortdate]]),"MMM D"),
CHAR(13),
TEXT((Table1[[#This Row],[starttime]]), "h:mm am/pm"),CHAR(13),Table1[[#This Row],[description]],CHAR(13))</f>
        <v>#VALUE!</v>
      </c>
    </row>
    <row r="2020" spans="1:4" x14ac:dyDescent="0.25">
      <c r="A2020" t="e">
        <f>VLOOKUP(Table1[[#This Row],[locationaddress]],VENUEID!$A$2:$B$28,1,TRUE)</f>
        <v>#VALUE!</v>
      </c>
      <c r="B2020" t="e">
        <f>IF(Table1[[#This Row],[categories]]="","",
IF(ISNUMBER(SEARCH("*ADULTS*",Table1[categories])),"ADULTS",
IF(ISNUMBER(SEARCH("*CHILDREN*",Table1[categories])),"CHILDREN",
IF(ISNUMBER(SEARCH("*TEENS*",Table1[categories])),"TEENS"))))</f>
        <v>#VALUE!</v>
      </c>
      <c r="C2020" t="e">
        <f>Table1[[#This Row],[startdatetime]]</f>
        <v>#VALUE!</v>
      </c>
      <c r="D2020" t="e">
        <f>CONCATENATE(Table1[[#This Row],[summary]],
CHAR(13),
Table1[[#This Row],[startdayname]],
", ",
TEXT((Table1[[#This Row],[startshortdate]]),"MMM D"),
CHAR(13),
TEXT((Table1[[#This Row],[starttime]]), "h:mm am/pm"),CHAR(13),Table1[[#This Row],[description]],CHAR(13))</f>
        <v>#VALUE!</v>
      </c>
    </row>
    <row r="2021" spans="1:4" x14ac:dyDescent="0.25">
      <c r="A2021" t="e">
        <f>VLOOKUP(Table1[[#This Row],[locationaddress]],VENUEID!$A$2:$B$28,1,TRUE)</f>
        <v>#VALUE!</v>
      </c>
      <c r="B2021" t="e">
        <f>IF(Table1[[#This Row],[categories]]="","",
IF(ISNUMBER(SEARCH("*ADULTS*",Table1[categories])),"ADULTS",
IF(ISNUMBER(SEARCH("*CHILDREN*",Table1[categories])),"CHILDREN",
IF(ISNUMBER(SEARCH("*TEENS*",Table1[categories])),"TEENS"))))</f>
        <v>#VALUE!</v>
      </c>
      <c r="C2021" t="e">
        <f>Table1[[#This Row],[startdatetime]]</f>
        <v>#VALUE!</v>
      </c>
      <c r="D2021" t="e">
        <f>CONCATENATE(Table1[[#This Row],[summary]],
CHAR(13),
Table1[[#This Row],[startdayname]],
", ",
TEXT((Table1[[#This Row],[startshortdate]]),"MMM D"),
CHAR(13),
TEXT((Table1[[#This Row],[starttime]]), "h:mm am/pm"),CHAR(13),Table1[[#This Row],[description]],CHAR(13))</f>
        <v>#VALUE!</v>
      </c>
    </row>
    <row r="2022" spans="1:4" x14ac:dyDescent="0.25">
      <c r="A2022" t="e">
        <f>VLOOKUP(Table1[[#This Row],[locationaddress]],VENUEID!$A$2:$B$28,1,TRUE)</f>
        <v>#VALUE!</v>
      </c>
      <c r="B2022" t="e">
        <f>IF(Table1[[#This Row],[categories]]="","",
IF(ISNUMBER(SEARCH("*ADULTS*",Table1[categories])),"ADULTS",
IF(ISNUMBER(SEARCH("*CHILDREN*",Table1[categories])),"CHILDREN",
IF(ISNUMBER(SEARCH("*TEENS*",Table1[categories])),"TEENS"))))</f>
        <v>#VALUE!</v>
      </c>
      <c r="C2022" t="e">
        <f>Table1[[#This Row],[startdatetime]]</f>
        <v>#VALUE!</v>
      </c>
      <c r="D2022" t="e">
        <f>CONCATENATE(Table1[[#This Row],[summary]],
CHAR(13),
Table1[[#This Row],[startdayname]],
", ",
TEXT((Table1[[#This Row],[startshortdate]]),"MMM D"),
CHAR(13),
TEXT((Table1[[#This Row],[starttime]]), "h:mm am/pm"),CHAR(13),Table1[[#This Row],[description]],CHAR(13))</f>
        <v>#VALUE!</v>
      </c>
    </row>
    <row r="2023" spans="1:4" x14ac:dyDescent="0.25">
      <c r="A2023" t="e">
        <f>VLOOKUP(Table1[[#This Row],[locationaddress]],VENUEID!$A$2:$B$28,1,TRUE)</f>
        <v>#VALUE!</v>
      </c>
      <c r="B2023" t="e">
        <f>IF(Table1[[#This Row],[categories]]="","",
IF(ISNUMBER(SEARCH("*ADULTS*",Table1[categories])),"ADULTS",
IF(ISNUMBER(SEARCH("*CHILDREN*",Table1[categories])),"CHILDREN",
IF(ISNUMBER(SEARCH("*TEENS*",Table1[categories])),"TEENS"))))</f>
        <v>#VALUE!</v>
      </c>
      <c r="C2023" t="e">
        <f>Table1[[#This Row],[startdatetime]]</f>
        <v>#VALUE!</v>
      </c>
      <c r="D2023" t="e">
        <f>CONCATENATE(Table1[[#This Row],[summary]],
CHAR(13),
Table1[[#This Row],[startdayname]],
", ",
TEXT((Table1[[#This Row],[startshortdate]]),"MMM D"),
CHAR(13),
TEXT((Table1[[#This Row],[starttime]]), "h:mm am/pm"),CHAR(13),Table1[[#This Row],[description]],CHAR(13))</f>
        <v>#VALUE!</v>
      </c>
    </row>
    <row r="2024" spans="1:4" x14ac:dyDescent="0.25">
      <c r="A2024" t="e">
        <f>VLOOKUP(Table1[[#This Row],[locationaddress]],VENUEID!$A$2:$B$28,1,TRUE)</f>
        <v>#VALUE!</v>
      </c>
      <c r="B2024" t="e">
        <f>IF(Table1[[#This Row],[categories]]="","",
IF(ISNUMBER(SEARCH("*ADULTS*",Table1[categories])),"ADULTS",
IF(ISNUMBER(SEARCH("*CHILDREN*",Table1[categories])),"CHILDREN",
IF(ISNUMBER(SEARCH("*TEENS*",Table1[categories])),"TEENS"))))</f>
        <v>#VALUE!</v>
      </c>
      <c r="C2024" t="e">
        <f>Table1[[#This Row],[startdatetime]]</f>
        <v>#VALUE!</v>
      </c>
      <c r="D2024" t="e">
        <f>CONCATENATE(Table1[[#This Row],[summary]],
CHAR(13),
Table1[[#This Row],[startdayname]],
", ",
TEXT((Table1[[#This Row],[startshortdate]]),"MMM D"),
CHAR(13),
TEXT((Table1[[#This Row],[starttime]]), "h:mm am/pm"),CHAR(13),Table1[[#This Row],[description]],CHAR(13))</f>
        <v>#VALUE!</v>
      </c>
    </row>
    <row r="2025" spans="1:4" x14ac:dyDescent="0.25">
      <c r="A2025" t="e">
        <f>VLOOKUP(Table1[[#This Row],[locationaddress]],VENUEID!$A$2:$B$28,1,TRUE)</f>
        <v>#VALUE!</v>
      </c>
      <c r="B2025" t="e">
        <f>IF(Table1[[#This Row],[categories]]="","",
IF(ISNUMBER(SEARCH("*ADULTS*",Table1[categories])),"ADULTS",
IF(ISNUMBER(SEARCH("*CHILDREN*",Table1[categories])),"CHILDREN",
IF(ISNUMBER(SEARCH("*TEENS*",Table1[categories])),"TEENS"))))</f>
        <v>#VALUE!</v>
      </c>
      <c r="C2025" t="e">
        <f>Table1[[#This Row],[startdatetime]]</f>
        <v>#VALUE!</v>
      </c>
      <c r="D2025" t="e">
        <f>CONCATENATE(Table1[[#This Row],[summary]],
CHAR(13),
Table1[[#This Row],[startdayname]],
", ",
TEXT((Table1[[#This Row],[startshortdate]]),"MMM D"),
CHAR(13),
TEXT((Table1[[#This Row],[starttime]]), "h:mm am/pm"),CHAR(13),Table1[[#This Row],[description]],CHAR(13))</f>
        <v>#VALUE!</v>
      </c>
    </row>
    <row r="2026" spans="1:4" x14ac:dyDescent="0.25">
      <c r="A2026" t="e">
        <f>VLOOKUP(Table1[[#This Row],[locationaddress]],VENUEID!$A$2:$B$28,1,TRUE)</f>
        <v>#VALUE!</v>
      </c>
      <c r="B2026" t="e">
        <f>IF(Table1[[#This Row],[categories]]="","",
IF(ISNUMBER(SEARCH("*ADULTS*",Table1[categories])),"ADULTS",
IF(ISNUMBER(SEARCH("*CHILDREN*",Table1[categories])),"CHILDREN",
IF(ISNUMBER(SEARCH("*TEENS*",Table1[categories])),"TEENS"))))</f>
        <v>#VALUE!</v>
      </c>
      <c r="C2026" t="e">
        <f>Table1[[#This Row],[startdatetime]]</f>
        <v>#VALUE!</v>
      </c>
      <c r="D2026" t="e">
        <f>CONCATENATE(Table1[[#This Row],[summary]],
CHAR(13),
Table1[[#This Row],[startdayname]],
", ",
TEXT((Table1[[#This Row],[startshortdate]]),"MMM D"),
CHAR(13),
TEXT((Table1[[#This Row],[starttime]]), "h:mm am/pm"),CHAR(13),Table1[[#This Row],[description]],CHAR(13))</f>
        <v>#VALUE!</v>
      </c>
    </row>
    <row r="2027" spans="1:4" x14ac:dyDescent="0.25">
      <c r="A2027" t="e">
        <f>VLOOKUP(Table1[[#This Row],[locationaddress]],VENUEID!$A$2:$B$28,1,TRUE)</f>
        <v>#VALUE!</v>
      </c>
      <c r="B2027" t="e">
        <f>IF(Table1[[#This Row],[categories]]="","",
IF(ISNUMBER(SEARCH("*ADULTS*",Table1[categories])),"ADULTS",
IF(ISNUMBER(SEARCH("*CHILDREN*",Table1[categories])),"CHILDREN",
IF(ISNUMBER(SEARCH("*TEENS*",Table1[categories])),"TEENS"))))</f>
        <v>#VALUE!</v>
      </c>
      <c r="C2027" t="e">
        <f>Table1[[#This Row],[startdatetime]]</f>
        <v>#VALUE!</v>
      </c>
      <c r="D2027" t="e">
        <f>CONCATENATE(Table1[[#This Row],[summary]],
CHAR(13),
Table1[[#This Row],[startdayname]],
", ",
TEXT((Table1[[#This Row],[startshortdate]]),"MMM D"),
CHAR(13),
TEXT((Table1[[#This Row],[starttime]]), "h:mm am/pm"),CHAR(13),Table1[[#This Row],[description]],CHAR(13))</f>
        <v>#VALUE!</v>
      </c>
    </row>
    <row r="2028" spans="1:4" x14ac:dyDescent="0.25">
      <c r="A2028" t="e">
        <f>VLOOKUP(Table1[[#This Row],[locationaddress]],VENUEID!$A$2:$B$28,1,TRUE)</f>
        <v>#VALUE!</v>
      </c>
      <c r="B2028" t="e">
        <f>IF(Table1[[#This Row],[categories]]="","",
IF(ISNUMBER(SEARCH("*ADULTS*",Table1[categories])),"ADULTS",
IF(ISNUMBER(SEARCH("*CHILDREN*",Table1[categories])),"CHILDREN",
IF(ISNUMBER(SEARCH("*TEENS*",Table1[categories])),"TEENS"))))</f>
        <v>#VALUE!</v>
      </c>
      <c r="C2028" t="e">
        <f>Table1[[#This Row],[startdatetime]]</f>
        <v>#VALUE!</v>
      </c>
      <c r="D2028" t="e">
        <f>CONCATENATE(Table1[[#This Row],[summary]],
CHAR(13),
Table1[[#This Row],[startdayname]],
", ",
TEXT((Table1[[#This Row],[startshortdate]]),"MMM D"),
CHAR(13),
TEXT((Table1[[#This Row],[starttime]]), "h:mm am/pm"),CHAR(13),Table1[[#This Row],[description]],CHAR(13))</f>
        <v>#VALUE!</v>
      </c>
    </row>
    <row r="2029" spans="1:4" x14ac:dyDescent="0.25">
      <c r="A2029" t="e">
        <f>VLOOKUP(Table1[[#This Row],[locationaddress]],VENUEID!$A$2:$B$28,1,TRUE)</f>
        <v>#VALUE!</v>
      </c>
      <c r="B2029" t="e">
        <f>IF(Table1[[#This Row],[categories]]="","",
IF(ISNUMBER(SEARCH("*ADULTS*",Table1[categories])),"ADULTS",
IF(ISNUMBER(SEARCH("*CHILDREN*",Table1[categories])),"CHILDREN",
IF(ISNUMBER(SEARCH("*TEENS*",Table1[categories])),"TEENS"))))</f>
        <v>#VALUE!</v>
      </c>
      <c r="C2029" t="e">
        <f>Table1[[#This Row],[startdatetime]]</f>
        <v>#VALUE!</v>
      </c>
      <c r="D2029" t="e">
        <f>CONCATENATE(Table1[[#This Row],[summary]],
CHAR(13),
Table1[[#This Row],[startdayname]],
", ",
TEXT((Table1[[#This Row],[startshortdate]]),"MMM D"),
CHAR(13),
TEXT((Table1[[#This Row],[starttime]]), "h:mm am/pm"),CHAR(13),Table1[[#This Row],[description]],CHAR(13))</f>
        <v>#VALUE!</v>
      </c>
    </row>
    <row r="2030" spans="1:4" x14ac:dyDescent="0.25">
      <c r="A2030" t="e">
        <f>VLOOKUP(Table1[[#This Row],[locationaddress]],VENUEID!$A$2:$B$28,1,TRUE)</f>
        <v>#VALUE!</v>
      </c>
      <c r="B2030" t="e">
        <f>IF(Table1[[#This Row],[categories]]="","",
IF(ISNUMBER(SEARCH("*ADULTS*",Table1[categories])),"ADULTS",
IF(ISNUMBER(SEARCH("*CHILDREN*",Table1[categories])),"CHILDREN",
IF(ISNUMBER(SEARCH("*TEENS*",Table1[categories])),"TEENS"))))</f>
        <v>#VALUE!</v>
      </c>
      <c r="C2030" t="e">
        <f>Table1[[#This Row],[startdatetime]]</f>
        <v>#VALUE!</v>
      </c>
      <c r="D2030" t="e">
        <f>CONCATENATE(Table1[[#This Row],[summary]],
CHAR(13),
Table1[[#This Row],[startdayname]],
", ",
TEXT((Table1[[#This Row],[startshortdate]]),"MMM D"),
CHAR(13),
TEXT((Table1[[#This Row],[starttime]]), "h:mm am/pm"),CHAR(13),Table1[[#This Row],[description]],CHAR(13))</f>
        <v>#VALUE!</v>
      </c>
    </row>
    <row r="2031" spans="1:4" x14ac:dyDescent="0.25">
      <c r="A2031" t="e">
        <f>VLOOKUP(Table1[[#This Row],[locationaddress]],VENUEID!$A$2:$B$28,1,TRUE)</f>
        <v>#VALUE!</v>
      </c>
      <c r="B2031" t="e">
        <f>IF(Table1[[#This Row],[categories]]="","",
IF(ISNUMBER(SEARCH("*ADULTS*",Table1[categories])),"ADULTS",
IF(ISNUMBER(SEARCH("*CHILDREN*",Table1[categories])),"CHILDREN",
IF(ISNUMBER(SEARCH("*TEENS*",Table1[categories])),"TEENS"))))</f>
        <v>#VALUE!</v>
      </c>
      <c r="C2031" t="e">
        <f>Table1[[#This Row],[startdatetime]]</f>
        <v>#VALUE!</v>
      </c>
      <c r="D2031" t="e">
        <f>CONCATENATE(Table1[[#This Row],[summary]],
CHAR(13),
Table1[[#This Row],[startdayname]],
", ",
TEXT((Table1[[#This Row],[startshortdate]]),"MMM D"),
CHAR(13),
TEXT((Table1[[#This Row],[starttime]]), "h:mm am/pm"),CHAR(13),Table1[[#This Row],[description]],CHAR(13))</f>
        <v>#VALUE!</v>
      </c>
    </row>
    <row r="2032" spans="1:4" x14ac:dyDescent="0.25">
      <c r="A2032" t="e">
        <f>VLOOKUP(Table1[[#This Row],[locationaddress]],VENUEID!$A$2:$B$28,1,TRUE)</f>
        <v>#VALUE!</v>
      </c>
      <c r="B2032" t="e">
        <f>IF(Table1[[#This Row],[categories]]="","",
IF(ISNUMBER(SEARCH("*ADULTS*",Table1[categories])),"ADULTS",
IF(ISNUMBER(SEARCH("*CHILDREN*",Table1[categories])),"CHILDREN",
IF(ISNUMBER(SEARCH("*TEENS*",Table1[categories])),"TEENS"))))</f>
        <v>#VALUE!</v>
      </c>
      <c r="C2032" t="e">
        <f>Table1[[#This Row],[startdatetime]]</f>
        <v>#VALUE!</v>
      </c>
      <c r="D2032" t="e">
        <f>CONCATENATE(Table1[[#This Row],[summary]],
CHAR(13),
Table1[[#This Row],[startdayname]],
", ",
TEXT((Table1[[#This Row],[startshortdate]]),"MMM D"),
CHAR(13),
TEXT((Table1[[#This Row],[starttime]]), "h:mm am/pm"),CHAR(13),Table1[[#This Row],[description]],CHAR(13))</f>
        <v>#VALUE!</v>
      </c>
    </row>
    <row r="2033" spans="1:4" x14ac:dyDescent="0.25">
      <c r="A2033" t="e">
        <f>VLOOKUP(Table1[[#This Row],[locationaddress]],VENUEID!$A$2:$B$28,1,TRUE)</f>
        <v>#VALUE!</v>
      </c>
      <c r="B2033" t="e">
        <f>IF(Table1[[#This Row],[categories]]="","",
IF(ISNUMBER(SEARCH("*ADULTS*",Table1[categories])),"ADULTS",
IF(ISNUMBER(SEARCH("*CHILDREN*",Table1[categories])),"CHILDREN",
IF(ISNUMBER(SEARCH("*TEENS*",Table1[categories])),"TEENS"))))</f>
        <v>#VALUE!</v>
      </c>
      <c r="C2033" t="e">
        <f>Table1[[#This Row],[startdatetime]]</f>
        <v>#VALUE!</v>
      </c>
      <c r="D2033" t="e">
        <f>CONCATENATE(Table1[[#This Row],[summary]],
CHAR(13),
Table1[[#This Row],[startdayname]],
", ",
TEXT((Table1[[#This Row],[startshortdate]]),"MMM D"),
CHAR(13),
TEXT((Table1[[#This Row],[starttime]]), "h:mm am/pm"),CHAR(13),Table1[[#This Row],[description]],CHAR(13))</f>
        <v>#VALUE!</v>
      </c>
    </row>
    <row r="2034" spans="1:4" x14ac:dyDescent="0.25">
      <c r="A2034" t="e">
        <f>VLOOKUP(Table1[[#This Row],[locationaddress]],VENUEID!$A$2:$B$28,1,TRUE)</f>
        <v>#VALUE!</v>
      </c>
      <c r="B2034" t="e">
        <f>IF(Table1[[#This Row],[categories]]="","",
IF(ISNUMBER(SEARCH("*ADULTS*",Table1[categories])),"ADULTS",
IF(ISNUMBER(SEARCH("*CHILDREN*",Table1[categories])),"CHILDREN",
IF(ISNUMBER(SEARCH("*TEENS*",Table1[categories])),"TEENS"))))</f>
        <v>#VALUE!</v>
      </c>
      <c r="C2034" t="e">
        <f>Table1[[#This Row],[startdatetime]]</f>
        <v>#VALUE!</v>
      </c>
      <c r="D2034" t="e">
        <f>CONCATENATE(Table1[[#This Row],[summary]],
CHAR(13),
Table1[[#This Row],[startdayname]],
", ",
TEXT((Table1[[#This Row],[startshortdate]]),"MMM D"),
CHAR(13),
TEXT((Table1[[#This Row],[starttime]]), "h:mm am/pm"),CHAR(13),Table1[[#This Row],[description]],CHAR(13))</f>
        <v>#VALUE!</v>
      </c>
    </row>
    <row r="2035" spans="1:4" x14ac:dyDescent="0.25">
      <c r="A2035" t="e">
        <f>VLOOKUP(Table1[[#This Row],[locationaddress]],VENUEID!$A$2:$B$28,1,TRUE)</f>
        <v>#VALUE!</v>
      </c>
      <c r="B2035" t="e">
        <f>IF(Table1[[#This Row],[categories]]="","",
IF(ISNUMBER(SEARCH("*ADULTS*",Table1[categories])),"ADULTS",
IF(ISNUMBER(SEARCH("*CHILDREN*",Table1[categories])),"CHILDREN",
IF(ISNUMBER(SEARCH("*TEENS*",Table1[categories])),"TEENS"))))</f>
        <v>#VALUE!</v>
      </c>
      <c r="C2035" t="e">
        <f>Table1[[#This Row],[startdatetime]]</f>
        <v>#VALUE!</v>
      </c>
      <c r="D2035" t="e">
        <f>CONCATENATE(Table1[[#This Row],[summary]],
CHAR(13),
Table1[[#This Row],[startdayname]],
", ",
TEXT((Table1[[#This Row],[startshortdate]]),"MMM D"),
CHAR(13),
TEXT((Table1[[#This Row],[starttime]]), "h:mm am/pm"),CHAR(13),Table1[[#This Row],[description]],CHAR(13))</f>
        <v>#VALUE!</v>
      </c>
    </row>
    <row r="2036" spans="1:4" x14ac:dyDescent="0.25">
      <c r="A2036" t="e">
        <f>VLOOKUP(Table1[[#This Row],[locationaddress]],VENUEID!$A$2:$B$28,1,TRUE)</f>
        <v>#VALUE!</v>
      </c>
      <c r="B2036" t="e">
        <f>IF(Table1[[#This Row],[categories]]="","",
IF(ISNUMBER(SEARCH("*ADULTS*",Table1[categories])),"ADULTS",
IF(ISNUMBER(SEARCH("*CHILDREN*",Table1[categories])),"CHILDREN",
IF(ISNUMBER(SEARCH("*TEENS*",Table1[categories])),"TEENS"))))</f>
        <v>#VALUE!</v>
      </c>
      <c r="C2036" t="e">
        <f>Table1[[#This Row],[startdatetime]]</f>
        <v>#VALUE!</v>
      </c>
      <c r="D2036" t="e">
        <f>CONCATENATE(Table1[[#This Row],[summary]],
CHAR(13),
Table1[[#This Row],[startdayname]],
", ",
TEXT((Table1[[#This Row],[startshortdate]]),"MMM D"),
CHAR(13),
TEXT((Table1[[#This Row],[starttime]]), "h:mm am/pm"),CHAR(13),Table1[[#This Row],[description]],CHAR(13))</f>
        <v>#VALUE!</v>
      </c>
    </row>
    <row r="2037" spans="1:4" x14ac:dyDescent="0.25">
      <c r="A2037" t="e">
        <f>VLOOKUP(Table1[[#This Row],[locationaddress]],VENUEID!$A$2:$B$28,1,TRUE)</f>
        <v>#VALUE!</v>
      </c>
      <c r="B2037" t="e">
        <f>IF(Table1[[#This Row],[categories]]="","",
IF(ISNUMBER(SEARCH("*ADULTS*",Table1[categories])),"ADULTS",
IF(ISNUMBER(SEARCH("*CHILDREN*",Table1[categories])),"CHILDREN",
IF(ISNUMBER(SEARCH("*TEENS*",Table1[categories])),"TEENS"))))</f>
        <v>#VALUE!</v>
      </c>
      <c r="C2037" t="e">
        <f>Table1[[#This Row],[startdatetime]]</f>
        <v>#VALUE!</v>
      </c>
      <c r="D2037" t="e">
        <f>CONCATENATE(Table1[[#This Row],[summary]],
CHAR(13),
Table1[[#This Row],[startdayname]],
", ",
TEXT((Table1[[#This Row],[startshortdate]]),"MMM D"),
CHAR(13),
TEXT((Table1[[#This Row],[starttime]]), "h:mm am/pm"),CHAR(13),Table1[[#This Row],[description]],CHAR(13))</f>
        <v>#VALUE!</v>
      </c>
    </row>
    <row r="2038" spans="1:4" x14ac:dyDescent="0.25">
      <c r="A2038" t="e">
        <f>VLOOKUP(Table1[[#This Row],[locationaddress]],VENUEID!$A$2:$B$28,1,TRUE)</f>
        <v>#VALUE!</v>
      </c>
      <c r="B2038" t="e">
        <f>IF(Table1[[#This Row],[categories]]="","",
IF(ISNUMBER(SEARCH("*ADULTS*",Table1[categories])),"ADULTS",
IF(ISNUMBER(SEARCH("*CHILDREN*",Table1[categories])),"CHILDREN",
IF(ISNUMBER(SEARCH("*TEENS*",Table1[categories])),"TEENS"))))</f>
        <v>#VALUE!</v>
      </c>
      <c r="C2038" t="e">
        <f>Table1[[#This Row],[startdatetime]]</f>
        <v>#VALUE!</v>
      </c>
      <c r="D2038" t="e">
        <f>CONCATENATE(Table1[[#This Row],[summary]],
CHAR(13),
Table1[[#This Row],[startdayname]],
", ",
TEXT((Table1[[#This Row],[startshortdate]]),"MMM D"),
CHAR(13),
TEXT((Table1[[#This Row],[starttime]]), "h:mm am/pm"),CHAR(13),Table1[[#This Row],[description]],CHAR(13))</f>
        <v>#VALUE!</v>
      </c>
    </row>
    <row r="2039" spans="1:4" x14ac:dyDescent="0.25">
      <c r="A2039" t="e">
        <f>VLOOKUP(Table1[[#This Row],[locationaddress]],VENUEID!$A$2:$B$28,1,TRUE)</f>
        <v>#VALUE!</v>
      </c>
      <c r="B2039" t="e">
        <f>IF(Table1[[#This Row],[categories]]="","",
IF(ISNUMBER(SEARCH("*ADULTS*",Table1[categories])),"ADULTS",
IF(ISNUMBER(SEARCH("*CHILDREN*",Table1[categories])),"CHILDREN",
IF(ISNUMBER(SEARCH("*TEENS*",Table1[categories])),"TEENS"))))</f>
        <v>#VALUE!</v>
      </c>
      <c r="C2039" t="e">
        <f>Table1[[#This Row],[startdatetime]]</f>
        <v>#VALUE!</v>
      </c>
      <c r="D2039" t="e">
        <f>CONCATENATE(Table1[[#This Row],[summary]],
CHAR(13),
Table1[[#This Row],[startdayname]],
", ",
TEXT((Table1[[#This Row],[startshortdate]]),"MMM D"),
CHAR(13),
TEXT((Table1[[#This Row],[starttime]]), "h:mm am/pm"),CHAR(13),Table1[[#This Row],[description]],CHAR(13))</f>
        <v>#VALUE!</v>
      </c>
    </row>
    <row r="2040" spans="1:4" x14ac:dyDescent="0.25">
      <c r="A2040" t="e">
        <f>VLOOKUP(Table1[[#This Row],[locationaddress]],VENUEID!$A$2:$B$28,1,TRUE)</f>
        <v>#VALUE!</v>
      </c>
      <c r="B2040" t="e">
        <f>IF(Table1[[#This Row],[categories]]="","",
IF(ISNUMBER(SEARCH("*ADULTS*",Table1[categories])),"ADULTS",
IF(ISNUMBER(SEARCH("*CHILDREN*",Table1[categories])),"CHILDREN",
IF(ISNUMBER(SEARCH("*TEENS*",Table1[categories])),"TEENS"))))</f>
        <v>#VALUE!</v>
      </c>
      <c r="C2040" t="e">
        <f>Table1[[#This Row],[startdatetime]]</f>
        <v>#VALUE!</v>
      </c>
      <c r="D2040" t="e">
        <f>CONCATENATE(Table1[[#This Row],[summary]],
CHAR(13),
Table1[[#This Row],[startdayname]],
", ",
TEXT((Table1[[#This Row],[startshortdate]]),"MMM D"),
CHAR(13),
TEXT((Table1[[#This Row],[starttime]]), "h:mm am/pm"),CHAR(13),Table1[[#This Row],[description]],CHAR(13))</f>
        <v>#VALUE!</v>
      </c>
    </row>
    <row r="2041" spans="1:4" x14ac:dyDescent="0.25">
      <c r="A2041" t="e">
        <f>VLOOKUP(Table1[[#This Row],[locationaddress]],VENUEID!$A$2:$B$28,1,TRUE)</f>
        <v>#VALUE!</v>
      </c>
      <c r="B2041" t="e">
        <f>IF(Table1[[#This Row],[categories]]="","",
IF(ISNUMBER(SEARCH("*ADULTS*",Table1[categories])),"ADULTS",
IF(ISNUMBER(SEARCH("*CHILDREN*",Table1[categories])),"CHILDREN",
IF(ISNUMBER(SEARCH("*TEENS*",Table1[categories])),"TEENS"))))</f>
        <v>#VALUE!</v>
      </c>
      <c r="C2041" t="e">
        <f>Table1[[#This Row],[startdatetime]]</f>
        <v>#VALUE!</v>
      </c>
      <c r="D2041" t="e">
        <f>CONCATENATE(Table1[[#This Row],[summary]],
CHAR(13),
Table1[[#This Row],[startdayname]],
", ",
TEXT((Table1[[#This Row],[startshortdate]]),"MMM D"),
CHAR(13),
TEXT((Table1[[#This Row],[starttime]]), "h:mm am/pm"),CHAR(13),Table1[[#This Row],[description]],CHAR(13))</f>
        <v>#VALUE!</v>
      </c>
    </row>
    <row r="2042" spans="1:4" x14ac:dyDescent="0.25">
      <c r="A2042" t="e">
        <f>VLOOKUP(Table1[[#This Row],[locationaddress]],VENUEID!$A$2:$B$28,1,TRUE)</f>
        <v>#VALUE!</v>
      </c>
      <c r="B2042" t="e">
        <f>IF(Table1[[#This Row],[categories]]="","",
IF(ISNUMBER(SEARCH("*ADULTS*",Table1[categories])),"ADULTS",
IF(ISNUMBER(SEARCH("*CHILDREN*",Table1[categories])),"CHILDREN",
IF(ISNUMBER(SEARCH("*TEENS*",Table1[categories])),"TEENS"))))</f>
        <v>#VALUE!</v>
      </c>
      <c r="C2042" t="e">
        <f>Table1[[#This Row],[startdatetime]]</f>
        <v>#VALUE!</v>
      </c>
      <c r="D2042" t="e">
        <f>CONCATENATE(Table1[[#This Row],[summary]],
CHAR(13),
Table1[[#This Row],[startdayname]],
", ",
TEXT((Table1[[#This Row],[startshortdate]]),"MMM D"),
CHAR(13),
TEXT((Table1[[#This Row],[starttime]]), "h:mm am/pm"),CHAR(13),Table1[[#This Row],[description]],CHAR(13))</f>
        <v>#VALUE!</v>
      </c>
    </row>
    <row r="2043" spans="1:4" x14ac:dyDescent="0.25">
      <c r="A2043" t="e">
        <f>VLOOKUP(Table1[[#This Row],[locationaddress]],VENUEID!$A$2:$B$28,1,TRUE)</f>
        <v>#VALUE!</v>
      </c>
      <c r="B2043" t="e">
        <f>IF(Table1[[#This Row],[categories]]="","",
IF(ISNUMBER(SEARCH("*ADULTS*",Table1[categories])),"ADULTS",
IF(ISNUMBER(SEARCH("*CHILDREN*",Table1[categories])),"CHILDREN",
IF(ISNUMBER(SEARCH("*TEENS*",Table1[categories])),"TEENS"))))</f>
        <v>#VALUE!</v>
      </c>
      <c r="C2043" t="e">
        <f>Table1[[#This Row],[startdatetime]]</f>
        <v>#VALUE!</v>
      </c>
      <c r="D2043" t="e">
        <f>CONCATENATE(Table1[[#This Row],[summary]],
CHAR(13),
Table1[[#This Row],[startdayname]],
", ",
TEXT((Table1[[#This Row],[startshortdate]]),"MMM D"),
CHAR(13),
TEXT((Table1[[#This Row],[starttime]]), "h:mm am/pm"),CHAR(13),Table1[[#This Row],[description]],CHAR(13))</f>
        <v>#VALUE!</v>
      </c>
    </row>
    <row r="2044" spans="1:4" x14ac:dyDescent="0.25">
      <c r="A2044" t="e">
        <f>VLOOKUP(Table1[[#This Row],[locationaddress]],VENUEID!$A$2:$B$28,1,TRUE)</f>
        <v>#VALUE!</v>
      </c>
      <c r="B2044" t="e">
        <f>IF(Table1[[#This Row],[categories]]="","",
IF(ISNUMBER(SEARCH("*ADULTS*",Table1[categories])),"ADULTS",
IF(ISNUMBER(SEARCH("*CHILDREN*",Table1[categories])),"CHILDREN",
IF(ISNUMBER(SEARCH("*TEENS*",Table1[categories])),"TEENS"))))</f>
        <v>#VALUE!</v>
      </c>
      <c r="C2044" t="e">
        <f>Table1[[#This Row],[startdatetime]]</f>
        <v>#VALUE!</v>
      </c>
      <c r="D2044" t="e">
        <f>CONCATENATE(Table1[[#This Row],[summary]],
CHAR(13),
Table1[[#This Row],[startdayname]],
", ",
TEXT((Table1[[#This Row],[startshortdate]]),"MMM D"),
CHAR(13),
TEXT((Table1[[#This Row],[starttime]]), "h:mm am/pm"),CHAR(13),Table1[[#This Row],[description]],CHAR(13))</f>
        <v>#VALUE!</v>
      </c>
    </row>
    <row r="2045" spans="1:4" x14ac:dyDescent="0.25">
      <c r="A2045" t="e">
        <f>VLOOKUP(Table1[[#This Row],[locationaddress]],VENUEID!$A$2:$B$28,1,TRUE)</f>
        <v>#VALUE!</v>
      </c>
      <c r="B2045" t="e">
        <f>IF(Table1[[#This Row],[categories]]="","",
IF(ISNUMBER(SEARCH("*ADULTS*",Table1[categories])),"ADULTS",
IF(ISNUMBER(SEARCH("*CHILDREN*",Table1[categories])),"CHILDREN",
IF(ISNUMBER(SEARCH("*TEENS*",Table1[categories])),"TEENS"))))</f>
        <v>#VALUE!</v>
      </c>
      <c r="C2045" t="e">
        <f>Table1[[#This Row],[startdatetime]]</f>
        <v>#VALUE!</v>
      </c>
      <c r="D2045" t="e">
        <f>CONCATENATE(Table1[[#This Row],[summary]],
CHAR(13),
Table1[[#This Row],[startdayname]],
", ",
TEXT((Table1[[#This Row],[startshortdate]]),"MMM D"),
CHAR(13),
TEXT((Table1[[#This Row],[starttime]]), "h:mm am/pm"),CHAR(13),Table1[[#This Row],[description]],CHAR(13))</f>
        <v>#VALUE!</v>
      </c>
    </row>
    <row r="2046" spans="1:4" x14ac:dyDescent="0.25">
      <c r="A2046" t="e">
        <f>VLOOKUP(Table1[[#This Row],[locationaddress]],VENUEID!$A$2:$B$28,1,TRUE)</f>
        <v>#VALUE!</v>
      </c>
      <c r="B2046" t="e">
        <f>IF(Table1[[#This Row],[categories]]="","",
IF(ISNUMBER(SEARCH("*ADULTS*",Table1[categories])),"ADULTS",
IF(ISNUMBER(SEARCH("*CHILDREN*",Table1[categories])),"CHILDREN",
IF(ISNUMBER(SEARCH("*TEENS*",Table1[categories])),"TEENS"))))</f>
        <v>#VALUE!</v>
      </c>
      <c r="C2046" t="e">
        <f>Table1[[#This Row],[startdatetime]]</f>
        <v>#VALUE!</v>
      </c>
      <c r="D2046" t="e">
        <f>CONCATENATE(Table1[[#This Row],[summary]],
CHAR(13),
Table1[[#This Row],[startdayname]],
", ",
TEXT((Table1[[#This Row],[startshortdate]]),"MMM D"),
CHAR(13),
TEXT((Table1[[#This Row],[starttime]]), "h:mm am/pm"),CHAR(13),Table1[[#This Row],[description]],CHAR(13))</f>
        <v>#VALUE!</v>
      </c>
    </row>
    <row r="2047" spans="1:4" x14ac:dyDescent="0.25">
      <c r="A2047" t="e">
        <f>VLOOKUP(Table1[[#This Row],[locationaddress]],VENUEID!$A$2:$B$28,1,TRUE)</f>
        <v>#VALUE!</v>
      </c>
      <c r="B2047" t="e">
        <f>IF(Table1[[#This Row],[categories]]="","",
IF(ISNUMBER(SEARCH("*ADULTS*",Table1[categories])),"ADULTS",
IF(ISNUMBER(SEARCH("*CHILDREN*",Table1[categories])),"CHILDREN",
IF(ISNUMBER(SEARCH("*TEENS*",Table1[categories])),"TEENS"))))</f>
        <v>#VALUE!</v>
      </c>
      <c r="C2047" t="e">
        <f>Table1[[#This Row],[startdatetime]]</f>
        <v>#VALUE!</v>
      </c>
      <c r="D2047" t="e">
        <f>CONCATENATE(Table1[[#This Row],[summary]],
CHAR(13),
Table1[[#This Row],[startdayname]],
", ",
TEXT((Table1[[#This Row],[startshortdate]]),"MMM D"),
CHAR(13),
TEXT((Table1[[#This Row],[starttime]]), "h:mm am/pm"),CHAR(13),Table1[[#This Row],[description]],CHAR(13))</f>
        <v>#VALUE!</v>
      </c>
    </row>
    <row r="2048" spans="1:4" x14ac:dyDescent="0.25">
      <c r="A2048" t="e">
        <f>VLOOKUP(Table1[[#This Row],[locationaddress]],VENUEID!$A$2:$B$28,1,TRUE)</f>
        <v>#VALUE!</v>
      </c>
      <c r="B2048" t="e">
        <f>IF(Table1[[#This Row],[categories]]="","",
IF(ISNUMBER(SEARCH("*ADULTS*",Table1[categories])),"ADULTS",
IF(ISNUMBER(SEARCH("*CHILDREN*",Table1[categories])),"CHILDREN",
IF(ISNUMBER(SEARCH("*TEENS*",Table1[categories])),"TEENS"))))</f>
        <v>#VALUE!</v>
      </c>
      <c r="C2048" t="e">
        <f>Table1[[#This Row],[startdatetime]]</f>
        <v>#VALUE!</v>
      </c>
      <c r="D2048" t="e">
        <f>CONCATENATE(Table1[[#This Row],[summary]],
CHAR(13),
Table1[[#This Row],[startdayname]],
", ",
TEXT((Table1[[#This Row],[startshortdate]]),"MMM D"),
CHAR(13),
TEXT((Table1[[#This Row],[starttime]]), "h:mm am/pm"),CHAR(13),Table1[[#This Row],[description]],CHAR(13))</f>
        <v>#VALUE!</v>
      </c>
    </row>
    <row r="2049" spans="1:4" x14ac:dyDescent="0.25">
      <c r="A2049" t="e">
        <f>VLOOKUP(Table1[[#This Row],[locationaddress]],VENUEID!$A$2:$B$28,1,TRUE)</f>
        <v>#VALUE!</v>
      </c>
      <c r="B2049" t="e">
        <f>IF(Table1[[#This Row],[categories]]="","",
IF(ISNUMBER(SEARCH("*ADULTS*",Table1[categories])),"ADULTS",
IF(ISNUMBER(SEARCH("*CHILDREN*",Table1[categories])),"CHILDREN",
IF(ISNUMBER(SEARCH("*TEENS*",Table1[categories])),"TEENS"))))</f>
        <v>#VALUE!</v>
      </c>
      <c r="C2049" t="e">
        <f>Table1[[#This Row],[startdatetime]]</f>
        <v>#VALUE!</v>
      </c>
      <c r="D2049" t="e">
        <f>CONCATENATE(Table1[[#This Row],[summary]],
CHAR(13),
Table1[[#This Row],[startdayname]],
", ",
TEXT((Table1[[#This Row],[startshortdate]]),"MMM D"),
CHAR(13),
TEXT((Table1[[#This Row],[starttime]]), "h:mm am/pm"),CHAR(13),Table1[[#This Row],[description]],CHAR(13))</f>
        <v>#VALUE!</v>
      </c>
    </row>
    <row r="2050" spans="1:4" x14ac:dyDescent="0.25">
      <c r="A2050" t="e">
        <f>VLOOKUP(Table1[[#This Row],[locationaddress]],VENUEID!$A$2:$B$28,1,TRUE)</f>
        <v>#VALUE!</v>
      </c>
      <c r="B2050" t="e">
        <f>IF(Table1[[#This Row],[categories]]="","",
IF(ISNUMBER(SEARCH("*ADULTS*",Table1[categories])),"ADULTS",
IF(ISNUMBER(SEARCH("*CHILDREN*",Table1[categories])),"CHILDREN",
IF(ISNUMBER(SEARCH("*TEENS*",Table1[categories])),"TEENS"))))</f>
        <v>#VALUE!</v>
      </c>
      <c r="C2050" t="e">
        <f>Table1[[#This Row],[startdatetime]]</f>
        <v>#VALUE!</v>
      </c>
      <c r="D2050" t="e">
        <f>CONCATENATE(Table1[[#This Row],[summary]],
CHAR(13),
Table1[[#This Row],[startdayname]],
", ",
TEXT((Table1[[#This Row],[startshortdate]]),"MMM D"),
CHAR(13),
TEXT((Table1[[#This Row],[starttime]]), "h:mm am/pm"),CHAR(13),Table1[[#This Row],[description]],CHAR(13))</f>
        <v>#VALUE!</v>
      </c>
    </row>
    <row r="2051" spans="1:4" x14ac:dyDescent="0.25">
      <c r="A2051" t="e">
        <f>VLOOKUP(Table1[[#This Row],[locationaddress]],VENUEID!$A$2:$B$28,1,TRUE)</f>
        <v>#VALUE!</v>
      </c>
      <c r="B2051" t="e">
        <f>IF(Table1[[#This Row],[categories]]="","",
IF(ISNUMBER(SEARCH("*ADULTS*",Table1[categories])),"ADULTS",
IF(ISNUMBER(SEARCH("*CHILDREN*",Table1[categories])),"CHILDREN",
IF(ISNUMBER(SEARCH("*TEENS*",Table1[categories])),"TEENS"))))</f>
        <v>#VALUE!</v>
      </c>
      <c r="C2051" t="e">
        <f>Table1[[#This Row],[startdatetime]]</f>
        <v>#VALUE!</v>
      </c>
      <c r="D2051" t="e">
        <f>CONCATENATE(Table1[[#This Row],[summary]],
CHAR(13),
Table1[[#This Row],[startdayname]],
", ",
TEXT((Table1[[#This Row],[startshortdate]]),"MMM D"),
CHAR(13),
TEXT((Table1[[#This Row],[starttime]]), "h:mm am/pm"),CHAR(13),Table1[[#This Row],[description]],CHAR(13))</f>
        <v>#VALUE!</v>
      </c>
    </row>
    <row r="2052" spans="1:4" x14ac:dyDescent="0.25">
      <c r="A2052" t="e">
        <f>VLOOKUP(Table1[[#This Row],[locationaddress]],VENUEID!$A$2:$B$28,1,TRUE)</f>
        <v>#VALUE!</v>
      </c>
      <c r="B2052" t="e">
        <f>IF(Table1[[#This Row],[categories]]="","",
IF(ISNUMBER(SEARCH("*ADULTS*",Table1[categories])),"ADULTS",
IF(ISNUMBER(SEARCH("*CHILDREN*",Table1[categories])),"CHILDREN",
IF(ISNUMBER(SEARCH("*TEENS*",Table1[categories])),"TEENS"))))</f>
        <v>#VALUE!</v>
      </c>
      <c r="C2052" t="e">
        <f>Table1[[#This Row],[startdatetime]]</f>
        <v>#VALUE!</v>
      </c>
      <c r="D2052" t="e">
        <f>CONCATENATE(Table1[[#This Row],[summary]],
CHAR(13),
Table1[[#This Row],[startdayname]],
", ",
TEXT((Table1[[#This Row],[startshortdate]]),"MMM D"),
CHAR(13),
TEXT((Table1[[#This Row],[starttime]]), "h:mm am/pm"),CHAR(13),Table1[[#This Row],[description]],CHAR(13))</f>
        <v>#VALUE!</v>
      </c>
    </row>
    <row r="2053" spans="1:4" x14ac:dyDescent="0.25">
      <c r="A2053" t="e">
        <f>VLOOKUP(Table1[[#This Row],[locationaddress]],VENUEID!$A$2:$B$28,1,TRUE)</f>
        <v>#VALUE!</v>
      </c>
      <c r="B2053" t="e">
        <f>IF(Table1[[#This Row],[categories]]="","",
IF(ISNUMBER(SEARCH("*ADULTS*",Table1[categories])),"ADULTS",
IF(ISNUMBER(SEARCH("*CHILDREN*",Table1[categories])),"CHILDREN",
IF(ISNUMBER(SEARCH("*TEENS*",Table1[categories])),"TEENS"))))</f>
        <v>#VALUE!</v>
      </c>
      <c r="C2053" t="e">
        <f>Table1[[#This Row],[startdatetime]]</f>
        <v>#VALUE!</v>
      </c>
      <c r="D2053" t="e">
        <f>CONCATENATE(Table1[[#This Row],[summary]],
CHAR(13),
Table1[[#This Row],[startdayname]],
", ",
TEXT((Table1[[#This Row],[startshortdate]]),"MMM D"),
CHAR(13),
TEXT((Table1[[#This Row],[starttime]]), "h:mm am/pm"),CHAR(13),Table1[[#This Row],[description]],CHAR(13))</f>
        <v>#VALUE!</v>
      </c>
    </row>
    <row r="2054" spans="1:4" x14ac:dyDescent="0.25">
      <c r="A2054" t="e">
        <f>VLOOKUP(Table1[[#This Row],[locationaddress]],VENUEID!$A$2:$B$28,1,TRUE)</f>
        <v>#VALUE!</v>
      </c>
      <c r="B2054" t="e">
        <f>IF(Table1[[#This Row],[categories]]="","",
IF(ISNUMBER(SEARCH("*ADULTS*",Table1[categories])),"ADULTS",
IF(ISNUMBER(SEARCH("*CHILDREN*",Table1[categories])),"CHILDREN",
IF(ISNUMBER(SEARCH("*TEENS*",Table1[categories])),"TEENS"))))</f>
        <v>#VALUE!</v>
      </c>
      <c r="C2054" t="e">
        <f>Table1[[#This Row],[startdatetime]]</f>
        <v>#VALUE!</v>
      </c>
      <c r="D2054" t="e">
        <f>CONCATENATE(Table1[[#This Row],[summary]],
CHAR(13),
Table1[[#This Row],[startdayname]],
", ",
TEXT((Table1[[#This Row],[startshortdate]]),"MMM D"),
CHAR(13),
TEXT((Table1[[#This Row],[starttime]]), "h:mm am/pm"),CHAR(13),Table1[[#This Row],[description]],CHAR(13))</f>
        <v>#VALUE!</v>
      </c>
    </row>
    <row r="2055" spans="1:4" x14ac:dyDescent="0.25">
      <c r="A2055" t="e">
        <f>VLOOKUP(Table1[[#This Row],[locationaddress]],VENUEID!$A$2:$B$28,1,TRUE)</f>
        <v>#VALUE!</v>
      </c>
      <c r="B2055" t="e">
        <f>IF(Table1[[#This Row],[categories]]="","",
IF(ISNUMBER(SEARCH("*ADULTS*",Table1[categories])),"ADULTS",
IF(ISNUMBER(SEARCH("*CHILDREN*",Table1[categories])),"CHILDREN",
IF(ISNUMBER(SEARCH("*TEENS*",Table1[categories])),"TEENS"))))</f>
        <v>#VALUE!</v>
      </c>
      <c r="C2055" t="e">
        <f>Table1[[#This Row],[startdatetime]]</f>
        <v>#VALUE!</v>
      </c>
      <c r="D2055" t="e">
        <f>CONCATENATE(Table1[[#This Row],[summary]],
CHAR(13),
Table1[[#This Row],[startdayname]],
", ",
TEXT((Table1[[#This Row],[startshortdate]]),"MMM D"),
CHAR(13),
TEXT((Table1[[#This Row],[starttime]]), "h:mm am/pm"),CHAR(13),Table1[[#This Row],[description]],CHAR(13))</f>
        <v>#VALUE!</v>
      </c>
    </row>
    <row r="2056" spans="1:4" x14ac:dyDescent="0.25">
      <c r="A2056" t="e">
        <f>VLOOKUP(Table1[[#This Row],[locationaddress]],VENUEID!$A$2:$B$28,1,TRUE)</f>
        <v>#VALUE!</v>
      </c>
      <c r="B2056" t="e">
        <f>IF(Table1[[#This Row],[categories]]="","",
IF(ISNUMBER(SEARCH("*ADULTS*",Table1[categories])),"ADULTS",
IF(ISNUMBER(SEARCH("*CHILDREN*",Table1[categories])),"CHILDREN",
IF(ISNUMBER(SEARCH("*TEENS*",Table1[categories])),"TEENS"))))</f>
        <v>#VALUE!</v>
      </c>
      <c r="C2056" t="e">
        <f>Table1[[#This Row],[startdatetime]]</f>
        <v>#VALUE!</v>
      </c>
      <c r="D2056" t="e">
        <f>CONCATENATE(Table1[[#This Row],[summary]],
CHAR(13),
Table1[[#This Row],[startdayname]],
", ",
TEXT((Table1[[#This Row],[startshortdate]]),"MMM D"),
CHAR(13),
TEXT((Table1[[#This Row],[starttime]]), "h:mm am/pm"),CHAR(13),Table1[[#This Row],[description]],CHAR(13))</f>
        <v>#VALUE!</v>
      </c>
    </row>
    <row r="2057" spans="1:4" x14ac:dyDescent="0.25">
      <c r="A2057" t="e">
        <f>VLOOKUP(Table1[[#This Row],[locationaddress]],VENUEID!$A$2:$B$28,1,TRUE)</f>
        <v>#VALUE!</v>
      </c>
      <c r="B2057" t="e">
        <f>IF(Table1[[#This Row],[categories]]="","",
IF(ISNUMBER(SEARCH("*ADULTS*",Table1[categories])),"ADULTS",
IF(ISNUMBER(SEARCH("*CHILDREN*",Table1[categories])),"CHILDREN",
IF(ISNUMBER(SEARCH("*TEENS*",Table1[categories])),"TEENS"))))</f>
        <v>#VALUE!</v>
      </c>
      <c r="C2057" t="e">
        <f>Table1[[#This Row],[startdatetime]]</f>
        <v>#VALUE!</v>
      </c>
      <c r="D2057" t="e">
        <f>CONCATENATE(Table1[[#This Row],[summary]],
CHAR(13),
Table1[[#This Row],[startdayname]],
", ",
TEXT((Table1[[#This Row],[startshortdate]]),"MMM D"),
CHAR(13),
TEXT((Table1[[#This Row],[starttime]]), "h:mm am/pm"),CHAR(13),Table1[[#This Row],[description]],CHAR(13))</f>
        <v>#VALUE!</v>
      </c>
    </row>
    <row r="2058" spans="1:4" x14ac:dyDescent="0.25">
      <c r="A2058" t="e">
        <f>VLOOKUP(Table1[[#This Row],[locationaddress]],VENUEID!$A$2:$B$28,1,TRUE)</f>
        <v>#VALUE!</v>
      </c>
      <c r="B2058" t="e">
        <f>IF(Table1[[#This Row],[categories]]="","",
IF(ISNUMBER(SEARCH("*ADULTS*",Table1[categories])),"ADULTS",
IF(ISNUMBER(SEARCH("*CHILDREN*",Table1[categories])),"CHILDREN",
IF(ISNUMBER(SEARCH("*TEENS*",Table1[categories])),"TEENS"))))</f>
        <v>#VALUE!</v>
      </c>
      <c r="C2058" t="e">
        <f>Table1[[#This Row],[startdatetime]]</f>
        <v>#VALUE!</v>
      </c>
      <c r="D2058" t="e">
        <f>CONCATENATE(Table1[[#This Row],[summary]],
CHAR(13),
Table1[[#This Row],[startdayname]],
", ",
TEXT((Table1[[#This Row],[startshortdate]]),"MMM D"),
CHAR(13),
TEXT((Table1[[#This Row],[starttime]]), "h:mm am/pm"),CHAR(13),Table1[[#This Row],[description]],CHAR(13))</f>
        <v>#VALUE!</v>
      </c>
    </row>
    <row r="2059" spans="1:4" x14ac:dyDescent="0.25">
      <c r="A2059" t="e">
        <f>VLOOKUP(Table1[[#This Row],[locationaddress]],VENUEID!$A$2:$B$28,1,TRUE)</f>
        <v>#VALUE!</v>
      </c>
      <c r="B2059" t="e">
        <f>IF(Table1[[#This Row],[categories]]="","",
IF(ISNUMBER(SEARCH("*ADULTS*",Table1[categories])),"ADULTS",
IF(ISNUMBER(SEARCH("*CHILDREN*",Table1[categories])),"CHILDREN",
IF(ISNUMBER(SEARCH("*TEENS*",Table1[categories])),"TEENS"))))</f>
        <v>#VALUE!</v>
      </c>
      <c r="C2059" t="e">
        <f>Table1[[#This Row],[startdatetime]]</f>
        <v>#VALUE!</v>
      </c>
      <c r="D2059" t="e">
        <f>CONCATENATE(Table1[[#This Row],[summary]],
CHAR(13),
Table1[[#This Row],[startdayname]],
", ",
TEXT((Table1[[#This Row],[startshortdate]]),"MMM D"),
CHAR(13),
TEXT((Table1[[#This Row],[starttime]]), "h:mm am/pm"),CHAR(13),Table1[[#This Row],[description]],CHAR(13))</f>
        <v>#VALUE!</v>
      </c>
    </row>
    <row r="2060" spans="1:4" x14ac:dyDescent="0.25">
      <c r="A2060" t="e">
        <f>VLOOKUP(Table1[[#This Row],[locationaddress]],VENUEID!$A$2:$B$28,1,TRUE)</f>
        <v>#VALUE!</v>
      </c>
      <c r="B2060" t="e">
        <f>IF(Table1[[#This Row],[categories]]="","",
IF(ISNUMBER(SEARCH("*ADULTS*",Table1[categories])),"ADULTS",
IF(ISNUMBER(SEARCH("*CHILDREN*",Table1[categories])),"CHILDREN",
IF(ISNUMBER(SEARCH("*TEENS*",Table1[categories])),"TEENS"))))</f>
        <v>#VALUE!</v>
      </c>
      <c r="C2060" t="e">
        <f>Table1[[#This Row],[startdatetime]]</f>
        <v>#VALUE!</v>
      </c>
      <c r="D2060" t="e">
        <f>CONCATENATE(Table1[[#This Row],[summary]],
CHAR(13),
Table1[[#This Row],[startdayname]],
", ",
TEXT((Table1[[#This Row],[startshortdate]]),"MMM D"),
CHAR(13),
TEXT((Table1[[#This Row],[starttime]]), "h:mm am/pm"),CHAR(13),Table1[[#This Row],[description]],CHAR(13))</f>
        <v>#VALUE!</v>
      </c>
    </row>
    <row r="2061" spans="1:4" x14ac:dyDescent="0.25">
      <c r="A2061" t="e">
        <f>VLOOKUP(Table1[[#This Row],[locationaddress]],VENUEID!$A$2:$B$28,1,TRUE)</f>
        <v>#VALUE!</v>
      </c>
      <c r="B2061" t="e">
        <f>IF(Table1[[#This Row],[categories]]="","",
IF(ISNUMBER(SEARCH("*ADULTS*",Table1[categories])),"ADULTS",
IF(ISNUMBER(SEARCH("*CHILDREN*",Table1[categories])),"CHILDREN",
IF(ISNUMBER(SEARCH("*TEENS*",Table1[categories])),"TEENS"))))</f>
        <v>#VALUE!</v>
      </c>
      <c r="C2061" t="e">
        <f>Table1[[#This Row],[startdatetime]]</f>
        <v>#VALUE!</v>
      </c>
      <c r="D2061" t="e">
        <f>CONCATENATE(Table1[[#This Row],[summary]],
CHAR(13),
Table1[[#This Row],[startdayname]],
", ",
TEXT((Table1[[#This Row],[startshortdate]]),"MMM D"),
CHAR(13),
TEXT((Table1[[#This Row],[starttime]]), "h:mm am/pm"),CHAR(13),Table1[[#This Row],[description]],CHAR(13))</f>
        <v>#VALUE!</v>
      </c>
    </row>
    <row r="2062" spans="1:4" x14ac:dyDescent="0.25">
      <c r="A2062" t="e">
        <f>VLOOKUP(Table1[[#This Row],[locationaddress]],VENUEID!$A$2:$B$28,1,TRUE)</f>
        <v>#VALUE!</v>
      </c>
      <c r="B2062" t="e">
        <f>IF(Table1[[#This Row],[categories]]="","",
IF(ISNUMBER(SEARCH("*ADULTS*",Table1[categories])),"ADULTS",
IF(ISNUMBER(SEARCH("*CHILDREN*",Table1[categories])),"CHILDREN",
IF(ISNUMBER(SEARCH("*TEENS*",Table1[categories])),"TEENS"))))</f>
        <v>#VALUE!</v>
      </c>
      <c r="C2062" t="e">
        <f>Table1[[#This Row],[startdatetime]]</f>
        <v>#VALUE!</v>
      </c>
      <c r="D2062" t="e">
        <f>CONCATENATE(Table1[[#This Row],[summary]],
CHAR(13),
Table1[[#This Row],[startdayname]],
", ",
TEXT((Table1[[#This Row],[startshortdate]]),"MMM D"),
CHAR(13),
TEXT((Table1[[#This Row],[starttime]]), "h:mm am/pm"),CHAR(13),Table1[[#This Row],[description]],CHAR(13))</f>
        <v>#VALUE!</v>
      </c>
    </row>
    <row r="2063" spans="1:4" x14ac:dyDescent="0.25">
      <c r="A2063" t="e">
        <f>VLOOKUP(Table1[[#This Row],[locationaddress]],VENUEID!$A$2:$B$28,1,TRUE)</f>
        <v>#VALUE!</v>
      </c>
      <c r="B2063" t="e">
        <f>IF(Table1[[#This Row],[categories]]="","",
IF(ISNUMBER(SEARCH("*ADULTS*",Table1[categories])),"ADULTS",
IF(ISNUMBER(SEARCH("*CHILDREN*",Table1[categories])),"CHILDREN",
IF(ISNUMBER(SEARCH("*TEENS*",Table1[categories])),"TEENS"))))</f>
        <v>#VALUE!</v>
      </c>
      <c r="C2063" t="e">
        <f>Table1[[#This Row],[startdatetime]]</f>
        <v>#VALUE!</v>
      </c>
      <c r="D2063" t="e">
        <f>CONCATENATE(Table1[[#This Row],[summary]],
CHAR(13),
Table1[[#This Row],[startdayname]],
", ",
TEXT((Table1[[#This Row],[startshortdate]]),"MMM D"),
CHAR(13),
TEXT((Table1[[#This Row],[starttime]]), "h:mm am/pm"),CHAR(13),Table1[[#This Row],[description]],CHAR(13))</f>
        <v>#VALUE!</v>
      </c>
    </row>
    <row r="2064" spans="1:4" x14ac:dyDescent="0.25">
      <c r="A2064" t="e">
        <f>VLOOKUP(Table1[[#This Row],[locationaddress]],VENUEID!$A$2:$B$28,1,TRUE)</f>
        <v>#VALUE!</v>
      </c>
      <c r="B2064" t="e">
        <f>IF(Table1[[#This Row],[categories]]="","",
IF(ISNUMBER(SEARCH("*ADULTS*",Table1[categories])),"ADULTS",
IF(ISNUMBER(SEARCH("*CHILDREN*",Table1[categories])),"CHILDREN",
IF(ISNUMBER(SEARCH("*TEENS*",Table1[categories])),"TEENS"))))</f>
        <v>#VALUE!</v>
      </c>
      <c r="C2064" t="e">
        <f>Table1[[#This Row],[startdatetime]]</f>
        <v>#VALUE!</v>
      </c>
      <c r="D2064" t="e">
        <f>CONCATENATE(Table1[[#This Row],[summary]],
CHAR(13),
Table1[[#This Row],[startdayname]],
", ",
TEXT((Table1[[#This Row],[startshortdate]]),"MMM D"),
CHAR(13),
TEXT((Table1[[#This Row],[starttime]]), "h:mm am/pm"),CHAR(13),Table1[[#This Row],[description]],CHAR(13))</f>
        <v>#VALUE!</v>
      </c>
    </row>
    <row r="2065" spans="1:4" x14ac:dyDescent="0.25">
      <c r="A2065" t="e">
        <f>VLOOKUP(Table1[[#This Row],[locationaddress]],VENUEID!$A$2:$B$28,1,TRUE)</f>
        <v>#VALUE!</v>
      </c>
      <c r="B2065" t="e">
        <f>IF(Table1[[#This Row],[categories]]="","",
IF(ISNUMBER(SEARCH("*ADULTS*",Table1[categories])),"ADULTS",
IF(ISNUMBER(SEARCH("*CHILDREN*",Table1[categories])),"CHILDREN",
IF(ISNUMBER(SEARCH("*TEENS*",Table1[categories])),"TEENS"))))</f>
        <v>#VALUE!</v>
      </c>
      <c r="C2065" t="e">
        <f>Table1[[#This Row],[startdatetime]]</f>
        <v>#VALUE!</v>
      </c>
      <c r="D2065" t="e">
        <f>CONCATENATE(Table1[[#This Row],[summary]],
CHAR(13),
Table1[[#This Row],[startdayname]],
", ",
TEXT((Table1[[#This Row],[startshortdate]]),"MMM D"),
CHAR(13),
TEXT((Table1[[#This Row],[starttime]]), "h:mm am/pm"),CHAR(13),Table1[[#This Row],[description]],CHAR(13))</f>
        <v>#VALUE!</v>
      </c>
    </row>
    <row r="2066" spans="1:4" x14ac:dyDescent="0.25">
      <c r="A2066" t="e">
        <f>VLOOKUP(Table1[[#This Row],[locationaddress]],VENUEID!$A$2:$B$28,1,TRUE)</f>
        <v>#VALUE!</v>
      </c>
      <c r="B2066" t="e">
        <f>IF(Table1[[#This Row],[categories]]="","",
IF(ISNUMBER(SEARCH("*ADULTS*",Table1[categories])),"ADULTS",
IF(ISNUMBER(SEARCH("*CHILDREN*",Table1[categories])),"CHILDREN",
IF(ISNUMBER(SEARCH("*TEENS*",Table1[categories])),"TEENS"))))</f>
        <v>#VALUE!</v>
      </c>
      <c r="C2066" t="e">
        <f>Table1[[#This Row],[startdatetime]]</f>
        <v>#VALUE!</v>
      </c>
      <c r="D2066" t="e">
        <f>CONCATENATE(Table1[[#This Row],[summary]],
CHAR(13),
Table1[[#This Row],[startdayname]],
", ",
TEXT((Table1[[#This Row],[startshortdate]]),"MMM D"),
CHAR(13),
TEXT((Table1[[#This Row],[starttime]]), "h:mm am/pm"),CHAR(13),Table1[[#This Row],[description]],CHAR(13))</f>
        <v>#VALUE!</v>
      </c>
    </row>
    <row r="2067" spans="1:4" x14ac:dyDescent="0.25">
      <c r="A2067" t="e">
        <f>VLOOKUP(Table1[[#This Row],[locationaddress]],VENUEID!$A$2:$B$28,1,TRUE)</f>
        <v>#VALUE!</v>
      </c>
      <c r="B2067" t="e">
        <f>IF(Table1[[#This Row],[categories]]="","",
IF(ISNUMBER(SEARCH("*ADULTS*",Table1[categories])),"ADULTS",
IF(ISNUMBER(SEARCH("*CHILDREN*",Table1[categories])),"CHILDREN",
IF(ISNUMBER(SEARCH("*TEENS*",Table1[categories])),"TEENS"))))</f>
        <v>#VALUE!</v>
      </c>
      <c r="C2067" t="e">
        <f>Table1[[#This Row],[startdatetime]]</f>
        <v>#VALUE!</v>
      </c>
      <c r="D2067" t="e">
        <f>CONCATENATE(Table1[[#This Row],[summary]],
CHAR(13),
Table1[[#This Row],[startdayname]],
", ",
TEXT((Table1[[#This Row],[startshortdate]]),"MMM D"),
CHAR(13),
TEXT((Table1[[#This Row],[starttime]]), "h:mm am/pm"),CHAR(13),Table1[[#This Row],[description]],CHAR(13))</f>
        <v>#VALUE!</v>
      </c>
    </row>
    <row r="2068" spans="1:4" x14ac:dyDescent="0.25">
      <c r="A2068" t="e">
        <f>VLOOKUP(Table1[[#This Row],[locationaddress]],VENUEID!$A$2:$B$28,1,TRUE)</f>
        <v>#VALUE!</v>
      </c>
      <c r="B2068" t="e">
        <f>IF(Table1[[#This Row],[categories]]="","",
IF(ISNUMBER(SEARCH("*ADULTS*",Table1[categories])),"ADULTS",
IF(ISNUMBER(SEARCH("*CHILDREN*",Table1[categories])),"CHILDREN",
IF(ISNUMBER(SEARCH("*TEENS*",Table1[categories])),"TEENS"))))</f>
        <v>#VALUE!</v>
      </c>
      <c r="C2068" t="e">
        <f>Table1[[#This Row],[startdatetime]]</f>
        <v>#VALUE!</v>
      </c>
      <c r="D2068" t="e">
        <f>CONCATENATE(Table1[[#This Row],[summary]],
CHAR(13),
Table1[[#This Row],[startdayname]],
", ",
TEXT((Table1[[#This Row],[startshortdate]]),"MMM D"),
CHAR(13),
TEXT((Table1[[#This Row],[starttime]]), "h:mm am/pm"),CHAR(13),Table1[[#This Row],[description]],CHAR(13))</f>
        <v>#VALUE!</v>
      </c>
    </row>
    <row r="2069" spans="1:4" x14ac:dyDescent="0.25">
      <c r="A2069" t="e">
        <f>VLOOKUP(Table1[[#This Row],[locationaddress]],VENUEID!$A$2:$B$28,1,TRUE)</f>
        <v>#VALUE!</v>
      </c>
      <c r="B2069" t="e">
        <f>IF(Table1[[#This Row],[categories]]="","",
IF(ISNUMBER(SEARCH("*ADULTS*",Table1[categories])),"ADULTS",
IF(ISNUMBER(SEARCH("*CHILDREN*",Table1[categories])),"CHILDREN",
IF(ISNUMBER(SEARCH("*TEENS*",Table1[categories])),"TEENS"))))</f>
        <v>#VALUE!</v>
      </c>
      <c r="C2069" t="e">
        <f>Table1[[#This Row],[startdatetime]]</f>
        <v>#VALUE!</v>
      </c>
      <c r="D2069" t="e">
        <f>CONCATENATE(Table1[[#This Row],[summary]],
CHAR(13),
Table1[[#This Row],[startdayname]],
", ",
TEXT((Table1[[#This Row],[startshortdate]]),"MMM D"),
CHAR(13),
TEXT((Table1[[#This Row],[starttime]]), "h:mm am/pm"),CHAR(13),Table1[[#This Row],[description]],CHAR(13))</f>
        <v>#VALUE!</v>
      </c>
    </row>
    <row r="2070" spans="1:4" x14ac:dyDescent="0.25">
      <c r="A2070" t="e">
        <f>VLOOKUP(Table1[[#This Row],[locationaddress]],VENUEID!$A$2:$B$28,1,TRUE)</f>
        <v>#VALUE!</v>
      </c>
      <c r="B2070" t="e">
        <f>IF(Table1[[#This Row],[categories]]="","",
IF(ISNUMBER(SEARCH("*ADULTS*",Table1[categories])),"ADULTS",
IF(ISNUMBER(SEARCH("*CHILDREN*",Table1[categories])),"CHILDREN",
IF(ISNUMBER(SEARCH("*TEENS*",Table1[categories])),"TEENS"))))</f>
        <v>#VALUE!</v>
      </c>
      <c r="C2070" t="e">
        <f>Table1[[#This Row],[startdatetime]]</f>
        <v>#VALUE!</v>
      </c>
      <c r="D2070" t="e">
        <f>CONCATENATE(Table1[[#This Row],[summary]],
CHAR(13),
Table1[[#This Row],[startdayname]],
", ",
TEXT((Table1[[#This Row],[startshortdate]]),"MMM D"),
CHAR(13),
TEXT((Table1[[#This Row],[starttime]]), "h:mm am/pm"),CHAR(13),Table1[[#This Row],[description]],CHAR(13))</f>
        <v>#VALUE!</v>
      </c>
    </row>
    <row r="2071" spans="1:4" x14ac:dyDescent="0.25">
      <c r="A2071" t="e">
        <f>VLOOKUP(Table1[[#This Row],[locationaddress]],VENUEID!$A$2:$B$28,1,TRUE)</f>
        <v>#VALUE!</v>
      </c>
      <c r="B2071" t="e">
        <f>IF(Table1[[#This Row],[categories]]="","",
IF(ISNUMBER(SEARCH("*ADULTS*",Table1[categories])),"ADULTS",
IF(ISNUMBER(SEARCH("*CHILDREN*",Table1[categories])),"CHILDREN",
IF(ISNUMBER(SEARCH("*TEENS*",Table1[categories])),"TEENS"))))</f>
        <v>#VALUE!</v>
      </c>
      <c r="C2071" t="e">
        <f>Table1[[#This Row],[startdatetime]]</f>
        <v>#VALUE!</v>
      </c>
      <c r="D2071" t="e">
        <f>CONCATENATE(Table1[[#This Row],[summary]],
CHAR(13),
Table1[[#This Row],[startdayname]],
", ",
TEXT((Table1[[#This Row],[startshortdate]]),"MMM D"),
CHAR(13),
TEXT((Table1[[#This Row],[starttime]]), "h:mm am/pm"),CHAR(13),Table1[[#This Row],[description]],CHAR(13))</f>
        <v>#VALUE!</v>
      </c>
    </row>
    <row r="2072" spans="1:4" x14ac:dyDescent="0.25">
      <c r="A2072" t="e">
        <f>VLOOKUP(Table1[[#This Row],[locationaddress]],VENUEID!$A$2:$B$28,1,TRUE)</f>
        <v>#VALUE!</v>
      </c>
      <c r="B2072" t="e">
        <f>IF(Table1[[#This Row],[categories]]="","",
IF(ISNUMBER(SEARCH("*ADULTS*",Table1[categories])),"ADULTS",
IF(ISNUMBER(SEARCH("*CHILDREN*",Table1[categories])),"CHILDREN",
IF(ISNUMBER(SEARCH("*TEENS*",Table1[categories])),"TEENS"))))</f>
        <v>#VALUE!</v>
      </c>
      <c r="C2072" t="e">
        <f>Table1[[#This Row],[startdatetime]]</f>
        <v>#VALUE!</v>
      </c>
      <c r="D2072" t="e">
        <f>CONCATENATE(Table1[[#This Row],[summary]],
CHAR(13),
Table1[[#This Row],[startdayname]],
", ",
TEXT((Table1[[#This Row],[startshortdate]]),"MMM D"),
CHAR(13),
TEXT((Table1[[#This Row],[starttime]]), "h:mm am/pm"),CHAR(13),Table1[[#This Row],[description]],CHAR(13))</f>
        <v>#VALUE!</v>
      </c>
    </row>
    <row r="2073" spans="1:4" x14ac:dyDescent="0.25">
      <c r="A2073" t="e">
        <f>VLOOKUP(Table1[[#This Row],[locationaddress]],VENUEID!$A$2:$B$28,1,TRUE)</f>
        <v>#VALUE!</v>
      </c>
      <c r="B2073" t="e">
        <f>IF(Table1[[#This Row],[categories]]="","",
IF(ISNUMBER(SEARCH("*ADULTS*",Table1[categories])),"ADULTS",
IF(ISNUMBER(SEARCH("*CHILDREN*",Table1[categories])),"CHILDREN",
IF(ISNUMBER(SEARCH("*TEENS*",Table1[categories])),"TEENS"))))</f>
        <v>#VALUE!</v>
      </c>
      <c r="C2073" t="e">
        <f>Table1[[#This Row],[startdatetime]]</f>
        <v>#VALUE!</v>
      </c>
      <c r="D2073" t="e">
        <f>CONCATENATE(Table1[[#This Row],[summary]],
CHAR(13),
Table1[[#This Row],[startdayname]],
", ",
TEXT((Table1[[#This Row],[startshortdate]]),"MMM D"),
CHAR(13),
TEXT((Table1[[#This Row],[starttime]]), "h:mm am/pm"),CHAR(13),Table1[[#This Row],[description]],CHAR(13))</f>
        <v>#VALUE!</v>
      </c>
    </row>
    <row r="2074" spans="1:4" x14ac:dyDescent="0.25">
      <c r="A2074" t="e">
        <f>VLOOKUP(Table1[[#This Row],[locationaddress]],VENUEID!$A$2:$B$28,1,TRUE)</f>
        <v>#VALUE!</v>
      </c>
      <c r="B2074" t="e">
        <f>IF(Table1[[#This Row],[categories]]="","",
IF(ISNUMBER(SEARCH("*ADULTS*",Table1[categories])),"ADULTS",
IF(ISNUMBER(SEARCH("*CHILDREN*",Table1[categories])),"CHILDREN",
IF(ISNUMBER(SEARCH("*TEENS*",Table1[categories])),"TEENS"))))</f>
        <v>#VALUE!</v>
      </c>
      <c r="C2074" t="e">
        <f>Table1[[#This Row],[startdatetime]]</f>
        <v>#VALUE!</v>
      </c>
      <c r="D2074" t="e">
        <f>CONCATENATE(Table1[[#This Row],[summary]],
CHAR(13),
Table1[[#This Row],[startdayname]],
", ",
TEXT((Table1[[#This Row],[startshortdate]]),"MMM D"),
CHAR(13),
TEXT((Table1[[#This Row],[starttime]]), "h:mm am/pm"),CHAR(13),Table1[[#This Row],[description]],CHAR(13))</f>
        <v>#VALUE!</v>
      </c>
    </row>
    <row r="2075" spans="1:4" x14ac:dyDescent="0.25">
      <c r="A2075" t="e">
        <f>VLOOKUP(Table1[[#This Row],[locationaddress]],VENUEID!$A$2:$B$28,1,TRUE)</f>
        <v>#VALUE!</v>
      </c>
      <c r="B2075" t="e">
        <f>IF(Table1[[#This Row],[categories]]="","",
IF(ISNUMBER(SEARCH("*ADULTS*",Table1[categories])),"ADULTS",
IF(ISNUMBER(SEARCH("*CHILDREN*",Table1[categories])),"CHILDREN",
IF(ISNUMBER(SEARCH("*TEENS*",Table1[categories])),"TEENS"))))</f>
        <v>#VALUE!</v>
      </c>
      <c r="C2075" t="e">
        <f>Table1[[#This Row],[startdatetime]]</f>
        <v>#VALUE!</v>
      </c>
      <c r="D2075" t="e">
        <f>CONCATENATE(Table1[[#This Row],[summary]],
CHAR(13),
Table1[[#This Row],[startdayname]],
", ",
TEXT((Table1[[#This Row],[startshortdate]]),"MMM D"),
CHAR(13),
TEXT((Table1[[#This Row],[starttime]]), "h:mm am/pm"),CHAR(13),Table1[[#This Row],[description]],CHAR(13))</f>
        <v>#VALUE!</v>
      </c>
    </row>
    <row r="2076" spans="1:4" x14ac:dyDescent="0.25">
      <c r="A2076" t="e">
        <f>VLOOKUP(Table1[[#This Row],[locationaddress]],VENUEID!$A$2:$B$28,1,TRUE)</f>
        <v>#VALUE!</v>
      </c>
      <c r="B2076" t="e">
        <f>IF(Table1[[#This Row],[categories]]="","",
IF(ISNUMBER(SEARCH("*ADULTS*",Table1[categories])),"ADULTS",
IF(ISNUMBER(SEARCH("*CHILDREN*",Table1[categories])),"CHILDREN",
IF(ISNUMBER(SEARCH("*TEENS*",Table1[categories])),"TEENS"))))</f>
        <v>#VALUE!</v>
      </c>
      <c r="C2076" t="e">
        <f>Table1[[#This Row],[startdatetime]]</f>
        <v>#VALUE!</v>
      </c>
      <c r="D2076" t="e">
        <f>CONCATENATE(Table1[[#This Row],[summary]],
CHAR(13),
Table1[[#This Row],[startdayname]],
", ",
TEXT((Table1[[#This Row],[startshortdate]]),"MMM D"),
CHAR(13),
TEXT((Table1[[#This Row],[starttime]]), "h:mm am/pm"),CHAR(13),Table1[[#This Row],[description]],CHAR(13))</f>
        <v>#VALUE!</v>
      </c>
    </row>
    <row r="2077" spans="1:4" x14ac:dyDescent="0.25">
      <c r="A2077" t="e">
        <f>VLOOKUP(Table1[[#This Row],[locationaddress]],VENUEID!$A$2:$B$28,1,TRUE)</f>
        <v>#VALUE!</v>
      </c>
      <c r="B2077" t="e">
        <f>IF(Table1[[#This Row],[categories]]="","",
IF(ISNUMBER(SEARCH("*ADULTS*",Table1[categories])),"ADULTS",
IF(ISNUMBER(SEARCH("*CHILDREN*",Table1[categories])),"CHILDREN",
IF(ISNUMBER(SEARCH("*TEENS*",Table1[categories])),"TEENS"))))</f>
        <v>#VALUE!</v>
      </c>
      <c r="C2077" t="e">
        <f>Table1[[#This Row],[startdatetime]]</f>
        <v>#VALUE!</v>
      </c>
      <c r="D2077" t="e">
        <f>CONCATENATE(Table1[[#This Row],[summary]],
CHAR(13),
Table1[[#This Row],[startdayname]],
", ",
TEXT((Table1[[#This Row],[startshortdate]]),"MMM D"),
CHAR(13),
TEXT((Table1[[#This Row],[starttime]]), "h:mm am/pm"),CHAR(13),Table1[[#This Row],[description]],CHAR(13))</f>
        <v>#VALUE!</v>
      </c>
    </row>
    <row r="2078" spans="1:4" x14ac:dyDescent="0.25">
      <c r="A2078" t="e">
        <f>VLOOKUP(Table1[[#This Row],[locationaddress]],VENUEID!$A$2:$B$28,1,TRUE)</f>
        <v>#VALUE!</v>
      </c>
      <c r="B2078" t="e">
        <f>IF(Table1[[#This Row],[categories]]="","",
IF(ISNUMBER(SEARCH("*ADULTS*",Table1[categories])),"ADULTS",
IF(ISNUMBER(SEARCH("*CHILDREN*",Table1[categories])),"CHILDREN",
IF(ISNUMBER(SEARCH("*TEENS*",Table1[categories])),"TEENS"))))</f>
        <v>#VALUE!</v>
      </c>
      <c r="C2078" t="e">
        <f>Table1[[#This Row],[startdatetime]]</f>
        <v>#VALUE!</v>
      </c>
      <c r="D2078" t="e">
        <f>CONCATENATE(Table1[[#This Row],[summary]],
CHAR(13),
Table1[[#This Row],[startdayname]],
", ",
TEXT((Table1[[#This Row],[startshortdate]]),"MMM D"),
CHAR(13),
TEXT((Table1[[#This Row],[starttime]]), "h:mm am/pm"),CHAR(13),Table1[[#This Row],[description]],CHAR(13))</f>
        <v>#VALUE!</v>
      </c>
    </row>
    <row r="2079" spans="1:4" x14ac:dyDescent="0.25">
      <c r="A2079" t="e">
        <f>VLOOKUP(Table1[[#This Row],[locationaddress]],VENUEID!$A$2:$B$28,1,TRUE)</f>
        <v>#VALUE!</v>
      </c>
      <c r="B2079" t="e">
        <f>IF(Table1[[#This Row],[categories]]="","",
IF(ISNUMBER(SEARCH("*ADULTS*",Table1[categories])),"ADULTS",
IF(ISNUMBER(SEARCH("*CHILDREN*",Table1[categories])),"CHILDREN",
IF(ISNUMBER(SEARCH("*TEENS*",Table1[categories])),"TEENS"))))</f>
        <v>#VALUE!</v>
      </c>
      <c r="C2079" t="e">
        <f>Table1[[#This Row],[startdatetime]]</f>
        <v>#VALUE!</v>
      </c>
      <c r="D2079" t="e">
        <f>CONCATENATE(Table1[[#This Row],[summary]],
CHAR(13),
Table1[[#This Row],[startdayname]],
", ",
TEXT((Table1[[#This Row],[startshortdate]]),"MMM D"),
CHAR(13),
TEXT((Table1[[#This Row],[starttime]]), "h:mm am/pm"),CHAR(13),Table1[[#This Row],[description]],CHAR(13))</f>
        <v>#VALUE!</v>
      </c>
    </row>
    <row r="2080" spans="1:4" x14ac:dyDescent="0.25">
      <c r="A2080" t="e">
        <f>VLOOKUP(Table1[[#This Row],[locationaddress]],VENUEID!$A$2:$B$28,1,TRUE)</f>
        <v>#VALUE!</v>
      </c>
      <c r="B2080" t="e">
        <f>IF(Table1[[#This Row],[categories]]="","",
IF(ISNUMBER(SEARCH("*ADULTS*",Table1[categories])),"ADULTS",
IF(ISNUMBER(SEARCH("*CHILDREN*",Table1[categories])),"CHILDREN",
IF(ISNUMBER(SEARCH("*TEENS*",Table1[categories])),"TEENS"))))</f>
        <v>#VALUE!</v>
      </c>
      <c r="C2080" t="e">
        <f>Table1[[#This Row],[startdatetime]]</f>
        <v>#VALUE!</v>
      </c>
      <c r="D2080" t="e">
        <f>CONCATENATE(Table1[[#This Row],[summary]],
CHAR(13),
Table1[[#This Row],[startdayname]],
", ",
TEXT((Table1[[#This Row],[startshortdate]]),"MMM D"),
CHAR(13),
TEXT((Table1[[#This Row],[starttime]]), "h:mm am/pm"),CHAR(13),Table1[[#This Row],[description]],CHAR(13))</f>
        <v>#VALUE!</v>
      </c>
    </row>
    <row r="2081" spans="1:4" x14ac:dyDescent="0.25">
      <c r="A2081" t="e">
        <f>VLOOKUP(Table1[[#This Row],[locationaddress]],VENUEID!$A$2:$B$28,1,TRUE)</f>
        <v>#VALUE!</v>
      </c>
      <c r="B2081" t="e">
        <f>IF(Table1[[#This Row],[categories]]="","",
IF(ISNUMBER(SEARCH("*ADULTS*",Table1[categories])),"ADULTS",
IF(ISNUMBER(SEARCH("*CHILDREN*",Table1[categories])),"CHILDREN",
IF(ISNUMBER(SEARCH("*TEENS*",Table1[categories])),"TEENS"))))</f>
        <v>#VALUE!</v>
      </c>
      <c r="C2081" t="e">
        <f>Table1[[#This Row],[startdatetime]]</f>
        <v>#VALUE!</v>
      </c>
      <c r="D2081" t="e">
        <f>CONCATENATE(Table1[[#This Row],[summary]],
CHAR(13),
Table1[[#This Row],[startdayname]],
", ",
TEXT((Table1[[#This Row],[startshortdate]]),"MMM D"),
CHAR(13),
TEXT((Table1[[#This Row],[starttime]]), "h:mm am/pm"),CHAR(13),Table1[[#This Row],[description]],CHAR(13))</f>
        <v>#VALUE!</v>
      </c>
    </row>
    <row r="2082" spans="1:4" x14ac:dyDescent="0.25">
      <c r="A2082" t="e">
        <f>VLOOKUP(Table1[[#This Row],[locationaddress]],VENUEID!$A$2:$B$28,1,TRUE)</f>
        <v>#VALUE!</v>
      </c>
      <c r="B2082" t="e">
        <f>IF(Table1[[#This Row],[categories]]="","",
IF(ISNUMBER(SEARCH("*ADULTS*",Table1[categories])),"ADULTS",
IF(ISNUMBER(SEARCH("*CHILDREN*",Table1[categories])),"CHILDREN",
IF(ISNUMBER(SEARCH("*TEENS*",Table1[categories])),"TEENS"))))</f>
        <v>#VALUE!</v>
      </c>
      <c r="C2082" t="e">
        <f>Table1[[#This Row],[startdatetime]]</f>
        <v>#VALUE!</v>
      </c>
      <c r="D2082" t="e">
        <f>CONCATENATE(Table1[[#This Row],[summary]],
CHAR(13),
Table1[[#This Row],[startdayname]],
", ",
TEXT((Table1[[#This Row],[startshortdate]]),"MMM D"),
CHAR(13),
TEXT((Table1[[#This Row],[starttime]]), "h:mm am/pm"),CHAR(13),Table1[[#This Row],[description]],CHAR(13))</f>
        <v>#VALUE!</v>
      </c>
    </row>
    <row r="2083" spans="1:4" x14ac:dyDescent="0.25">
      <c r="A2083" t="e">
        <f>VLOOKUP(Table1[[#This Row],[locationaddress]],VENUEID!$A$2:$B$28,1,TRUE)</f>
        <v>#VALUE!</v>
      </c>
      <c r="B2083" t="e">
        <f>IF(Table1[[#This Row],[categories]]="","",
IF(ISNUMBER(SEARCH("*ADULTS*",Table1[categories])),"ADULTS",
IF(ISNUMBER(SEARCH("*CHILDREN*",Table1[categories])),"CHILDREN",
IF(ISNUMBER(SEARCH("*TEENS*",Table1[categories])),"TEENS"))))</f>
        <v>#VALUE!</v>
      </c>
      <c r="C2083" t="e">
        <f>Table1[[#This Row],[startdatetime]]</f>
        <v>#VALUE!</v>
      </c>
      <c r="D2083" t="e">
        <f>CONCATENATE(Table1[[#This Row],[summary]],
CHAR(13),
Table1[[#This Row],[startdayname]],
", ",
TEXT((Table1[[#This Row],[startshortdate]]),"MMM D"),
CHAR(13),
TEXT((Table1[[#This Row],[starttime]]), "h:mm am/pm"),CHAR(13),Table1[[#This Row],[description]],CHAR(13))</f>
        <v>#VALUE!</v>
      </c>
    </row>
    <row r="2084" spans="1:4" x14ac:dyDescent="0.25">
      <c r="A2084" t="e">
        <f>VLOOKUP(Table1[[#This Row],[locationaddress]],VENUEID!$A$2:$B$28,1,TRUE)</f>
        <v>#VALUE!</v>
      </c>
      <c r="B2084" t="e">
        <f>IF(Table1[[#This Row],[categories]]="","",
IF(ISNUMBER(SEARCH("*ADULTS*",Table1[categories])),"ADULTS",
IF(ISNUMBER(SEARCH("*CHILDREN*",Table1[categories])),"CHILDREN",
IF(ISNUMBER(SEARCH("*TEENS*",Table1[categories])),"TEENS"))))</f>
        <v>#VALUE!</v>
      </c>
      <c r="C2084" t="e">
        <f>Table1[[#This Row],[startdatetime]]</f>
        <v>#VALUE!</v>
      </c>
      <c r="D2084" t="e">
        <f>CONCATENATE(Table1[[#This Row],[summary]],
CHAR(13),
Table1[[#This Row],[startdayname]],
", ",
TEXT((Table1[[#This Row],[startshortdate]]),"MMM D"),
CHAR(13),
TEXT((Table1[[#This Row],[starttime]]), "h:mm am/pm"),CHAR(13),Table1[[#This Row],[description]],CHAR(13))</f>
        <v>#VALUE!</v>
      </c>
    </row>
    <row r="2085" spans="1:4" x14ac:dyDescent="0.25">
      <c r="A2085" t="e">
        <f>VLOOKUP(Table1[[#This Row],[locationaddress]],VENUEID!$A$2:$B$28,1,TRUE)</f>
        <v>#VALUE!</v>
      </c>
      <c r="B2085" t="e">
        <f>IF(Table1[[#This Row],[categories]]="","",
IF(ISNUMBER(SEARCH("*ADULTS*",Table1[categories])),"ADULTS",
IF(ISNUMBER(SEARCH("*CHILDREN*",Table1[categories])),"CHILDREN",
IF(ISNUMBER(SEARCH("*TEENS*",Table1[categories])),"TEENS"))))</f>
        <v>#VALUE!</v>
      </c>
      <c r="C2085" t="e">
        <f>Table1[[#This Row],[startdatetime]]</f>
        <v>#VALUE!</v>
      </c>
      <c r="D2085" t="e">
        <f>CONCATENATE(Table1[[#This Row],[summary]],
CHAR(13),
Table1[[#This Row],[startdayname]],
", ",
TEXT((Table1[[#This Row],[startshortdate]]),"MMM D"),
CHAR(13),
TEXT((Table1[[#This Row],[starttime]]), "h:mm am/pm"),CHAR(13),Table1[[#This Row],[description]],CHAR(13))</f>
        <v>#VALUE!</v>
      </c>
    </row>
    <row r="2086" spans="1:4" x14ac:dyDescent="0.25">
      <c r="A2086" t="e">
        <f>VLOOKUP(Table1[[#This Row],[locationaddress]],VENUEID!$A$2:$B$28,1,TRUE)</f>
        <v>#VALUE!</v>
      </c>
      <c r="B2086" t="e">
        <f>IF(Table1[[#This Row],[categories]]="","",
IF(ISNUMBER(SEARCH("*ADULTS*",Table1[categories])),"ADULTS",
IF(ISNUMBER(SEARCH("*CHILDREN*",Table1[categories])),"CHILDREN",
IF(ISNUMBER(SEARCH("*TEENS*",Table1[categories])),"TEENS"))))</f>
        <v>#VALUE!</v>
      </c>
      <c r="C2086" t="e">
        <f>Table1[[#This Row],[startdatetime]]</f>
        <v>#VALUE!</v>
      </c>
      <c r="D2086" t="e">
        <f>CONCATENATE(Table1[[#This Row],[summary]],
CHAR(13),
Table1[[#This Row],[startdayname]],
", ",
TEXT((Table1[[#This Row],[startshortdate]]),"MMM D"),
CHAR(13),
TEXT((Table1[[#This Row],[starttime]]), "h:mm am/pm"),CHAR(13),Table1[[#This Row],[description]],CHAR(13))</f>
        <v>#VALUE!</v>
      </c>
    </row>
    <row r="2087" spans="1:4" x14ac:dyDescent="0.25">
      <c r="A2087" t="e">
        <f>VLOOKUP(Table1[[#This Row],[locationaddress]],VENUEID!$A$2:$B$28,1,TRUE)</f>
        <v>#VALUE!</v>
      </c>
      <c r="B2087" t="e">
        <f>IF(Table1[[#This Row],[categories]]="","",
IF(ISNUMBER(SEARCH("*ADULTS*",Table1[categories])),"ADULTS",
IF(ISNUMBER(SEARCH("*CHILDREN*",Table1[categories])),"CHILDREN",
IF(ISNUMBER(SEARCH("*TEENS*",Table1[categories])),"TEENS"))))</f>
        <v>#VALUE!</v>
      </c>
      <c r="C2087" t="e">
        <f>Table1[[#This Row],[startdatetime]]</f>
        <v>#VALUE!</v>
      </c>
      <c r="D2087" t="e">
        <f>CONCATENATE(Table1[[#This Row],[summary]],
CHAR(13),
Table1[[#This Row],[startdayname]],
", ",
TEXT((Table1[[#This Row],[startshortdate]]),"MMM D"),
CHAR(13),
TEXT((Table1[[#This Row],[starttime]]), "h:mm am/pm"),CHAR(13),Table1[[#This Row],[description]],CHAR(13))</f>
        <v>#VALUE!</v>
      </c>
    </row>
    <row r="2088" spans="1:4" x14ac:dyDescent="0.25">
      <c r="A2088" t="e">
        <f>VLOOKUP(Table1[[#This Row],[locationaddress]],VENUEID!$A$2:$B$28,1,TRUE)</f>
        <v>#VALUE!</v>
      </c>
      <c r="B2088" t="e">
        <f>IF(Table1[[#This Row],[categories]]="","",
IF(ISNUMBER(SEARCH("*ADULTS*",Table1[categories])),"ADULTS",
IF(ISNUMBER(SEARCH("*CHILDREN*",Table1[categories])),"CHILDREN",
IF(ISNUMBER(SEARCH("*TEENS*",Table1[categories])),"TEENS"))))</f>
        <v>#VALUE!</v>
      </c>
      <c r="C2088" t="e">
        <f>Table1[[#This Row],[startdatetime]]</f>
        <v>#VALUE!</v>
      </c>
      <c r="D2088" t="e">
        <f>CONCATENATE(Table1[[#This Row],[summary]],
CHAR(13),
Table1[[#This Row],[startdayname]],
", ",
TEXT((Table1[[#This Row],[startshortdate]]),"MMM D"),
CHAR(13),
TEXT((Table1[[#This Row],[starttime]]), "h:mm am/pm"),CHAR(13),Table1[[#This Row],[description]],CHAR(13))</f>
        <v>#VALUE!</v>
      </c>
    </row>
    <row r="2089" spans="1:4" x14ac:dyDescent="0.25">
      <c r="A2089" t="e">
        <f>VLOOKUP(Table1[[#This Row],[locationaddress]],VENUEID!$A$2:$B$28,1,TRUE)</f>
        <v>#VALUE!</v>
      </c>
      <c r="B2089" t="e">
        <f>IF(Table1[[#This Row],[categories]]="","",
IF(ISNUMBER(SEARCH("*ADULTS*",Table1[categories])),"ADULTS",
IF(ISNUMBER(SEARCH("*CHILDREN*",Table1[categories])),"CHILDREN",
IF(ISNUMBER(SEARCH("*TEENS*",Table1[categories])),"TEENS"))))</f>
        <v>#VALUE!</v>
      </c>
      <c r="C2089" t="e">
        <f>Table1[[#This Row],[startdatetime]]</f>
        <v>#VALUE!</v>
      </c>
      <c r="D2089" t="e">
        <f>CONCATENATE(Table1[[#This Row],[summary]],
CHAR(13),
Table1[[#This Row],[startdayname]],
", ",
TEXT((Table1[[#This Row],[startshortdate]]),"MMM D"),
CHAR(13),
TEXT((Table1[[#This Row],[starttime]]), "h:mm am/pm"),CHAR(13),Table1[[#This Row],[description]],CHAR(13))</f>
        <v>#VALUE!</v>
      </c>
    </row>
    <row r="2090" spans="1:4" x14ac:dyDescent="0.25">
      <c r="A2090" t="e">
        <f>VLOOKUP(Table1[[#This Row],[locationaddress]],VENUEID!$A$2:$B$28,1,TRUE)</f>
        <v>#VALUE!</v>
      </c>
      <c r="B2090" t="e">
        <f>IF(Table1[[#This Row],[categories]]="","",
IF(ISNUMBER(SEARCH("*ADULTS*",Table1[categories])),"ADULTS",
IF(ISNUMBER(SEARCH("*CHILDREN*",Table1[categories])),"CHILDREN",
IF(ISNUMBER(SEARCH("*TEENS*",Table1[categories])),"TEENS"))))</f>
        <v>#VALUE!</v>
      </c>
      <c r="C2090" t="e">
        <f>Table1[[#This Row],[startdatetime]]</f>
        <v>#VALUE!</v>
      </c>
      <c r="D2090" t="e">
        <f>CONCATENATE(Table1[[#This Row],[summary]],
CHAR(13),
Table1[[#This Row],[startdayname]],
", ",
TEXT((Table1[[#This Row],[startshortdate]]),"MMM D"),
CHAR(13),
TEXT((Table1[[#This Row],[starttime]]), "h:mm am/pm"),CHAR(13),Table1[[#This Row],[description]],CHAR(13))</f>
        <v>#VALUE!</v>
      </c>
    </row>
    <row r="2091" spans="1:4" x14ac:dyDescent="0.25">
      <c r="A2091" t="e">
        <f>VLOOKUP(Table1[[#This Row],[locationaddress]],VENUEID!$A$2:$B$28,1,TRUE)</f>
        <v>#VALUE!</v>
      </c>
      <c r="B2091" t="e">
        <f>IF(Table1[[#This Row],[categories]]="","",
IF(ISNUMBER(SEARCH("*ADULTS*",Table1[categories])),"ADULTS",
IF(ISNUMBER(SEARCH("*CHILDREN*",Table1[categories])),"CHILDREN",
IF(ISNUMBER(SEARCH("*TEENS*",Table1[categories])),"TEENS"))))</f>
        <v>#VALUE!</v>
      </c>
      <c r="C2091" t="e">
        <f>Table1[[#This Row],[startdatetime]]</f>
        <v>#VALUE!</v>
      </c>
      <c r="D2091" t="e">
        <f>CONCATENATE(Table1[[#This Row],[summary]],
CHAR(13),
Table1[[#This Row],[startdayname]],
", ",
TEXT((Table1[[#This Row],[startshortdate]]),"MMM D"),
CHAR(13),
TEXT((Table1[[#This Row],[starttime]]), "h:mm am/pm"),CHAR(13),Table1[[#This Row],[description]],CHAR(13))</f>
        <v>#VALUE!</v>
      </c>
    </row>
    <row r="2092" spans="1:4" x14ac:dyDescent="0.25">
      <c r="A2092" t="e">
        <f>VLOOKUP(Table1[[#This Row],[locationaddress]],VENUEID!$A$2:$B$28,1,TRUE)</f>
        <v>#VALUE!</v>
      </c>
      <c r="B2092" t="e">
        <f>IF(Table1[[#This Row],[categories]]="","",
IF(ISNUMBER(SEARCH("*ADULTS*",Table1[categories])),"ADULTS",
IF(ISNUMBER(SEARCH("*CHILDREN*",Table1[categories])),"CHILDREN",
IF(ISNUMBER(SEARCH("*TEENS*",Table1[categories])),"TEENS"))))</f>
        <v>#VALUE!</v>
      </c>
      <c r="C2092" t="e">
        <f>Table1[[#This Row],[startdatetime]]</f>
        <v>#VALUE!</v>
      </c>
      <c r="D2092" t="e">
        <f>CONCATENATE(Table1[[#This Row],[summary]],
CHAR(13),
Table1[[#This Row],[startdayname]],
", ",
TEXT((Table1[[#This Row],[startshortdate]]),"MMM D"),
CHAR(13),
TEXT((Table1[[#This Row],[starttime]]), "h:mm am/pm"),CHAR(13),Table1[[#This Row],[description]],CHAR(13))</f>
        <v>#VALUE!</v>
      </c>
    </row>
    <row r="2093" spans="1:4" x14ac:dyDescent="0.25">
      <c r="A2093" t="e">
        <f>VLOOKUP(Table1[[#This Row],[locationaddress]],VENUEID!$A$2:$B$28,1,TRUE)</f>
        <v>#VALUE!</v>
      </c>
      <c r="B2093" t="e">
        <f>IF(Table1[[#This Row],[categories]]="","",
IF(ISNUMBER(SEARCH("*ADULTS*",Table1[categories])),"ADULTS",
IF(ISNUMBER(SEARCH("*CHILDREN*",Table1[categories])),"CHILDREN",
IF(ISNUMBER(SEARCH("*TEENS*",Table1[categories])),"TEENS"))))</f>
        <v>#VALUE!</v>
      </c>
      <c r="C2093" t="e">
        <f>Table1[[#This Row],[startdatetime]]</f>
        <v>#VALUE!</v>
      </c>
      <c r="D2093" t="e">
        <f>CONCATENATE(Table1[[#This Row],[summary]],
CHAR(13),
Table1[[#This Row],[startdayname]],
", ",
TEXT((Table1[[#This Row],[startshortdate]]),"MMM D"),
CHAR(13),
TEXT((Table1[[#This Row],[starttime]]), "h:mm am/pm"),CHAR(13),Table1[[#This Row],[description]],CHAR(13))</f>
        <v>#VALUE!</v>
      </c>
    </row>
    <row r="2094" spans="1:4" x14ac:dyDescent="0.25">
      <c r="A2094" t="e">
        <f>VLOOKUP(Table1[[#This Row],[locationaddress]],VENUEID!$A$2:$B$28,1,TRUE)</f>
        <v>#VALUE!</v>
      </c>
      <c r="B2094" t="e">
        <f>IF(Table1[[#This Row],[categories]]="","",
IF(ISNUMBER(SEARCH("*ADULTS*",Table1[categories])),"ADULTS",
IF(ISNUMBER(SEARCH("*CHILDREN*",Table1[categories])),"CHILDREN",
IF(ISNUMBER(SEARCH("*TEENS*",Table1[categories])),"TEENS"))))</f>
        <v>#VALUE!</v>
      </c>
      <c r="C2094" t="e">
        <f>Table1[[#This Row],[startdatetime]]</f>
        <v>#VALUE!</v>
      </c>
      <c r="D2094" t="e">
        <f>CONCATENATE(Table1[[#This Row],[summary]],
CHAR(13),
Table1[[#This Row],[startdayname]],
", ",
TEXT((Table1[[#This Row],[startshortdate]]),"MMM D"),
CHAR(13),
TEXT((Table1[[#This Row],[starttime]]), "h:mm am/pm"),CHAR(13),Table1[[#This Row],[description]],CHAR(13))</f>
        <v>#VALUE!</v>
      </c>
    </row>
    <row r="2095" spans="1:4" x14ac:dyDescent="0.25">
      <c r="A2095" t="e">
        <f>VLOOKUP(Table1[[#This Row],[locationaddress]],VENUEID!$A$2:$B$28,1,TRUE)</f>
        <v>#VALUE!</v>
      </c>
      <c r="B2095" t="e">
        <f>IF(Table1[[#This Row],[categories]]="","",
IF(ISNUMBER(SEARCH("*ADULTS*",Table1[categories])),"ADULTS",
IF(ISNUMBER(SEARCH("*CHILDREN*",Table1[categories])),"CHILDREN",
IF(ISNUMBER(SEARCH("*TEENS*",Table1[categories])),"TEENS"))))</f>
        <v>#VALUE!</v>
      </c>
      <c r="C2095" t="e">
        <f>Table1[[#This Row],[startdatetime]]</f>
        <v>#VALUE!</v>
      </c>
      <c r="D2095" t="e">
        <f>CONCATENATE(Table1[[#This Row],[summary]],
CHAR(13),
Table1[[#This Row],[startdayname]],
", ",
TEXT((Table1[[#This Row],[startshortdate]]),"MMM D"),
CHAR(13),
TEXT((Table1[[#This Row],[starttime]]), "h:mm am/pm"),CHAR(13),Table1[[#This Row],[description]],CHAR(13))</f>
        <v>#VALUE!</v>
      </c>
    </row>
    <row r="2096" spans="1:4" x14ac:dyDescent="0.25">
      <c r="A2096" t="e">
        <f>VLOOKUP(Table1[[#This Row],[locationaddress]],VENUEID!$A$2:$B$28,1,TRUE)</f>
        <v>#VALUE!</v>
      </c>
      <c r="B2096" t="e">
        <f>IF(Table1[[#This Row],[categories]]="","",
IF(ISNUMBER(SEARCH("*ADULTS*",Table1[categories])),"ADULTS",
IF(ISNUMBER(SEARCH("*CHILDREN*",Table1[categories])),"CHILDREN",
IF(ISNUMBER(SEARCH("*TEENS*",Table1[categories])),"TEENS"))))</f>
        <v>#VALUE!</v>
      </c>
      <c r="C2096" t="e">
        <f>Table1[[#This Row],[startdatetime]]</f>
        <v>#VALUE!</v>
      </c>
      <c r="D2096" t="e">
        <f>CONCATENATE(Table1[[#This Row],[summary]],
CHAR(13),
Table1[[#This Row],[startdayname]],
", ",
TEXT((Table1[[#This Row],[startshortdate]]),"MMM D"),
CHAR(13),
TEXT((Table1[[#This Row],[starttime]]), "h:mm am/pm"),CHAR(13),Table1[[#This Row],[description]],CHAR(13))</f>
        <v>#VALUE!</v>
      </c>
    </row>
    <row r="2097" spans="1:4" x14ac:dyDescent="0.25">
      <c r="A2097" t="e">
        <f>VLOOKUP(Table1[[#This Row],[locationaddress]],VENUEID!$A$2:$B$28,1,TRUE)</f>
        <v>#VALUE!</v>
      </c>
      <c r="B2097" t="e">
        <f>IF(Table1[[#This Row],[categories]]="","",
IF(ISNUMBER(SEARCH("*ADULTS*",Table1[categories])),"ADULTS",
IF(ISNUMBER(SEARCH("*CHILDREN*",Table1[categories])),"CHILDREN",
IF(ISNUMBER(SEARCH("*TEENS*",Table1[categories])),"TEENS"))))</f>
        <v>#VALUE!</v>
      </c>
      <c r="C2097" t="e">
        <f>Table1[[#This Row],[startdatetime]]</f>
        <v>#VALUE!</v>
      </c>
      <c r="D2097" t="e">
        <f>CONCATENATE(Table1[[#This Row],[summary]],
CHAR(13),
Table1[[#This Row],[startdayname]],
", ",
TEXT((Table1[[#This Row],[startshortdate]]),"MMM D"),
CHAR(13),
TEXT((Table1[[#This Row],[starttime]]), "h:mm am/pm"),CHAR(13),Table1[[#This Row],[description]],CHAR(13))</f>
        <v>#VALUE!</v>
      </c>
    </row>
    <row r="2098" spans="1:4" x14ac:dyDescent="0.25">
      <c r="A2098" t="e">
        <f>VLOOKUP(Table1[[#This Row],[locationaddress]],VENUEID!$A$2:$B$28,1,TRUE)</f>
        <v>#VALUE!</v>
      </c>
      <c r="B2098" t="e">
        <f>IF(Table1[[#This Row],[categories]]="","",
IF(ISNUMBER(SEARCH("*ADULTS*",Table1[categories])),"ADULTS",
IF(ISNUMBER(SEARCH("*CHILDREN*",Table1[categories])),"CHILDREN",
IF(ISNUMBER(SEARCH("*TEENS*",Table1[categories])),"TEENS"))))</f>
        <v>#VALUE!</v>
      </c>
      <c r="C2098" t="e">
        <f>Table1[[#This Row],[startdatetime]]</f>
        <v>#VALUE!</v>
      </c>
      <c r="D2098" t="e">
        <f>CONCATENATE(Table1[[#This Row],[summary]],
CHAR(13),
Table1[[#This Row],[startdayname]],
", ",
TEXT((Table1[[#This Row],[startshortdate]]),"MMM D"),
CHAR(13),
TEXT((Table1[[#This Row],[starttime]]), "h:mm am/pm"),CHAR(13),Table1[[#This Row],[description]],CHAR(13))</f>
        <v>#VALUE!</v>
      </c>
    </row>
    <row r="2099" spans="1:4" x14ac:dyDescent="0.25">
      <c r="A2099" t="e">
        <f>VLOOKUP(Table1[[#This Row],[locationaddress]],VENUEID!$A$2:$B$28,1,TRUE)</f>
        <v>#VALUE!</v>
      </c>
      <c r="B2099" t="e">
        <f>IF(Table1[[#This Row],[categories]]="","",
IF(ISNUMBER(SEARCH("*ADULTS*",Table1[categories])),"ADULTS",
IF(ISNUMBER(SEARCH("*CHILDREN*",Table1[categories])),"CHILDREN",
IF(ISNUMBER(SEARCH("*TEENS*",Table1[categories])),"TEENS"))))</f>
        <v>#VALUE!</v>
      </c>
      <c r="C2099" t="e">
        <f>Table1[[#This Row],[startdatetime]]</f>
        <v>#VALUE!</v>
      </c>
      <c r="D2099" t="e">
        <f>CONCATENATE(Table1[[#This Row],[summary]],
CHAR(13),
Table1[[#This Row],[startdayname]],
", ",
TEXT((Table1[[#This Row],[startshortdate]]),"MMM D"),
CHAR(13),
TEXT((Table1[[#This Row],[starttime]]), "h:mm am/pm"),CHAR(13),Table1[[#This Row],[description]],CHAR(13))</f>
        <v>#VALUE!</v>
      </c>
    </row>
    <row r="2100" spans="1:4" x14ac:dyDescent="0.25">
      <c r="A2100" t="e">
        <f>VLOOKUP(Table1[[#This Row],[locationaddress]],VENUEID!$A$2:$B$28,1,TRUE)</f>
        <v>#VALUE!</v>
      </c>
      <c r="B2100" t="e">
        <f>IF(Table1[[#This Row],[categories]]="","",
IF(ISNUMBER(SEARCH("*ADULTS*",Table1[categories])),"ADULTS",
IF(ISNUMBER(SEARCH("*CHILDREN*",Table1[categories])),"CHILDREN",
IF(ISNUMBER(SEARCH("*TEENS*",Table1[categories])),"TEENS"))))</f>
        <v>#VALUE!</v>
      </c>
      <c r="C2100" t="e">
        <f>Table1[[#This Row],[startdatetime]]</f>
        <v>#VALUE!</v>
      </c>
      <c r="D2100" t="e">
        <f>CONCATENATE(Table1[[#This Row],[summary]],
CHAR(13),
Table1[[#This Row],[startdayname]],
", ",
TEXT((Table1[[#This Row],[startshortdate]]),"MMM D"),
CHAR(13),
TEXT((Table1[[#This Row],[starttime]]), "h:mm am/pm"),CHAR(13),Table1[[#This Row],[description]],CHAR(13))</f>
        <v>#VALUE!</v>
      </c>
    </row>
    <row r="2101" spans="1:4" x14ac:dyDescent="0.25">
      <c r="A2101" t="e">
        <f>VLOOKUP(Table1[[#This Row],[locationaddress]],VENUEID!$A$2:$B$28,1,TRUE)</f>
        <v>#VALUE!</v>
      </c>
      <c r="B2101" t="e">
        <f>IF(Table1[[#This Row],[categories]]="","",
IF(ISNUMBER(SEARCH("*ADULTS*",Table1[categories])),"ADULTS",
IF(ISNUMBER(SEARCH("*CHILDREN*",Table1[categories])),"CHILDREN",
IF(ISNUMBER(SEARCH("*TEENS*",Table1[categories])),"TEENS"))))</f>
        <v>#VALUE!</v>
      </c>
      <c r="C2101" t="e">
        <f>Table1[[#This Row],[startdatetime]]</f>
        <v>#VALUE!</v>
      </c>
      <c r="D2101" t="e">
        <f>CONCATENATE(Table1[[#This Row],[summary]],
CHAR(13),
Table1[[#This Row],[startdayname]],
", ",
TEXT((Table1[[#This Row],[startshortdate]]),"MMM D"),
CHAR(13),
TEXT((Table1[[#This Row],[starttime]]), "h:mm am/pm"),CHAR(13),Table1[[#This Row],[description]],CHAR(13))</f>
        <v>#VALUE!</v>
      </c>
    </row>
    <row r="2102" spans="1:4" x14ac:dyDescent="0.25">
      <c r="A2102" t="e">
        <f>VLOOKUP(Table1[[#This Row],[locationaddress]],VENUEID!$A$2:$B$28,1,TRUE)</f>
        <v>#VALUE!</v>
      </c>
      <c r="B2102" t="e">
        <f>IF(Table1[[#This Row],[categories]]="","",
IF(ISNUMBER(SEARCH("*ADULTS*",Table1[categories])),"ADULTS",
IF(ISNUMBER(SEARCH("*CHILDREN*",Table1[categories])),"CHILDREN",
IF(ISNUMBER(SEARCH("*TEENS*",Table1[categories])),"TEENS"))))</f>
        <v>#VALUE!</v>
      </c>
      <c r="C2102" t="e">
        <f>Table1[[#This Row],[startdatetime]]</f>
        <v>#VALUE!</v>
      </c>
      <c r="D2102" t="e">
        <f>CONCATENATE(Table1[[#This Row],[summary]],
CHAR(13),
Table1[[#This Row],[startdayname]],
", ",
TEXT((Table1[[#This Row],[startshortdate]]),"MMM D"),
CHAR(13),
TEXT((Table1[[#This Row],[starttime]]), "h:mm am/pm"),CHAR(13),Table1[[#This Row],[description]],CHAR(13))</f>
        <v>#VALUE!</v>
      </c>
    </row>
    <row r="2103" spans="1:4" x14ac:dyDescent="0.25">
      <c r="A2103" t="e">
        <f>VLOOKUP(Table1[[#This Row],[locationaddress]],VENUEID!$A$2:$B$28,1,TRUE)</f>
        <v>#VALUE!</v>
      </c>
      <c r="B2103" t="e">
        <f>IF(Table1[[#This Row],[categories]]="","",
IF(ISNUMBER(SEARCH("*ADULTS*",Table1[categories])),"ADULTS",
IF(ISNUMBER(SEARCH("*CHILDREN*",Table1[categories])),"CHILDREN",
IF(ISNUMBER(SEARCH("*TEENS*",Table1[categories])),"TEENS"))))</f>
        <v>#VALUE!</v>
      </c>
      <c r="C2103" t="e">
        <f>Table1[[#This Row],[startdatetime]]</f>
        <v>#VALUE!</v>
      </c>
      <c r="D2103" t="e">
        <f>CONCATENATE(Table1[[#This Row],[summary]],
CHAR(13),
Table1[[#This Row],[startdayname]],
", ",
TEXT((Table1[[#This Row],[startshortdate]]),"MMM D"),
CHAR(13),
TEXT((Table1[[#This Row],[starttime]]), "h:mm am/pm"),CHAR(13),Table1[[#This Row],[description]],CHAR(13))</f>
        <v>#VALUE!</v>
      </c>
    </row>
    <row r="2104" spans="1:4" x14ac:dyDescent="0.25">
      <c r="A2104" t="e">
        <f>VLOOKUP(Table1[[#This Row],[locationaddress]],VENUEID!$A$2:$B$28,1,TRUE)</f>
        <v>#VALUE!</v>
      </c>
      <c r="B2104" t="e">
        <f>IF(Table1[[#This Row],[categories]]="","",
IF(ISNUMBER(SEARCH("*ADULTS*",Table1[categories])),"ADULTS",
IF(ISNUMBER(SEARCH("*CHILDREN*",Table1[categories])),"CHILDREN",
IF(ISNUMBER(SEARCH("*TEENS*",Table1[categories])),"TEENS"))))</f>
        <v>#VALUE!</v>
      </c>
      <c r="C2104" t="e">
        <f>Table1[[#This Row],[startdatetime]]</f>
        <v>#VALUE!</v>
      </c>
      <c r="D2104" t="e">
        <f>CONCATENATE(Table1[[#This Row],[summary]],
CHAR(13),
Table1[[#This Row],[startdayname]],
", ",
TEXT((Table1[[#This Row],[startshortdate]]),"MMM D"),
CHAR(13),
TEXT((Table1[[#This Row],[starttime]]), "h:mm am/pm"),CHAR(13),Table1[[#This Row],[description]],CHAR(13))</f>
        <v>#VALUE!</v>
      </c>
    </row>
    <row r="2105" spans="1:4" x14ac:dyDescent="0.25">
      <c r="A2105" t="e">
        <f>VLOOKUP(Table1[[#This Row],[locationaddress]],VENUEID!$A$2:$B$28,1,TRUE)</f>
        <v>#VALUE!</v>
      </c>
      <c r="B2105" t="e">
        <f>IF(Table1[[#This Row],[categories]]="","",
IF(ISNUMBER(SEARCH("*ADULTS*",Table1[categories])),"ADULTS",
IF(ISNUMBER(SEARCH("*CHILDREN*",Table1[categories])),"CHILDREN",
IF(ISNUMBER(SEARCH("*TEENS*",Table1[categories])),"TEENS"))))</f>
        <v>#VALUE!</v>
      </c>
      <c r="C2105" t="e">
        <f>Table1[[#This Row],[startdatetime]]</f>
        <v>#VALUE!</v>
      </c>
      <c r="D2105" t="e">
        <f>CONCATENATE(Table1[[#This Row],[summary]],
CHAR(13),
Table1[[#This Row],[startdayname]],
", ",
TEXT((Table1[[#This Row],[startshortdate]]),"MMM D"),
CHAR(13),
TEXT((Table1[[#This Row],[starttime]]), "h:mm am/pm"),CHAR(13),Table1[[#This Row],[description]],CHAR(13))</f>
        <v>#VALUE!</v>
      </c>
    </row>
    <row r="2106" spans="1:4" x14ac:dyDescent="0.25">
      <c r="A2106" t="e">
        <f>VLOOKUP(Table1[[#This Row],[locationaddress]],VENUEID!$A$2:$B$28,1,TRUE)</f>
        <v>#VALUE!</v>
      </c>
      <c r="B2106" t="e">
        <f>IF(Table1[[#This Row],[categories]]="","",
IF(ISNUMBER(SEARCH("*ADULTS*",Table1[categories])),"ADULTS",
IF(ISNUMBER(SEARCH("*CHILDREN*",Table1[categories])),"CHILDREN",
IF(ISNUMBER(SEARCH("*TEENS*",Table1[categories])),"TEENS"))))</f>
        <v>#VALUE!</v>
      </c>
      <c r="C2106" t="e">
        <f>Table1[[#This Row],[startdatetime]]</f>
        <v>#VALUE!</v>
      </c>
      <c r="D2106" t="e">
        <f>CONCATENATE(Table1[[#This Row],[summary]],
CHAR(13),
Table1[[#This Row],[startdayname]],
", ",
TEXT((Table1[[#This Row],[startshortdate]]),"MMM D"),
CHAR(13),
TEXT((Table1[[#This Row],[starttime]]), "h:mm am/pm"),CHAR(13),Table1[[#This Row],[description]],CHAR(13))</f>
        <v>#VALUE!</v>
      </c>
    </row>
    <row r="2107" spans="1:4" x14ac:dyDescent="0.25">
      <c r="A2107" t="e">
        <f>VLOOKUP(Table1[[#This Row],[locationaddress]],VENUEID!$A$2:$B$28,1,TRUE)</f>
        <v>#VALUE!</v>
      </c>
      <c r="B2107" t="e">
        <f>IF(Table1[[#This Row],[categories]]="","",
IF(ISNUMBER(SEARCH("*ADULTS*",Table1[categories])),"ADULTS",
IF(ISNUMBER(SEARCH("*CHILDREN*",Table1[categories])),"CHILDREN",
IF(ISNUMBER(SEARCH("*TEENS*",Table1[categories])),"TEENS"))))</f>
        <v>#VALUE!</v>
      </c>
      <c r="C2107" t="e">
        <f>Table1[[#This Row],[startdatetime]]</f>
        <v>#VALUE!</v>
      </c>
      <c r="D2107" t="e">
        <f>CONCATENATE(Table1[[#This Row],[summary]],
CHAR(13),
Table1[[#This Row],[startdayname]],
", ",
TEXT((Table1[[#This Row],[startshortdate]]),"MMM D"),
CHAR(13),
TEXT((Table1[[#This Row],[starttime]]), "h:mm am/pm"),CHAR(13),Table1[[#This Row],[description]],CHAR(13))</f>
        <v>#VALUE!</v>
      </c>
    </row>
    <row r="2108" spans="1:4" x14ac:dyDescent="0.25">
      <c r="A2108" t="e">
        <f>VLOOKUP(Table1[[#This Row],[locationaddress]],VENUEID!$A$2:$B$28,1,TRUE)</f>
        <v>#VALUE!</v>
      </c>
      <c r="B2108" t="e">
        <f>IF(Table1[[#This Row],[categories]]="","",
IF(ISNUMBER(SEARCH("*ADULTS*",Table1[categories])),"ADULTS",
IF(ISNUMBER(SEARCH("*CHILDREN*",Table1[categories])),"CHILDREN",
IF(ISNUMBER(SEARCH("*TEENS*",Table1[categories])),"TEENS"))))</f>
        <v>#VALUE!</v>
      </c>
      <c r="C2108" t="e">
        <f>Table1[[#This Row],[startdatetime]]</f>
        <v>#VALUE!</v>
      </c>
      <c r="D2108" t="e">
        <f>CONCATENATE(Table1[[#This Row],[summary]],
CHAR(13),
Table1[[#This Row],[startdayname]],
", ",
TEXT((Table1[[#This Row],[startshortdate]]),"MMM D"),
CHAR(13),
TEXT((Table1[[#This Row],[starttime]]), "h:mm am/pm"),CHAR(13),Table1[[#This Row],[description]],CHAR(13))</f>
        <v>#VALUE!</v>
      </c>
    </row>
    <row r="2109" spans="1:4" x14ac:dyDescent="0.25">
      <c r="A2109" t="e">
        <f>VLOOKUP(Table1[[#This Row],[locationaddress]],VENUEID!$A$2:$B$28,1,TRUE)</f>
        <v>#VALUE!</v>
      </c>
      <c r="B2109" t="e">
        <f>IF(Table1[[#This Row],[categories]]="","",
IF(ISNUMBER(SEARCH("*ADULTS*",Table1[categories])),"ADULTS",
IF(ISNUMBER(SEARCH("*CHILDREN*",Table1[categories])),"CHILDREN",
IF(ISNUMBER(SEARCH("*TEENS*",Table1[categories])),"TEENS"))))</f>
        <v>#VALUE!</v>
      </c>
      <c r="C2109" t="e">
        <f>Table1[[#This Row],[startdatetime]]</f>
        <v>#VALUE!</v>
      </c>
      <c r="D2109" t="e">
        <f>CONCATENATE(Table1[[#This Row],[summary]],
CHAR(13),
Table1[[#This Row],[startdayname]],
", ",
TEXT((Table1[[#This Row],[startshortdate]]),"MMM D"),
CHAR(13),
TEXT((Table1[[#This Row],[starttime]]), "h:mm am/pm"),CHAR(13),Table1[[#This Row],[description]],CHAR(13))</f>
        <v>#VALUE!</v>
      </c>
    </row>
    <row r="2110" spans="1:4" x14ac:dyDescent="0.25">
      <c r="A2110" t="e">
        <f>VLOOKUP(Table1[[#This Row],[locationaddress]],VENUEID!$A$2:$B$28,1,TRUE)</f>
        <v>#VALUE!</v>
      </c>
      <c r="B2110" t="e">
        <f>IF(Table1[[#This Row],[categories]]="","",
IF(ISNUMBER(SEARCH("*ADULTS*",Table1[categories])),"ADULTS",
IF(ISNUMBER(SEARCH("*CHILDREN*",Table1[categories])),"CHILDREN",
IF(ISNUMBER(SEARCH("*TEENS*",Table1[categories])),"TEENS"))))</f>
        <v>#VALUE!</v>
      </c>
      <c r="C2110" t="e">
        <f>Table1[[#This Row],[startdatetime]]</f>
        <v>#VALUE!</v>
      </c>
      <c r="D2110" t="e">
        <f>CONCATENATE(Table1[[#This Row],[summary]],
CHAR(13),
Table1[[#This Row],[startdayname]],
", ",
TEXT((Table1[[#This Row],[startshortdate]]),"MMM D"),
CHAR(13),
TEXT((Table1[[#This Row],[starttime]]), "h:mm am/pm"),CHAR(13),Table1[[#This Row],[description]],CHAR(13))</f>
        <v>#VALUE!</v>
      </c>
    </row>
    <row r="2111" spans="1:4" x14ac:dyDescent="0.25">
      <c r="A2111" t="e">
        <f>VLOOKUP(Table1[[#This Row],[locationaddress]],VENUEID!$A$2:$B$28,1,TRUE)</f>
        <v>#VALUE!</v>
      </c>
      <c r="B2111" t="e">
        <f>IF(Table1[[#This Row],[categories]]="","",
IF(ISNUMBER(SEARCH("*ADULTS*",Table1[categories])),"ADULTS",
IF(ISNUMBER(SEARCH("*CHILDREN*",Table1[categories])),"CHILDREN",
IF(ISNUMBER(SEARCH("*TEENS*",Table1[categories])),"TEENS"))))</f>
        <v>#VALUE!</v>
      </c>
      <c r="C2111" t="e">
        <f>Table1[[#This Row],[startdatetime]]</f>
        <v>#VALUE!</v>
      </c>
      <c r="D2111" t="e">
        <f>CONCATENATE(Table1[[#This Row],[summary]],
CHAR(13),
Table1[[#This Row],[startdayname]],
", ",
TEXT((Table1[[#This Row],[startshortdate]]),"MMM D"),
CHAR(13),
TEXT((Table1[[#This Row],[starttime]]), "h:mm am/pm"),CHAR(13),Table1[[#This Row],[description]],CHAR(13))</f>
        <v>#VALUE!</v>
      </c>
    </row>
    <row r="2112" spans="1:4" x14ac:dyDescent="0.25">
      <c r="A2112" t="e">
        <f>VLOOKUP(Table1[[#This Row],[locationaddress]],VENUEID!$A$2:$B$28,1,TRUE)</f>
        <v>#VALUE!</v>
      </c>
      <c r="B2112" t="e">
        <f>IF(Table1[[#This Row],[categories]]="","",
IF(ISNUMBER(SEARCH("*ADULTS*",Table1[categories])),"ADULTS",
IF(ISNUMBER(SEARCH("*CHILDREN*",Table1[categories])),"CHILDREN",
IF(ISNUMBER(SEARCH("*TEENS*",Table1[categories])),"TEENS"))))</f>
        <v>#VALUE!</v>
      </c>
      <c r="C2112" t="e">
        <f>Table1[[#This Row],[startdatetime]]</f>
        <v>#VALUE!</v>
      </c>
      <c r="D2112" t="e">
        <f>CONCATENATE(Table1[[#This Row],[summary]],
CHAR(13),
Table1[[#This Row],[startdayname]],
", ",
TEXT((Table1[[#This Row],[startshortdate]]),"MMM D"),
CHAR(13),
TEXT((Table1[[#This Row],[starttime]]), "h:mm am/pm"),CHAR(13),Table1[[#This Row],[description]],CHAR(13))</f>
        <v>#VALUE!</v>
      </c>
    </row>
    <row r="2113" spans="1:4" x14ac:dyDescent="0.25">
      <c r="A2113" t="e">
        <f>VLOOKUP(Table1[[#This Row],[locationaddress]],VENUEID!$A$2:$B$28,1,TRUE)</f>
        <v>#VALUE!</v>
      </c>
      <c r="B2113" t="e">
        <f>IF(Table1[[#This Row],[categories]]="","",
IF(ISNUMBER(SEARCH("*ADULTS*",Table1[categories])),"ADULTS",
IF(ISNUMBER(SEARCH("*CHILDREN*",Table1[categories])),"CHILDREN",
IF(ISNUMBER(SEARCH("*TEENS*",Table1[categories])),"TEENS"))))</f>
        <v>#VALUE!</v>
      </c>
      <c r="C2113" t="e">
        <f>Table1[[#This Row],[startdatetime]]</f>
        <v>#VALUE!</v>
      </c>
      <c r="D2113" t="e">
        <f>CONCATENATE(Table1[[#This Row],[summary]],
CHAR(13),
Table1[[#This Row],[startdayname]],
", ",
TEXT((Table1[[#This Row],[startshortdate]]),"MMM D"),
CHAR(13),
TEXT((Table1[[#This Row],[starttime]]), "h:mm am/pm"),CHAR(13),Table1[[#This Row],[description]],CHAR(13))</f>
        <v>#VALUE!</v>
      </c>
    </row>
    <row r="2114" spans="1:4" x14ac:dyDescent="0.25">
      <c r="A2114" t="e">
        <f>VLOOKUP(Table1[[#This Row],[locationaddress]],VENUEID!$A$2:$B$28,1,TRUE)</f>
        <v>#VALUE!</v>
      </c>
      <c r="B2114" t="e">
        <f>IF(Table1[[#This Row],[categories]]="","",
IF(ISNUMBER(SEARCH("*ADULTS*",Table1[categories])),"ADULTS",
IF(ISNUMBER(SEARCH("*CHILDREN*",Table1[categories])),"CHILDREN",
IF(ISNUMBER(SEARCH("*TEENS*",Table1[categories])),"TEENS"))))</f>
        <v>#VALUE!</v>
      </c>
      <c r="C2114" t="e">
        <f>Table1[[#This Row],[startdatetime]]</f>
        <v>#VALUE!</v>
      </c>
      <c r="D2114" t="e">
        <f>CONCATENATE(Table1[[#This Row],[summary]],
CHAR(13),
Table1[[#This Row],[startdayname]],
", ",
TEXT((Table1[[#This Row],[startshortdate]]),"MMM D"),
CHAR(13),
TEXT((Table1[[#This Row],[starttime]]), "h:mm am/pm"),CHAR(13),Table1[[#This Row],[description]],CHAR(13))</f>
        <v>#VALUE!</v>
      </c>
    </row>
    <row r="2115" spans="1:4" x14ac:dyDescent="0.25">
      <c r="A2115" t="e">
        <f>VLOOKUP(Table1[[#This Row],[locationaddress]],VENUEID!$A$2:$B$28,1,TRUE)</f>
        <v>#VALUE!</v>
      </c>
      <c r="B2115" t="e">
        <f>IF(Table1[[#This Row],[categories]]="","",
IF(ISNUMBER(SEARCH("*ADULTS*",Table1[categories])),"ADULTS",
IF(ISNUMBER(SEARCH("*CHILDREN*",Table1[categories])),"CHILDREN",
IF(ISNUMBER(SEARCH("*TEENS*",Table1[categories])),"TEENS"))))</f>
        <v>#VALUE!</v>
      </c>
      <c r="C2115" t="e">
        <f>Table1[[#This Row],[startdatetime]]</f>
        <v>#VALUE!</v>
      </c>
      <c r="D2115" t="e">
        <f>CONCATENATE(Table1[[#This Row],[summary]],
CHAR(13),
Table1[[#This Row],[startdayname]],
", ",
TEXT((Table1[[#This Row],[startshortdate]]),"MMM D"),
CHAR(13),
TEXT((Table1[[#This Row],[starttime]]), "h:mm am/pm"),CHAR(13),Table1[[#This Row],[description]],CHAR(13))</f>
        <v>#VALUE!</v>
      </c>
    </row>
    <row r="2116" spans="1:4" x14ac:dyDescent="0.25">
      <c r="A2116" t="e">
        <f>VLOOKUP(Table1[[#This Row],[locationaddress]],VENUEID!$A$2:$B$28,1,TRUE)</f>
        <v>#VALUE!</v>
      </c>
      <c r="B2116" t="e">
        <f>IF(Table1[[#This Row],[categories]]="","",
IF(ISNUMBER(SEARCH("*ADULTS*",Table1[categories])),"ADULTS",
IF(ISNUMBER(SEARCH("*CHILDREN*",Table1[categories])),"CHILDREN",
IF(ISNUMBER(SEARCH("*TEENS*",Table1[categories])),"TEENS"))))</f>
        <v>#VALUE!</v>
      </c>
      <c r="C2116" t="e">
        <f>Table1[[#This Row],[startdatetime]]</f>
        <v>#VALUE!</v>
      </c>
      <c r="D2116" t="e">
        <f>CONCATENATE(Table1[[#This Row],[summary]],
CHAR(13),
Table1[[#This Row],[startdayname]],
", ",
TEXT((Table1[[#This Row],[startshortdate]]),"MMM D"),
CHAR(13),
TEXT((Table1[[#This Row],[starttime]]), "h:mm am/pm"),CHAR(13),Table1[[#This Row],[description]],CHAR(13))</f>
        <v>#VALUE!</v>
      </c>
    </row>
    <row r="2117" spans="1:4" x14ac:dyDescent="0.25">
      <c r="A2117" t="e">
        <f>VLOOKUP(Table1[[#This Row],[locationaddress]],VENUEID!$A$2:$B$28,1,TRUE)</f>
        <v>#VALUE!</v>
      </c>
      <c r="B2117" t="e">
        <f>IF(Table1[[#This Row],[categories]]="","",
IF(ISNUMBER(SEARCH("*ADULTS*",Table1[categories])),"ADULTS",
IF(ISNUMBER(SEARCH("*CHILDREN*",Table1[categories])),"CHILDREN",
IF(ISNUMBER(SEARCH("*TEENS*",Table1[categories])),"TEENS"))))</f>
        <v>#VALUE!</v>
      </c>
      <c r="C2117" t="e">
        <f>Table1[[#This Row],[startdatetime]]</f>
        <v>#VALUE!</v>
      </c>
      <c r="D2117" t="e">
        <f>CONCATENATE(Table1[[#This Row],[summary]],
CHAR(13),
Table1[[#This Row],[startdayname]],
", ",
TEXT((Table1[[#This Row],[startshortdate]]),"MMM D"),
CHAR(13),
TEXT((Table1[[#This Row],[starttime]]), "h:mm am/pm"),CHAR(13),Table1[[#This Row],[description]],CHAR(13))</f>
        <v>#VALUE!</v>
      </c>
    </row>
    <row r="2118" spans="1:4" x14ac:dyDescent="0.25">
      <c r="A2118" t="e">
        <f>VLOOKUP(Table1[[#This Row],[locationaddress]],VENUEID!$A$2:$B$28,1,TRUE)</f>
        <v>#VALUE!</v>
      </c>
      <c r="B2118" t="e">
        <f>IF(Table1[[#This Row],[categories]]="","",
IF(ISNUMBER(SEARCH("*ADULTS*",Table1[categories])),"ADULTS",
IF(ISNUMBER(SEARCH("*CHILDREN*",Table1[categories])),"CHILDREN",
IF(ISNUMBER(SEARCH("*TEENS*",Table1[categories])),"TEENS"))))</f>
        <v>#VALUE!</v>
      </c>
      <c r="C2118" t="e">
        <f>Table1[[#This Row],[startdatetime]]</f>
        <v>#VALUE!</v>
      </c>
      <c r="D2118" t="e">
        <f>CONCATENATE(Table1[[#This Row],[summary]],
CHAR(13),
Table1[[#This Row],[startdayname]],
", ",
TEXT((Table1[[#This Row],[startshortdate]]),"MMM D"),
CHAR(13),
TEXT((Table1[[#This Row],[starttime]]), "h:mm am/pm"),CHAR(13),Table1[[#This Row],[description]],CHAR(13))</f>
        <v>#VALUE!</v>
      </c>
    </row>
    <row r="2119" spans="1:4" x14ac:dyDescent="0.25">
      <c r="A2119" t="e">
        <f>VLOOKUP(Table1[[#This Row],[locationaddress]],VENUEID!$A$2:$B$28,1,TRUE)</f>
        <v>#VALUE!</v>
      </c>
      <c r="B2119" t="e">
        <f>IF(Table1[[#This Row],[categories]]="","",
IF(ISNUMBER(SEARCH("*ADULTS*",Table1[categories])),"ADULTS",
IF(ISNUMBER(SEARCH("*CHILDREN*",Table1[categories])),"CHILDREN",
IF(ISNUMBER(SEARCH("*TEENS*",Table1[categories])),"TEENS"))))</f>
        <v>#VALUE!</v>
      </c>
      <c r="C2119" t="e">
        <f>Table1[[#This Row],[startdatetime]]</f>
        <v>#VALUE!</v>
      </c>
      <c r="D2119" t="e">
        <f>CONCATENATE(Table1[[#This Row],[summary]],
CHAR(13),
Table1[[#This Row],[startdayname]],
", ",
TEXT((Table1[[#This Row],[startshortdate]]),"MMM D"),
CHAR(13),
TEXT((Table1[[#This Row],[starttime]]), "h:mm am/pm"),CHAR(13),Table1[[#This Row],[description]],CHAR(13))</f>
        <v>#VALUE!</v>
      </c>
    </row>
    <row r="2120" spans="1:4" x14ac:dyDescent="0.25">
      <c r="A2120" t="e">
        <f>VLOOKUP(Table1[[#This Row],[locationaddress]],VENUEID!$A$2:$B$28,1,TRUE)</f>
        <v>#VALUE!</v>
      </c>
      <c r="B2120" t="e">
        <f>IF(Table1[[#This Row],[categories]]="","",
IF(ISNUMBER(SEARCH("*ADULTS*",Table1[categories])),"ADULTS",
IF(ISNUMBER(SEARCH("*CHILDREN*",Table1[categories])),"CHILDREN",
IF(ISNUMBER(SEARCH("*TEENS*",Table1[categories])),"TEENS"))))</f>
        <v>#VALUE!</v>
      </c>
      <c r="C2120" t="e">
        <f>Table1[[#This Row],[startdatetime]]</f>
        <v>#VALUE!</v>
      </c>
      <c r="D2120" t="e">
        <f>CONCATENATE(Table1[[#This Row],[summary]],
CHAR(13),
Table1[[#This Row],[startdayname]],
", ",
TEXT((Table1[[#This Row],[startshortdate]]),"MMM D"),
CHAR(13),
TEXT((Table1[[#This Row],[starttime]]), "h:mm am/pm"),CHAR(13),Table1[[#This Row],[description]],CHAR(13))</f>
        <v>#VALUE!</v>
      </c>
    </row>
    <row r="2121" spans="1:4" x14ac:dyDescent="0.25">
      <c r="A2121" t="e">
        <f>VLOOKUP(Table1[[#This Row],[locationaddress]],VENUEID!$A$2:$B$28,1,TRUE)</f>
        <v>#VALUE!</v>
      </c>
      <c r="B2121" t="e">
        <f>IF(Table1[[#This Row],[categories]]="","",
IF(ISNUMBER(SEARCH("*ADULTS*",Table1[categories])),"ADULTS",
IF(ISNUMBER(SEARCH("*CHILDREN*",Table1[categories])),"CHILDREN",
IF(ISNUMBER(SEARCH("*TEENS*",Table1[categories])),"TEENS"))))</f>
        <v>#VALUE!</v>
      </c>
      <c r="C2121" t="e">
        <f>Table1[[#This Row],[startdatetime]]</f>
        <v>#VALUE!</v>
      </c>
      <c r="D2121" t="e">
        <f>CONCATENATE(Table1[[#This Row],[summary]],
CHAR(13),
Table1[[#This Row],[startdayname]],
", ",
TEXT((Table1[[#This Row],[startshortdate]]),"MMM D"),
CHAR(13),
TEXT((Table1[[#This Row],[starttime]]), "h:mm am/pm"),CHAR(13),Table1[[#This Row],[description]],CHAR(13))</f>
        <v>#VALUE!</v>
      </c>
    </row>
    <row r="2122" spans="1:4" x14ac:dyDescent="0.25">
      <c r="A2122" t="e">
        <f>VLOOKUP(Table1[[#This Row],[locationaddress]],VENUEID!$A$2:$B$28,1,TRUE)</f>
        <v>#VALUE!</v>
      </c>
      <c r="B2122" t="e">
        <f>IF(Table1[[#This Row],[categories]]="","",
IF(ISNUMBER(SEARCH("*ADULTS*",Table1[categories])),"ADULTS",
IF(ISNUMBER(SEARCH("*CHILDREN*",Table1[categories])),"CHILDREN",
IF(ISNUMBER(SEARCH("*TEENS*",Table1[categories])),"TEENS"))))</f>
        <v>#VALUE!</v>
      </c>
      <c r="C2122" t="e">
        <f>Table1[[#This Row],[startdatetime]]</f>
        <v>#VALUE!</v>
      </c>
      <c r="D2122" t="e">
        <f>CONCATENATE(Table1[[#This Row],[summary]],
CHAR(13),
Table1[[#This Row],[startdayname]],
", ",
TEXT((Table1[[#This Row],[startshortdate]]),"MMM D"),
CHAR(13),
TEXT((Table1[[#This Row],[starttime]]), "h:mm am/pm"),CHAR(13),Table1[[#This Row],[description]],CHAR(13))</f>
        <v>#VALUE!</v>
      </c>
    </row>
    <row r="2123" spans="1:4" x14ac:dyDescent="0.25">
      <c r="A2123" t="e">
        <f>VLOOKUP(Table1[[#This Row],[locationaddress]],VENUEID!$A$2:$B$28,1,TRUE)</f>
        <v>#VALUE!</v>
      </c>
      <c r="B2123" t="e">
        <f>IF(Table1[[#This Row],[categories]]="","",
IF(ISNUMBER(SEARCH("*ADULTS*",Table1[categories])),"ADULTS",
IF(ISNUMBER(SEARCH("*CHILDREN*",Table1[categories])),"CHILDREN",
IF(ISNUMBER(SEARCH("*TEENS*",Table1[categories])),"TEENS"))))</f>
        <v>#VALUE!</v>
      </c>
      <c r="C2123" t="e">
        <f>Table1[[#This Row],[startdatetime]]</f>
        <v>#VALUE!</v>
      </c>
      <c r="D2123" t="e">
        <f>CONCATENATE(Table1[[#This Row],[summary]],
CHAR(13),
Table1[[#This Row],[startdayname]],
", ",
TEXT((Table1[[#This Row],[startshortdate]]),"MMM D"),
CHAR(13),
TEXT((Table1[[#This Row],[starttime]]), "h:mm am/pm"),CHAR(13),Table1[[#This Row],[description]],CHAR(13))</f>
        <v>#VALUE!</v>
      </c>
    </row>
    <row r="2124" spans="1:4" x14ac:dyDescent="0.25">
      <c r="A2124" t="e">
        <f>VLOOKUP(Table1[[#This Row],[locationaddress]],VENUEID!$A$2:$B$28,1,TRUE)</f>
        <v>#VALUE!</v>
      </c>
      <c r="B2124" t="e">
        <f>IF(Table1[[#This Row],[categories]]="","",
IF(ISNUMBER(SEARCH("*ADULTS*",Table1[categories])),"ADULTS",
IF(ISNUMBER(SEARCH("*CHILDREN*",Table1[categories])),"CHILDREN",
IF(ISNUMBER(SEARCH("*TEENS*",Table1[categories])),"TEENS"))))</f>
        <v>#VALUE!</v>
      </c>
      <c r="C2124" t="e">
        <f>Table1[[#This Row],[startdatetime]]</f>
        <v>#VALUE!</v>
      </c>
      <c r="D2124" t="e">
        <f>CONCATENATE(Table1[[#This Row],[summary]],
CHAR(13),
Table1[[#This Row],[startdayname]],
", ",
TEXT((Table1[[#This Row],[startshortdate]]),"MMM D"),
CHAR(13),
TEXT((Table1[[#This Row],[starttime]]), "h:mm am/pm"),CHAR(13),Table1[[#This Row],[description]],CHAR(13))</f>
        <v>#VALUE!</v>
      </c>
    </row>
    <row r="2125" spans="1:4" x14ac:dyDescent="0.25">
      <c r="A2125" t="e">
        <f>VLOOKUP(Table1[[#This Row],[locationaddress]],VENUEID!$A$2:$B$28,1,TRUE)</f>
        <v>#VALUE!</v>
      </c>
      <c r="B2125" t="e">
        <f>IF(Table1[[#This Row],[categories]]="","",
IF(ISNUMBER(SEARCH("*ADULTS*",Table1[categories])),"ADULTS",
IF(ISNUMBER(SEARCH("*CHILDREN*",Table1[categories])),"CHILDREN",
IF(ISNUMBER(SEARCH("*TEENS*",Table1[categories])),"TEENS"))))</f>
        <v>#VALUE!</v>
      </c>
      <c r="C2125" t="e">
        <f>Table1[[#This Row],[startdatetime]]</f>
        <v>#VALUE!</v>
      </c>
      <c r="D2125" t="e">
        <f>CONCATENATE(Table1[[#This Row],[summary]],
CHAR(13),
Table1[[#This Row],[startdayname]],
", ",
TEXT((Table1[[#This Row],[startshortdate]]),"MMM D"),
CHAR(13),
TEXT((Table1[[#This Row],[starttime]]), "h:mm am/pm"),CHAR(13),Table1[[#This Row],[description]],CHAR(13))</f>
        <v>#VALUE!</v>
      </c>
    </row>
    <row r="2126" spans="1:4" x14ac:dyDescent="0.25">
      <c r="A2126" t="e">
        <f>VLOOKUP(Table1[[#This Row],[locationaddress]],VENUEID!$A$2:$B$28,1,TRUE)</f>
        <v>#VALUE!</v>
      </c>
      <c r="B2126" t="e">
        <f>IF(Table1[[#This Row],[categories]]="","",
IF(ISNUMBER(SEARCH("*ADULTS*",Table1[categories])),"ADULTS",
IF(ISNUMBER(SEARCH("*CHILDREN*",Table1[categories])),"CHILDREN",
IF(ISNUMBER(SEARCH("*TEENS*",Table1[categories])),"TEENS"))))</f>
        <v>#VALUE!</v>
      </c>
      <c r="C2126" t="e">
        <f>Table1[[#This Row],[startdatetime]]</f>
        <v>#VALUE!</v>
      </c>
      <c r="D2126" t="e">
        <f>CONCATENATE(Table1[[#This Row],[summary]],
CHAR(13),
Table1[[#This Row],[startdayname]],
", ",
TEXT((Table1[[#This Row],[startshortdate]]),"MMM D"),
CHAR(13),
TEXT((Table1[[#This Row],[starttime]]), "h:mm am/pm"),CHAR(13),Table1[[#This Row],[description]],CHAR(13))</f>
        <v>#VALUE!</v>
      </c>
    </row>
    <row r="2127" spans="1:4" x14ac:dyDescent="0.25">
      <c r="A2127" t="e">
        <f>VLOOKUP(Table1[[#This Row],[locationaddress]],VENUEID!$A$2:$B$28,1,TRUE)</f>
        <v>#VALUE!</v>
      </c>
      <c r="B2127" t="e">
        <f>IF(Table1[[#This Row],[categories]]="","",
IF(ISNUMBER(SEARCH("*ADULTS*",Table1[categories])),"ADULTS",
IF(ISNUMBER(SEARCH("*CHILDREN*",Table1[categories])),"CHILDREN",
IF(ISNUMBER(SEARCH("*TEENS*",Table1[categories])),"TEENS"))))</f>
        <v>#VALUE!</v>
      </c>
      <c r="C2127" t="e">
        <f>Table1[[#This Row],[startdatetime]]</f>
        <v>#VALUE!</v>
      </c>
      <c r="D2127" t="e">
        <f>CONCATENATE(Table1[[#This Row],[summary]],
CHAR(13),
Table1[[#This Row],[startdayname]],
", ",
TEXT((Table1[[#This Row],[startshortdate]]),"MMM D"),
CHAR(13),
TEXT((Table1[[#This Row],[starttime]]), "h:mm am/pm"),CHAR(13),Table1[[#This Row],[description]],CHAR(13))</f>
        <v>#VALUE!</v>
      </c>
    </row>
    <row r="2128" spans="1:4" x14ac:dyDescent="0.25">
      <c r="A2128" t="e">
        <f>VLOOKUP(Table1[[#This Row],[locationaddress]],VENUEID!$A$2:$B$28,1,TRUE)</f>
        <v>#VALUE!</v>
      </c>
      <c r="B2128" t="e">
        <f>IF(Table1[[#This Row],[categories]]="","",
IF(ISNUMBER(SEARCH("*ADULTS*",Table1[categories])),"ADULTS",
IF(ISNUMBER(SEARCH("*CHILDREN*",Table1[categories])),"CHILDREN",
IF(ISNUMBER(SEARCH("*TEENS*",Table1[categories])),"TEENS"))))</f>
        <v>#VALUE!</v>
      </c>
      <c r="C2128" t="e">
        <f>Table1[[#This Row],[startdatetime]]</f>
        <v>#VALUE!</v>
      </c>
      <c r="D2128" t="e">
        <f>CONCATENATE(Table1[[#This Row],[summary]],
CHAR(13),
Table1[[#This Row],[startdayname]],
", ",
TEXT((Table1[[#This Row],[startshortdate]]),"MMM D"),
CHAR(13),
TEXT((Table1[[#This Row],[starttime]]), "h:mm am/pm"),CHAR(13),Table1[[#This Row],[description]],CHAR(13))</f>
        <v>#VALUE!</v>
      </c>
    </row>
    <row r="2129" spans="1:4" x14ac:dyDescent="0.25">
      <c r="A2129" t="e">
        <f>VLOOKUP(Table1[[#This Row],[locationaddress]],VENUEID!$A$2:$B$28,1,TRUE)</f>
        <v>#VALUE!</v>
      </c>
      <c r="B2129" t="e">
        <f>IF(Table1[[#This Row],[categories]]="","",
IF(ISNUMBER(SEARCH("*ADULTS*",Table1[categories])),"ADULTS",
IF(ISNUMBER(SEARCH("*CHILDREN*",Table1[categories])),"CHILDREN",
IF(ISNUMBER(SEARCH("*TEENS*",Table1[categories])),"TEENS"))))</f>
        <v>#VALUE!</v>
      </c>
      <c r="C2129" t="e">
        <f>Table1[[#This Row],[startdatetime]]</f>
        <v>#VALUE!</v>
      </c>
      <c r="D2129" t="e">
        <f>CONCATENATE(Table1[[#This Row],[summary]],
CHAR(13),
Table1[[#This Row],[startdayname]],
", ",
TEXT((Table1[[#This Row],[startshortdate]]),"MMM D"),
CHAR(13),
TEXT((Table1[[#This Row],[starttime]]), "h:mm am/pm"),CHAR(13),Table1[[#This Row],[description]],CHAR(13))</f>
        <v>#VALUE!</v>
      </c>
    </row>
    <row r="2130" spans="1:4" x14ac:dyDescent="0.25">
      <c r="A2130" t="e">
        <f>VLOOKUP(Table1[[#This Row],[locationaddress]],VENUEID!$A$2:$B$28,1,TRUE)</f>
        <v>#VALUE!</v>
      </c>
      <c r="B2130" t="e">
        <f>IF(Table1[[#This Row],[categories]]="","",
IF(ISNUMBER(SEARCH("*ADULTS*",Table1[categories])),"ADULTS",
IF(ISNUMBER(SEARCH("*CHILDREN*",Table1[categories])),"CHILDREN",
IF(ISNUMBER(SEARCH("*TEENS*",Table1[categories])),"TEENS"))))</f>
        <v>#VALUE!</v>
      </c>
      <c r="C2130" t="e">
        <f>Table1[[#This Row],[startdatetime]]</f>
        <v>#VALUE!</v>
      </c>
      <c r="D2130" t="e">
        <f>CONCATENATE(Table1[[#This Row],[summary]],
CHAR(13),
Table1[[#This Row],[startdayname]],
", ",
TEXT((Table1[[#This Row],[startshortdate]]),"MMM D"),
CHAR(13),
TEXT((Table1[[#This Row],[starttime]]), "h:mm am/pm"),CHAR(13),Table1[[#This Row],[description]],CHAR(13))</f>
        <v>#VALUE!</v>
      </c>
    </row>
    <row r="2131" spans="1:4" x14ac:dyDescent="0.25">
      <c r="A2131" t="e">
        <f>VLOOKUP(Table1[[#This Row],[locationaddress]],VENUEID!$A$2:$B$28,1,TRUE)</f>
        <v>#VALUE!</v>
      </c>
      <c r="B2131" t="e">
        <f>IF(Table1[[#This Row],[categories]]="","",
IF(ISNUMBER(SEARCH("*ADULTS*",Table1[categories])),"ADULTS",
IF(ISNUMBER(SEARCH("*CHILDREN*",Table1[categories])),"CHILDREN",
IF(ISNUMBER(SEARCH("*TEENS*",Table1[categories])),"TEENS"))))</f>
        <v>#VALUE!</v>
      </c>
      <c r="C2131" t="e">
        <f>Table1[[#This Row],[startdatetime]]</f>
        <v>#VALUE!</v>
      </c>
      <c r="D2131" t="e">
        <f>CONCATENATE(Table1[[#This Row],[summary]],
CHAR(13),
Table1[[#This Row],[startdayname]],
", ",
TEXT((Table1[[#This Row],[startshortdate]]),"MMM D"),
CHAR(13),
TEXT((Table1[[#This Row],[starttime]]), "h:mm am/pm"),CHAR(13),Table1[[#This Row],[description]],CHAR(13))</f>
        <v>#VALUE!</v>
      </c>
    </row>
    <row r="2132" spans="1:4" x14ac:dyDescent="0.25">
      <c r="A2132" t="e">
        <f>VLOOKUP(Table1[[#This Row],[locationaddress]],VENUEID!$A$2:$B$28,1,TRUE)</f>
        <v>#VALUE!</v>
      </c>
      <c r="B2132" t="e">
        <f>IF(Table1[[#This Row],[categories]]="","",
IF(ISNUMBER(SEARCH("*ADULTS*",Table1[categories])),"ADULTS",
IF(ISNUMBER(SEARCH("*CHILDREN*",Table1[categories])),"CHILDREN",
IF(ISNUMBER(SEARCH("*TEENS*",Table1[categories])),"TEENS"))))</f>
        <v>#VALUE!</v>
      </c>
      <c r="C2132" t="e">
        <f>Table1[[#This Row],[startdatetime]]</f>
        <v>#VALUE!</v>
      </c>
      <c r="D2132" t="e">
        <f>CONCATENATE(Table1[[#This Row],[summary]],
CHAR(13),
Table1[[#This Row],[startdayname]],
", ",
TEXT((Table1[[#This Row],[startshortdate]]),"MMM D"),
CHAR(13),
TEXT((Table1[[#This Row],[starttime]]), "h:mm am/pm"),CHAR(13),Table1[[#This Row],[description]],CHAR(13))</f>
        <v>#VALUE!</v>
      </c>
    </row>
    <row r="2133" spans="1:4" x14ac:dyDescent="0.25">
      <c r="A2133" t="e">
        <f>VLOOKUP(Table1[[#This Row],[locationaddress]],VENUEID!$A$2:$B$28,1,TRUE)</f>
        <v>#VALUE!</v>
      </c>
      <c r="B2133" t="e">
        <f>IF(Table1[[#This Row],[categories]]="","",
IF(ISNUMBER(SEARCH("*ADULTS*",Table1[categories])),"ADULTS",
IF(ISNUMBER(SEARCH("*CHILDREN*",Table1[categories])),"CHILDREN",
IF(ISNUMBER(SEARCH("*TEENS*",Table1[categories])),"TEENS"))))</f>
        <v>#VALUE!</v>
      </c>
      <c r="C2133" t="e">
        <f>Table1[[#This Row],[startdatetime]]</f>
        <v>#VALUE!</v>
      </c>
      <c r="D2133" t="e">
        <f>CONCATENATE(Table1[[#This Row],[summary]],
CHAR(13),
Table1[[#This Row],[startdayname]],
", ",
TEXT((Table1[[#This Row],[startshortdate]]),"MMM D"),
CHAR(13),
TEXT((Table1[[#This Row],[starttime]]), "h:mm am/pm"),CHAR(13),Table1[[#This Row],[description]],CHAR(13))</f>
        <v>#VALUE!</v>
      </c>
    </row>
    <row r="2134" spans="1:4" x14ac:dyDescent="0.25">
      <c r="A2134" t="e">
        <f>VLOOKUP(Table1[[#This Row],[locationaddress]],VENUEID!$A$2:$B$28,1,TRUE)</f>
        <v>#VALUE!</v>
      </c>
      <c r="B2134" t="e">
        <f>IF(Table1[[#This Row],[categories]]="","",
IF(ISNUMBER(SEARCH("*ADULTS*",Table1[categories])),"ADULTS",
IF(ISNUMBER(SEARCH("*CHILDREN*",Table1[categories])),"CHILDREN",
IF(ISNUMBER(SEARCH("*TEENS*",Table1[categories])),"TEENS"))))</f>
        <v>#VALUE!</v>
      </c>
      <c r="C2134" t="e">
        <f>Table1[[#This Row],[startdatetime]]</f>
        <v>#VALUE!</v>
      </c>
      <c r="D2134" t="e">
        <f>CONCATENATE(Table1[[#This Row],[summary]],
CHAR(13),
Table1[[#This Row],[startdayname]],
", ",
TEXT((Table1[[#This Row],[startshortdate]]),"MMM D"),
CHAR(13),
TEXT((Table1[[#This Row],[starttime]]), "h:mm am/pm"),CHAR(13),Table1[[#This Row],[description]],CHAR(13))</f>
        <v>#VALUE!</v>
      </c>
    </row>
    <row r="2135" spans="1:4" x14ac:dyDescent="0.25">
      <c r="A2135" t="e">
        <f>VLOOKUP(Table1[[#This Row],[locationaddress]],VENUEID!$A$2:$B$28,1,TRUE)</f>
        <v>#VALUE!</v>
      </c>
      <c r="B2135" t="e">
        <f>IF(Table1[[#This Row],[categories]]="","",
IF(ISNUMBER(SEARCH("*ADULTS*",Table1[categories])),"ADULTS",
IF(ISNUMBER(SEARCH("*CHILDREN*",Table1[categories])),"CHILDREN",
IF(ISNUMBER(SEARCH("*TEENS*",Table1[categories])),"TEENS"))))</f>
        <v>#VALUE!</v>
      </c>
      <c r="C2135" t="e">
        <f>Table1[[#This Row],[startdatetime]]</f>
        <v>#VALUE!</v>
      </c>
      <c r="D2135" t="e">
        <f>CONCATENATE(Table1[[#This Row],[summary]],
CHAR(13),
Table1[[#This Row],[startdayname]],
", ",
TEXT((Table1[[#This Row],[startshortdate]]),"MMM D"),
CHAR(13),
TEXT((Table1[[#This Row],[starttime]]), "h:mm am/pm"),CHAR(13),Table1[[#This Row],[description]],CHAR(13))</f>
        <v>#VALUE!</v>
      </c>
    </row>
    <row r="2136" spans="1:4" x14ac:dyDescent="0.25">
      <c r="A2136" t="e">
        <f>VLOOKUP(Table1[[#This Row],[locationaddress]],VENUEID!$A$2:$B$28,1,TRUE)</f>
        <v>#VALUE!</v>
      </c>
      <c r="B2136" t="e">
        <f>IF(Table1[[#This Row],[categories]]="","",
IF(ISNUMBER(SEARCH("*ADULTS*",Table1[categories])),"ADULTS",
IF(ISNUMBER(SEARCH("*CHILDREN*",Table1[categories])),"CHILDREN",
IF(ISNUMBER(SEARCH("*TEENS*",Table1[categories])),"TEENS"))))</f>
        <v>#VALUE!</v>
      </c>
      <c r="C2136" t="e">
        <f>Table1[[#This Row],[startdatetime]]</f>
        <v>#VALUE!</v>
      </c>
      <c r="D2136" t="e">
        <f>CONCATENATE(Table1[[#This Row],[summary]],
CHAR(13),
Table1[[#This Row],[startdayname]],
", ",
TEXT((Table1[[#This Row],[startshortdate]]),"MMM D"),
CHAR(13),
TEXT((Table1[[#This Row],[starttime]]), "h:mm am/pm"),CHAR(13),Table1[[#This Row],[description]],CHAR(13))</f>
        <v>#VALUE!</v>
      </c>
    </row>
    <row r="2137" spans="1:4" x14ac:dyDescent="0.25">
      <c r="A2137" t="e">
        <f>VLOOKUP(Table1[[#This Row],[locationaddress]],VENUEID!$A$2:$B$28,1,TRUE)</f>
        <v>#VALUE!</v>
      </c>
      <c r="B2137" t="e">
        <f>IF(Table1[[#This Row],[categories]]="","",
IF(ISNUMBER(SEARCH("*ADULTS*",Table1[categories])),"ADULTS",
IF(ISNUMBER(SEARCH("*CHILDREN*",Table1[categories])),"CHILDREN",
IF(ISNUMBER(SEARCH("*TEENS*",Table1[categories])),"TEENS"))))</f>
        <v>#VALUE!</v>
      </c>
      <c r="C2137" t="e">
        <f>Table1[[#This Row],[startdatetime]]</f>
        <v>#VALUE!</v>
      </c>
      <c r="D2137" t="e">
        <f>CONCATENATE(Table1[[#This Row],[summary]],
CHAR(13),
Table1[[#This Row],[startdayname]],
", ",
TEXT((Table1[[#This Row],[startshortdate]]),"MMM D"),
CHAR(13),
TEXT((Table1[[#This Row],[starttime]]), "h:mm am/pm"),CHAR(13),Table1[[#This Row],[description]],CHAR(13))</f>
        <v>#VALUE!</v>
      </c>
    </row>
    <row r="2138" spans="1:4" x14ac:dyDescent="0.25">
      <c r="A2138" t="e">
        <f>VLOOKUP(Table1[[#This Row],[locationaddress]],VENUEID!$A$2:$B$28,1,TRUE)</f>
        <v>#VALUE!</v>
      </c>
      <c r="B2138" t="e">
        <f>IF(Table1[[#This Row],[categories]]="","",
IF(ISNUMBER(SEARCH("*ADULTS*",Table1[categories])),"ADULTS",
IF(ISNUMBER(SEARCH("*CHILDREN*",Table1[categories])),"CHILDREN",
IF(ISNUMBER(SEARCH("*TEENS*",Table1[categories])),"TEENS"))))</f>
        <v>#VALUE!</v>
      </c>
      <c r="C2138" t="e">
        <f>Table1[[#This Row],[startdatetime]]</f>
        <v>#VALUE!</v>
      </c>
      <c r="D2138" t="e">
        <f>CONCATENATE(Table1[[#This Row],[summary]],
CHAR(13),
Table1[[#This Row],[startdayname]],
", ",
TEXT((Table1[[#This Row],[startshortdate]]),"MMM D"),
CHAR(13),
TEXT((Table1[[#This Row],[starttime]]), "h:mm am/pm"),CHAR(13),Table1[[#This Row],[description]],CHAR(13))</f>
        <v>#VALUE!</v>
      </c>
    </row>
    <row r="2139" spans="1:4" x14ac:dyDescent="0.25">
      <c r="A2139" t="e">
        <f>VLOOKUP(Table1[[#This Row],[locationaddress]],VENUEID!$A$2:$B$28,1,TRUE)</f>
        <v>#VALUE!</v>
      </c>
      <c r="B2139" t="e">
        <f>IF(Table1[[#This Row],[categories]]="","",
IF(ISNUMBER(SEARCH("*ADULTS*",Table1[categories])),"ADULTS",
IF(ISNUMBER(SEARCH("*CHILDREN*",Table1[categories])),"CHILDREN",
IF(ISNUMBER(SEARCH("*TEENS*",Table1[categories])),"TEENS"))))</f>
        <v>#VALUE!</v>
      </c>
      <c r="C2139" t="e">
        <f>Table1[[#This Row],[startdatetime]]</f>
        <v>#VALUE!</v>
      </c>
      <c r="D2139" t="e">
        <f>CONCATENATE(Table1[[#This Row],[summary]],
CHAR(13),
Table1[[#This Row],[startdayname]],
", ",
TEXT((Table1[[#This Row],[startshortdate]]),"MMM D"),
CHAR(13),
TEXT((Table1[[#This Row],[starttime]]), "h:mm am/pm"),CHAR(13),Table1[[#This Row],[description]],CHAR(13))</f>
        <v>#VALUE!</v>
      </c>
    </row>
    <row r="2140" spans="1:4" x14ac:dyDescent="0.25">
      <c r="A2140" t="e">
        <f>VLOOKUP(Table1[[#This Row],[locationaddress]],VENUEID!$A$2:$B$28,1,TRUE)</f>
        <v>#VALUE!</v>
      </c>
      <c r="B2140" t="e">
        <f>IF(Table1[[#This Row],[categories]]="","",
IF(ISNUMBER(SEARCH("*ADULTS*",Table1[categories])),"ADULTS",
IF(ISNUMBER(SEARCH("*CHILDREN*",Table1[categories])),"CHILDREN",
IF(ISNUMBER(SEARCH("*TEENS*",Table1[categories])),"TEENS"))))</f>
        <v>#VALUE!</v>
      </c>
      <c r="C2140" t="e">
        <f>Table1[[#This Row],[startdatetime]]</f>
        <v>#VALUE!</v>
      </c>
      <c r="D2140" t="e">
        <f>CONCATENATE(Table1[[#This Row],[summary]],
CHAR(13),
Table1[[#This Row],[startdayname]],
", ",
TEXT((Table1[[#This Row],[startshortdate]]),"MMM D"),
CHAR(13),
TEXT((Table1[[#This Row],[starttime]]), "h:mm am/pm"),CHAR(13),Table1[[#This Row],[description]],CHAR(13))</f>
        <v>#VALUE!</v>
      </c>
    </row>
    <row r="2141" spans="1:4" x14ac:dyDescent="0.25">
      <c r="A2141" t="e">
        <f>VLOOKUP(Table1[[#This Row],[locationaddress]],VENUEID!$A$2:$B$28,1,TRUE)</f>
        <v>#VALUE!</v>
      </c>
      <c r="B2141" t="e">
        <f>IF(Table1[[#This Row],[categories]]="","",
IF(ISNUMBER(SEARCH("*ADULTS*",Table1[categories])),"ADULTS",
IF(ISNUMBER(SEARCH("*CHILDREN*",Table1[categories])),"CHILDREN",
IF(ISNUMBER(SEARCH("*TEENS*",Table1[categories])),"TEENS"))))</f>
        <v>#VALUE!</v>
      </c>
      <c r="C2141" t="e">
        <f>Table1[[#This Row],[startdatetime]]</f>
        <v>#VALUE!</v>
      </c>
      <c r="D2141" t="e">
        <f>CONCATENATE(Table1[[#This Row],[summary]],
CHAR(13),
Table1[[#This Row],[startdayname]],
", ",
TEXT((Table1[[#This Row],[startshortdate]]),"MMM D"),
CHAR(13),
TEXT((Table1[[#This Row],[starttime]]), "h:mm am/pm"),CHAR(13),Table1[[#This Row],[description]],CHAR(13))</f>
        <v>#VALUE!</v>
      </c>
    </row>
    <row r="2142" spans="1:4" x14ac:dyDescent="0.25">
      <c r="A2142" t="e">
        <f>VLOOKUP(Table1[[#This Row],[locationaddress]],VENUEID!$A$2:$B$28,1,TRUE)</f>
        <v>#VALUE!</v>
      </c>
      <c r="B2142" t="e">
        <f>IF(Table1[[#This Row],[categories]]="","",
IF(ISNUMBER(SEARCH("*ADULTS*",Table1[categories])),"ADULTS",
IF(ISNUMBER(SEARCH("*CHILDREN*",Table1[categories])),"CHILDREN",
IF(ISNUMBER(SEARCH("*TEENS*",Table1[categories])),"TEENS"))))</f>
        <v>#VALUE!</v>
      </c>
      <c r="C2142" t="e">
        <f>Table1[[#This Row],[startdatetime]]</f>
        <v>#VALUE!</v>
      </c>
      <c r="D2142" t="e">
        <f>CONCATENATE(Table1[[#This Row],[summary]],
CHAR(13),
Table1[[#This Row],[startdayname]],
", ",
TEXT((Table1[[#This Row],[startshortdate]]),"MMM D"),
CHAR(13),
TEXT((Table1[[#This Row],[starttime]]), "h:mm am/pm"),CHAR(13),Table1[[#This Row],[description]],CHAR(13))</f>
        <v>#VALUE!</v>
      </c>
    </row>
    <row r="2143" spans="1:4" x14ac:dyDescent="0.25">
      <c r="A2143" t="e">
        <f>VLOOKUP(Table1[[#This Row],[locationaddress]],VENUEID!$A$2:$B$28,1,TRUE)</f>
        <v>#VALUE!</v>
      </c>
      <c r="B2143" t="e">
        <f>IF(Table1[[#This Row],[categories]]="","",
IF(ISNUMBER(SEARCH("*ADULTS*",Table1[categories])),"ADULTS",
IF(ISNUMBER(SEARCH("*CHILDREN*",Table1[categories])),"CHILDREN",
IF(ISNUMBER(SEARCH("*TEENS*",Table1[categories])),"TEENS"))))</f>
        <v>#VALUE!</v>
      </c>
      <c r="C2143" t="e">
        <f>Table1[[#This Row],[startdatetime]]</f>
        <v>#VALUE!</v>
      </c>
      <c r="D2143" t="e">
        <f>CONCATENATE(Table1[[#This Row],[summary]],
CHAR(13),
Table1[[#This Row],[startdayname]],
", ",
TEXT((Table1[[#This Row],[startshortdate]]),"MMM D"),
CHAR(13),
TEXT((Table1[[#This Row],[starttime]]), "h:mm am/pm"),CHAR(13),Table1[[#This Row],[description]],CHAR(13))</f>
        <v>#VALUE!</v>
      </c>
    </row>
    <row r="2144" spans="1:4" x14ac:dyDescent="0.25">
      <c r="A2144" t="e">
        <f>VLOOKUP(Table1[[#This Row],[locationaddress]],VENUEID!$A$2:$B$28,1,TRUE)</f>
        <v>#VALUE!</v>
      </c>
      <c r="B2144" t="e">
        <f>IF(Table1[[#This Row],[categories]]="","",
IF(ISNUMBER(SEARCH("*ADULTS*",Table1[categories])),"ADULTS",
IF(ISNUMBER(SEARCH("*CHILDREN*",Table1[categories])),"CHILDREN",
IF(ISNUMBER(SEARCH("*TEENS*",Table1[categories])),"TEENS"))))</f>
        <v>#VALUE!</v>
      </c>
      <c r="C2144" t="e">
        <f>Table1[[#This Row],[startdatetime]]</f>
        <v>#VALUE!</v>
      </c>
      <c r="D2144" t="e">
        <f>CONCATENATE(Table1[[#This Row],[summary]],
CHAR(13),
Table1[[#This Row],[startdayname]],
", ",
TEXT((Table1[[#This Row],[startshortdate]]),"MMM D"),
CHAR(13),
TEXT((Table1[[#This Row],[starttime]]), "h:mm am/pm"),CHAR(13),Table1[[#This Row],[description]],CHAR(13))</f>
        <v>#VALUE!</v>
      </c>
    </row>
    <row r="2145" spans="1:4" x14ac:dyDescent="0.25">
      <c r="A2145" t="e">
        <f>VLOOKUP(Table1[[#This Row],[locationaddress]],VENUEID!$A$2:$B$28,1,TRUE)</f>
        <v>#VALUE!</v>
      </c>
      <c r="B2145" t="e">
        <f>IF(Table1[[#This Row],[categories]]="","",
IF(ISNUMBER(SEARCH("*ADULTS*",Table1[categories])),"ADULTS",
IF(ISNUMBER(SEARCH("*CHILDREN*",Table1[categories])),"CHILDREN",
IF(ISNUMBER(SEARCH("*TEENS*",Table1[categories])),"TEENS"))))</f>
        <v>#VALUE!</v>
      </c>
      <c r="C2145" t="e">
        <f>Table1[[#This Row],[startdatetime]]</f>
        <v>#VALUE!</v>
      </c>
      <c r="D2145" t="e">
        <f>CONCATENATE(Table1[[#This Row],[summary]],
CHAR(13),
Table1[[#This Row],[startdayname]],
", ",
TEXT((Table1[[#This Row],[startshortdate]]),"MMM D"),
CHAR(13),
TEXT((Table1[[#This Row],[starttime]]), "h:mm am/pm"),CHAR(13),Table1[[#This Row],[description]],CHAR(13))</f>
        <v>#VALUE!</v>
      </c>
    </row>
    <row r="2146" spans="1:4" x14ac:dyDescent="0.25">
      <c r="A2146" t="e">
        <f>VLOOKUP(Table1[[#This Row],[locationaddress]],VENUEID!$A$2:$B$28,1,TRUE)</f>
        <v>#VALUE!</v>
      </c>
      <c r="B2146" t="e">
        <f>IF(Table1[[#This Row],[categories]]="","",
IF(ISNUMBER(SEARCH("*ADULTS*",Table1[categories])),"ADULTS",
IF(ISNUMBER(SEARCH("*CHILDREN*",Table1[categories])),"CHILDREN",
IF(ISNUMBER(SEARCH("*TEENS*",Table1[categories])),"TEENS"))))</f>
        <v>#VALUE!</v>
      </c>
      <c r="C2146" t="e">
        <f>Table1[[#This Row],[startdatetime]]</f>
        <v>#VALUE!</v>
      </c>
      <c r="D2146" t="e">
        <f>CONCATENATE(Table1[[#This Row],[summary]],
CHAR(13),
Table1[[#This Row],[startdayname]],
", ",
TEXT((Table1[[#This Row],[startshortdate]]),"MMM D"),
CHAR(13),
TEXT((Table1[[#This Row],[starttime]]), "h:mm am/pm"),CHAR(13),Table1[[#This Row],[description]],CHAR(13))</f>
        <v>#VALUE!</v>
      </c>
    </row>
    <row r="2147" spans="1:4" x14ac:dyDescent="0.25">
      <c r="A2147" t="e">
        <f>VLOOKUP(Table1[[#This Row],[locationaddress]],VENUEID!$A$2:$B$28,1,TRUE)</f>
        <v>#VALUE!</v>
      </c>
      <c r="B2147" t="e">
        <f>IF(Table1[[#This Row],[categories]]="","",
IF(ISNUMBER(SEARCH("*ADULTS*",Table1[categories])),"ADULTS",
IF(ISNUMBER(SEARCH("*CHILDREN*",Table1[categories])),"CHILDREN",
IF(ISNUMBER(SEARCH("*TEENS*",Table1[categories])),"TEENS"))))</f>
        <v>#VALUE!</v>
      </c>
      <c r="C2147" t="e">
        <f>Table1[[#This Row],[startdatetime]]</f>
        <v>#VALUE!</v>
      </c>
      <c r="D2147" t="e">
        <f>CONCATENATE(Table1[[#This Row],[summary]],
CHAR(13),
Table1[[#This Row],[startdayname]],
", ",
TEXT((Table1[[#This Row],[startshortdate]]),"MMM D"),
CHAR(13),
TEXT((Table1[[#This Row],[starttime]]), "h:mm am/pm"),CHAR(13),Table1[[#This Row],[description]],CHAR(13))</f>
        <v>#VALUE!</v>
      </c>
    </row>
    <row r="2148" spans="1:4" x14ac:dyDescent="0.25">
      <c r="A2148" t="e">
        <f>VLOOKUP(Table1[[#This Row],[locationaddress]],VENUEID!$A$2:$B$28,1,TRUE)</f>
        <v>#VALUE!</v>
      </c>
      <c r="B2148" t="e">
        <f>IF(Table1[[#This Row],[categories]]="","",
IF(ISNUMBER(SEARCH("*ADULTS*",Table1[categories])),"ADULTS",
IF(ISNUMBER(SEARCH("*CHILDREN*",Table1[categories])),"CHILDREN",
IF(ISNUMBER(SEARCH("*TEENS*",Table1[categories])),"TEENS"))))</f>
        <v>#VALUE!</v>
      </c>
      <c r="C2148" t="e">
        <f>Table1[[#This Row],[startdatetime]]</f>
        <v>#VALUE!</v>
      </c>
      <c r="D2148" t="e">
        <f>CONCATENATE(Table1[[#This Row],[summary]],
CHAR(13),
Table1[[#This Row],[startdayname]],
", ",
TEXT((Table1[[#This Row],[startshortdate]]),"MMM D"),
CHAR(13),
TEXT((Table1[[#This Row],[starttime]]), "h:mm am/pm"),CHAR(13),Table1[[#This Row],[description]],CHAR(13))</f>
        <v>#VALUE!</v>
      </c>
    </row>
    <row r="2149" spans="1:4" x14ac:dyDescent="0.25">
      <c r="A2149" t="e">
        <f>VLOOKUP(Table1[[#This Row],[locationaddress]],VENUEID!$A$2:$B$28,1,TRUE)</f>
        <v>#VALUE!</v>
      </c>
      <c r="B2149" t="e">
        <f>IF(Table1[[#This Row],[categories]]="","",
IF(ISNUMBER(SEARCH("*ADULTS*",Table1[categories])),"ADULTS",
IF(ISNUMBER(SEARCH("*CHILDREN*",Table1[categories])),"CHILDREN",
IF(ISNUMBER(SEARCH("*TEENS*",Table1[categories])),"TEENS"))))</f>
        <v>#VALUE!</v>
      </c>
      <c r="C2149" t="e">
        <f>Table1[[#This Row],[startdatetime]]</f>
        <v>#VALUE!</v>
      </c>
      <c r="D2149" t="e">
        <f>CONCATENATE(Table1[[#This Row],[summary]],
CHAR(13),
Table1[[#This Row],[startdayname]],
", ",
TEXT((Table1[[#This Row],[startshortdate]]),"MMM D"),
CHAR(13),
TEXT((Table1[[#This Row],[starttime]]), "h:mm am/pm"),CHAR(13),Table1[[#This Row],[description]],CHAR(13))</f>
        <v>#VALUE!</v>
      </c>
    </row>
    <row r="2150" spans="1:4" x14ac:dyDescent="0.25">
      <c r="A2150" t="e">
        <f>VLOOKUP(Table1[[#This Row],[locationaddress]],VENUEID!$A$2:$B$28,1,TRUE)</f>
        <v>#VALUE!</v>
      </c>
      <c r="B2150" t="e">
        <f>IF(Table1[[#This Row],[categories]]="","",
IF(ISNUMBER(SEARCH("*ADULTS*",Table1[categories])),"ADULTS",
IF(ISNUMBER(SEARCH("*CHILDREN*",Table1[categories])),"CHILDREN",
IF(ISNUMBER(SEARCH("*TEENS*",Table1[categories])),"TEENS"))))</f>
        <v>#VALUE!</v>
      </c>
      <c r="C2150" t="e">
        <f>Table1[[#This Row],[startdatetime]]</f>
        <v>#VALUE!</v>
      </c>
      <c r="D2150" t="e">
        <f>CONCATENATE(Table1[[#This Row],[summary]],
CHAR(13),
Table1[[#This Row],[startdayname]],
", ",
TEXT((Table1[[#This Row],[startshortdate]]),"MMM D"),
CHAR(13),
TEXT((Table1[[#This Row],[starttime]]), "h:mm am/pm"),CHAR(13),Table1[[#This Row],[description]],CHAR(13))</f>
        <v>#VALUE!</v>
      </c>
    </row>
    <row r="2151" spans="1:4" x14ac:dyDescent="0.25">
      <c r="A2151" t="e">
        <f>VLOOKUP(Table1[[#This Row],[locationaddress]],VENUEID!$A$2:$B$28,1,TRUE)</f>
        <v>#VALUE!</v>
      </c>
      <c r="B2151" t="e">
        <f>IF(Table1[[#This Row],[categories]]="","",
IF(ISNUMBER(SEARCH("*ADULTS*",Table1[categories])),"ADULTS",
IF(ISNUMBER(SEARCH("*CHILDREN*",Table1[categories])),"CHILDREN",
IF(ISNUMBER(SEARCH("*TEENS*",Table1[categories])),"TEENS"))))</f>
        <v>#VALUE!</v>
      </c>
      <c r="C2151" t="e">
        <f>Table1[[#This Row],[startdatetime]]</f>
        <v>#VALUE!</v>
      </c>
      <c r="D2151" t="e">
        <f>CONCATENATE(Table1[[#This Row],[summary]],
CHAR(13),
Table1[[#This Row],[startdayname]],
", ",
TEXT((Table1[[#This Row],[startshortdate]]),"MMM D"),
CHAR(13),
TEXT((Table1[[#This Row],[starttime]]), "h:mm am/pm"),CHAR(13),Table1[[#This Row],[description]],CHAR(13))</f>
        <v>#VALUE!</v>
      </c>
    </row>
    <row r="2152" spans="1:4" x14ac:dyDescent="0.25">
      <c r="A2152" t="e">
        <f>VLOOKUP(Table1[[#This Row],[locationaddress]],VENUEID!$A$2:$B$28,1,TRUE)</f>
        <v>#VALUE!</v>
      </c>
      <c r="B2152" t="e">
        <f>IF(Table1[[#This Row],[categories]]="","",
IF(ISNUMBER(SEARCH("*ADULTS*",Table1[categories])),"ADULTS",
IF(ISNUMBER(SEARCH("*CHILDREN*",Table1[categories])),"CHILDREN",
IF(ISNUMBER(SEARCH("*TEENS*",Table1[categories])),"TEENS"))))</f>
        <v>#VALUE!</v>
      </c>
      <c r="C2152" t="e">
        <f>Table1[[#This Row],[startdatetime]]</f>
        <v>#VALUE!</v>
      </c>
      <c r="D2152" t="e">
        <f>CONCATENATE(Table1[[#This Row],[summary]],
CHAR(13),
Table1[[#This Row],[startdayname]],
", ",
TEXT((Table1[[#This Row],[startshortdate]]),"MMM D"),
CHAR(13),
TEXT((Table1[[#This Row],[starttime]]), "h:mm am/pm"),CHAR(13),Table1[[#This Row],[description]],CHAR(13))</f>
        <v>#VALUE!</v>
      </c>
    </row>
    <row r="2153" spans="1:4" x14ac:dyDescent="0.25">
      <c r="A2153" t="e">
        <f>VLOOKUP(Table1[[#This Row],[locationaddress]],VENUEID!$A$2:$B$28,1,TRUE)</f>
        <v>#VALUE!</v>
      </c>
      <c r="B2153" t="e">
        <f>IF(Table1[[#This Row],[categories]]="","",
IF(ISNUMBER(SEARCH("*ADULTS*",Table1[categories])),"ADULTS",
IF(ISNUMBER(SEARCH("*CHILDREN*",Table1[categories])),"CHILDREN",
IF(ISNUMBER(SEARCH("*TEENS*",Table1[categories])),"TEENS"))))</f>
        <v>#VALUE!</v>
      </c>
      <c r="C2153" t="e">
        <f>Table1[[#This Row],[startdatetime]]</f>
        <v>#VALUE!</v>
      </c>
      <c r="D2153" t="e">
        <f>CONCATENATE(Table1[[#This Row],[summary]],
CHAR(13),
Table1[[#This Row],[startdayname]],
", ",
TEXT((Table1[[#This Row],[startshortdate]]),"MMM D"),
CHAR(13),
TEXT((Table1[[#This Row],[starttime]]), "h:mm am/pm"),CHAR(13),Table1[[#This Row],[description]],CHAR(13))</f>
        <v>#VALUE!</v>
      </c>
    </row>
    <row r="2154" spans="1:4" x14ac:dyDescent="0.25">
      <c r="A2154" t="e">
        <f>VLOOKUP(Table1[[#This Row],[locationaddress]],VENUEID!$A$2:$B$28,1,TRUE)</f>
        <v>#VALUE!</v>
      </c>
      <c r="B2154" t="e">
        <f>IF(Table1[[#This Row],[categories]]="","",
IF(ISNUMBER(SEARCH("*ADULTS*",Table1[categories])),"ADULTS",
IF(ISNUMBER(SEARCH("*CHILDREN*",Table1[categories])),"CHILDREN",
IF(ISNUMBER(SEARCH("*TEENS*",Table1[categories])),"TEENS"))))</f>
        <v>#VALUE!</v>
      </c>
      <c r="C2154" t="e">
        <f>Table1[[#This Row],[startdatetime]]</f>
        <v>#VALUE!</v>
      </c>
      <c r="D2154" t="e">
        <f>CONCATENATE(Table1[[#This Row],[summary]],
CHAR(13),
Table1[[#This Row],[startdayname]],
", ",
TEXT((Table1[[#This Row],[startshortdate]]),"MMM D"),
CHAR(13),
TEXT((Table1[[#This Row],[starttime]]), "h:mm am/pm"),CHAR(13),Table1[[#This Row],[description]],CHAR(13))</f>
        <v>#VALUE!</v>
      </c>
    </row>
    <row r="2155" spans="1:4" x14ac:dyDescent="0.25">
      <c r="A2155" t="e">
        <f>VLOOKUP(Table1[[#This Row],[locationaddress]],VENUEID!$A$2:$B$28,1,TRUE)</f>
        <v>#VALUE!</v>
      </c>
      <c r="B2155" t="e">
        <f>IF(Table1[[#This Row],[categories]]="","",
IF(ISNUMBER(SEARCH("*ADULTS*",Table1[categories])),"ADULTS",
IF(ISNUMBER(SEARCH("*CHILDREN*",Table1[categories])),"CHILDREN",
IF(ISNUMBER(SEARCH("*TEENS*",Table1[categories])),"TEENS"))))</f>
        <v>#VALUE!</v>
      </c>
      <c r="C2155" t="e">
        <f>Table1[[#This Row],[startdatetime]]</f>
        <v>#VALUE!</v>
      </c>
      <c r="D2155" t="e">
        <f>CONCATENATE(Table1[[#This Row],[summary]],
CHAR(13),
Table1[[#This Row],[startdayname]],
", ",
TEXT((Table1[[#This Row],[startshortdate]]),"MMM D"),
CHAR(13),
TEXT((Table1[[#This Row],[starttime]]), "h:mm am/pm"),CHAR(13),Table1[[#This Row],[description]],CHAR(13))</f>
        <v>#VALUE!</v>
      </c>
    </row>
    <row r="2156" spans="1:4" x14ac:dyDescent="0.25">
      <c r="A2156" t="e">
        <f>VLOOKUP(Table1[[#This Row],[locationaddress]],VENUEID!$A$2:$B$28,1,TRUE)</f>
        <v>#VALUE!</v>
      </c>
      <c r="B2156" t="e">
        <f>IF(Table1[[#This Row],[categories]]="","",
IF(ISNUMBER(SEARCH("*ADULTS*",Table1[categories])),"ADULTS",
IF(ISNUMBER(SEARCH("*CHILDREN*",Table1[categories])),"CHILDREN",
IF(ISNUMBER(SEARCH("*TEENS*",Table1[categories])),"TEENS"))))</f>
        <v>#VALUE!</v>
      </c>
      <c r="C2156" t="e">
        <f>Table1[[#This Row],[startdatetime]]</f>
        <v>#VALUE!</v>
      </c>
      <c r="D2156" t="e">
        <f>CONCATENATE(Table1[[#This Row],[summary]],
CHAR(13),
Table1[[#This Row],[startdayname]],
", ",
TEXT((Table1[[#This Row],[startshortdate]]),"MMM D"),
CHAR(13),
TEXT((Table1[[#This Row],[starttime]]), "h:mm am/pm"),CHAR(13),Table1[[#This Row],[description]],CHAR(13))</f>
        <v>#VALUE!</v>
      </c>
    </row>
    <row r="2157" spans="1:4" x14ac:dyDescent="0.25">
      <c r="A2157" t="e">
        <f>VLOOKUP(Table1[[#This Row],[locationaddress]],VENUEID!$A$2:$B$28,1,TRUE)</f>
        <v>#VALUE!</v>
      </c>
      <c r="B2157" t="e">
        <f>IF(Table1[[#This Row],[categories]]="","",
IF(ISNUMBER(SEARCH("*ADULTS*",Table1[categories])),"ADULTS",
IF(ISNUMBER(SEARCH("*CHILDREN*",Table1[categories])),"CHILDREN",
IF(ISNUMBER(SEARCH("*TEENS*",Table1[categories])),"TEENS"))))</f>
        <v>#VALUE!</v>
      </c>
      <c r="C2157" t="e">
        <f>Table1[[#This Row],[startdatetime]]</f>
        <v>#VALUE!</v>
      </c>
      <c r="D2157" t="e">
        <f>CONCATENATE(Table1[[#This Row],[summary]],
CHAR(13),
Table1[[#This Row],[startdayname]],
", ",
TEXT((Table1[[#This Row],[startshortdate]]),"MMM D"),
CHAR(13),
TEXT((Table1[[#This Row],[starttime]]), "h:mm am/pm"),CHAR(13),Table1[[#This Row],[description]],CHAR(13))</f>
        <v>#VALUE!</v>
      </c>
    </row>
    <row r="2158" spans="1:4" x14ac:dyDescent="0.25">
      <c r="A2158" t="e">
        <f>VLOOKUP(Table1[[#This Row],[locationaddress]],VENUEID!$A$2:$B$28,1,TRUE)</f>
        <v>#VALUE!</v>
      </c>
      <c r="B2158" t="e">
        <f>IF(Table1[[#This Row],[categories]]="","",
IF(ISNUMBER(SEARCH("*ADULTS*",Table1[categories])),"ADULTS",
IF(ISNUMBER(SEARCH("*CHILDREN*",Table1[categories])),"CHILDREN",
IF(ISNUMBER(SEARCH("*TEENS*",Table1[categories])),"TEENS"))))</f>
        <v>#VALUE!</v>
      </c>
      <c r="C2158" t="e">
        <f>Table1[[#This Row],[startdatetime]]</f>
        <v>#VALUE!</v>
      </c>
      <c r="D2158" t="e">
        <f>CONCATENATE(Table1[[#This Row],[summary]],
CHAR(13),
Table1[[#This Row],[startdayname]],
", ",
TEXT((Table1[[#This Row],[startshortdate]]),"MMM D"),
CHAR(13),
TEXT((Table1[[#This Row],[starttime]]), "h:mm am/pm"),CHAR(13),Table1[[#This Row],[description]],CHAR(13))</f>
        <v>#VALUE!</v>
      </c>
    </row>
    <row r="2159" spans="1:4" x14ac:dyDescent="0.25">
      <c r="A2159" t="e">
        <f>VLOOKUP(Table1[[#This Row],[locationaddress]],VENUEID!$A$2:$B$28,1,TRUE)</f>
        <v>#VALUE!</v>
      </c>
      <c r="B2159" t="e">
        <f>IF(Table1[[#This Row],[categories]]="","",
IF(ISNUMBER(SEARCH("*ADULTS*",Table1[categories])),"ADULTS",
IF(ISNUMBER(SEARCH("*CHILDREN*",Table1[categories])),"CHILDREN",
IF(ISNUMBER(SEARCH("*TEENS*",Table1[categories])),"TEENS"))))</f>
        <v>#VALUE!</v>
      </c>
      <c r="C2159" t="e">
        <f>Table1[[#This Row],[startdatetime]]</f>
        <v>#VALUE!</v>
      </c>
      <c r="D2159" t="e">
        <f>CONCATENATE(Table1[[#This Row],[summary]],
CHAR(13),
Table1[[#This Row],[startdayname]],
", ",
TEXT((Table1[[#This Row],[startshortdate]]),"MMM D"),
CHAR(13),
TEXT((Table1[[#This Row],[starttime]]), "h:mm am/pm"),CHAR(13),Table1[[#This Row],[description]],CHAR(13))</f>
        <v>#VALUE!</v>
      </c>
    </row>
    <row r="2160" spans="1:4" x14ac:dyDescent="0.25">
      <c r="A2160" t="e">
        <f>VLOOKUP(Table1[[#This Row],[locationaddress]],VENUEID!$A$2:$B$28,1,TRUE)</f>
        <v>#VALUE!</v>
      </c>
      <c r="B2160" t="e">
        <f>IF(Table1[[#This Row],[categories]]="","",
IF(ISNUMBER(SEARCH("*ADULTS*",Table1[categories])),"ADULTS",
IF(ISNUMBER(SEARCH("*CHILDREN*",Table1[categories])),"CHILDREN",
IF(ISNUMBER(SEARCH("*TEENS*",Table1[categories])),"TEENS"))))</f>
        <v>#VALUE!</v>
      </c>
      <c r="C2160" t="e">
        <f>Table1[[#This Row],[startdatetime]]</f>
        <v>#VALUE!</v>
      </c>
      <c r="D2160" t="e">
        <f>CONCATENATE(Table1[[#This Row],[summary]],
CHAR(13),
Table1[[#This Row],[startdayname]],
", ",
TEXT((Table1[[#This Row],[startshortdate]]),"MMM D"),
CHAR(13),
TEXT((Table1[[#This Row],[starttime]]), "h:mm am/pm"),CHAR(13),Table1[[#This Row],[description]],CHAR(13))</f>
        <v>#VALUE!</v>
      </c>
    </row>
    <row r="2161" spans="1:4" x14ac:dyDescent="0.25">
      <c r="A2161" t="e">
        <f>VLOOKUP(Table1[[#This Row],[locationaddress]],VENUEID!$A$2:$B$28,1,TRUE)</f>
        <v>#VALUE!</v>
      </c>
      <c r="B2161" t="e">
        <f>IF(Table1[[#This Row],[categories]]="","",
IF(ISNUMBER(SEARCH("*ADULTS*",Table1[categories])),"ADULTS",
IF(ISNUMBER(SEARCH("*CHILDREN*",Table1[categories])),"CHILDREN",
IF(ISNUMBER(SEARCH("*TEENS*",Table1[categories])),"TEENS"))))</f>
        <v>#VALUE!</v>
      </c>
      <c r="C2161" t="e">
        <f>Table1[[#This Row],[startdatetime]]</f>
        <v>#VALUE!</v>
      </c>
      <c r="D2161" t="e">
        <f>CONCATENATE(Table1[[#This Row],[summary]],
CHAR(13),
Table1[[#This Row],[startdayname]],
", ",
TEXT((Table1[[#This Row],[startshortdate]]),"MMM D"),
CHAR(13),
TEXT((Table1[[#This Row],[starttime]]), "h:mm am/pm"),CHAR(13),Table1[[#This Row],[description]],CHAR(13))</f>
        <v>#VALUE!</v>
      </c>
    </row>
    <row r="2162" spans="1:4" x14ac:dyDescent="0.25">
      <c r="A2162" t="e">
        <f>VLOOKUP(Table1[[#This Row],[locationaddress]],VENUEID!$A$2:$B$28,1,TRUE)</f>
        <v>#VALUE!</v>
      </c>
      <c r="B2162" t="e">
        <f>IF(Table1[[#This Row],[categories]]="","",
IF(ISNUMBER(SEARCH("*ADULTS*",Table1[categories])),"ADULTS",
IF(ISNUMBER(SEARCH("*CHILDREN*",Table1[categories])),"CHILDREN",
IF(ISNUMBER(SEARCH("*TEENS*",Table1[categories])),"TEENS"))))</f>
        <v>#VALUE!</v>
      </c>
      <c r="C2162" t="e">
        <f>Table1[[#This Row],[startdatetime]]</f>
        <v>#VALUE!</v>
      </c>
      <c r="D2162" t="e">
        <f>CONCATENATE(Table1[[#This Row],[summary]],
CHAR(13),
Table1[[#This Row],[startdayname]],
", ",
TEXT((Table1[[#This Row],[startshortdate]]),"MMM D"),
CHAR(13),
TEXT((Table1[[#This Row],[starttime]]), "h:mm am/pm"),CHAR(13),Table1[[#This Row],[description]],CHAR(13))</f>
        <v>#VALUE!</v>
      </c>
    </row>
    <row r="2163" spans="1:4" x14ac:dyDescent="0.25">
      <c r="A2163" t="e">
        <f>VLOOKUP(Table1[[#This Row],[locationaddress]],VENUEID!$A$2:$B$28,1,TRUE)</f>
        <v>#VALUE!</v>
      </c>
      <c r="B2163" t="e">
        <f>IF(Table1[[#This Row],[categories]]="","",
IF(ISNUMBER(SEARCH("*ADULTS*",Table1[categories])),"ADULTS",
IF(ISNUMBER(SEARCH("*CHILDREN*",Table1[categories])),"CHILDREN",
IF(ISNUMBER(SEARCH("*TEENS*",Table1[categories])),"TEENS"))))</f>
        <v>#VALUE!</v>
      </c>
      <c r="C2163" t="e">
        <f>Table1[[#This Row],[startdatetime]]</f>
        <v>#VALUE!</v>
      </c>
      <c r="D2163" t="e">
        <f>CONCATENATE(Table1[[#This Row],[summary]],
CHAR(13),
Table1[[#This Row],[startdayname]],
", ",
TEXT((Table1[[#This Row],[startshortdate]]),"MMM D"),
CHAR(13),
TEXT((Table1[[#This Row],[starttime]]), "h:mm am/pm"),CHAR(13),Table1[[#This Row],[description]],CHAR(13))</f>
        <v>#VALUE!</v>
      </c>
    </row>
    <row r="2164" spans="1:4" x14ac:dyDescent="0.25">
      <c r="A2164" t="e">
        <f>VLOOKUP(Table1[[#This Row],[locationaddress]],VENUEID!$A$2:$B$28,1,TRUE)</f>
        <v>#VALUE!</v>
      </c>
      <c r="B2164" t="e">
        <f>IF(Table1[[#This Row],[categories]]="","",
IF(ISNUMBER(SEARCH("*ADULTS*",Table1[categories])),"ADULTS",
IF(ISNUMBER(SEARCH("*CHILDREN*",Table1[categories])),"CHILDREN",
IF(ISNUMBER(SEARCH("*TEENS*",Table1[categories])),"TEENS"))))</f>
        <v>#VALUE!</v>
      </c>
      <c r="C2164" t="e">
        <f>Table1[[#This Row],[startdatetime]]</f>
        <v>#VALUE!</v>
      </c>
      <c r="D2164" t="e">
        <f>CONCATENATE(Table1[[#This Row],[summary]],
CHAR(13),
Table1[[#This Row],[startdayname]],
", ",
TEXT((Table1[[#This Row],[startshortdate]]),"MMM D"),
CHAR(13),
TEXT((Table1[[#This Row],[starttime]]), "h:mm am/pm"),CHAR(13),Table1[[#This Row],[description]],CHAR(13))</f>
        <v>#VALUE!</v>
      </c>
    </row>
    <row r="2165" spans="1:4" x14ac:dyDescent="0.25">
      <c r="A2165" t="e">
        <f>VLOOKUP(Table1[[#This Row],[locationaddress]],VENUEID!$A$2:$B$28,1,TRUE)</f>
        <v>#VALUE!</v>
      </c>
      <c r="B2165" t="e">
        <f>IF(Table1[[#This Row],[categories]]="","",
IF(ISNUMBER(SEARCH("*ADULTS*",Table1[categories])),"ADULTS",
IF(ISNUMBER(SEARCH("*CHILDREN*",Table1[categories])),"CHILDREN",
IF(ISNUMBER(SEARCH("*TEENS*",Table1[categories])),"TEENS"))))</f>
        <v>#VALUE!</v>
      </c>
      <c r="C2165" t="e">
        <f>Table1[[#This Row],[startdatetime]]</f>
        <v>#VALUE!</v>
      </c>
      <c r="D2165" t="e">
        <f>CONCATENATE(Table1[[#This Row],[summary]],
CHAR(13),
Table1[[#This Row],[startdayname]],
", ",
TEXT((Table1[[#This Row],[startshortdate]]),"MMM D"),
CHAR(13),
TEXT((Table1[[#This Row],[starttime]]), "h:mm am/pm"),CHAR(13),Table1[[#This Row],[description]],CHAR(13))</f>
        <v>#VALUE!</v>
      </c>
    </row>
    <row r="2166" spans="1:4" x14ac:dyDescent="0.25">
      <c r="A2166" t="e">
        <f>VLOOKUP(Table1[[#This Row],[locationaddress]],VENUEID!$A$2:$B$28,1,TRUE)</f>
        <v>#VALUE!</v>
      </c>
      <c r="B2166" t="e">
        <f>IF(Table1[[#This Row],[categories]]="","",
IF(ISNUMBER(SEARCH("*ADULTS*",Table1[categories])),"ADULTS",
IF(ISNUMBER(SEARCH("*CHILDREN*",Table1[categories])),"CHILDREN",
IF(ISNUMBER(SEARCH("*TEENS*",Table1[categories])),"TEENS"))))</f>
        <v>#VALUE!</v>
      </c>
      <c r="C2166" t="e">
        <f>Table1[[#This Row],[startdatetime]]</f>
        <v>#VALUE!</v>
      </c>
      <c r="D2166" t="e">
        <f>CONCATENATE(Table1[[#This Row],[summary]],
CHAR(13),
Table1[[#This Row],[startdayname]],
", ",
TEXT((Table1[[#This Row],[startshortdate]]),"MMM D"),
CHAR(13),
TEXT((Table1[[#This Row],[starttime]]), "h:mm am/pm"),CHAR(13),Table1[[#This Row],[description]],CHAR(13))</f>
        <v>#VALUE!</v>
      </c>
    </row>
    <row r="2167" spans="1:4" x14ac:dyDescent="0.25">
      <c r="A2167" t="e">
        <f>VLOOKUP(Table1[[#This Row],[locationaddress]],VENUEID!$A$2:$B$28,1,TRUE)</f>
        <v>#VALUE!</v>
      </c>
      <c r="B2167" t="e">
        <f>IF(Table1[[#This Row],[categories]]="","",
IF(ISNUMBER(SEARCH("*ADULTS*",Table1[categories])),"ADULTS",
IF(ISNUMBER(SEARCH("*CHILDREN*",Table1[categories])),"CHILDREN",
IF(ISNUMBER(SEARCH("*TEENS*",Table1[categories])),"TEENS"))))</f>
        <v>#VALUE!</v>
      </c>
      <c r="C2167" t="e">
        <f>Table1[[#This Row],[startdatetime]]</f>
        <v>#VALUE!</v>
      </c>
      <c r="D2167" t="e">
        <f>CONCATENATE(Table1[[#This Row],[summary]],
CHAR(13),
Table1[[#This Row],[startdayname]],
", ",
TEXT((Table1[[#This Row],[startshortdate]]),"MMM D"),
CHAR(13),
TEXT((Table1[[#This Row],[starttime]]), "h:mm am/pm"),CHAR(13),Table1[[#This Row],[description]],CHAR(13))</f>
        <v>#VALUE!</v>
      </c>
    </row>
    <row r="2168" spans="1:4" x14ac:dyDescent="0.25">
      <c r="A2168" t="e">
        <f>VLOOKUP(Table1[[#This Row],[locationaddress]],VENUEID!$A$2:$B$28,1,TRUE)</f>
        <v>#VALUE!</v>
      </c>
      <c r="B2168" t="e">
        <f>IF(Table1[[#This Row],[categories]]="","",
IF(ISNUMBER(SEARCH("*ADULTS*",Table1[categories])),"ADULTS",
IF(ISNUMBER(SEARCH("*CHILDREN*",Table1[categories])),"CHILDREN",
IF(ISNUMBER(SEARCH("*TEENS*",Table1[categories])),"TEENS"))))</f>
        <v>#VALUE!</v>
      </c>
      <c r="C2168" t="e">
        <f>Table1[[#This Row],[startdatetime]]</f>
        <v>#VALUE!</v>
      </c>
      <c r="D2168" t="e">
        <f>CONCATENATE(Table1[[#This Row],[summary]],
CHAR(13),
Table1[[#This Row],[startdayname]],
", ",
TEXT((Table1[[#This Row],[startshortdate]]),"MMM D"),
CHAR(13),
TEXT((Table1[[#This Row],[starttime]]), "h:mm am/pm"),CHAR(13),Table1[[#This Row],[description]],CHAR(13))</f>
        <v>#VALUE!</v>
      </c>
    </row>
    <row r="2169" spans="1:4" x14ac:dyDescent="0.25">
      <c r="A2169" t="e">
        <f>VLOOKUP(Table1[[#This Row],[locationaddress]],VENUEID!$A$2:$B$28,1,TRUE)</f>
        <v>#VALUE!</v>
      </c>
      <c r="B2169" t="e">
        <f>IF(Table1[[#This Row],[categories]]="","",
IF(ISNUMBER(SEARCH("*ADULTS*",Table1[categories])),"ADULTS",
IF(ISNUMBER(SEARCH("*CHILDREN*",Table1[categories])),"CHILDREN",
IF(ISNUMBER(SEARCH("*TEENS*",Table1[categories])),"TEENS"))))</f>
        <v>#VALUE!</v>
      </c>
      <c r="C2169" t="e">
        <f>Table1[[#This Row],[startdatetime]]</f>
        <v>#VALUE!</v>
      </c>
      <c r="D2169" t="e">
        <f>CONCATENATE(Table1[[#This Row],[summary]],
CHAR(13),
Table1[[#This Row],[startdayname]],
", ",
TEXT((Table1[[#This Row],[startshortdate]]),"MMM D"),
CHAR(13),
TEXT((Table1[[#This Row],[starttime]]), "h:mm am/pm"),CHAR(13),Table1[[#This Row],[description]],CHAR(13))</f>
        <v>#VALUE!</v>
      </c>
    </row>
    <row r="2170" spans="1:4" x14ac:dyDescent="0.25">
      <c r="A2170" t="e">
        <f>VLOOKUP(Table1[[#This Row],[locationaddress]],VENUEID!$A$2:$B$28,1,TRUE)</f>
        <v>#VALUE!</v>
      </c>
      <c r="B2170" t="e">
        <f>IF(Table1[[#This Row],[categories]]="","",
IF(ISNUMBER(SEARCH("*ADULTS*",Table1[categories])),"ADULTS",
IF(ISNUMBER(SEARCH("*CHILDREN*",Table1[categories])),"CHILDREN",
IF(ISNUMBER(SEARCH("*TEENS*",Table1[categories])),"TEENS"))))</f>
        <v>#VALUE!</v>
      </c>
      <c r="C2170" t="e">
        <f>Table1[[#This Row],[startdatetime]]</f>
        <v>#VALUE!</v>
      </c>
      <c r="D2170" t="e">
        <f>CONCATENATE(Table1[[#This Row],[summary]],
CHAR(13),
Table1[[#This Row],[startdayname]],
", ",
TEXT((Table1[[#This Row],[startshortdate]]),"MMM D"),
CHAR(13),
TEXT((Table1[[#This Row],[starttime]]), "h:mm am/pm"),CHAR(13),Table1[[#This Row],[description]],CHAR(13))</f>
        <v>#VALUE!</v>
      </c>
    </row>
    <row r="2171" spans="1:4" x14ac:dyDescent="0.25">
      <c r="A2171" t="e">
        <f>VLOOKUP(Table1[[#This Row],[locationaddress]],VENUEID!$A$2:$B$28,1,TRUE)</f>
        <v>#VALUE!</v>
      </c>
      <c r="B2171" t="e">
        <f>IF(Table1[[#This Row],[categories]]="","",
IF(ISNUMBER(SEARCH("*ADULTS*",Table1[categories])),"ADULTS",
IF(ISNUMBER(SEARCH("*CHILDREN*",Table1[categories])),"CHILDREN",
IF(ISNUMBER(SEARCH("*TEENS*",Table1[categories])),"TEENS"))))</f>
        <v>#VALUE!</v>
      </c>
      <c r="C2171" t="e">
        <f>Table1[[#This Row],[startdatetime]]</f>
        <v>#VALUE!</v>
      </c>
      <c r="D2171" t="e">
        <f>CONCATENATE(Table1[[#This Row],[summary]],
CHAR(13),
Table1[[#This Row],[startdayname]],
", ",
TEXT((Table1[[#This Row],[startshortdate]]),"MMM D"),
CHAR(13),
TEXT((Table1[[#This Row],[starttime]]), "h:mm am/pm"),CHAR(13),Table1[[#This Row],[description]],CHAR(13))</f>
        <v>#VALUE!</v>
      </c>
    </row>
    <row r="2172" spans="1:4" x14ac:dyDescent="0.25">
      <c r="A2172" t="e">
        <f>VLOOKUP(Table1[[#This Row],[locationaddress]],VENUEID!$A$2:$B$28,1,TRUE)</f>
        <v>#VALUE!</v>
      </c>
      <c r="B2172" t="e">
        <f>IF(Table1[[#This Row],[categories]]="","",
IF(ISNUMBER(SEARCH("*ADULTS*",Table1[categories])),"ADULTS",
IF(ISNUMBER(SEARCH("*CHILDREN*",Table1[categories])),"CHILDREN",
IF(ISNUMBER(SEARCH("*TEENS*",Table1[categories])),"TEENS"))))</f>
        <v>#VALUE!</v>
      </c>
      <c r="C2172" t="e">
        <f>Table1[[#This Row],[startdatetime]]</f>
        <v>#VALUE!</v>
      </c>
      <c r="D2172" t="e">
        <f>CONCATENATE(Table1[[#This Row],[summary]],
CHAR(13),
Table1[[#This Row],[startdayname]],
", ",
TEXT((Table1[[#This Row],[startshortdate]]),"MMM D"),
CHAR(13),
TEXT((Table1[[#This Row],[starttime]]), "h:mm am/pm"),CHAR(13),Table1[[#This Row],[description]],CHAR(13))</f>
        <v>#VALUE!</v>
      </c>
    </row>
    <row r="2173" spans="1:4" x14ac:dyDescent="0.25">
      <c r="A2173" t="e">
        <f>VLOOKUP(Table1[[#This Row],[locationaddress]],VENUEID!$A$2:$B$28,1,TRUE)</f>
        <v>#VALUE!</v>
      </c>
      <c r="B2173" t="e">
        <f>IF(Table1[[#This Row],[categories]]="","",
IF(ISNUMBER(SEARCH("*ADULTS*",Table1[categories])),"ADULTS",
IF(ISNUMBER(SEARCH("*CHILDREN*",Table1[categories])),"CHILDREN",
IF(ISNUMBER(SEARCH("*TEENS*",Table1[categories])),"TEENS"))))</f>
        <v>#VALUE!</v>
      </c>
      <c r="C2173" t="e">
        <f>Table1[[#This Row],[startdatetime]]</f>
        <v>#VALUE!</v>
      </c>
      <c r="D2173" t="e">
        <f>CONCATENATE(Table1[[#This Row],[summary]],
CHAR(13),
Table1[[#This Row],[startdayname]],
", ",
TEXT((Table1[[#This Row],[startshortdate]]),"MMM D"),
CHAR(13),
TEXT((Table1[[#This Row],[starttime]]), "h:mm am/pm"),CHAR(13),Table1[[#This Row],[description]],CHAR(13))</f>
        <v>#VALUE!</v>
      </c>
    </row>
    <row r="2174" spans="1:4" x14ac:dyDescent="0.25">
      <c r="A2174" t="e">
        <f>VLOOKUP(Table1[[#This Row],[locationaddress]],VENUEID!$A$2:$B$28,1,TRUE)</f>
        <v>#VALUE!</v>
      </c>
      <c r="B2174" t="e">
        <f>IF(Table1[[#This Row],[categories]]="","",
IF(ISNUMBER(SEARCH("*ADULTS*",Table1[categories])),"ADULTS",
IF(ISNUMBER(SEARCH("*CHILDREN*",Table1[categories])),"CHILDREN",
IF(ISNUMBER(SEARCH("*TEENS*",Table1[categories])),"TEENS"))))</f>
        <v>#VALUE!</v>
      </c>
      <c r="C2174" t="e">
        <f>Table1[[#This Row],[startdatetime]]</f>
        <v>#VALUE!</v>
      </c>
      <c r="D2174" t="e">
        <f>CONCATENATE(Table1[[#This Row],[summary]],
CHAR(13),
Table1[[#This Row],[startdayname]],
", ",
TEXT((Table1[[#This Row],[startshortdate]]),"MMM D"),
CHAR(13),
TEXT((Table1[[#This Row],[starttime]]), "h:mm am/pm"),CHAR(13),Table1[[#This Row],[description]],CHAR(13))</f>
        <v>#VALUE!</v>
      </c>
    </row>
    <row r="2175" spans="1:4" x14ac:dyDescent="0.25">
      <c r="A2175" t="e">
        <f>VLOOKUP(Table1[[#This Row],[locationaddress]],VENUEID!$A$2:$B$28,1,TRUE)</f>
        <v>#VALUE!</v>
      </c>
      <c r="B2175" t="e">
        <f>IF(Table1[[#This Row],[categories]]="","",
IF(ISNUMBER(SEARCH("*ADULTS*",Table1[categories])),"ADULTS",
IF(ISNUMBER(SEARCH("*CHILDREN*",Table1[categories])),"CHILDREN",
IF(ISNUMBER(SEARCH("*TEENS*",Table1[categories])),"TEENS"))))</f>
        <v>#VALUE!</v>
      </c>
      <c r="C2175" t="e">
        <f>Table1[[#This Row],[startdatetime]]</f>
        <v>#VALUE!</v>
      </c>
      <c r="D2175" t="e">
        <f>CONCATENATE(Table1[[#This Row],[summary]],
CHAR(13),
Table1[[#This Row],[startdayname]],
", ",
TEXT((Table1[[#This Row],[startshortdate]]),"MMM D"),
CHAR(13),
TEXT((Table1[[#This Row],[starttime]]), "h:mm am/pm"),CHAR(13),Table1[[#This Row],[description]],CHAR(13))</f>
        <v>#VALUE!</v>
      </c>
    </row>
    <row r="2176" spans="1:4" x14ac:dyDescent="0.25">
      <c r="A2176" t="e">
        <f>VLOOKUP(Table1[[#This Row],[locationaddress]],VENUEID!$A$2:$B$28,1,TRUE)</f>
        <v>#VALUE!</v>
      </c>
      <c r="B2176" t="e">
        <f>IF(Table1[[#This Row],[categories]]="","",
IF(ISNUMBER(SEARCH("*ADULTS*",Table1[categories])),"ADULTS",
IF(ISNUMBER(SEARCH("*CHILDREN*",Table1[categories])),"CHILDREN",
IF(ISNUMBER(SEARCH("*TEENS*",Table1[categories])),"TEENS"))))</f>
        <v>#VALUE!</v>
      </c>
      <c r="C2176" t="e">
        <f>Table1[[#This Row],[startdatetime]]</f>
        <v>#VALUE!</v>
      </c>
      <c r="D2176" t="e">
        <f>CONCATENATE(Table1[[#This Row],[summary]],
CHAR(13),
Table1[[#This Row],[startdayname]],
", ",
TEXT((Table1[[#This Row],[startshortdate]]),"MMM D"),
CHAR(13),
TEXT((Table1[[#This Row],[starttime]]), "h:mm am/pm"),CHAR(13),Table1[[#This Row],[description]],CHAR(13))</f>
        <v>#VALUE!</v>
      </c>
    </row>
    <row r="2177" spans="1:4" x14ac:dyDescent="0.25">
      <c r="A2177" t="e">
        <f>VLOOKUP(Table1[[#This Row],[locationaddress]],VENUEID!$A$2:$B$28,1,TRUE)</f>
        <v>#VALUE!</v>
      </c>
      <c r="B2177" t="e">
        <f>IF(Table1[[#This Row],[categories]]="","",
IF(ISNUMBER(SEARCH("*ADULTS*",Table1[categories])),"ADULTS",
IF(ISNUMBER(SEARCH("*CHILDREN*",Table1[categories])),"CHILDREN",
IF(ISNUMBER(SEARCH("*TEENS*",Table1[categories])),"TEENS"))))</f>
        <v>#VALUE!</v>
      </c>
      <c r="C2177" t="e">
        <f>Table1[[#This Row],[startdatetime]]</f>
        <v>#VALUE!</v>
      </c>
      <c r="D2177" t="e">
        <f>CONCATENATE(Table1[[#This Row],[summary]],
CHAR(13),
Table1[[#This Row],[startdayname]],
", ",
TEXT((Table1[[#This Row],[startshortdate]]),"MMM D"),
CHAR(13),
TEXT((Table1[[#This Row],[starttime]]), "h:mm am/pm"),CHAR(13),Table1[[#This Row],[description]],CHAR(13))</f>
        <v>#VALUE!</v>
      </c>
    </row>
    <row r="2178" spans="1:4" x14ac:dyDescent="0.25">
      <c r="A2178" t="e">
        <f>VLOOKUP(Table1[[#This Row],[locationaddress]],VENUEID!$A$2:$B$28,1,TRUE)</f>
        <v>#VALUE!</v>
      </c>
      <c r="B2178" t="e">
        <f>IF(Table1[[#This Row],[categories]]="","",
IF(ISNUMBER(SEARCH("*ADULTS*",Table1[categories])),"ADULTS",
IF(ISNUMBER(SEARCH("*CHILDREN*",Table1[categories])),"CHILDREN",
IF(ISNUMBER(SEARCH("*TEENS*",Table1[categories])),"TEENS"))))</f>
        <v>#VALUE!</v>
      </c>
      <c r="C2178" t="e">
        <f>Table1[[#This Row],[startdatetime]]</f>
        <v>#VALUE!</v>
      </c>
      <c r="D2178" t="e">
        <f>CONCATENATE(Table1[[#This Row],[summary]],
CHAR(13),
Table1[[#This Row],[startdayname]],
", ",
TEXT((Table1[[#This Row],[startshortdate]]),"MMM D"),
CHAR(13),
TEXT((Table1[[#This Row],[starttime]]), "h:mm am/pm"),CHAR(13),Table1[[#This Row],[description]],CHAR(13))</f>
        <v>#VALUE!</v>
      </c>
    </row>
    <row r="2179" spans="1:4" x14ac:dyDescent="0.25">
      <c r="A2179" t="e">
        <f>VLOOKUP(Table1[[#This Row],[locationaddress]],VENUEID!$A$2:$B$28,1,TRUE)</f>
        <v>#VALUE!</v>
      </c>
      <c r="B2179" t="e">
        <f>IF(Table1[[#This Row],[categories]]="","",
IF(ISNUMBER(SEARCH("*ADULTS*",Table1[categories])),"ADULTS",
IF(ISNUMBER(SEARCH("*CHILDREN*",Table1[categories])),"CHILDREN",
IF(ISNUMBER(SEARCH("*TEENS*",Table1[categories])),"TEENS"))))</f>
        <v>#VALUE!</v>
      </c>
      <c r="C2179" t="e">
        <f>Table1[[#This Row],[startdatetime]]</f>
        <v>#VALUE!</v>
      </c>
      <c r="D2179" t="e">
        <f>CONCATENATE(Table1[[#This Row],[summary]],
CHAR(13),
Table1[[#This Row],[startdayname]],
", ",
TEXT((Table1[[#This Row],[startshortdate]]),"MMM D"),
CHAR(13),
TEXT((Table1[[#This Row],[starttime]]), "h:mm am/pm"),CHAR(13),Table1[[#This Row],[description]],CHAR(13))</f>
        <v>#VALUE!</v>
      </c>
    </row>
    <row r="2180" spans="1:4" x14ac:dyDescent="0.25">
      <c r="A2180" t="e">
        <f>VLOOKUP(Table1[[#This Row],[locationaddress]],VENUEID!$A$2:$B$28,1,TRUE)</f>
        <v>#VALUE!</v>
      </c>
      <c r="B2180" t="e">
        <f>IF(Table1[[#This Row],[categories]]="","",
IF(ISNUMBER(SEARCH("*ADULTS*",Table1[categories])),"ADULTS",
IF(ISNUMBER(SEARCH("*CHILDREN*",Table1[categories])),"CHILDREN",
IF(ISNUMBER(SEARCH("*TEENS*",Table1[categories])),"TEENS"))))</f>
        <v>#VALUE!</v>
      </c>
      <c r="C2180" t="e">
        <f>Table1[[#This Row],[startdatetime]]</f>
        <v>#VALUE!</v>
      </c>
      <c r="D2180" t="e">
        <f>CONCATENATE(Table1[[#This Row],[summary]],
CHAR(13),
Table1[[#This Row],[startdayname]],
", ",
TEXT((Table1[[#This Row],[startshortdate]]),"MMM D"),
CHAR(13),
TEXT((Table1[[#This Row],[starttime]]), "h:mm am/pm"),CHAR(13),Table1[[#This Row],[description]],CHAR(13))</f>
        <v>#VALUE!</v>
      </c>
    </row>
    <row r="2181" spans="1:4" x14ac:dyDescent="0.25">
      <c r="A2181" t="e">
        <f>VLOOKUP(Table1[[#This Row],[locationaddress]],VENUEID!$A$2:$B$28,1,TRUE)</f>
        <v>#VALUE!</v>
      </c>
      <c r="B2181" t="e">
        <f>IF(Table1[[#This Row],[categories]]="","",
IF(ISNUMBER(SEARCH("*ADULTS*",Table1[categories])),"ADULTS",
IF(ISNUMBER(SEARCH("*CHILDREN*",Table1[categories])),"CHILDREN",
IF(ISNUMBER(SEARCH("*TEENS*",Table1[categories])),"TEENS"))))</f>
        <v>#VALUE!</v>
      </c>
      <c r="C2181" t="e">
        <f>Table1[[#This Row],[startdatetime]]</f>
        <v>#VALUE!</v>
      </c>
      <c r="D2181" t="e">
        <f>CONCATENATE(Table1[[#This Row],[summary]],
CHAR(13),
Table1[[#This Row],[startdayname]],
", ",
TEXT((Table1[[#This Row],[startshortdate]]),"MMM D"),
CHAR(13),
TEXT((Table1[[#This Row],[starttime]]), "h:mm am/pm"),CHAR(13),Table1[[#This Row],[description]],CHAR(13))</f>
        <v>#VALUE!</v>
      </c>
    </row>
    <row r="2182" spans="1:4" x14ac:dyDescent="0.25">
      <c r="A2182" t="e">
        <f>VLOOKUP(Table1[[#This Row],[locationaddress]],VENUEID!$A$2:$B$28,1,TRUE)</f>
        <v>#VALUE!</v>
      </c>
      <c r="B2182" t="e">
        <f>IF(Table1[[#This Row],[categories]]="","",
IF(ISNUMBER(SEARCH("*ADULTS*",Table1[categories])),"ADULTS",
IF(ISNUMBER(SEARCH("*CHILDREN*",Table1[categories])),"CHILDREN",
IF(ISNUMBER(SEARCH("*TEENS*",Table1[categories])),"TEENS"))))</f>
        <v>#VALUE!</v>
      </c>
      <c r="C2182" t="e">
        <f>Table1[[#This Row],[startdatetime]]</f>
        <v>#VALUE!</v>
      </c>
      <c r="D2182" t="e">
        <f>CONCATENATE(Table1[[#This Row],[summary]],
CHAR(13),
Table1[[#This Row],[startdayname]],
", ",
TEXT((Table1[[#This Row],[startshortdate]]),"MMM D"),
CHAR(13),
TEXT((Table1[[#This Row],[starttime]]), "h:mm am/pm"),CHAR(13),Table1[[#This Row],[description]],CHAR(13))</f>
        <v>#VALUE!</v>
      </c>
    </row>
    <row r="2183" spans="1:4" x14ac:dyDescent="0.25">
      <c r="A2183" t="e">
        <f>VLOOKUP(Table1[[#This Row],[locationaddress]],VENUEID!$A$2:$B$28,1,TRUE)</f>
        <v>#VALUE!</v>
      </c>
      <c r="B2183" t="e">
        <f>IF(Table1[[#This Row],[categories]]="","",
IF(ISNUMBER(SEARCH("*ADULTS*",Table1[categories])),"ADULTS",
IF(ISNUMBER(SEARCH("*CHILDREN*",Table1[categories])),"CHILDREN",
IF(ISNUMBER(SEARCH("*TEENS*",Table1[categories])),"TEENS"))))</f>
        <v>#VALUE!</v>
      </c>
      <c r="C2183" t="e">
        <f>Table1[[#This Row],[startdatetime]]</f>
        <v>#VALUE!</v>
      </c>
      <c r="D2183" t="e">
        <f>CONCATENATE(Table1[[#This Row],[summary]],
CHAR(13),
Table1[[#This Row],[startdayname]],
", ",
TEXT((Table1[[#This Row],[startshortdate]]),"MMM D"),
CHAR(13),
TEXT((Table1[[#This Row],[starttime]]), "h:mm am/pm"),CHAR(13),Table1[[#This Row],[description]],CHAR(13))</f>
        <v>#VALUE!</v>
      </c>
    </row>
    <row r="2184" spans="1:4" x14ac:dyDescent="0.25">
      <c r="A2184" t="e">
        <f>VLOOKUP(Table1[[#This Row],[locationaddress]],VENUEID!$A$2:$B$28,1,TRUE)</f>
        <v>#VALUE!</v>
      </c>
      <c r="B2184" t="e">
        <f>IF(Table1[[#This Row],[categories]]="","",
IF(ISNUMBER(SEARCH("*ADULTS*",Table1[categories])),"ADULTS",
IF(ISNUMBER(SEARCH("*CHILDREN*",Table1[categories])),"CHILDREN",
IF(ISNUMBER(SEARCH("*TEENS*",Table1[categories])),"TEENS"))))</f>
        <v>#VALUE!</v>
      </c>
      <c r="C2184" t="e">
        <f>Table1[[#This Row],[startdatetime]]</f>
        <v>#VALUE!</v>
      </c>
      <c r="D2184" t="e">
        <f>CONCATENATE(Table1[[#This Row],[summary]],
CHAR(13),
Table1[[#This Row],[startdayname]],
", ",
TEXT((Table1[[#This Row],[startshortdate]]),"MMM D"),
CHAR(13),
TEXT((Table1[[#This Row],[starttime]]), "h:mm am/pm"),CHAR(13),Table1[[#This Row],[description]],CHAR(13))</f>
        <v>#VALUE!</v>
      </c>
    </row>
    <row r="2185" spans="1:4" x14ac:dyDescent="0.25">
      <c r="A2185" t="e">
        <f>VLOOKUP(Table1[[#This Row],[locationaddress]],VENUEID!$A$2:$B$28,1,TRUE)</f>
        <v>#VALUE!</v>
      </c>
      <c r="B2185" t="e">
        <f>IF(Table1[[#This Row],[categories]]="","",
IF(ISNUMBER(SEARCH("*ADULTS*",Table1[categories])),"ADULTS",
IF(ISNUMBER(SEARCH("*CHILDREN*",Table1[categories])),"CHILDREN",
IF(ISNUMBER(SEARCH("*TEENS*",Table1[categories])),"TEENS"))))</f>
        <v>#VALUE!</v>
      </c>
      <c r="C2185" t="e">
        <f>Table1[[#This Row],[startdatetime]]</f>
        <v>#VALUE!</v>
      </c>
      <c r="D2185" t="e">
        <f>CONCATENATE(Table1[[#This Row],[summary]],
CHAR(13),
Table1[[#This Row],[startdayname]],
", ",
TEXT((Table1[[#This Row],[startshortdate]]),"MMM D"),
CHAR(13),
TEXT((Table1[[#This Row],[starttime]]), "h:mm am/pm"),CHAR(13),Table1[[#This Row],[description]],CHAR(13))</f>
        <v>#VALUE!</v>
      </c>
    </row>
    <row r="2186" spans="1:4" x14ac:dyDescent="0.25">
      <c r="A2186" t="e">
        <f>VLOOKUP(Table1[[#This Row],[locationaddress]],VENUEID!$A$2:$B$28,1,TRUE)</f>
        <v>#VALUE!</v>
      </c>
      <c r="B2186" t="e">
        <f>IF(Table1[[#This Row],[categories]]="","",
IF(ISNUMBER(SEARCH("*ADULTS*",Table1[categories])),"ADULTS",
IF(ISNUMBER(SEARCH("*CHILDREN*",Table1[categories])),"CHILDREN",
IF(ISNUMBER(SEARCH("*TEENS*",Table1[categories])),"TEENS"))))</f>
        <v>#VALUE!</v>
      </c>
      <c r="C2186" t="e">
        <f>Table1[[#This Row],[startdatetime]]</f>
        <v>#VALUE!</v>
      </c>
      <c r="D2186" t="e">
        <f>CONCATENATE(Table1[[#This Row],[summary]],
CHAR(13),
Table1[[#This Row],[startdayname]],
", ",
TEXT((Table1[[#This Row],[startshortdate]]),"MMM D"),
CHAR(13),
TEXT((Table1[[#This Row],[starttime]]), "h:mm am/pm"),CHAR(13),Table1[[#This Row],[description]],CHAR(13))</f>
        <v>#VALUE!</v>
      </c>
    </row>
    <row r="2187" spans="1:4" x14ac:dyDescent="0.25">
      <c r="A2187" t="e">
        <f>VLOOKUP(Table1[[#This Row],[locationaddress]],VENUEID!$A$2:$B$28,1,TRUE)</f>
        <v>#VALUE!</v>
      </c>
      <c r="B2187" t="e">
        <f>IF(Table1[[#This Row],[categories]]="","",
IF(ISNUMBER(SEARCH("*ADULTS*",Table1[categories])),"ADULTS",
IF(ISNUMBER(SEARCH("*CHILDREN*",Table1[categories])),"CHILDREN",
IF(ISNUMBER(SEARCH("*TEENS*",Table1[categories])),"TEENS"))))</f>
        <v>#VALUE!</v>
      </c>
      <c r="C2187" t="e">
        <f>Table1[[#This Row],[startdatetime]]</f>
        <v>#VALUE!</v>
      </c>
      <c r="D2187" t="e">
        <f>CONCATENATE(Table1[[#This Row],[summary]],
CHAR(13),
Table1[[#This Row],[startdayname]],
", ",
TEXT((Table1[[#This Row],[startshortdate]]),"MMM D"),
CHAR(13),
TEXT((Table1[[#This Row],[starttime]]), "h:mm am/pm"),CHAR(13),Table1[[#This Row],[description]],CHAR(13))</f>
        <v>#VALUE!</v>
      </c>
    </row>
    <row r="2188" spans="1:4" x14ac:dyDescent="0.25">
      <c r="A2188" t="e">
        <f>VLOOKUP(Table1[[#This Row],[locationaddress]],VENUEID!$A$2:$B$28,1,TRUE)</f>
        <v>#VALUE!</v>
      </c>
      <c r="B2188" t="e">
        <f>IF(Table1[[#This Row],[categories]]="","",
IF(ISNUMBER(SEARCH("*ADULTS*",Table1[categories])),"ADULTS",
IF(ISNUMBER(SEARCH("*CHILDREN*",Table1[categories])),"CHILDREN",
IF(ISNUMBER(SEARCH("*TEENS*",Table1[categories])),"TEENS"))))</f>
        <v>#VALUE!</v>
      </c>
      <c r="C2188" t="e">
        <f>Table1[[#This Row],[startdatetime]]</f>
        <v>#VALUE!</v>
      </c>
      <c r="D2188" t="e">
        <f>CONCATENATE(Table1[[#This Row],[summary]],
CHAR(13),
Table1[[#This Row],[startdayname]],
", ",
TEXT((Table1[[#This Row],[startshortdate]]),"MMM D"),
CHAR(13),
TEXT((Table1[[#This Row],[starttime]]), "h:mm am/pm"),CHAR(13),Table1[[#This Row],[description]],CHAR(13))</f>
        <v>#VALUE!</v>
      </c>
    </row>
    <row r="2189" spans="1:4" x14ac:dyDescent="0.25">
      <c r="A2189" t="e">
        <f>VLOOKUP(Table1[[#This Row],[locationaddress]],VENUEID!$A$2:$B$28,1,TRUE)</f>
        <v>#VALUE!</v>
      </c>
      <c r="B2189" t="e">
        <f>IF(Table1[[#This Row],[categories]]="","",
IF(ISNUMBER(SEARCH("*ADULTS*",Table1[categories])),"ADULTS",
IF(ISNUMBER(SEARCH("*CHILDREN*",Table1[categories])),"CHILDREN",
IF(ISNUMBER(SEARCH("*TEENS*",Table1[categories])),"TEENS"))))</f>
        <v>#VALUE!</v>
      </c>
      <c r="C2189" t="e">
        <f>Table1[[#This Row],[startdatetime]]</f>
        <v>#VALUE!</v>
      </c>
      <c r="D2189" t="e">
        <f>CONCATENATE(Table1[[#This Row],[summary]],
CHAR(13),
Table1[[#This Row],[startdayname]],
", ",
TEXT((Table1[[#This Row],[startshortdate]]),"MMM D"),
CHAR(13),
TEXT((Table1[[#This Row],[starttime]]), "h:mm am/pm"),CHAR(13),Table1[[#This Row],[description]],CHAR(13))</f>
        <v>#VALUE!</v>
      </c>
    </row>
    <row r="2190" spans="1:4" x14ac:dyDescent="0.25">
      <c r="A2190" t="e">
        <f>VLOOKUP(Table1[[#This Row],[locationaddress]],VENUEID!$A$2:$B$28,1,TRUE)</f>
        <v>#VALUE!</v>
      </c>
      <c r="B2190" t="e">
        <f>IF(Table1[[#This Row],[categories]]="","",
IF(ISNUMBER(SEARCH("*ADULTS*",Table1[categories])),"ADULTS",
IF(ISNUMBER(SEARCH("*CHILDREN*",Table1[categories])),"CHILDREN",
IF(ISNUMBER(SEARCH("*TEENS*",Table1[categories])),"TEENS"))))</f>
        <v>#VALUE!</v>
      </c>
      <c r="C2190" t="e">
        <f>Table1[[#This Row],[startdatetime]]</f>
        <v>#VALUE!</v>
      </c>
      <c r="D2190" t="e">
        <f>CONCATENATE(Table1[[#This Row],[summary]],
CHAR(13),
Table1[[#This Row],[startdayname]],
", ",
TEXT((Table1[[#This Row],[startshortdate]]),"MMM D"),
CHAR(13),
TEXT((Table1[[#This Row],[starttime]]), "h:mm am/pm"),CHAR(13),Table1[[#This Row],[description]],CHAR(13))</f>
        <v>#VALUE!</v>
      </c>
    </row>
    <row r="2191" spans="1:4" x14ac:dyDescent="0.25">
      <c r="A2191" t="e">
        <f>VLOOKUP(Table1[[#This Row],[locationaddress]],VENUEID!$A$2:$B$28,1,TRUE)</f>
        <v>#VALUE!</v>
      </c>
      <c r="B2191" t="e">
        <f>IF(Table1[[#This Row],[categories]]="","",
IF(ISNUMBER(SEARCH("*ADULTS*",Table1[categories])),"ADULTS",
IF(ISNUMBER(SEARCH("*CHILDREN*",Table1[categories])),"CHILDREN",
IF(ISNUMBER(SEARCH("*TEENS*",Table1[categories])),"TEENS"))))</f>
        <v>#VALUE!</v>
      </c>
      <c r="C2191" t="e">
        <f>Table1[[#This Row],[startdatetime]]</f>
        <v>#VALUE!</v>
      </c>
      <c r="D2191" t="e">
        <f>CONCATENATE(Table1[[#This Row],[summary]],
CHAR(13),
Table1[[#This Row],[startdayname]],
", ",
TEXT((Table1[[#This Row],[startshortdate]]),"MMM D"),
CHAR(13),
TEXT((Table1[[#This Row],[starttime]]), "h:mm am/pm"),CHAR(13),Table1[[#This Row],[description]],CHAR(13))</f>
        <v>#VALUE!</v>
      </c>
    </row>
    <row r="2192" spans="1:4" x14ac:dyDescent="0.25">
      <c r="A2192" t="e">
        <f>VLOOKUP(Table1[[#This Row],[locationaddress]],VENUEID!$A$2:$B$28,1,TRUE)</f>
        <v>#VALUE!</v>
      </c>
      <c r="B2192" t="e">
        <f>IF(Table1[[#This Row],[categories]]="","",
IF(ISNUMBER(SEARCH("*ADULTS*",Table1[categories])),"ADULTS",
IF(ISNUMBER(SEARCH("*CHILDREN*",Table1[categories])),"CHILDREN",
IF(ISNUMBER(SEARCH("*TEENS*",Table1[categories])),"TEENS"))))</f>
        <v>#VALUE!</v>
      </c>
      <c r="C2192" t="e">
        <f>Table1[[#This Row],[startdatetime]]</f>
        <v>#VALUE!</v>
      </c>
      <c r="D2192" t="e">
        <f>CONCATENATE(Table1[[#This Row],[summary]],
CHAR(13),
Table1[[#This Row],[startdayname]],
", ",
TEXT((Table1[[#This Row],[startshortdate]]),"MMM D"),
CHAR(13),
TEXT((Table1[[#This Row],[starttime]]), "h:mm am/pm"),CHAR(13),Table1[[#This Row],[description]],CHAR(13))</f>
        <v>#VALUE!</v>
      </c>
    </row>
    <row r="2193" spans="1:4" x14ac:dyDescent="0.25">
      <c r="A2193" t="e">
        <f>VLOOKUP(Table1[[#This Row],[locationaddress]],VENUEID!$A$2:$B$28,1,TRUE)</f>
        <v>#VALUE!</v>
      </c>
      <c r="B2193" t="e">
        <f>IF(Table1[[#This Row],[categories]]="","",
IF(ISNUMBER(SEARCH("*ADULTS*",Table1[categories])),"ADULTS",
IF(ISNUMBER(SEARCH("*CHILDREN*",Table1[categories])),"CHILDREN",
IF(ISNUMBER(SEARCH("*TEENS*",Table1[categories])),"TEENS"))))</f>
        <v>#VALUE!</v>
      </c>
      <c r="C2193" t="e">
        <f>Table1[[#This Row],[startdatetime]]</f>
        <v>#VALUE!</v>
      </c>
      <c r="D2193" t="e">
        <f>CONCATENATE(Table1[[#This Row],[summary]],
CHAR(13),
Table1[[#This Row],[startdayname]],
", ",
TEXT((Table1[[#This Row],[startshortdate]]),"MMM D"),
CHAR(13),
TEXT((Table1[[#This Row],[starttime]]), "h:mm am/pm"),CHAR(13),Table1[[#This Row],[description]],CHAR(13))</f>
        <v>#VALUE!</v>
      </c>
    </row>
    <row r="2194" spans="1:4" x14ac:dyDescent="0.25">
      <c r="A2194" t="e">
        <f>VLOOKUP(Table1[[#This Row],[locationaddress]],VENUEID!$A$2:$B$28,1,TRUE)</f>
        <v>#VALUE!</v>
      </c>
      <c r="B2194" t="e">
        <f>IF(Table1[[#This Row],[categories]]="","",
IF(ISNUMBER(SEARCH("*ADULTS*",Table1[categories])),"ADULTS",
IF(ISNUMBER(SEARCH("*CHILDREN*",Table1[categories])),"CHILDREN",
IF(ISNUMBER(SEARCH("*TEENS*",Table1[categories])),"TEENS"))))</f>
        <v>#VALUE!</v>
      </c>
      <c r="C2194" t="e">
        <f>Table1[[#This Row],[startdatetime]]</f>
        <v>#VALUE!</v>
      </c>
      <c r="D2194" t="e">
        <f>CONCATENATE(Table1[[#This Row],[summary]],
CHAR(13),
Table1[[#This Row],[startdayname]],
", ",
TEXT((Table1[[#This Row],[startshortdate]]),"MMM D"),
CHAR(13),
TEXT((Table1[[#This Row],[starttime]]), "h:mm am/pm"),CHAR(13),Table1[[#This Row],[description]],CHAR(13))</f>
        <v>#VALUE!</v>
      </c>
    </row>
    <row r="2195" spans="1:4" x14ac:dyDescent="0.25">
      <c r="A2195" t="e">
        <f>VLOOKUP(Table1[[#This Row],[locationaddress]],VENUEID!$A$2:$B$28,1,TRUE)</f>
        <v>#VALUE!</v>
      </c>
      <c r="B2195" t="e">
        <f>IF(Table1[[#This Row],[categories]]="","",
IF(ISNUMBER(SEARCH("*ADULTS*",Table1[categories])),"ADULTS",
IF(ISNUMBER(SEARCH("*CHILDREN*",Table1[categories])),"CHILDREN",
IF(ISNUMBER(SEARCH("*TEENS*",Table1[categories])),"TEENS"))))</f>
        <v>#VALUE!</v>
      </c>
      <c r="C2195" t="e">
        <f>Table1[[#This Row],[startdatetime]]</f>
        <v>#VALUE!</v>
      </c>
      <c r="D2195" t="e">
        <f>CONCATENATE(Table1[[#This Row],[summary]],
CHAR(13),
Table1[[#This Row],[startdayname]],
", ",
TEXT((Table1[[#This Row],[startshortdate]]),"MMM D"),
CHAR(13),
TEXT((Table1[[#This Row],[starttime]]), "h:mm am/pm"),CHAR(13),Table1[[#This Row],[description]],CHAR(13))</f>
        <v>#VALUE!</v>
      </c>
    </row>
    <row r="2196" spans="1:4" x14ac:dyDescent="0.25">
      <c r="A2196" t="e">
        <f>VLOOKUP(Table1[[#This Row],[locationaddress]],VENUEID!$A$2:$B$28,1,TRUE)</f>
        <v>#VALUE!</v>
      </c>
      <c r="B2196" t="e">
        <f>IF(Table1[[#This Row],[categories]]="","",
IF(ISNUMBER(SEARCH("*ADULTS*",Table1[categories])),"ADULTS",
IF(ISNUMBER(SEARCH("*CHILDREN*",Table1[categories])),"CHILDREN",
IF(ISNUMBER(SEARCH("*TEENS*",Table1[categories])),"TEENS"))))</f>
        <v>#VALUE!</v>
      </c>
      <c r="C2196" t="e">
        <f>Table1[[#This Row],[startdatetime]]</f>
        <v>#VALUE!</v>
      </c>
      <c r="D2196" t="e">
        <f>CONCATENATE(Table1[[#This Row],[summary]],
CHAR(13),
Table1[[#This Row],[startdayname]],
", ",
TEXT((Table1[[#This Row],[startshortdate]]),"MMM D"),
CHAR(13),
TEXT((Table1[[#This Row],[starttime]]), "h:mm am/pm"),CHAR(13),Table1[[#This Row],[description]],CHAR(13))</f>
        <v>#VALUE!</v>
      </c>
    </row>
    <row r="2197" spans="1:4" x14ac:dyDescent="0.25">
      <c r="A2197" t="e">
        <f>VLOOKUP(Table1[[#This Row],[locationaddress]],VENUEID!$A$2:$B$28,1,TRUE)</f>
        <v>#VALUE!</v>
      </c>
      <c r="B2197" t="e">
        <f>IF(Table1[[#This Row],[categories]]="","",
IF(ISNUMBER(SEARCH("*ADULTS*",Table1[categories])),"ADULTS",
IF(ISNUMBER(SEARCH("*CHILDREN*",Table1[categories])),"CHILDREN",
IF(ISNUMBER(SEARCH("*TEENS*",Table1[categories])),"TEENS"))))</f>
        <v>#VALUE!</v>
      </c>
      <c r="C2197" t="e">
        <f>Table1[[#This Row],[startdatetime]]</f>
        <v>#VALUE!</v>
      </c>
      <c r="D2197" t="e">
        <f>CONCATENATE(Table1[[#This Row],[summary]],
CHAR(13),
Table1[[#This Row],[startdayname]],
", ",
TEXT((Table1[[#This Row],[startshortdate]]),"MMM D"),
CHAR(13),
TEXT((Table1[[#This Row],[starttime]]), "h:mm am/pm"),CHAR(13),Table1[[#This Row],[description]],CHAR(13))</f>
        <v>#VALUE!</v>
      </c>
    </row>
    <row r="2198" spans="1:4" x14ac:dyDescent="0.25">
      <c r="A2198" t="e">
        <f>VLOOKUP(Table1[[#This Row],[locationaddress]],VENUEID!$A$2:$B$28,1,TRUE)</f>
        <v>#VALUE!</v>
      </c>
      <c r="B2198" t="e">
        <f>IF(Table1[[#This Row],[categories]]="","",
IF(ISNUMBER(SEARCH("*ADULTS*",Table1[categories])),"ADULTS",
IF(ISNUMBER(SEARCH("*CHILDREN*",Table1[categories])),"CHILDREN",
IF(ISNUMBER(SEARCH("*TEENS*",Table1[categories])),"TEENS"))))</f>
        <v>#VALUE!</v>
      </c>
      <c r="C2198" t="e">
        <f>Table1[[#This Row],[startdatetime]]</f>
        <v>#VALUE!</v>
      </c>
      <c r="D2198" t="e">
        <f>CONCATENATE(Table1[[#This Row],[summary]],
CHAR(13),
Table1[[#This Row],[startdayname]],
", ",
TEXT((Table1[[#This Row],[startshortdate]]),"MMM D"),
CHAR(13),
TEXT((Table1[[#This Row],[starttime]]), "h:mm am/pm"),CHAR(13),Table1[[#This Row],[description]],CHAR(13))</f>
        <v>#VALUE!</v>
      </c>
    </row>
    <row r="2199" spans="1:4" x14ac:dyDescent="0.25">
      <c r="A2199" t="e">
        <f>VLOOKUP(Table1[[#This Row],[locationaddress]],VENUEID!$A$2:$B$28,1,TRUE)</f>
        <v>#VALUE!</v>
      </c>
      <c r="B2199" t="e">
        <f>IF(Table1[[#This Row],[categories]]="","",
IF(ISNUMBER(SEARCH("*ADULTS*",Table1[categories])),"ADULTS",
IF(ISNUMBER(SEARCH("*CHILDREN*",Table1[categories])),"CHILDREN",
IF(ISNUMBER(SEARCH("*TEENS*",Table1[categories])),"TEENS"))))</f>
        <v>#VALUE!</v>
      </c>
      <c r="C2199" t="e">
        <f>Table1[[#This Row],[startdatetime]]</f>
        <v>#VALUE!</v>
      </c>
      <c r="D2199" t="e">
        <f>CONCATENATE(Table1[[#This Row],[summary]],
CHAR(13),
Table1[[#This Row],[startdayname]],
", ",
TEXT((Table1[[#This Row],[startshortdate]]),"MMM D"),
CHAR(13),
TEXT((Table1[[#This Row],[starttime]]), "h:mm am/pm"),CHAR(13),Table1[[#This Row],[description]],CHAR(13))</f>
        <v>#VALUE!</v>
      </c>
    </row>
    <row r="2200" spans="1:4" x14ac:dyDescent="0.25">
      <c r="A2200" t="e">
        <f>VLOOKUP(Table1[[#This Row],[locationaddress]],VENUEID!$A$2:$B$28,1,TRUE)</f>
        <v>#VALUE!</v>
      </c>
      <c r="B2200" t="e">
        <f>IF(Table1[[#This Row],[categories]]="","",
IF(ISNUMBER(SEARCH("*ADULTS*",Table1[categories])),"ADULTS",
IF(ISNUMBER(SEARCH("*CHILDREN*",Table1[categories])),"CHILDREN",
IF(ISNUMBER(SEARCH("*TEENS*",Table1[categories])),"TEENS"))))</f>
        <v>#VALUE!</v>
      </c>
      <c r="C2200" t="e">
        <f>Table1[[#This Row],[startdatetime]]</f>
        <v>#VALUE!</v>
      </c>
      <c r="D2200" t="e">
        <f>CONCATENATE(Table1[[#This Row],[summary]],
CHAR(13),
Table1[[#This Row],[startdayname]],
", ",
TEXT((Table1[[#This Row],[startshortdate]]),"MMM D"),
CHAR(13),
TEXT((Table1[[#This Row],[starttime]]), "h:mm am/pm"),CHAR(13),Table1[[#This Row],[description]],CHAR(13))</f>
        <v>#VALUE!</v>
      </c>
    </row>
    <row r="2201" spans="1:4" x14ac:dyDescent="0.25">
      <c r="A2201" t="e">
        <f>VLOOKUP(Table1[[#This Row],[locationaddress]],VENUEID!$A$2:$B$28,1,TRUE)</f>
        <v>#VALUE!</v>
      </c>
      <c r="B2201" t="e">
        <f>IF(Table1[[#This Row],[categories]]="","",
IF(ISNUMBER(SEARCH("*ADULTS*",Table1[categories])),"ADULTS",
IF(ISNUMBER(SEARCH("*CHILDREN*",Table1[categories])),"CHILDREN",
IF(ISNUMBER(SEARCH("*TEENS*",Table1[categories])),"TEENS"))))</f>
        <v>#VALUE!</v>
      </c>
      <c r="C2201" t="e">
        <f>Table1[[#This Row],[startdatetime]]</f>
        <v>#VALUE!</v>
      </c>
      <c r="D2201" t="e">
        <f>CONCATENATE(Table1[[#This Row],[summary]],
CHAR(13),
Table1[[#This Row],[startdayname]],
", ",
TEXT((Table1[[#This Row],[startshortdate]]),"MMM D"),
CHAR(13),
TEXT((Table1[[#This Row],[starttime]]), "h:mm am/pm"),CHAR(13),Table1[[#This Row],[description]],CHAR(13))</f>
        <v>#VALUE!</v>
      </c>
    </row>
    <row r="2202" spans="1:4" x14ac:dyDescent="0.25">
      <c r="A2202" t="e">
        <f>VLOOKUP(Table1[[#This Row],[locationaddress]],VENUEID!$A$2:$B$28,1,TRUE)</f>
        <v>#VALUE!</v>
      </c>
      <c r="B2202" t="e">
        <f>IF(Table1[[#This Row],[categories]]="","",
IF(ISNUMBER(SEARCH("*ADULTS*",Table1[categories])),"ADULTS",
IF(ISNUMBER(SEARCH("*CHILDREN*",Table1[categories])),"CHILDREN",
IF(ISNUMBER(SEARCH("*TEENS*",Table1[categories])),"TEENS"))))</f>
        <v>#VALUE!</v>
      </c>
      <c r="C2202" t="e">
        <f>Table1[[#This Row],[startdatetime]]</f>
        <v>#VALUE!</v>
      </c>
      <c r="D2202" t="e">
        <f>CONCATENATE(Table1[[#This Row],[summary]],
CHAR(13),
Table1[[#This Row],[startdayname]],
", ",
TEXT((Table1[[#This Row],[startshortdate]]),"MMM D"),
CHAR(13),
TEXT((Table1[[#This Row],[starttime]]), "h:mm am/pm"),CHAR(13),Table1[[#This Row],[description]],CHAR(13))</f>
        <v>#VALUE!</v>
      </c>
    </row>
    <row r="2203" spans="1:4" x14ac:dyDescent="0.25">
      <c r="A2203" t="e">
        <f>VLOOKUP(Table1[[#This Row],[locationaddress]],VENUEID!$A$2:$B$28,1,TRUE)</f>
        <v>#VALUE!</v>
      </c>
      <c r="B2203" t="e">
        <f>IF(Table1[[#This Row],[categories]]="","",
IF(ISNUMBER(SEARCH("*ADULTS*",Table1[categories])),"ADULTS",
IF(ISNUMBER(SEARCH("*CHILDREN*",Table1[categories])),"CHILDREN",
IF(ISNUMBER(SEARCH("*TEENS*",Table1[categories])),"TEENS"))))</f>
        <v>#VALUE!</v>
      </c>
      <c r="C2203" t="e">
        <f>Table1[[#This Row],[startdatetime]]</f>
        <v>#VALUE!</v>
      </c>
      <c r="D2203" t="e">
        <f>CONCATENATE(Table1[[#This Row],[summary]],
CHAR(13),
Table1[[#This Row],[startdayname]],
", ",
TEXT((Table1[[#This Row],[startshortdate]]),"MMM D"),
CHAR(13),
TEXT((Table1[[#This Row],[starttime]]), "h:mm am/pm"),CHAR(13),Table1[[#This Row],[description]],CHAR(13))</f>
        <v>#VALUE!</v>
      </c>
    </row>
    <row r="2204" spans="1:4" x14ac:dyDescent="0.25">
      <c r="A2204" t="e">
        <f>VLOOKUP(Table1[[#This Row],[locationaddress]],VENUEID!$A$2:$B$28,1,TRUE)</f>
        <v>#VALUE!</v>
      </c>
      <c r="B2204" t="e">
        <f>IF(Table1[[#This Row],[categories]]="","",
IF(ISNUMBER(SEARCH("*ADULTS*",Table1[categories])),"ADULTS",
IF(ISNUMBER(SEARCH("*CHILDREN*",Table1[categories])),"CHILDREN",
IF(ISNUMBER(SEARCH("*TEENS*",Table1[categories])),"TEENS"))))</f>
        <v>#VALUE!</v>
      </c>
      <c r="C2204" t="e">
        <f>Table1[[#This Row],[startdatetime]]</f>
        <v>#VALUE!</v>
      </c>
      <c r="D2204" t="e">
        <f>CONCATENATE(Table1[[#This Row],[summary]],
CHAR(13),
Table1[[#This Row],[startdayname]],
", ",
TEXT((Table1[[#This Row],[startshortdate]]),"MMM D"),
CHAR(13),
TEXT((Table1[[#This Row],[starttime]]), "h:mm am/pm"),CHAR(13),Table1[[#This Row],[description]],CHAR(13))</f>
        <v>#VALUE!</v>
      </c>
    </row>
    <row r="2205" spans="1:4" x14ac:dyDescent="0.25">
      <c r="A2205" t="e">
        <f>VLOOKUP(Table1[[#This Row],[locationaddress]],VENUEID!$A$2:$B$28,1,TRUE)</f>
        <v>#VALUE!</v>
      </c>
      <c r="B2205" t="e">
        <f>IF(Table1[[#This Row],[categories]]="","",
IF(ISNUMBER(SEARCH("*ADULTS*",Table1[categories])),"ADULTS",
IF(ISNUMBER(SEARCH("*CHILDREN*",Table1[categories])),"CHILDREN",
IF(ISNUMBER(SEARCH("*TEENS*",Table1[categories])),"TEENS"))))</f>
        <v>#VALUE!</v>
      </c>
      <c r="C2205" t="e">
        <f>Table1[[#This Row],[startdatetime]]</f>
        <v>#VALUE!</v>
      </c>
      <c r="D2205" t="e">
        <f>CONCATENATE(Table1[[#This Row],[summary]],
CHAR(13),
Table1[[#This Row],[startdayname]],
", ",
TEXT((Table1[[#This Row],[startshortdate]]),"MMM D"),
CHAR(13),
TEXT((Table1[[#This Row],[starttime]]), "h:mm am/pm"),CHAR(13),Table1[[#This Row],[description]],CHAR(13))</f>
        <v>#VALUE!</v>
      </c>
    </row>
    <row r="2206" spans="1:4" x14ac:dyDescent="0.25">
      <c r="A2206" t="e">
        <f>VLOOKUP(Table1[[#This Row],[locationaddress]],VENUEID!$A$2:$B$28,1,TRUE)</f>
        <v>#VALUE!</v>
      </c>
      <c r="B2206" t="e">
        <f>IF(Table1[[#This Row],[categories]]="","",
IF(ISNUMBER(SEARCH("*ADULTS*",Table1[categories])),"ADULTS",
IF(ISNUMBER(SEARCH("*CHILDREN*",Table1[categories])),"CHILDREN",
IF(ISNUMBER(SEARCH("*TEENS*",Table1[categories])),"TEENS"))))</f>
        <v>#VALUE!</v>
      </c>
      <c r="C2206" t="e">
        <f>Table1[[#This Row],[startdatetime]]</f>
        <v>#VALUE!</v>
      </c>
      <c r="D2206" t="e">
        <f>CONCATENATE(Table1[[#This Row],[summary]],
CHAR(13),
Table1[[#This Row],[startdayname]],
", ",
TEXT((Table1[[#This Row],[startshortdate]]),"MMM D"),
CHAR(13),
TEXT((Table1[[#This Row],[starttime]]), "h:mm am/pm"),CHAR(13),Table1[[#This Row],[description]],CHAR(13))</f>
        <v>#VALUE!</v>
      </c>
    </row>
    <row r="2207" spans="1:4" x14ac:dyDescent="0.25">
      <c r="A2207" t="e">
        <f>VLOOKUP(Table1[[#This Row],[locationaddress]],VENUEID!$A$2:$B$28,1,TRUE)</f>
        <v>#VALUE!</v>
      </c>
      <c r="B2207" t="e">
        <f>IF(Table1[[#This Row],[categories]]="","",
IF(ISNUMBER(SEARCH("*ADULTS*",Table1[categories])),"ADULTS",
IF(ISNUMBER(SEARCH("*CHILDREN*",Table1[categories])),"CHILDREN",
IF(ISNUMBER(SEARCH("*TEENS*",Table1[categories])),"TEENS"))))</f>
        <v>#VALUE!</v>
      </c>
      <c r="C2207" t="e">
        <f>Table1[[#This Row],[startdatetime]]</f>
        <v>#VALUE!</v>
      </c>
      <c r="D2207" t="e">
        <f>CONCATENATE(Table1[[#This Row],[summary]],
CHAR(13),
Table1[[#This Row],[startdayname]],
", ",
TEXT((Table1[[#This Row],[startshortdate]]),"MMM D"),
CHAR(13),
TEXT((Table1[[#This Row],[starttime]]), "h:mm am/pm"),CHAR(13),Table1[[#This Row],[description]],CHAR(13))</f>
        <v>#VALUE!</v>
      </c>
    </row>
    <row r="2208" spans="1:4" x14ac:dyDescent="0.25">
      <c r="A2208" t="e">
        <f>VLOOKUP(Table1[[#This Row],[locationaddress]],VENUEID!$A$2:$B$28,1,TRUE)</f>
        <v>#VALUE!</v>
      </c>
      <c r="B2208" t="e">
        <f>IF(Table1[[#This Row],[categories]]="","",
IF(ISNUMBER(SEARCH("*ADULTS*",Table1[categories])),"ADULTS",
IF(ISNUMBER(SEARCH("*CHILDREN*",Table1[categories])),"CHILDREN",
IF(ISNUMBER(SEARCH("*TEENS*",Table1[categories])),"TEENS"))))</f>
        <v>#VALUE!</v>
      </c>
      <c r="C2208" t="e">
        <f>Table1[[#This Row],[startdatetime]]</f>
        <v>#VALUE!</v>
      </c>
      <c r="D2208" t="e">
        <f>CONCATENATE(Table1[[#This Row],[summary]],
CHAR(13),
Table1[[#This Row],[startdayname]],
", ",
TEXT((Table1[[#This Row],[startshortdate]]),"MMM D"),
CHAR(13),
TEXT((Table1[[#This Row],[starttime]]), "h:mm am/pm"),CHAR(13),Table1[[#This Row],[description]],CHAR(13))</f>
        <v>#VALUE!</v>
      </c>
    </row>
    <row r="2209" spans="1:4" x14ac:dyDescent="0.25">
      <c r="A2209" t="e">
        <f>VLOOKUP(Table1[[#This Row],[locationaddress]],VENUEID!$A$2:$B$28,1,TRUE)</f>
        <v>#VALUE!</v>
      </c>
      <c r="B2209" t="e">
        <f>IF(Table1[[#This Row],[categories]]="","",
IF(ISNUMBER(SEARCH("*ADULTS*",Table1[categories])),"ADULTS",
IF(ISNUMBER(SEARCH("*CHILDREN*",Table1[categories])),"CHILDREN",
IF(ISNUMBER(SEARCH("*TEENS*",Table1[categories])),"TEENS"))))</f>
        <v>#VALUE!</v>
      </c>
      <c r="C2209" t="e">
        <f>Table1[[#This Row],[startdatetime]]</f>
        <v>#VALUE!</v>
      </c>
      <c r="D2209" t="e">
        <f>CONCATENATE(Table1[[#This Row],[summary]],
CHAR(13),
Table1[[#This Row],[startdayname]],
", ",
TEXT((Table1[[#This Row],[startshortdate]]),"MMM D"),
CHAR(13),
TEXT((Table1[[#This Row],[starttime]]), "h:mm am/pm"),CHAR(13),Table1[[#This Row],[description]],CHAR(13))</f>
        <v>#VALUE!</v>
      </c>
    </row>
    <row r="2210" spans="1:4" x14ac:dyDescent="0.25">
      <c r="A2210" t="e">
        <f>VLOOKUP(Table1[[#This Row],[locationaddress]],VENUEID!$A$2:$B$28,1,TRUE)</f>
        <v>#VALUE!</v>
      </c>
      <c r="B2210" t="e">
        <f>IF(Table1[[#This Row],[categories]]="","",
IF(ISNUMBER(SEARCH("*ADULTS*",Table1[categories])),"ADULTS",
IF(ISNUMBER(SEARCH("*CHILDREN*",Table1[categories])),"CHILDREN",
IF(ISNUMBER(SEARCH("*TEENS*",Table1[categories])),"TEENS"))))</f>
        <v>#VALUE!</v>
      </c>
      <c r="C2210" t="e">
        <f>Table1[[#This Row],[startdatetime]]</f>
        <v>#VALUE!</v>
      </c>
      <c r="D2210" t="e">
        <f>CONCATENATE(Table1[[#This Row],[summary]],
CHAR(13),
Table1[[#This Row],[startdayname]],
", ",
TEXT((Table1[[#This Row],[startshortdate]]),"MMM D"),
CHAR(13),
TEXT((Table1[[#This Row],[starttime]]), "h:mm am/pm"),CHAR(13),Table1[[#This Row],[description]],CHAR(13))</f>
        <v>#VALUE!</v>
      </c>
    </row>
    <row r="2211" spans="1:4" x14ac:dyDescent="0.25">
      <c r="A2211" t="e">
        <f>VLOOKUP(Table1[[#This Row],[locationaddress]],VENUEID!$A$2:$B$28,1,TRUE)</f>
        <v>#VALUE!</v>
      </c>
      <c r="B2211" t="e">
        <f>IF(Table1[[#This Row],[categories]]="","",
IF(ISNUMBER(SEARCH("*ADULTS*",Table1[categories])),"ADULTS",
IF(ISNUMBER(SEARCH("*CHILDREN*",Table1[categories])),"CHILDREN",
IF(ISNUMBER(SEARCH("*TEENS*",Table1[categories])),"TEENS"))))</f>
        <v>#VALUE!</v>
      </c>
      <c r="C2211" t="e">
        <f>Table1[[#This Row],[startdatetime]]</f>
        <v>#VALUE!</v>
      </c>
      <c r="D2211" t="e">
        <f>CONCATENATE(Table1[[#This Row],[summary]],
CHAR(13),
Table1[[#This Row],[startdayname]],
", ",
TEXT((Table1[[#This Row],[startshortdate]]),"MMM D"),
CHAR(13),
TEXT((Table1[[#This Row],[starttime]]), "h:mm am/pm"),CHAR(13),Table1[[#This Row],[description]],CHAR(13))</f>
        <v>#VALUE!</v>
      </c>
    </row>
    <row r="2212" spans="1:4" x14ac:dyDescent="0.25">
      <c r="A2212" t="e">
        <f>VLOOKUP(Table1[[#This Row],[locationaddress]],VENUEID!$A$2:$B$28,1,TRUE)</f>
        <v>#VALUE!</v>
      </c>
      <c r="B2212" t="e">
        <f>IF(Table1[[#This Row],[categories]]="","",
IF(ISNUMBER(SEARCH("*ADULTS*",Table1[categories])),"ADULTS",
IF(ISNUMBER(SEARCH("*CHILDREN*",Table1[categories])),"CHILDREN",
IF(ISNUMBER(SEARCH("*TEENS*",Table1[categories])),"TEENS"))))</f>
        <v>#VALUE!</v>
      </c>
      <c r="C2212" t="e">
        <f>Table1[[#This Row],[startdatetime]]</f>
        <v>#VALUE!</v>
      </c>
      <c r="D2212" t="e">
        <f>CONCATENATE(Table1[[#This Row],[summary]],
CHAR(13),
Table1[[#This Row],[startdayname]],
", ",
TEXT((Table1[[#This Row],[startshortdate]]),"MMM D"),
CHAR(13),
TEXT((Table1[[#This Row],[starttime]]), "h:mm am/pm"),CHAR(13),Table1[[#This Row],[description]],CHAR(13))</f>
        <v>#VALUE!</v>
      </c>
    </row>
    <row r="2213" spans="1:4" x14ac:dyDescent="0.25">
      <c r="A2213" t="e">
        <f>VLOOKUP(Table1[[#This Row],[locationaddress]],VENUEID!$A$2:$B$28,1,TRUE)</f>
        <v>#VALUE!</v>
      </c>
      <c r="B2213" t="e">
        <f>IF(Table1[[#This Row],[categories]]="","",
IF(ISNUMBER(SEARCH("*ADULTS*",Table1[categories])),"ADULTS",
IF(ISNUMBER(SEARCH("*CHILDREN*",Table1[categories])),"CHILDREN",
IF(ISNUMBER(SEARCH("*TEENS*",Table1[categories])),"TEENS"))))</f>
        <v>#VALUE!</v>
      </c>
      <c r="C2213" t="e">
        <f>Table1[[#This Row],[startdatetime]]</f>
        <v>#VALUE!</v>
      </c>
      <c r="D2213" t="e">
        <f>CONCATENATE(Table1[[#This Row],[summary]],
CHAR(13),
Table1[[#This Row],[startdayname]],
", ",
TEXT((Table1[[#This Row],[startshortdate]]),"MMM D"),
CHAR(13),
TEXT((Table1[[#This Row],[starttime]]), "h:mm am/pm"),CHAR(13),Table1[[#This Row],[description]],CHAR(13))</f>
        <v>#VALUE!</v>
      </c>
    </row>
    <row r="2214" spans="1:4" x14ac:dyDescent="0.25">
      <c r="A2214" t="e">
        <f>VLOOKUP(Table1[[#This Row],[locationaddress]],VENUEID!$A$2:$B$28,1,TRUE)</f>
        <v>#VALUE!</v>
      </c>
      <c r="B2214" t="e">
        <f>IF(Table1[[#This Row],[categories]]="","",
IF(ISNUMBER(SEARCH("*ADULTS*",Table1[categories])),"ADULTS",
IF(ISNUMBER(SEARCH("*CHILDREN*",Table1[categories])),"CHILDREN",
IF(ISNUMBER(SEARCH("*TEENS*",Table1[categories])),"TEENS"))))</f>
        <v>#VALUE!</v>
      </c>
      <c r="C2214" t="e">
        <f>Table1[[#This Row],[startdatetime]]</f>
        <v>#VALUE!</v>
      </c>
      <c r="D2214" t="e">
        <f>CONCATENATE(Table1[[#This Row],[summary]],
CHAR(13),
Table1[[#This Row],[startdayname]],
", ",
TEXT((Table1[[#This Row],[startshortdate]]),"MMM D"),
CHAR(13),
TEXT((Table1[[#This Row],[starttime]]), "h:mm am/pm"),CHAR(13),Table1[[#This Row],[description]],CHAR(13))</f>
        <v>#VALUE!</v>
      </c>
    </row>
    <row r="2215" spans="1:4" x14ac:dyDescent="0.25">
      <c r="A2215" t="e">
        <f>VLOOKUP(Table1[[#This Row],[locationaddress]],VENUEID!$A$2:$B$28,1,TRUE)</f>
        <v>#VALUE!</v>
      </c>
      <c r="B2215" t="e">
        <f>IF(Table1[[#This Row],[categories]]="","",
IF(ISNUMBER(SEARCH("*ADULTS*",Table1[categories])),"ADULTS",
IF(ISNUMBER(SEARCH("*CHILDREN*",Table1[categories])),"CHILDREN",
IF(ISNUMBER(SEARCH("*TEENS*",Table1[categories])),"TEENS"))))</f>
        <v>#VALUE!</v>
      </c>
      <c r="C2215" t="e">
        <f>Table1[[#This Row],[startdatetime]]</f>
        <v>#VALUE!</v>
      </c>
      <c r="D2215" t="e">
        <f>CONCATENATE(Table1[[#This Row],[summary]],
CHAR(13),
Table1[[#This Row],[startdayname]],
", ",
TEXT((Table1[[#This Row],[startshortdate]]),"MMM D"),
CHAR(13),
TEXT((Table1[[#This Row],[starttime]]), "h:mm am/pm"),CHAR(13),Table1[[#This Row],[description]],CHAR(13))</f>
        <v>#VALUE!</v>
      </c>
    </row>
    <row r="2216" spans="1:4" x14ac:dyDescent="0.25">
      <c r="A2216" t="e">
        <f>VLOOKUP(Table1[[#This Row],[locationaddress]],VENUEID!$A$2:$B$28,1,TRUE)</f>
        <v>#VALUE!</v>
      </c>
      <c r="B2216" t="e">
        <f>IF(Table1[[#This Row],[categories]]="","",
IF(ISNUMBER(SEARCH("*ADULTS*",Table1[categories])),"ADULTS",
IF(ISNUMBER(SEARCH("*CHILDREN*",Table1[categories])),"CHILDREN",
IF(ISNUMBER(SEARCH("*TEENS*",Table1[categories])),"TEENS"))))</f>
        <v>#VALUE!</v>
      </c>
      <c r="C2216" t="e">
        <f>Table1[[#This Row],[startdatetime]]</f>
        <v>#VALUE!</v>
      </c>
      <c r="D2216" t="e">
        <f>CONCATENATE(Table1[[#This Row],[summary]],
CHAR(13),
Table1[[#This Row],[startdayname]],
", ",
TEXT((Table1[[#This Row],[startshortdate]]),"MMM D"),
CHAR(13),
TEXT((Table1[[#This Row],[starttime]]), "h:mm am/pm"),CHAR(13),Table1[[#This Row],[description]],CHAR(13))</f>
        <v>#VALUE!</v>
      </c>
    </row>
    <row r="2217" spans="1:4" x14ac:dyDescent="0.25">
      <c r="A2217" t="e">
        <f>VLOOKUP(Table1[[#This Row],[locationaddress]],VENUEID!$A$2:$B$28,1,TRUE)</f>
        <v>#VALUE!</v>
      </c>
      <c r="B2217" t="e">
        <f>IF(Table1[[#This Row],[categories]]="","",
IF(ISNUMBER(SEARCH("*ADULTS*",Table1[categories])),"ADULTS",
IF(ISNUMBER(SEARCH("*CHILDREN*",Table1[categories])),"CHILDREN",
IF(ISNUMBER(SEARCH("*TEENS*",Table1[categories])),"TEENS"))))</f>
        <v>#VALUE!</v>
      </c>
      <c r="C2217" t="e">
        <f>Table1[[#This Row],[startdatetime]]</f>
        <v>#VALUE!</v>
      </c>
      <c r="D2217" t="e">
        <f>CONCATENATE(Table1[[#This Row],[summary]],
CHAR(13),
Table1[[#This Row],[startdayname]],
", ",
TEXT((Table1[[#This Row],[startshortdate]]),"MMM D"),
CHAR(13),
TEXT((Table1[[#This Row],[starttime]]), "h:mm am/pm"),CHAR(13),Table1[[#This Row],[description]],CHAR(13))</f>
        <v>#VALUE!</v>
      </c>
    </row>
    <row r="2218" spans="1:4" x14ac:dyDescent="0.25">
      <c r="A2218" t="e">
        <f>VLOOKUP(Table1[[#This Row],[locationaddress]],VENUEID!$A$2:$B$28,1,TRUE)</f>
        <v>#VALUE!</v>
      </c>
      <c r="B2218" t="e">
        <f>IF(Table1[[#This Row],[categories]]="","",
IF(ISNUMBER(SEARCH("*ADULTS*",Table1[categories])),"ADULTS",
IF(ISNUMBER(SEARCH("*CHILDREN*",Table1[categories])),"CHILDREN",
IF(ISNUMBER(SEARCH("*TEENS*",Table1[categories])),"TEENS"))))</f>
        <v>#VALUE!</v>
      </c>
      <c r="C2218" t="e">
        <f>Table1[[#This Row],[startdatetime]]</f>
        <v>#VALUE!</v>
      </c>
      <c r="D2218" t="e">
        <f>CONCATENATE(Table1[[#This Row],[summary]],
CHAR(13),
Table1[[#This Row],[startdayname]],
", ",
TEXT((Table1[[#This Row],[startshortdate]]),"MMM D"),
CHAR(13),
TEXT((Table1[[#This Row],[starttime]]), "h:mm am/pm"),CHAR(13),Table1[[#This Row],[description]],CHAR(13))</f>
        <v>#VALUE!</v>
      </c>
    </row>
    <row r="2219" spans="1:4" x14ac:dyDescent="0.25">
      <c r="A2219" t="e">
        <f>VLOOKUP(Table1[[#This Row],[locationaddress]],VENUEID!$A$2:$B$28,1,TRUE)</f>
        <v>#VALUE!</v>
      </c>
      <c r="B2219" t="e">
        <f>IF(Table1[[#This Row],[categories]]="","",
IF(ISNUMBER(SEARCH("*ADULTS*",Table1[categories])),"ADULTS",
IF(ISNUMBER(SEARCH("*CHILDREN*",Table1[categories])),"CHILDREN",
IF(ISNUMBER(SEARCH("*TEENS*",Table1[categories])),"TEENS"))))</f>
        <v>#VALUE!</v>
      </c>
      <c r="C2219" t="e">
        <f>Table1[[#This Row],[startdatetime]]</f>
        <v>#VALUE!</v>
      </c>
      <c r="D2219" t="e">
        <f>CONCATENATE(Table1[[#This Row],[summary]],
CHAR(13),
Table1[[#This Row],[startdayname]],
", ",
TEXT((Table1[[#This Row],[startshortdate]]),"MMM D"),
CHAR(13),
TEXT((Table1[[#This Row],[starttime]]), "h:mm am/pm"),CHAR(13),Table1[[#This Row],[description]],CHAR(13))</f>
        <v>#VALUE!</v>
      </c>
    </row>
    <row r="2220" spans="1:4" x14ac:dyDescent="0.25">
      <c r="A2220" t="e">
        <f>VLOOKUP(Table1[[#This Row],[locationaddress]],VENUEID!$A$2:$B$28,1,TRUE)</f>
        <v>#VALUE!</v>
      </c>
      <c r="B2220" t="e">
        <f>IF(Table1[[#This Row],[categories]]="","",
IF(ISNUMBER(SEARCH("*ADULTS*",Table1[categories])),"ADULTS",
IF(ISNUMBER(SEARCH("*CHILDREN*",Table1[categories])),"CHILDREN",
IF(ISNUMBER(SEARCH("*TEENS*",Table1[categories])),"TEENS"))))</f>
        <v>#VALUE!</v>
      </c>
      <c r="C2220" t="e">
        <f>Table1[[#This Row],[startdatetime]]</f>
        <v>#VALUE!</v>
      </c>
      <c r="D2220" t="e">
        <f>CONCATENATE(Table1[[#This Row],[summary]],
CHAR(13),
Table1[[#This Row],[startdayname]],
", ",
TEXT((Table1[[#This Row],[startshortdate]]),"MMM D"),
CHAR(13),
TEXT((Table1[[#This Row],[starttime]]), "h:mm am/pm"),CHAR(13),Table1[[#This Row],[description]],CHAR(13))</f>
        <v>#VALUE!</v>
      </c>
    </row>
    <row r="2221" spans="1:4" x14ac:dyDescent="0.25">
      <c r="A2221" t="e">
        <f>VLOOKUP(Table1[[#This Row],[locationaddress]],VENUEID!$A$2:$B$28,1,TRUE)</f>
        <v>#VALUE!</v>
      </c>
      <c r="B2221" t="e">
        <f>IF(Table1[[#This Row],[categories]]="","",
IF(ISNUMBER(SEARCH("*ADULTS*",Table1[categories])),"ADULTS",
IF(ISNUMBER(SEARCH("*CHILDREN*",Table1[categories])),"CHILDREN",
IF(ISNUMBER(SEARCH("*TEENS*",Table1[categories])),"TEENS"))))</f>
        <v>#VALUE!</v>
      </c>
      <c r="C2221" t="e">
        <f>Table1[[#This Row],[startdatetime]]</f>
        <v>#VALUE!</v>
      </c>
      <c r="D2221" t="e">
        <f>CONCATENATE(Table1[[#This Row],[summary]],
CHAR(13),
Table1[[#This Row],[startdayname]],
", ",
TEXT((Table1[[#This Row],[startshortdate]]),"MMM D"),
CHAR(13),
TEXT((Table1[[#This Row],[starttime]]), "h:mm am/pm"),CHAR(13),Table1[[#This Row],[description]],CHAR(13))</f>
        <v>#VALUE!</v>
      </c>
    </row>
    <row r="2222" spans="1:4" x14ac:dyDescent="0.25">
      <c r="A2222" t="e">
        <f>VLOOKUP(Table1[[#This Row],[locationaddress]],VENUEID!$A$2:$B$28,1,TRUE)</f>
        <v>#VALUE!</v>
      </c>
      <c r="B2222" t="e">
        <f>IF(Table1[[#This Row],[categories]]="","",
IF(ISNUMBER(SEARCH("*ADULTS*",Table1[categories])),"ADULTS",
IF(ISNUMBER(SEARCH("*CHILDREN*",Table1[categories])),"CHILDREN",
IF(ISNUMBER(SEARCH("*TEENS*",Table1[categories])),"TEENS"))))</f>
        <v>#VALUE!</v>
      </c>
      <c r="C2222" t="e">
        <f>Table1[[#This Row],[startdatetime]]</f>
        <v>#VALUE!</v>
      </c>
      <c r="D2222" t="e">
        <f>CONCATENATE(Table1[[#This Row],[summary]],
CHAR(13),
Table1[[#This Row],[startdayname]],
", ",
TEXT((Table1[[#This Row],[startshortdate]]),"MMM D"),
CHAR(13),
TEXT((Table1[[#This Row],[starttime]]), "h:mm am/pm"),CHAR(13),Table1[[#This Row],[description]],CHAR(13))</f>
        <v>#VALUE!</v>
      </c>
    </row>
    <row r="2223" spans="1:4" x14ac:dyDescent="0.25">
      <c r="A2223" t="e">
        <f>VLOOKUP(Table1[[#This Row],[locationaddress]],VENUEID!$A$2:$B$28,1,TRUE)</f>
        <v>#VALUE!</v>
      </c>
      <c r="B2223" t="e">
        <f>IF(Table1[[#This Row],[categories]]="","",
IF(ISNUMBER(SEARCH("*ADULTS*",Table1[categories])),"ADULTS",
IF(ISNUMBER(SEARCH("*CHILDREN*",Table1[categories])),"CHILDREN",
IF(ISNUMBER(SEARCH("*TEENS*",Table1[categories])),"TEENS"))))</f>
        <v>#VALUE!</v>
      </c>
      <c r="C2223" t="e">
        <f>Table1[[#This Row],[startdatetime]]</f>
        <v>#VALUE!</v>
      </c>
      <c r="D2223" t="e">
        <f>CONCATENATE(Table1[[#This Row],[summary]],
CHAR(13),
Table1[[#This Row],[startdayname]],
", ",
TEXT((Table1[[#This Row],[startshortdate]]),"MMM D"),
CHAR(13),
TEXT((Table1[[#This Row],[starttime]]), "h:mm am/pm"),CHAR(13),Table1[[#This Row],[description]],CHAR(13))</f>
        <v>#VALUE!</v>
      </c>
    </row>
    <row r="2224" spans="1:4" x14ac:dyDescent="0.25">
      <c r="A2224" t="e">
        <f>VLOOKUP(Table1[[#This Row],[locationaddress]],VENUEID!$A$2:$B$28,1,TRUE)</f>
        <v>#VALUE!</v>
      </c>
      <c r="B2224" t="e">
        <f>IF(Table1[[#This Row],[categories]]="","",
IF(ISNUMBER(SEARCH("*ADULTS*",Table1[categories])),"ADULTS",
IF(ISNUMBER(SEARCH("*CHILDREN*",Table1[categories])),"CHILDREN",
IF(ISNUMBER(SEARCH("*TEENS*",Table1[categories])),"TEENS"))))</f>
        <v>#VALUE!</v>
      </c>
      <c r="C2224" t="e">
        <f>Table1[[#This Row],[startdatetime]]</f>
        <v>#VALUE!</v>
      </c>
      <c r="D2224" t="e">
        <f>CONCATENATE(Table1[[#This Row],[summary]],
CHAR(13),
Table1[[#This Row],[startdayname]],
", ",
TEXT((Table1[[#This Row],[startshortdate]]),"MMM D"),
CHAR(13),
TEXT((Table1[[#This Row],[starttime]]), "h:mm am/pm"),CHAR(13),Table1[[#This Row],[description]],CHAR(13))</f>
        <v>#VALUE!</v>
      </c>
    </row>
    <row r="2225" spans="1:4" x14ac:dyDescent="0.25">
      <c r="A2225" t="e">
        <f>VLOOKUP(Table1[[#This Row],[locationaddress]],VENUEID!$A$2:$B$28,1,TRUE)</f>
        <v>#VALUE!</v>
      </c>
      <c r="B2225" t="e">
        <f>IF(Table1[[#This Row],[categories]]="","",
IF(ISNUMBER(SEARCH("*ADULTS*",Table1[categories])),"ADULTS",
IF(ISNUMBER(SEARCH("*CHILDREN*",Table1[categories])),"CHILDREN",
IF(ISNUMBER(SEARCH("*TEENS*",Table1[categories])),"TEENS"))))</f>
        <v>#VALUE!</v>
      </c>
      <c r="C2225" t="e">
        <f>Table1[[#This Row],[startdatetime]]</f>
        <v>#VALUE!</v>
      </c>
      <c r="D2225" t="e">
        <f>CONCATENATE(Table1[[#This Row],[summary]],
CHAR(13),
Table1[[#This Row],[startdayname]],
", ",
TEXT((Table1[[#This Row],[startshortdate]]),"MMM D"),
CHAR(13),
TEXT((Table1[[#This Row],[starttime]]), "h:mm am/pm"),CHAR(13),Table1[[#This Row],[description]],CHAR(13))</f>
        <v>#VALUE!</v>
      </c>
    </row>
    <row r="2226" spans="1:4" x14ac:dyDescent="0.25">
      <c r="A2226" t="e">
        <f>VLOOKUP(Table1[[#This Row],[locationaddress]],VENUEID!$A$2:$B$28,1,TRUE)</f>
        <v>#VALUE!</v>
      </c>
      <c r="B2226" t="e">
        <f>IF(Table1[[#This Row],[categories]]="","",
IF(ISNUMBER(SEARCH("*ADULTS*",Table1[categories])),"ADULTS",
IF(ISNUMBER(SEARCH("*CHILDREN*",Table1[categories])),"CHILDREN",
IF(ISNUMBER(SEARCH("*TEENS*",Table1[categories])),"TEENS"))))</f>
        <v>#VALUE!</v>
      </c>
      <c r="C2226" t="e">
        <f>Table1[[#This Row],[startdatetime]]</f>
        <v>#VALUE!</v>
      </c>
      <c r="D2226" t="e">
        <f>CONCATENATE(Table1[[#This Row],[summary]],
CHAR(13),
Table1[[#This Row],[startdayname]],
", ",
TEXT((Table1[[#This Row],[startshortdate]]),"MMM D"),
CHAR(13),
TEXT((Table1[[#This Row],[starttime]]), "h:mm am/pm"),CHAR(13),Table1[[#This Row],[description]],CHAR(13))</f>
        <v>#VALUE!</v>
      </c>
    </row>
    <row r="2227" spans="1:4" x14ac:dyDescent="0.25">
      <c r="A2227" t="e">
        <f>VLOOKUP(Table1[[#This Row],[locationaddress]],VENUEID!$A$2:$B$28,1,TRUE)</f>
        <v>#VALUE!</v>
      </c>
      <c r="B2227" t="e">
        <f>IF(Table1[[#This Row],[categories]]="","",
IF(ISNUMBER(SEARCH("*ADULTS*",Table1[categories])),"ADULTS",
IF(ISNUMBER(SEARCH("*CHILDREN*",Table1[categories])),"CHILDREN",
IF(ISNUMBER(SEARCH("*TEENS*",Table1[categories])),"TEENS"))))</f>
        <v>#VALUE!</v>
      </c>
      <c r="C2227" t="e">
        <f>Table1[[#This Row],[startdatetime]]</f>
        <v>#VALUE!</v>
      </c>
      <c r="D2227" t="e">
        <f>CONCATENATE(Table1[[#This Row],[summary]],
CHAR(13),
Table1[[#This Row],[startdayname]],
", ",
TEXT((Table1[[#This Row],[startshortdate]]),"MMM D"),
CHAR(13),
TEXT((Table1[[#This Row],[starttime]]), "h:mm am/pm"),CHAR(13),Table1[[#This Row],[description]],CHAR(13))</f>
        <v>#VALUE!</v>
      </c>
    </row>
    <row r="2228" spans="1:4" x14ac:dyDescent="0.25">
      <c r="A2228" t="e">
        <f>VLOOKUP(Table1[[#This Row],[locationaddress]],VENUEID!$A$2:$B$28,1,TRUE)</f>
        <v>#VALUE!</v>
      </c>
      <c r="B2228" t="e">
        <f>IF(Table1[[#This Row],[categories]]="","",
IF(ISNUMBER(SEARCH("*ADULTS*",Table1[categories])),"ADULTS",
IF(ISNUMBER(SEARCH("*CHILDREN*",Table1[categories])),"CHILDREN",
IF(ISNUMBER(SEARCH("*TEENS*",Table1[categories])),"TEENS"))))</f>
        <v>#VALUE!</v>
      </c>
      <c r="C2228" t="e">
        <f>Table1[[#This Row],[startdatetime]]</f>
        <v>#VALUE!</v>
      </c>
      <c r="D2228" t="e">
        <f>CONCATENATE(Table1[[#This Row],[summary]],
CHAR(13),
Table1[[#This Row],[startdayname]],
", ",
TEXT((Table1[[#This Row],[startshortdate]]),"MMM D"),
CHAR(13),
TEXT((Table1[[#This Row],[starttime]]), "h:mm am/pm"),CHAR(13),Table1[[#This Row],[description]],CHAR(13))</f>
        <v>#VALUE!</v>
      </c>
    </row>
    <row r="2229" spans="1:4" x14ac:dyDescent="0.25">
      <c r="A2229" t="e">
        <f>VLOOKUP(Table1[[#This Row],[locationaddress]],VENUEID!$A$2:$B$28,1,TRUE)</f>
        <v>#VALUE!</v>
      </c>
      <c r="B2229" t="e">
        <f>IF(Table1[[#This Row],[categories]]="","",
IF(ISNUMBER(SEARCH("*ADULTS*",Table1[categories])),"ADULTS",
IF(ISNUMBER(SEARCH("*CHILDREN*",Table1[categories])),"CHILDREN",
IF(ISNUMBER(SEARCH("*TEENS*",Table1[categories])),"TEENS"))))</f>
        <v>#VALUE!</v>
      </c>
      <c r="C2229" t="e">
        <f>Table1[[#This Row],[startdatetime]]</f>
        <v>#VALUE!</v>
      </c>
      <c r="D2229" t="e">
        <f>CONCATENATE(Table1[[#This Row],[summary]],
CHAR(13),
Table1[[#This Row],[startdayname]],
", ",
TEXT((Table1[[#This Row],[startshortdate]]),"MMM D"),
CHAR(13),
TEXT((Table1[[#This Row],[starttime]]), "h:mm am/pm"),CHAR(13),Table1[[#This Row],[description]],CHAR(13))</f>
        <v>#VALUE!</v>
      </c>
    </row>
    <row r="2230" spans="1:4" x14ac:dyDescent="0.25">
      <c r="A2230" t="e">
        <f>VLOOKUP(Table1[[#This Row],[locationaddress]],VENUEID!$A$2:$B$28,1,TRUE)</f>
        <v>#VALUE!</v>
      </c>
      <c r="B2230" t="e">
        <f>IF(Table1[[#This Row],[categories]]="","",
IF(ISNUMBER(SEARCH("*ADULTS*",Table1[categories])),"ADULTS",
IF(ISNUMBER(SEARCH("*CHILDREN*",Table1[categories])),"CHILDREN",
IF(ISNUMBER(SEARCH("*TEENS*",Table1[categories])),"TEENS"))))</f>
        <v>#VALUE!</v>
      </c>
      <c r="C2230" t="e">
        <f>Table1[[#This Row],[startdatetime]]</f>
        <v>#VALUE!</v>
      </c>
      <c r="D2230" t="e">
        <f>CONCATENATE(Table1[[#This Row],[summary]],
CHAR(13),
Table1[[#This Row],[startdayname]],
", ",
TEXT((Table1[[#This Row],[startshortdate]]),"MMM D"),
CHAR(13),
TEXT((Table1[[#This Row],[starttime]]), "h:mm am/pm"),CHAR(13),Table1[[#This Row],[description]],CHAR(13))</f>
        <v>#VALUE!</v>
      </c>
    </row>
    <row r="2231" spans="1:4" x14ac:dyDescent="0.25">
      <c r="A2231" t="e">
        <f>VLOOKUP(Table1[[#This Row],[locationaddress]],VENUEID!$A$2:$B$28,1,TRUE)</f>
        <v>#VALUE!</v>
      </c>
      <c r="B2231" t="e">
        <f>IF(Table1[[#This Row],[categories]]="","",
IF(ISNUMBER(SEARCH("*ADULTS*",Table1[categories])),"ADULTS",
IF(ISNUMBER(SEARCH("*CHILDREN*",Table1[categories])),"CHILDREN",
IF(ISNUMBER(SEARCH("*TEENS*",Table1[categories])),"TEENS"))))</f>
        <v>#VALUE!</v>
      </c>
      <c r="C2231" t="e">
        <f>Table1[[#This Row],[startdatetime]]</f>
        <v>#VALUE!</v>
      </c>
      <c r="D2231" t="e">
        <f>CONCATENATE(Table1[[#This Row],[summary]],
CHAR(13),
Table1[[#This Row],[startdayname]],
", ",
TEXT((Table1[[#This Row],[startshortdate]]),"MMM D"),
CHAR(13),
TEXT((Table1[[#This Row],[starttime]]), "h:mm am/pm"),CHAR(13),Table1[[#This Row],[description]],CHAR(13))</f>
        <v>#VALUE!</v>
      </c>
    </row>
    <row r="2232" spans="1:4" x14ac:dyDescent="0.25">
      <c r="A2232" t="e">
        <f>VLOOKUP(Table1[[#This Row],[locationaddress]],VENUEID!$A$2:$B$28,1,TRUE)</f>
        <v>#VALUE!</v>
      </c>
      <c r="B2232" t="e">
        <f>IF(Table1[[#This Row],[categories]]="","",
IF(ISNUMBER(SEARCH("*ADULTS*",Table1[categories])),"ADULTS",
IF(ISNUMBER(SEARCH("*CHILDREN*",Table1[categories])),"CHILDREN",
IF(ISNUMBER(SEARCH("*TEENS*",Table1[categories])),"TEENS"))))</f>
        <v>#VALUE!</v>
      </c>
      <c r="C2232" t="e">
        <f>Table1[[#This Row],[startdatetime]]</f>
        <v>#VALUE!</v>
      </c>
      <c r="D2232" t="e">
        <f>CONCATENATE(Table1[[#This Row],[summary]],
CHAR(13),
Table1[[#This Row],[startdayname]],
", ",
TEXT((Table1[[#This Row],[startshortdate]]),"MMM D"),
CHAR(13),
TEXT((Table1[[#This Row],[starttime]]), "h:mm am/pm"),CHAR(13),Table1[[#This Row],[description]],CHAR(13))</f>
        <v>#VALUE!</v>
      </c>
    </row>
    <row r="2233" spans="1:4" x14ac:dyDescent="0.25">
      <c r="A2233" t="e">
        <f>VLOOKUP(Table1[[#This Row],[locationaddress]],VENUEID!$A$2:$B$28,1,TRUE)</f>
        <v>#VALUE!</v>
      </c>
      <c r="B2233" t="e">
        <f>IF(Table1[[#This Row],[categories]]="","",
IF(ISNUMBER(SEARCH("*ADULTS*",Table1[categories])),"ADULTS",
IF(ISNUMBER(SEARCH("*CHILDREN*",Table1[categories])),"CHILDREN",
IF(ISNUMBER(SEARCH("*TEENS*",Table1[categories])),"TEENS"))))</f>
        <v>#VALUE!</v>
      </c>
      <c r="C2233" t="e">
        <f>Table1[[#This Row],[startdatetime]]</f>
        <v>#VALUE!</v>
      </c>
      <c r="D2233" t="e">
        <f>CONCATENATE(Table1[[#This Row],[summary]],
CHAR(13),
Table1[[#This Row],[startdayname]],
", ",
TEXT((Table1[[#This Row],[startshortdate]]),"MMM D"),
CHAR(13),
TEXT((Table1[[#This Row],[starttime]]), "h:mm am/pm"),CHAR(13),Table1[[#This Row],[description]],CHAR(13))</f>
        <v>#VALUE!</v>
      </c>
    </row>
    <row r="2234" spans="1:4" x14ac:dyDescent="0.25">
      <c r="A2234" t="e">
        <f>VLOOKUP(Table1[[#This Row],[locationaddress]],VENUEID!$A$2:$B$28,1,TRUE)</f>
        <v>#VALUE!</v>
      </c>
      <c r="B2234" t="e">
        <f>IF(Table1[[#This Row],[categories]]="","",
IF(ISNUMBER(SEARCH("*ADULTS*",Table1[categories])),"ADULTS",
IF(ISNUMBER(SEARCH("*CHILDREN*",Table1[categories])),"CHILDREN",
IF(ISNUMBER(SEARCH("*TEENS*",Table1[categories])),"TEENS"))))</f>
        <v>#VALUE!</v>
      </c>
      <c r="C2234" t="e">
        <f>Table1[[#This Row],[startdatetime]]</f>
        <v>#VALUE!</v>
      </c>
      <c r="D2234" t="e">
        <f>CONCATENATE(Table1[[#This Row],[summary]],
CHAR(13),
Table1[[#This Row],[startdayname]],
", ",
TEXT((Table1[[#This Row],[startshortdate]]),"MMM D"),
CHAR(13),
TEXT((Table1[[#This Row],[starttime]]), "h:mm am/pm"),CHAR(13),Table1[[#This Row],[description]],CHAR(13))</f>
        <v>#VALUE!</v>
      </c>
    </row>
    <row r="2235" spans="1:4" x14ac:dyDescent="0.25">
      <c r="A2235" t="e">
        <f>VLOOKUP(Table1[[#This Row],[locationaddress]],VENUEID!$A$2:$B$28,1,TRUE)</f>
        <v>#VALUE!</v>
      </c>
      <c r="B2235" t="e">
        <f>IF(Table1[[#This Row],[categories]]="","",
IF(ISNUMBER(SEARCH("*ADULTS*",Table1[categories])),"ADULTS",
IF(ISNUMBER(SEARCH("*CHILDREN*",Table1[categories])),"CHILDREN",
IF(ISNUMBER(SEARCH("*TEENS*",Table1[categories])),"TEENS"))))</f>
        <v>#VALUE!</v>
      </c>
      <c r="C2235" t="e">
        <f>Table1[[#This Row],[startdatetime]]</f>
        <v>#VALUE!</v>
      </c>
      <c r="D2235" t="e">
        <f>CONCATENATE(Table1[[#This Row],[summary]],
CHAR(13),
Table1[[#This Row],[startdayname]],
", ",
TEXT((Table1[[#This Row],[startshortdate]]),"MMM D"),
CHAR(13),
TEXT((Table1[[#This Row],[starttime]]), "h:mm am/pm"),CHAR(13),Table1[[#This Row],[description]],CHAR(13))</f>
        <v>#VALUE!</v>
      </c>
    </row>
    <row r="2236" spans="1:4" x14ac:dyDescent="0.25">
      <c r="A2236" t="e">
        <f>VLOOKUP(Table1[[#This Row],[locationaddress]],VENUEID!$A$2:$B$28,1,TRUE)</f>
        <v>#VALUE!</v>
      </c>
      <c r="B2236" t="e">
        <f>IF(Table1[[#This Row],[categories]]="","",
IF(ISNUMBER(SEARCH("*ADULTS*",Table1[categories])),"ADULTS",
IF(ISNUMBER(SEARCH("*CHILDREN*",Table1[categories])),"CHILDREN",
IF(ISNUMBER(SEARCH("*TEENS*",Table1[categories])),"TEENS"))))</f>
        <v>#VALUE!</v>
      </c>
      <c r="C2236" t="e">
        <f>Table1[[#This Row],[startdatetime]]</f>
        <v>#VALUE!</v>
      </c>
      <c r="D2236" t="e">
        <f>CONCATENATE(Table1[[#This Row],[summary]],
CHAR(13),
Table1[[#This Row],[startdayname]],
", ",
TEXT((Table1[[#This Row],[startshortdate]]),"MMM D"),
CHAR(13),
TEXT((Table1[[#This Row],[starttime]]), "h:mm am/pm"),CHAR(13),Table1[[#This Row],[description]],CHAR(13))</f>
        <v>#VALUE!</v>
      </c>
    </row>
    <row r="2237" spans="1:4" x14ac:dyDescent="0.25">
      <c r="A2237" t="e">
        <f>VLOOKUP(Table1[[#This Row],[locationaddress]],VENUEID!$A$2:$B$28,1,TRUE)</f>
        <v>#VALUE!</v>
      </c>
      <c r="B2237" t="e">
        <f>IF(Table1[[#This Row],[categories]]="","",
IF(ISNUMBER(SEARCH("*ADULTS*",Table1[categories])),"ADULTS",
IF(ISNUMBER(SEARCH("*CHILDREN*",Table1[categories])),"CHILDREN",
IF(ISNUMBER(SEARCH("*TEENS*",Table1[categories])),"TEENS"))))</f>
        <v>#VALUE!</v>
      </c>
      <c r="C2237" t="e">
        <f>Table1[[#This Row],[startdatetime]]</f>
        <v>#VALUE!</v>
      </c>
      <c r="D2237" t="e">
        <f>CONCATENATE(Table1[[#This Row],[summary]],
CHAR(13),
Table1[[#This Row],[startdayname]],
", ",
TEXT((Table1[[#This Row],[startshortdate]]),"MMM D"),
CHAR(13),
TEXT((Table1[[#This Row],[starttime]]), "h:mm am/pm"),CHAR(13),Table1[[#This Row],[description]],CHAR(13))</f>
        <v>#VALUE!</v>
      </c>
    </row>
    <row r="2238" spans="1:4" x14ac:dyDescent="0.25">
      <c r="A2238" t="e">
        <f>VLOOKUP(Table1[[#This Row],[locationaddress]],VENUEID!$A$2:$B$28,1,TRUE)</f>
        <v>#VALUE!</v>
      </c>
      <c r="B2238" t="e">
        <f>IF(Table1[[#This Row],[categories]]="","",
IF(ISNUMBER(SEARCH("*ADULTS*",Table1[categories])),"ADULTS",
IF(ISNUMBER(SEARCH("*CHILDREN*",Table1[categories])),"CHILDREN",
IF(ISNUMBER(SEARCH("*TEENS*",Table1[categories])),"TEENS"))))</f>
        <v>#VALUE!</v>
      </c>
      <c r="C2238" t="e">
        <f>Table1[[#This Row],[startdatetime]]</f>
        <v>#VALUE!</v>
      </c>
      <c r="D2238" t="e">
        <f>CONCATENATE(Table1[[#This Row],[summary]],
CHAR(13),
Table1[[#This Row],[startdayname]],
", ",
TEXT((Table1[[#This Row],[startshortdate]]),"MMM D"),
CHAR(13),
TEXT((Table1[[#This Row],[starttime]]), "h:mm am/pm"),CHAR(13),Table1[[#This Row],[description]],CHAR(13))</f>
        <v>#VALUE!</v>
      </c>
    </row>
    <row r="2239" spans="1:4" x14ac:dyDescent="0.25">
      <c r="A2239" t="e">
        <f>VLOOKUP(Table1[[#This Row],[locationaddress]],VENUEID!$A$2:$B$28,1,TRUE)</f>
        <v>#VALUE!</v>
      </c>
      <c r="B2239" t="e">
        <f>IF(Table1[[#This Row],[categories]]="","",
IF(ISNUMBER(SEARCH("*ADULTS*",Table1[categories])),"ADULTS",
IF(ISNUMBER(SEARCH("*CHILDREN*",Table1[categories])),"CHILDREN",
IF(ISNUMBER(SEARCH("*TEENS*",Table1[categories])),"TEENS"))))</f>
        <v>#VALUE!</v>
      </c>
      <c r="C2239" t="e">
        <f>Table1[[#This Row],[startdatetime]]</f>
        <v>#VALUE!</v>
      </c>
      <c r="D2239" t="e">
        <f>CONCATENATE(Table1[[#This Row],[summary]],
CHAR(13),
Table1[[#This Row],[startdayname]],
", ",
TEXT((Table1[[#This Row],[startshortdate]]),"MMM D"),
CHAR(13),
TEXT((Table1[[#This Row],[starttime]]), "h:mm am/pm"),CHAR(13),Table1[[#This Row],[description]],CHAR(13))</f>
        <v>#VALUE!</v>
      </c>
    </row>
    <row r="2240" spans="1:4" x14ac:dyDescent="0.25">
      <c r="A2240" t="e">
        <f>VLOOKUP(Table1[[#This Row],[locationaddress]],VENUEID!$A$2:$B$28,1,TRUE)</f>
        <v>#VALUE!</v>
      </c>
      <c r="B2240" t="e">
        <f>IF(Table1[[#This Row],[categories]]="","",
IF(ISNUMBER(SEARCH("*ADULTS*",Table1[categories])),"ADULTS",
IF(ISNUMBER(SEARCH("*CHILDREN*",Table1[categories])),"CHILDREN",
IF(ISNUMBER(SEARCH("*TEENS*",Table1[categories])),"TEENS"))))</f>
        <v>#VALUE!</v>
      </c>
      <c r="C2240" t="e">
        <f>Table1[[#This Row],[startdatetime]]</f>
        <v>#VALUE!</v>
      </c>
      <c r="D2240" t="e">
        <f>CONCATENATE(Table1[[#This Row],[summary]],
CHAR(13),
Table1[[#This Row],[startdayname]],
", ",
TEXT((Table1[[#This Row],[startshortdate]]),"MMM D"),
CHAR(13),
TEXT((Table1[[#This Row],[starttime]]), "h:mm am/pm"),CHAR(13),Table1[[#This Row],[description]],CHAR(13))</f>
        <v>#VALUE!</v>
      </c>
    </row>
    <row r="2241" spans="1:4" x14ac:dyDescent="0.25">
      <c r="A2241" t="e">
        <f>VLOOKUP(Table1[[#This Row],[locationaddress]],VENUEID!$A$2:$B$28,1,TRUE)</f>
        <v>#VALUE!</v>
      </c>
      <c r="B2241" t="e">
        <f>IF(Table1[[#This Row],[categories]]="","",
IF(ISNUMBER(SEARCH("*ADULTS*",Table1[categories])),"ADULTS",
IF(ISNUMBER(SEARCH("*CHILDREN*",Table1[categories])),"CHILDREN",
IF(ISNUMBER(SEARCH("*TEENS*",Table1[categories])),"TEENS"))))</f>
        <v>#VALUE!</v>
      </c>
      <c r="C2241" t="e">
        <f>Table1[[#This Row],[startdatetime]]</f>
        <v>#VALUE!</v>
      </c>
      <c r="D2241" t="e">
        <f>CONCATENATE(Table1[[#This Row],[summary]],
CHAR(13),
Table1[[#This Row],[startdayname]],
", ",
TEXT((Table1[[#This Row],[startshortdate]]),"MMM D"),
CHAR(13),
TEXT((Table1[[#This Row],[starttime]]), "h:mm am/pm"),CHAR(13),Table1[[#This Row],[description]],CHAR(13))</f>
        <v>#VALUE!</v>
      </c>
    </row>
    <row r="2242" spans="1:4" x14ac:dyDescent="0.25">
      <c r="A2242" t="e">
        <f>VLOOKUP(Table1[[#This Row],[locationaddress]],VENUEID!$A$2:$B$28,1,TRUE)</f>
        <v>#VALUE!</v>
      </c>
      <c r="B2242" t="e">
        <f>IF(Table1[[#This Row],[categories]]="","",
IF(ISNUMBER(SEARCH("*ADULTS*",Table1[categories])),"ADULTS",
IF(ISNUMBER(SEARCH("*CHILDREN*",Table1[categories])),"CHILDREN",
IF(ISNUMBER(SEARCH("*TEENS*",Table1[categories])),"TEENS"))))</f>
        <v>#VALUE!</v>
      </c>
      <c r="C2242" t="e">
        <f>Table1[[#This Row],[startdatetime]]</f>
        <v>#VALUE!</v>
      </c>
      <c r="D2242" t="e">
        <f>CONCATENATE(Table1[[#This Row],[summary]],
CHAR(13),
Table1[[#This Row],[startdayname]],
", ",
TEXT((Table1[[#This Row],[startshortdate]]),"MMM D"),
CHAR(13),
TEXT((Table1[[#This Row],[starttime]]), "h:mm am/pm"),CHAR(13),Table1[[#This Row],[description]],CHAR(13))</f>
        <v>#VALUE!</v>
      </c>
    </row>
    <row r="2243" spans="1:4" x14ac:dyDescent="0.25">
      <c r="A2243" t="e">
        <f>VLOOKUP(Table1[[#This Row],[locationaddress]],VENUEID!$A$2:$B$28,1,TRUE)</f>
        <v>#VALUE!</v>
      </c>
      <c r="B2243" t="e">
        <f>IF(Table1[[#This Row],[categories]]="","",
IF(ISNUMBER(SEARCH("*ADULTS*",Table1[categories])),"ADULTS",
IF(ISNUMBER(SEARCH("*CHILDREN*",Table1[categories])),"CHILDREN",
IF(ISNUMBER(SEARCH("*TEENS*",Table1[categories])),"TEENS"))))</f>
        <v>#VALUE!</v>
      </c>
      <c r="C2243" t="e">
        <f>Table1[[#This Row],[startdatetime]]</f>
        <v>#VALUE!</v>
      </c>
      <c r="D2243" t="e">
        <f>CONCATENATE(Table1[[#This Row],[summary]],
CHAR(13),
Table1[[#This Row],[startdayname]],
", ",
TEXT((Table1[[#This Row],[startshortdate]]),"MMM D"),
CHAR(13),
TEXT((Table1[[#This Row],[starttime]]), "h:mm am/pm"),CHAR(13),Table1[[#This Row],[description]],CHAR(13))</f>
        <v>#VALUE!</v>
      </c>
    </row>
    <row r="2244" spans="1:4" x14ac:dyDescent="0.25">
      <c r="A2244" t="e">
        <f>VLOOKUP(Table1[[#This Row],[locationaddress]],VENUEID!$A$2:$B$28,1,TRUE)</f>
        <v>#VALUE!</v>
      </c>
      <c r="B2244" t="e">
        <f>IF(Table1[[#This Row],[categories]]="","",
IF(ISNUMBER(SEARCH("*ADULTS*",Table1[categories])),"ADULTS",
IF(ISNUMBER(SEARCH("*CHILDREN*",Table1[categories])),"CHILDREN",
IF(ISNUMBER(SEARCH("*TEENS*",Table1[categories])),"TEENS"))))</f>
        <v>#VALUE!</v>
      </c>
      <c r="C2244" t="e">
        <f>Table1[[#This Row],[startdatetime]]</f>
        <v>#VALUE!</v>
      </c>
      <c r="D2244" t="e">
        <f>CONCATENATE(Table1[[#This Row],[summary]],
CHAR(13),
Table1[[#This Row],[startdayname]],
", ",
TEXT((Table1[[#This Row],[startshortdate]]),"MMM D"),
CHAR(13),
TEXT((Table1[[#This Row],[starttime]]), "h:mm am/pm"),CHAR(13),Table1[[#This Row],[description]],CHAR(13))</f>
        <v>#VALUE!</v>
      </c>
    </row>
    <row r="2245" spans="1:4" x14ac:dyDescent="0.25">
      <c r="A2245" t="e">
        <f>VLOOKUP(Table1[[#This Row],[locationaddress]],VENUEID!$A$2:$B$28,1,TRUE)</f>
        <v>#VALUE!</v>
      </c>
      <c r="B2245" t="e">
        <f>IF(Table1[[#This Row],[categories]]="","",
IF(ISNUMBER(SEARCH("*ADULTS*",Table1[categories])),"ADULTS",
IF(ISNUMBER(SEARCH("*CHILDREN*",Table1[categories])),"CHILDREN",
IF(ISNUMBER(SEARCH("*TEENS*",Table1[categories])),"TEENS"))))</f>
        <v>#VALUE!</v>
      </c>
      <c r="C2245" t="e">
        <f>Table1[[#This Row],[startdatetime]]</f>
        <v>#VALUE!</v>
      </c>
      <c r="D2245" t="e">
        <f>CONCATENATE(Table1[[#This Row],[summary]],
CHAR(13),
Table1[[#This Row],[startdayname]],
", ",
TEXT((Table1[[#This Row],[startshortdate]]),"MMM D"),
CHAR(13),
TEXT((Table1[[#This Row],[starttime]]), "h:mm am/pm"),CHAR(13),Table1[[#This Row],[description]],CHAR(13))</f>
        <v>#VALUE!</v>
      </c>
    </row>
    <row r="2246" spans="1:4" x14ac:dyDescent="0.25">
      <c r="A2246" t="e">
        <f>VLOOKUP(Table1[[#This Row],[locationaddress]],VENUEID!$A$2:$B$28,1,TRUE)</f>
        <v>#VALUE!</v>
      </c>
      <c r="B2246" t="e">
        <f>IF(Table1[[#This Row],[categories]]="","",
IF(ISNUMBER(SEARCH("*ADULTS*",Table1[categories])),"ADULTS",
IF(ISNUMBER(SEARCH("*CHILDREN*",Table1[categories])),"CHILDREN",
IF(ISNUMBER(SEARCH("*TEENS*",Table1[categories])),"TEENS"))))</f>
        <v>#VALUE!</v>
      </c>
      <c r="C2246" t="e">
        <f>Table1[[#This Row],[startdatetime]]</f>
        <v>#VALUE!</v>
      </c>
      <c r="D2246" t="e">
        <f>CONCATENATE(Table1[[#This Row],[summary]],
CHAR(13),
Table1[[#This Row],[startdayname]],
", ",
TEXT((Table1[[#This Row],[startshortdate]]),"MMM D"),
CHAR(13),
TEXT((Table1[[#This Row],[starttime]]), "h:mm am/pm"),CHAR(13),Table1[[#This Row],[description]],CHAR(13))</f>
        <v>#VALUE!</v>
      </c>
    </row>
    <row r="2247" spans="1:4" x14ac:dyDescent="0.25">
      <c r="A2247" t="e">
        <f>VLOOKUP(Table1[[#This Row],[locationaddress]],VENUEID!$A$2:$B$28,1,TRUE)</f>
        <v>#VALUE!</v>
      </c>
      <c r="B2247" t="e">
        <f>IF(Table1[[#This Row],[categories]]="","",
IF(ISNUMBER(SEARCH("*ADULTS*",Table1[categories])),"ADULTS",
IF(ISNUMBER(SEARCH("*CHILDREN*",Table1[categories])),"CHILDREN",
IF(ISNUMBER(SEARCH("*TEENS*",Table1[categories])),"TEENS"))))</f>
        <v>#VALUE!</v>
      </c>
      <c r="C2247" t="e">
        <f>Table1[[#This Row],[startdatetime]]</f>
        <v>#VALUE!</v>
      </c>
      <c r="D2247" t="e">
        <f>CONCATENATE(Table1[[#This Row],[summary]],
CHAR(13),
Table1[[#This Row],[startdayname]],
", ",
TEXT((Table1[[#This Row],[startshortdate]]),"MMM D"),
CHAR(13),
TEXT((Table1[[#This Row],[starttime]]), "h:mm am/pm"),CHAR(13),Table1[[#This Row],[description]],CHAR(13))</f>
        <v>#VALUE!</v>
      </c>
    </row>
    <row r="2248" spans="1:4" x14ac:dyDescent="0.25">
      <c r="A2248" t="e">
        <f>VLOOKUP(Table1[[#This Row],[locationaddress]],VENUEID!$A$2:$B$28,1,TRUE)</f>
        <v>#VALUE!</v>
      </c>
      <c r="B2248" t="e">
        <f>IF(Table1[[#This Row],[categories]]="","",
IF(ISNUMBER(SEARCH("*ADULTS*",Table1[categories])),"ADULTS",
IF(ISNUMBER(SEARCH("*CHILDREN*",Table1[categories])),"CHILDREN",
IF(ISNUMBER(SEARCH("*TEENS*",Table1[categories])),"TEENS"))))</f>
        <v>#VALUE!</v>
      </c>
      <c r="C2248" t="e">
        <f>Table1[[#This Row],[startdatetime]]</f>
        <v>#VALUE!</v>
      </c>
      <c r="D2248" t="e">
        <f>CONCATENATE(Table1[[#This Row],[summary]],
CHAR(13),
Table1[[#This Row],[startdayname]],
", ",
TEXT((Table1[[#This Row],[startshortdate]]),"MMM D"),
CHAR(13),
TEXT((Table1[[#This Row],[starttime]]), "h:mm am/pm"),CHAR(13),Table1[[#This Row],[description]],CHAR(13))</f>
        <v>#VALUE!</v>
      </c>
    </row>
    <row r="2249" spans="1:4" x14ac:dyDescent="0.25">
      <c r="A2249" t="e">
        <f>VLOOKUP(Table1[[#This Row],[locationaddress]],VENUEID!$A$2:$B$28,1,TRUE)</f>
        <v>#VALUE!</v>
      </c>
      <c r="B2249" t="e">
        <f>IF(Table1[[#This Row],[categories]]="","",
IF(ISNUMBER(SEARCH("*ADULTS*",Table1[categories])),"ADULTS",
IF(ISNUMBER(SEARCH("*CHILDREN*",Table1[categories])),"CHILDREN",
IF(ISNUMBER(SEARCH("*TEENS*",Table1[categories])),"TEENS"))))</f>
        <v>#VALUE!</v>
      </c>
      <c r="C2249" t="e">
        <f>Table1[[#This Row],[startdatetime]]</f>
        <v>#VALUE!</v>
      </c>
      <c r="D2249" t="e">
        <f>CONCATENATE(Table1[[#This Row],[summary]],
CHAR(13),
Table1[[#This Row],[startdayname]],
", ",
TEXT((Table1[[#This Row],[startshortdate]]),"MMM D"),
CHAR(13),
TEXT((Table1[[#This Row],[starttime]]), "h:mm am/pm"),CHAR(13),Table1[[#This Row],[description]],CHAR(13))</f>
        <v>#VALUE!</v>
      </c>
    </row>
    <row r="2250" spans="1:4" x14ac:dyDescent="0.25">
      <c r="A2250" t="e">
        <f>VLOOKUP(Table1[[#This Row],[locationaddress]],VENUEID!$A$2:$B$28,1,TRUE)</f>
        <v>#VALUE!</v>
      </c>
      <c r="B2250" t="e">
        <f>IF(Table1[[#This Row],[categories]]="","",
IF(ISNUMBER(SEARCH("*ADULTS*",Table1[categories])),"ADULTS",
IF(ISNUMBER(SEARCH("*CHILDREN*",Table1[categories])),"CHILDREN",
IF(ISNUMBER(SEARCH("*TEENS*",Table1[categories])),"TEENS"))))</f>
        <v>#VALUE!</v>
      </c>
      <c r="C2250" t="e">
        <f>Table1[[#This Row],[startdatetime]]</f>
        <v>#VALUE!</v>
      </c>
      <c r="D2250" t="e">
        <f>CONCATENATE(Table1[[#This Row],[summary]],
CHAR(13),
Table1[[#This Row],[startdayname]],
", ",
TEXT((Table1[[#This Row],[startshortdate]]),"MMM D"),
CHAR(13),
TEXT((Table1[[#This Row],[starttime]]), "h:mm am/pm"),CHAR(13),Table1[[#This Row],[description]],CHAR(13))</f>
        <v>#VALUE!</v>
      </c>
    </row>
    <row r="2251" spans="1:4" x14ac:dyDescent="0.25">
      <c r="A2251" t="e">
        <f>VLOOKUP(Table1[[#This Row],[locationaddress]],VENUEID!$A$2:$B$28,1,TRUE)</f>
        <v>#VALUE!</v>
      </c>
      <c r="B2251" t="e">
        <f>IF(Table1[[#This Row],[categories]]="","",
IF(ISNUMBER(SEARCH("*ADULTS*",Table1[categories])),"ADULTS",
IF(ISNUMBER(SEARCH("*CHILDREN*",Table1[categories])),"CHILDREN",
IF(ISNUMBER(SEARCH("*TEENS*",Table1[categories])),"TEENS"))))</f>
        <v>#VALUE!</v>
      </c>
      <c r="C2251" t="e">
        <f>Table1[[#This Row],[startdatetime]]</f>
        <v>#VALUE!</v>
      </c>
      <c r="D2251" t="e">
        <f>CONCATENATE(Table1[[#This Row],[summary]],
CHAR(13),
Table1[[#This Row],[startdayname]],
", ",
TEXT((Table1[[#This Row],[startshortdate]]),"MMM D"),
CHAR(13),
TEXT((Table1[[#This Row],[starttime]]), "h:mm am/pm"),CHAR(13),Table1[[#This Row],[description]],CHAR(13))</f>
        <v>#VALUE!</v>
      </c>
    </row>
    <row r="2252" spans="1:4" x14ac:dyDescent="0.25">
      <c r="A2252" t="e">
        <f>VLOOKUP(Table1[[#This Row],[locationaddress]],VENUEID!$A$2:$B$28,1,TRUE)</f>
        <v>#VALUE!</v>
      </c>
      <c r="B2252" t="e">
        <f>IF(Table1[[#This Row],[categories]]="","",
IF(ISNUMBER(SEARCH("*ADULTS*",Table1[categories])),"ADULTS",
IF(ISNUMBER(SEARCH("*CHILDREN*",Table1[categories])),"CHILDREN",
IF(ISNUMBER(SEARCH("*TEENS*",Table1[categories])),"TEENS"))))</f>
        <v>#VALUE!</v>
      </c>
      <c r="C2252" t="e">
        <f>Table1[[#This Row],[startdatetime]]</f>
        <v>#VALUE!</v>
      </c>
      <c r="D2252" t="e">
        <f>CONCATENATE(Table1[[#This Row],[summary]],
CHAR(13),
Table1[[#This Row],[startdayname]],
", ",
TEXT((Table1[[#This Row],[startshortdate]]),"MMM D"),
CHAR(13),
TEXT((Table1[[#This Row],[starttime]]), "h:mm am/pm"),CHAR(13),Table1[[#This Row],[description]],CHAR(13))</f>
        <v>#VALUE!</v>
      </c>
    </row>
    <row r="2253" spans="1:4" x14ac:dyDescent="0.25">
      <c r="A2253" t="e">
        <f>VLOOKUP(Table1[[#This Row],[locationaddress]],VENUEID!$A$2:$B$28,1,TRUE)</f>
        <v>#VALUE!</v>
      </c>
      <c r="B2253" t="e">
        <f>IF(Table1[[#This Row],[categories]]="","",
IF(ISNUMBER(SEARCH("*ADULTS*",Table1[categories])),"ADULTS",
IF(ISNUMBER(SEARCH("*CHILDREN*",Table1[categories])),"CHILDREN",
IF(ISNUMBER(SEARCH("*TEENS*",Table1[categories])),"TEENS"))))</f>
        <v>#VALUE!</v>
      </c>
      <c r="C2253" t="e">
        <f>Table1[[#This Row],[startdatetime]]</f>
        <v>#VALUE!</v>
      </c>
      <c r="D2253" t="e">
        <f>CONCATENATE(Table1[[#This Row],[summary]],
CHAR(13),
Table1[[#This Row],[startdayname]],
", ",
TEXT((Table1[[#This Row],[startshortdate]]),"MMM D"),
CHAR(13),
TEXT((Table1[[#This Row],[starttime]]), "h:mm am/pm"),CHAR(13),Table1[[#This Row],[description]],CHAR(13))</f>
        <v>#VALUE!</v>
      </c>
    </row>
    <row r="2254" spans="1:4" x14ac:dyDescent="0.25">
      <c r="A2254" t="e">
        <f>VLOOKUP(Table1[[#This Row],[locationaddress]],VENUEID!$A$2:$B$28,1,TRUE)</f>
        <v>#VALUE!</v>
      </c>
      <c r="B2254" t="e">
        <f>IF(Table1[[#This Row],[categories]]="","",
IF(ISNUMBER(SEARCH("*ADULTS*",Table1[categories])),"ADULTS",
IF(ISNUMBER(SEARCH("*CHILDREN*",Table1[categories])),"CHILDREN",
IF(ISNUMBER(SEARCH("*TEENS*",Table1[categories])),"TEENS"))))</f>
        <v>#VALUE!</v>
      </c>
      <c r="C2254" t="e">
        <f>Table1[[#This Row],[startdatetime]]</f>
        <v>#VALUE!</v>
      </c>
      <c r="D2254" t="e">
        <f>CONCATENATE(Table1[[#This Row],[summary]],
CHAR(13),
Table1[[#This Row],[startdayname]],
", ",
TEXT((Table1[[#This Row],[startshortdate]]),"MMM D"),
CHAR(13),
TEXT((Table1[[#This Row],[starttime]]), "h:mm am/pm"),CHAR(13),Table1[[#This Row],[description]],CHAR(13))</f>
        <v>#VALUE!</v>
      </c>
    </row>
    <row r="2255" spans="1:4" x14ac:dyDescent="0.25">
      <c r="A2255" t="e">
        <f>VLOOKUP(Table1[[#This Row],[locationaddress]],VENUEID!$A$2:$B$28,1,TRUE)</f>
        <v>#VALUE!</v>
      </c>
      <c r="B2255" t="e">
        <f>IF(Table1[[#This Row],[categories]]="","",
IF(ISNUMBER(SEARCH("*ADULTS*",Table1[categories])),"ADULTS",
IF(ISNUMBER(SEARCH("*CHILDREN*",Table1[categories])),"CHILDREN",
IF(ISNUMBER(SEARCH("*TEENS*",Table1[categories])),"TEENS"))))</f>
        <v>#VALUE!</v>
      </c>
      <c r="C2255" t="e">
        <f>Table1[[#This Row],[startdatetime]]</f>
        <v>#VALUE!</v>
      </c>
      <c r="D2255" t="e">
        <f>CONCATENATE(Table1[[#This Row],[summary]],
CHAR(13),
Table1[[#This Row],[startdayname]],
", ",
TEXT((Table1[[#This Row],[startshortdate]]),"MMM D"),
CHAR(13),
TEXT((Table1[[#This Row],[starttime]]), "h:mm am/pm"),CHAR(13),Table1[[#This Row],[description]],CHAR(13))</f>
        <v>#VALUE!</v>
      </c>
    </row>
    <row r="2256" spans="1:4" x14ac:dyDescent="0.25">
      <c r="A2256" t="e">
        <f>VLOOKUP(Table1[[#This Row],[locationaddress]],VENUEID!$A$2:$B$28,1,TRUE)</f>
        <v>#VALUE!</v>
      </c>
      <c r="B2256" t="e">
        <f>IF(Table1[[#This Row],[categories]]="","",
IF(ISNUMBER(SEARCH("*ADULTS*",Table1[categories])),"ADULTS",
IF(ISNUMBER(SEARCH("*CHILDREN*",Table1[categories])),"CHILDREN",
IF(ISNUMBER(SEARCH("*TEENS*",Table1[categories])),"TEENS"))))</f>
        <v>#VALUE!</v>
      </c>
      <c r="C2256" t="e">
        <f>Table1[[#This Row],[startdatetime]]</f>
        <v>#VALUE!</v>
      </c>
      <c r="D2256" t="e">
        <f>CONCATENATE(Table1[[#This Row],[summary]],
CHAR(13),
Table1[[#This Row],[startdayname]],
", ",
TEXT((Table1[[#This Row],[startshortdate]]),"MMM D"),
CHAR(13),
TEXT((Table1[[#This Row],[starttime]]), "h:mm am/pm"),CHAR(13),Table1[[#This Row],[description]],CHAR(13))</f>
        <v>#VALUE!</v>
      </c>
    </row>
    <row r="2257" spans="1:4" x14ac:dyDescent="0.25">
      <c r="A2257" t="e">
        <f>VLOOKUP(Table1[[#This Row],[locationaddress]],VENUEID!$A$2:$B$28,1,TRUE)</f>
        <v>#VALUE!</v>
      </c>
      <c r="B2257" t="e">
        <f>IF(Table1[[#This Row],[categories]]="","",
IF(ISNUMBER(SEARCH("*ADULTS*",Table1[categories])),"ADULTS",
IF(ISNUMBER(SEARCH("*CHILDREN*",Table1[categories])),"CHILDREN",
IF(ISNUMBER(SEARCH("*TEENS*",Table1[categories])),"TEENS"))))</f>
        <v>#VALUE!</v>
      </c>
      <c r="C2257" t="e">
        <f>Table1[[#This Row],[startdatetime]]</f>
        <v>#VALUE!</v>
      </c>
      <c r="D2257" t="e">
        <f>CONCATENATE(Table1[[#This Row],[summary]],
CHAR(13),
Table1[[#This Row],[startdayname]],
", ",
TEXT((Table1[[#This Row],[startshortdate]]),"MMM D"),
CHAR(13),
TEXT((Table1[[#This Row],[starttime]]), "h:mm am/pm"),CHAR(13),Table1[[#This Row],[description]],CHAR(13))</f>
        <v>#VALUE!</v>
      </c>
    </row>
    <row r="2258" spans="1:4" x14ac:dyDescent="0.25">
      <c r="A2258" t="e">
        <f>VLOOKUP(Table1[[#This Row],[locationaddress]],VENUEID!$A$2:$B$28,1,TRUE)</f>
        <v>#VALUE!</v>
      </c>
      <c r="B2258" t="e">
        <f>IF(Table1[[#This Row],[categories]]="","",
IF(ISNUMBER(SEARCH("*ADULTS*",Table1[categories])),"ADULTS",
IF(ISNUMBER(SEARCH("*CHILDREN*",Table1[categories])),"CHILDREN",
IF(ISNUMBER(SEARCH("*TEENS*",Table1[categories])),"TEENS"))))</f>
        <v>#VALUE!</v>
      </c>
      <c r="C2258" t="e">
        <f>Table1[[#This Row],[startdatetime]]</f>
        <v>#VALUE!</v>
      </c>
      <c r="D2258" t="e">
        <f>CONCATENATE(Table1[[#This Row],[summary]],
CHAR(13),
Table1[[#This Row],[startdayname]],
", ",
TEXT((Table1[[#This Row],[startshortdate]]),"MMM D"),
CHAR(13),
TEXT((Table1[[#This Row],[starttime]]), "h:mm am/pm"),CHAR(13),Table1[[#This Row],[description]],CHAR(13))</f>
        <v>#VALUE!</v>
      </c>
    </row>
    <row r="2259" spans="1:4" x14ac:dyDescent="0.25">
      <c r="A2259" t="e">
        <f>VLOOKUP(Table1[[#This Row],[locationaddress]],VENUEID!$A$2:$B$28,1,TRUE)</f>
        <v>#VALUE!</v>
      </c>
      <c r="B2259" t="e">
        <f>IF(Table1[[#This Row],[categories]]="","",
IF(ISNUMBER(SEARCH("*ADULTS*",Table1[categories])),"ADULTS",
IF(ISNUMBER(SEARCH("*CHILDREN*",Table1[categories])),"CHILDREN",
IF(ISNUMBER(SEARCH("*TEENS*",Table1[categories])),"TEENS"))))</f>
        <v>#VALUE!</v>
      </c>
      <c r="C2259" t="e">
        <f>Table1[[#This Row],[startdatetime]]</f>
        <v>#VALUE!</v>
      </c>
      <c r="D2259" t="e">
        <f>CONCATENATE(Table1[[#This Row],[summary]],
CHAR(13),
Table1[[#This Row],[startdayname]],
", ",
TEXT((Table1[[#This Row],[startshortdate]]),"MMM D"),
CHAR(13),
TEXT((Table1[[#This Row],[starttime]]), "h:mm am/pm"),CHAR(13),Table1[[#This Row],[description]],CHAR(13))</f>
        <v>#VALUE!</v>
      </c>
    </row>
    <row r="2260" spans="1:4" x14ac:dyDescent="0.25">
      <c r="A2260" t="e">
        <f>VLOOKUP(Table1[[#This Row],[locationaddress]],VENUEID!$A$2:$B$28,1,TRUE)</f>
        <v>#VALUE!</v>
      </c>
      <c r="B2260" t="e">
        <f>IF(Table1[[#This Row],[categories]]="","",
IF(ISNUMBER(SEARCH("*ADULTS*",Table1[categories])),"ADULTS",
IF(ISNUMBER(SEARCH("*CHILDREN*",Table1[categories])),"CHILDREN",
IF(ISNUMBER(SEARCH("*TEENS*",Table1[categories])),"TEENS"))))</f>
        <v>#VALUE!</v>
      </c>
      <c r="C2260" t="e">
        <f>Table1[[#This Row],[startdatetime]]</f>
        <v>#VALUE!</v>
      </c>
      <c r="D2260" t="e">
        <f>CONCATENATE(Table1[[#This Row],[summary]],
CHAR(13),
Table1[[#This Row],[startdayname]],
", ",
TEXT((Table1[[#This Row],[startshortdate]]),"MMM D"),
CHAR(13),
TEXT((Table1[[#This Row],[starttime]]), "h:mm am/pm"),CHAR(13),Table1[[#This Row],[description]],CHAR(13))</f>
        <v>#VALUE!</v>
      </c>
    </row>
    <row r="2261" spans="1:4" x14ac:dyDescent="0.25">
      <c r="A2261" t="e">
        <f>VLOOKUP(Table1[[#This Row],[locationaddress]],VENUEID!$A$2:$B$28,1,TRUE)</f>
        <v>#VALUE!</v>
      </c>
      <c r="B2261" t="e">
        <f>IF(Table1[[#This Row],[categories]]="","",
IF(ISNUMBER(SEARCH("*ADULTS*",Table1[categories])),"ADULTS",
IF(ISNUMBER(SEARCH("*CHILDREN*",Table1[categories])),"CHILDREN",
IF(ISNUMBER(SEARCH("*TEENS*",Table1[categories])),"TEENS"))))</f>
        <v>#VALUE!</v>
      </c>
      <c r="C2261" t="e">
        <f>Table1[[#This Row],[startdatetime]]</f>
        <v>#VALUE!</v>
      </c>
      <c r="D2261" t="e">
        <f>CONCATENATE(Table1[[#This Row],[summary]],
CHAR(13),
Table1[[#This Row],[startdayname]],
", ",
TEXT((Table1[[#This Row],[startshortdate]]),"MMM D"),
CHAR(13),
TEXT((Table1[[#This Row],[starttime]]), "h:mm am/pm"),CHAR(13),Table1[[#This Row],[description]],CHAR(13))</f>
        <v>#VALUE!</v>
      </c>
    </row>
    <row r="2262" spans="1:4" x14ac:dyDescent="0.25">
      <c r="A2262" t="e">
        <f>VLOOKUP(Table1[[#This Row],[locationaddress]],VENUEID!$A$2:$B$28,1,TRUE)</f>
        <v>#VALUE!</v>
      </c>
      <c r="B2262" t="e">
        <f>IF(Table1[[#This Row],[categories]]="","",
IF(ISNUMBER(SEARCH("*ADULTS*",Table1[categories])),"ADULTS",
IF(ISNUMBER(SEARCH("*CHILDREN*",Table1[categories])),"CHILDREN",
IF(ISNUMBER(SEARCH("*TEENS*",Table1[categories])),"TEENS"))))</f>
        <v>#VALUE!</v>
      </c>
      <c r="C2262" t="e">
        <f>Table1[[#This Row],[startdatetime]]</f>
        <v>#VALUE!</v>
      </c>
      <c r="D2262" t="e">
        <f>CONCATENATE(Table1[[#This Row],[summary]],
CHAR(13),
Table1[[#This Row],[startdayname]],
", ",
TEXT((Table1[[#This Row],[startshortdate]]),"MMM D"),
CHAR(13),
TEXT((Table1[[#This Row],[starttime]]), "h:mm am/pm"),CHAR(13),Table1[[#This Row],[description]],CHAR(13))</f>
        <v>#VALUE!</v>
      </c>
    </row>
    <row r="2263" spans="1:4" x14ac:dyDescent="0.25">
      <c r="A2263" t="e">
        <f>VLOOKUP(Table1[[#This Row],[locationaddress]],VENUEID!$A$2:$B$28,1,TRUE)</f>
        <v>#VALUE!</v>
      </c>
      <c r="B2263" t="e">
        <f>IF(Table1[[#This Row],[categories]]="","",
IF(ISNUMBER(SEARCH("*ADULTS*",Table1[categories])),"ADULTS",
IF(ISNUMBER(SEARCH("*CHILDREN*",Table1[categories])),"CHILDREN",
IF(ISNUMBER(SEARCH("*TEENS*",Table1[categories])),"TEENS"))))</f>
        <v>#VALUE!</v>
      </c>
      <c r="C2263" t="e">
        <f>Table1[[#This Row],[startdatetime]]</f>
        <v>#VALUE!</v>
      </c>
      <c r="D2263" t="e">
        <f>CONCATENATE(Table1[[#This Row],[summary]],
CHAR(13),
Table1[[#This Row],[startdayname]],
", ",
TEXT((Table1[[#This Row],[startshortdate]]),"MMM D"),
CHAR(13),
TEXT((Table1[[#This Row],[starttime]]), "h:mm am/pm"),CHAR(13),Table1[[#This Row],[description]],CHAR(13))</f>
        <v>#VALUE!</v>
      </c>
    </row>
    <row r="2264" spans="1:4" x14ac:dyDescent="0.25">
      <c r="A2264" t="e">
        <f>VLOOKUP(Table1[[#This Row],[locationaddress]],VENUEID!$A$2:$B$28,1,TRUE)</f>
        <v>#VALUE!</v>
      </c>
      <c r="B2264" t="e">
        <f>IF(Table1[[#This Row],[categories]]="","",
IF(ISNUMBER(SEARCH("*ADULTS*",Table1[categories])),"ADULTS",
IF(ISNUMBER(SEARCH("*CHILDREN*",Table1[categories])),"CHILDREN",
IF(ISNUMBER(SEARCH("*TEENS*",Table1[categories])),"TEENS"))))</f>
        <v>#VALUE!</v>
      </c>
      <c r="C2264" t="e">
        <f>Table1[[#This Row],[startdatetime]]</f>
        <v>#VALUE!</v>
      </c>
      <c r="D2264" t="e">
        <f>CONCATENATE(Table1[[#This Row],[summary]],
CHAR(13),
Table1[[#This Row],[startdayname]],
", ",
TEXT((Table1[[#This Row],[startshortdate]]),"MMM D"),
CHAR(13),
TEXT((Table1[[#This Row],[starttime]]), "h:mm am/pm"),CHAR(13),Table1[[#This Row],[description]],CHAR(13))</f>
        <v>#VALUE!</v>
      </c>
    </row>
    <row r="2265" spans="1:4" x14ac:dyDescent="0.25">
      <c r="A2265" t="e">
        <f>VLOOKUP(Table1[[#This Row],[locationaddress]],VENUEID!$A$2:$B$28,1,TRUE)</f>
        <v>#VALUE!</v>
      </c>
      <c r="B2265" t="e">
        <f>IF(Table1[[#This Row],[categories]]="","",
IF(ISNUMBER(SEARCH("*ADULTS*",Table1[categories])),"ADULTS",
IF(ISNUMBER(SEARCH("*CHILDREN*",Table1[categories])),"CHILDREN",
IF(ISNUMBER(SEARCH("*TEENS*",Table1[categories])),"TEENS"))))</f>
        <v>#VALUE!</v>
      </c>
      <c r="C2265" t="e">
        <f>Table1[[#This Row],[startdatetime]]</f>
        <v>#VALUE!</v>
      </c>
      <c r="D2265" t="e">
        <f>CONCATENATE(Table1[[#This Row],[summary]],
CHAR(13),
Table1[[#This Row],[startdayname]],
", ",
TEXT((Table1[[#This Row],[startshortdate]]),"MMM D"),
CHAR(13),
TEXT((Table1[[#This Row],[starttime]]), "h:mm am/pm"),CHAR(13),Table1[[#This Row],[description]],CHAR(13))</f>
        <v>#VALUE!</v>
      </c>
    </row>
    <row r="2266" spans="1:4" x14ac:dyDescent="0.25">
      <c r="A2266" t="e">
        <f>VLOOKUP(Table1[[#This Row],[locationaddress]],VENUEID!$A$2:$B$28,1,TRUE)</f>
        <v>#VALUE!</v>
      </c>
      <c r="B2266" t="e">
        <f>IF(Table1[[#This Row],[categories]]="","",
IF(ISNUMBER(SEARCH("*ADULTS*",Table1[categories])),"ADULTS",
IF(ISNUMBER(SEARCH("*CHILDREN*",Table1[categories])),"CHILDREN",
IF(ISNUMBER(SEARCH("*TEENS*",Table1[categories])),"TEENS"))))</f>
        <v>#VALUE!</v>
      </c>
      <c r="C2266" t="e">
        <f>Table1[[#This Row],[startdatetime]]</f>
        <v>#VALUE!</v>
      </c>
      <c r="D2266" t="e">
        <f>CONCATENATE(Table1[[#This Row],[summary]],
CHAR(13),
Table1[[#This Row],[startdayname]],
", ",
TEXT((Table1[[#This Row],[startshortdate]]),"MMM D"),
CHAR(13),
TEXT((Table1[[#This Row],[starttime]]), "h:mm am/pm"),CHAR(13),Table1[[#This Row],[description]],CHAR(13))</f>
        <v>#VALUE!</v>
      </c>
    </row>
    <row r="2267" spans="1:4" x14ac:dyDescent="0.25">
      <c r="A2267" t="e">
        <f>VLOOKUP(Table1[[#This Row],[locationaddress]],VENUEID!$A$2:$B$28,1,TRUE)</f>
        <v>#VALUE!</v>
      </c>
      <c r="B2267" t="e">
        <f>IF(Table1[[#This Row],[categories]]="","",
IF(ISNUMBER(SEARCH("*ADULTS*",Table1[categories])),"ADULTS",
IF(ISNUMBER(SEARCH("*CHILDREN*",Table1[categories])),"CHILDREN",
IF(ISNUMBER(SEARCH("*TEENS*",Table1[categories])),"TEENS"))))</f>
        <v>#VALUE!</v>
      </c>
      <c r="C2267" t="e">
        <f>Table1[[#This Row],[startdatetime]]</f>
        <v>#VALUE!</v>
      </c>
      <c r="D2267" t="e">
        <f>CONCATENATE(Table1[[#This Row],[summary]],
CHAR(13),
Table1[[#This Row],[startdayname]],
", ",
TEXT((Table1[[#This Row],[startshortdate]]),"MMM D"),
CHAR(13),
TEXT((Table1[[#This Row],[starttime]]), "h:mm am/pm"),CHAR(13),Table1[[#This Row],[description]],CHAR(13))</f>
        <v>#VALUE!</v>
      </c>
    </row>
    <row r="2268" spans="1:4" x14ac:dyDescent="0.25">
      <c r="A2268" t="e">
        <f>VLOOKUP(Table1[[#This Row],[locationaddress]],VENUEID!$A$2:$B$28,1,TRUE)</f>
        <v>#VALUE!</v>
      </c>
      <c r="B2268" t="e">
        <f>IF(Table1[[#This Row],[categories]]="","",
IF(ISNUMBER(SEARCH("*ADULTS*",Table1[categories])),"ADULTS",
IF(ISNUMBER(SEARCH("*CHILDREN*",Table1[categories])),"CHILDREN",
IF(ISNUMBER(SEARCH("*TEENS*",Table1[categories])),"TEENS"))))</f>
        <v>#VALUE!</v>
      </c>
      <c r="C2268" t="e">
        <f>Table1[[#This Row],[startdatetime]]</f>
        <v>#VALUE!</v>
      </c>
      <c r="D2268" t="e">
        <f>CONCATENATE(Table1[[#This Row],[summary]],
CHAR(13),
Table1[[#This Row],[startdayname]],
", ",
TEXT((Table1[[#This Row],[startshortdate]]),"MMM D"),
CHAR(13),
TEXT((Table1[[#This Row],[starttime]]), "h:mm am/pm"),CHAR(13),Table1[[#This Row],[description]],CHAR(13))</f>
        <v>#VALUE!</v>
      </c>
    </row>
    <row r="2269" spans="1:4" x14ac:dyDescent="0.25">
      <c r="A2269" t="e">
        <f>VLOOKUP(Table1[[#This Row],[locationaddress]],VENUEID!$A$2:$B$28,1,TRUE)</f>
        <v>#VALUE!</v>
      </c>
      <c r="B2269" t="e">
        <f>IF(Table1[[#This Row],[categories]]="","",
IF(ISNUMBER(SEARCH("*ADULTS*",Table1[categories])),"ADULTS",
IF(ISNUMBER(SEARCH("*CHILDREN*",Table1[categories])),"CHILDREN",
IF(ISNUMBER(SEARCH("*TEENS*",Table1[categories])),"TEENS"))))</f>
        <v>#VALUE!</v>
      </c>
      <c r="C2269" t="e">
        <f>Table1[[#This Row],[startdatetime]]</f>
        <v>#VALUE!</v>
      </c>
      <c r="D2269" t="e">
        <f>CONCATENATE(Table1[[#This Row],[summary]],
CHAR(13),
Table1[[#This Row],[startdayname]],
", ",
TEXT((Table1[[#This Row],[startshortdate]]),"MMM D"),
CHAR(13),
TEXT((Table1[[#This Row],[starttime]]), "h:mm am/pm"),CHAR(13),Table1[[#This Row],[description]],CHAR(13))</f>
        <v>#VALUE!</v>
      </c>
    </row>
    <row r="2270" spans="1:4" x14ac:dyDescent="0.25">
      <c r="A2270" t="e">
        <f>VLOOKUP(Table1[[#This Row],[locationaddress]],VENUEID!$A$2:$B$28,1,TRUE)</f>
        <v>#VALUE!</v>
      </c>
      <c r="B2270" t="e">
        <f>IF(Table1[[#This Row],[categories]]="","",
IF(ISNUMBER(SEARCH("*ADULTS*",Table1[categories])),"ADULTS",
IF(ISNUMBER(SEARCH("*CHILDREN*",Table1[categories])),"CHILDREN",
IF(ISNUMBER(SEARCH("*TEENS*",Table1[categories])),"TEENS"))))</f>
        <v>#VALUE!</v>
      </c>
      <c r="C2270" t="e">
        <f>Table1[[#This Row],[startdatetime]]</f>
        <v>#VALUE!</v>
      </c>
      <c r="D2270" t="e">
        <f>CONCATENATE(Table1[[#This Row],[summary]],
CHAR(13),
Table1[[#This Row],[startdayname]],
", ",
TEXT((Table1[[#This Row],[startshortdate]]),"MMM D"),
CHAR(13),
TEXT((Table1[[#This Row],[starttime]]), "h:mm am/pm"),CHAR(13),Table1[[#This Row],[description]],CHAR(13))</f>
        <v>#VALUE!</v>
      </c>
    </row>
    <row r="2271" spans="1:4" x14ac:dyDescent="0.25">
      <c r="A2271" t="e">
        <f>VLOOKUP(Table1[[#This Row],[locationaddress]],VENUEID!$A$2:$B$28,1,TRUE)</f>
        <v>#VALUE!</v>
      </c>
      <c r="B2271" t="e">
        <f>IF(Table1[[#This Row],[categories]]="","",
IF(ISNUMBER(SEARCH("*ADULTS*",Table1[categories])),"ADULTS",
IF(ISNUMBER(SEARCH("*CHILDREN*",Table1[categories])),"CHILDREN",
IF(ISNUMBER(SEARCH("*TEENS*",Table1[categories])),"TEENS"))))</f>
        <v>#VALUE!</v>
      </c>
      <c r="C2271" t="e">
        <f>Table1[[#This Row],[startdatetime]]</f>
        <v>#VALUE!</v>
      </c>
      <c r="D2271" t="e">
        <f>CONCATENATE(Table1[[#This Row],[summary]],
CHAR(13),
Table1[[#This Row],[startdayname]],
", ",
TEXT((Table1[[#This Row],[startshortdate]]),"MMM D"),
CHAR(13),
TEXT((Table1[[#This Row],[starttime]]), "h:mm am/pm"),CHAR(13),Table1[[#This Row],[description]],CHAR(13))</f>
        <v>#VALUE!</v>
      </c>
    </row>
    <row r="2272" spans="1:4" x14ac:dyDescent="0.25">
      <c r="A2272" t="e">
        <f>VLOOKUP(Table1[[#This Row],[locationaddress]],VENUEID!$A$2:$B$28,1,TRUE)</f>
        <v>#VALUE!</v>
      </c>
      <c r="B2272" t="e">
        <f>IF(Table1[[#This Row],[categories]]="","",
IF(ISNUMBER(SEARCH("*ADULTS*",Table1[categories])),"ADULTS",
IF(ISNUMBER(SEARCH("*CHILDREN*",Table1[categories])),"CHILDREN",
IF(ISNUMBER(SEARCH("*TEENS*",Table1[categories])),"TEENS"))))</f>
        <v>#VALUE!</v>
      </c>
      <c r="C2272" t="e">
        <f>Table1[[#This Row],[startdatetime]]</f>
        <v>#VALUE!</v>
      </c>
      <c r="D2272" t="e">
        <f>CONCATENATE(Table1[[#This Row],[summary]],
CHAR(13),
Table1[[#This Row],[startdayname]],
", ",
TEXT((Table1[[#This Row],[startshortdate]]),"MMM D"),
CHAR(13),
TEXT((Table1[[#This Row],[starttime]]), "h:mm am/pm"),CHAR(13),Table1[[#This Row],[description]],CHAR(13))</f>
        <v>#VALUE!</v>
      </c>
    </row>
    <row r="2273" spans="1:4" x14ac:dyDescent="0.25">
      <c r="A2273" t="e">
        <f>VLOOKUP(Table1[[#This Row],[locationaddress]],VENUEID!$A$2:$B$28,1,TRUE)</f>
        <v>#VALUE!</v>
      </c>
      <c r="B2273" t="e">
        <f>IF(Table1[[#This Row],[categories]]="","",
IF(ISNUMBER(SEARCH("*ADULTS*",Table1[categories])),"ADULTS",
IF(ISNUMBER(SEARCH("*CHILDREN*",Table1[categories])),"CHILDREN",
IF(ISNUMBER(SEARCH("*TEENS*",Table1[categories])),"TEENS"))))</f>
        <v>#VALUE!</v>
      </c>
      <c r="C2273" t="e">
        <f>Table1[[#This Row],[startdatetime]]</f>
        <v>#VALUE!</v>
      </c>
      <c r="D2273" t="e">
        <f>CONCATENATE(Table1[[#This Row],[summary]],
CHAR(13),
Table1[[#This Row],[startdayname]],
", ",
TEXT((Table1[[#This Row],[startshortdate]]),"MMM D"),
CHAR(13),
TEXT((Table1[[#This Row],[starttime]]), "h:mm am/pm"),CHAR(13),Table1[[#This Row],[description]],CHAR(13))</f>
        <v>#VALUE!</v>
      </c>
    </row>
    <row r="2274" spans="1:4" x14ac:dyDescent="0.25">
      <c r="A2274" t="e">
        <f>VLOOKUP(Table1[[#This Row],[locationaddress]],VENUEID!$A$2:$B$28,1,TRUE)</f>
        <v>#VALUE!</v>
      </c>
      <c r="B2274" t="e">
        <f>IF(Table1[[#This Row],[categories]]="","",
IF(ISNUMBER(SEARCH("*ADULTS*",Table1[categories])),"ADULTS",
IF(ISNUMBER(SEARCH("*CHILDREN*",Table1[categories])),"CHILDREN",
IF(ISNUMBER(SEARCH("*TEENS*",Table1[categories])),"TEENS"))))</f>
        <v>#VALUE!</v>
      </c>
      <c r="C2274" t="e">
        <f>Table1[[#This Row],[startdatetime]]</f>
        <v>#VALUE!</v>
      </c>
      <c r="D2274" t="e">
        <f>CONCATENATE(Table1[[#This Row],[summary]],
CHAR(13),
Table1[[#This Row],[startdayname]],
", ",
TEXT((Table1[[#This Row],[startshortdate]]),"MMM D"),
CHAR(13),
TEXT((Table1[[#This Row],[starttime]]), "h:mm am/pm"),CHAR(13),Table1[[#This Row],[description]],CHAR(13))</f>
        <v>#VALUE!</v>
      </c>
    </row>
    <row r="2275" spans="1:4" x14ac:dyDescent="0.25">
      <c r="A2275" t="e">
        <f>VLOOKUP(Table1[[#This Row],[locationaddress]],VENUEID!$A$2:$B$28,1,TRUE)</f>
        <v>#VALUE!</v>
      </c>
      <c r="B2275" t="e">
        <f>IF(Table1[[#This Row],[categories]]="","",
IF(ISNUMBER(SEARCH("*ADULTS*",Table1[categories])),"ADULTS",
IF(ISNUMBER(SEARCH("*CHILDREN*",Table1[categories])),"CHILDREN",
IF(ISNUMBER(SEARCH("*TEENS*",Table1[categories])),"TEENS"))))</f>
        <v>#VALUE!</v>
      </c>
      <c r="C2275" t="e">
        <f>Table1[[#This Row],[startdatetime]]</f>
        <v>#VALUE!</v>
      </c>
      <c r="D2275" t="e">
        <f>CONCATENATE(Table1[[#This Row],[summary]],
CHAR(13),
Table1[[#This Row],[startdayname]],
", ",
TEXT((Table1[[#This Row],[startshortdate]]),"MMM D"),
CHAR(13),
TEXT((Table1[[#This Row],[starttime]]), "h:mm am/pm"),CHAR(13),Table1[[#This Row],[description]],CHAR(13))</f>
        <v>#VALUE!</v>
      </c>
    </row>
    <row r="2276" spans="1:4" x14ac:dyDescent="0.25">
      <c r="A2276" t="e">
        <f>VLOOKUP(Table1[[#This Row],[locationaddress]],VENUEID!$A$2:$B$28,1,TRUE)</f>
        <v>#VALUE!</v>
      </c>
      <c r="B2276" t="e">
        <f>IF(Table1[[#This Row],[categories]]="","",
IF(ISNUMBER(SEARCH("*ADULTS*",Table1[categories])),"ADULTS",
IF(ISNUMBER(SEARCH("*CHILDREN*",Table1[categories])),"CHILDREN",
IF(ISNUMBER(SEARCH("*TEENS*",Table1[categories])),"TEENS"))))</f>
        <v>#VALUE!</v>
      </c>
      <c r="C2276" t="e">
        <f>Table1[[#This Row],[startdatetime]]</f>
        <v>#VALUE!</v>
      </c>
      <c r="D2276" t="e">
        <f>CONCATENATE(Table1[[#This Row],[summary]],
CHAR(13),
Table1[[#This Row],[startdayname]],
", ",
TEXT((Table1[[#This Row],[startshortdate]]),"MMM D"),
CHAR(13),
TEXT((Table1[[#This Row],[starttime]]), "h:mm am/pm"),CHAR(13),Table1[[#This Row],[description]],CHAR(13))</f>
        <v>#VALUE!</v>
      </c>
    </row>
    <row r="2277" spans="1:4" x14ac:dyDescent="0.25">
      <c r="A2277" t="e">
        <f>VLOOKUP(Table1[[#This Row],[locationaddress]],VENUEID!$A$2:$B$28,1,TRUE)</f>
        <v>#VALUE!</v>
      </c>
      <c r="B2277" t="e">
        <f>IF(Table1[[#This Row],[categories]]="","",
IF(ISNUMBER(SEARCH("*ADULTS*",Table1[categories])),"ADULTS",
IF(ISNUMBER(SEARCH("*CHILDREN*",Table1[categories])),"CHILDREN",
IF(ISNUMBER(SEARCH("*TEENS*",Table1[categories])),"TEENS"))))</f>
        <v>#VALUE!</v>
      </c>
      <c r="C2277" t="e">
        <f>Table1[[#This Row],[startdatetime]]</f>
        <v>#VALUE!</v>
      </c>
      <c r="D2277" t="e">
        <f>CONCATENATE(Table1[[#This Row],[summary]],
CHAR(13),
Table1[[#This Row],[startdayname]],
", ",
TEXT((Table1[[#This Row],[startshortdate]]),"MMM D"),
CHAR(13),
TEXT((Table1[[#This Row],[starttime]]), "h:mm am/pm"),CHAR(13),Table1[[#This Row],[description]],CHAR(13))</f>
        <v>#VALUE!</v>
      </c>
    </row>
    <row r="2278" spans="1:4" x14ac:dyDescent="0.25">
      <c r="A2278" t="e">
        <f>VLOOKUP(Table1[[#This Row],[locationaddress]],VENUEID!$A$2:$B$28,1,TRUE)</f>
        <v>#VALUE!</v>
      </c>
      <c r="B2278" t="e">
        <f>IF(Table1[[#This Row],[categories]]="","",
IF(ISNUMBER(SEARCH("*ADULTS*",Table1[categories])),"ADULTS",
IF(ISNUMBER(SEARCH("*CHILDREN*",Table1[categories])),"CHILDREN",
IF(ISNUMBER(SEARCH("*TEENS*",Table1[categories])),"TEENS"))))</f>
        <v>#VALUE!</v>
      </c>
      <c r="C2278" t="e">
        <f>Table1[[#This Row],[startdatetime]]</f>
        <v>#VALUE!</v>
      </c>
      <c r="D2278" t="e">
        <f>CONCATENATE(Table1[[#This Row],[summary]],
CHAR(13),
Table1[[#This Row],[startdayname]],
", ",
TEXT((Table1[[#This Row],[startshortdate]]),"MMM D"),
CHAR(13),
TEXT((Table1[[#This Row],[starttime]]), "h:mm am/pm"),CHAR(13),Table1[[#This Row],[description]],CHAR(13))</f>
        <v>#VALUE!</v>
      </c>
    </row>
    <row r="2279" spans="1:4" x14ac:dyDescent="0.25">
      <c r="A2279" t="e">
        <f>VLOOKUP(Table1[[#This Row],[locationaddress]],VENUEID!$A$2:$B$28,1,TRUE)</f>
        <v>#VALUE!</v>
      </c>
      <c r="B2279" t="e">
        <f>IF(Table1[[#This Row],[categories]]="","",
IF(ISNUMBER(SEARCH("*ADULTS*",Table1[categories])),"ADULTS",
IF(ISNUMBER(SEARCH("*CHILDREN*",Table1[categories])),"CHILDREN",
IF(ISNUMBER(SEARCH("*TEENS*",Table1[categories])),"TEENS"))))</f>
        <v>#VALUE!</v>
      </c>
      <c r="C2279" t="e">
        <f>Table1[[#This Row],[startdatetime]]</f>
        <v>#VALUE!</v>
      </c>
      <c r="D2279" t="e">
        <f>CONCATENATE(Table1[[#This Row],[summary]],
CHAR(13),
Table1[[#This Row],[startdayname]],
", ",
TEXT((Table1[[#This Row],[startshortdate]]),"MMM D"),
CHAR(13),
TEXT((Table1[[#This Row],[starttime]]), "h:mm am/pm"),CHAR(13),Table1[[#This Row],[description]],CHAR(13))</f>
        <v>#VALUE!</v>
      </c>
    </row>
    <row r="2280" spans="1:4" x14ac:dyDescent="0.25">
      <c r="A2280" t="e">
        <f>VLOOKUP(Table1[[#This Row],[locationaddress]],VENUEID!$A$2:$B$28,1,TRUE)</f>
        <v>#VALUE!</v>
      </c>
      <c r="B2280" t="e">
        <f>IF(Table1[[#This Row],[categories]]="","",
IF(ISNUMBER(SEARCH("*ADULTS*",Table1[categories])),"ADULTS",
IF(ISNUMBER(SEARCH("*CHILDREN*",Table1[categories])),"CHILDREN",
IF(ISNUMBER(SEARCH("*TEENS*",Table1[categories])),"TEENS"))))</f>
        <v>#VALUE!</v>
      </c>
      <c r="C2280" t="e">
        <f>Table1[[#This Row],[startdatetime]]</f>
        <v>#VALUE!</v>
      </c>
      <c r="D2280" t="e">
        <f>CONCATENATE(Table1[[#This Row],[summary]],
CHAR(13),
Table1[[#This Row],[startdayname]],
", ",
TEXT((Table1[[#This Row],[startshortdate]]),"MMM D"),
CHAR(13),
TEXT((Table1[[#This Row],[starttime]]), "h:mm am/pm"),CHAR(13),Table1[[#This Row],[description]],CHAR(13))</f>
        <v>#VALUE!</v>
      </c>
    </row>
    <row r="2281" spans="1:4" x14ac:dyDescent="0.25">
      <c r="A2281" t="e">
        <f>VLOOKUP(Table1[[#This Row],[locationaddress]],VENUEID!$A$2:$B$28,1,TRUE)</f>
        <v>#VALUE!</v>
      </c>
      <c r="B2281" t="e">
        <f>IF(Table1[[#This Row],[categories]]="","",
IF(ISNUMBER(SEARCH("*ADULTS*",Table1[categories])),"ADULTS",
IF(ISNUMBER(SEARCH("*CHILDREN*",Table1[categories])),"CHILDREN",
IF(ISNUMBER(SEARCH("*TEENS*",Table1[categories])),"TEENS"))))</f>
        <v>#VALUE!</v>
      </c>
      <c r="C2281" t="e">
        <f>Table1[[#This Row],[startdatetime]]</f>
        <v>#VALUE!</v>
      </c>
      <c r="D2281" t="e">
        <f>CONCATENATE(Table1[[#This Row],[summary]],
CHAR(13),
Table1[[#This Row],[startdayname]],
", ",
TEXT((Table1[[#This Row],[startshortdate]]),"MMM D"),
CHAR(13),
TEXT((Table1[[#This Row],[starttime]]), "h:mm am/pm"),CHAR(13),Table1[[#This Row],[description]],CHAR(13))</f>
        <v>#VALUE!</v>
      </c>
    </row>
    <row r="2282" spans="1:4" x14ac:dyDescent="0.25">
      <c r="A2282" t="e">
        <f>VLOOKUP(Table1[[#This Row],[locationaddress]],VENUEID!$A$2:$B$28,1,TRUE)</f>
        <v>#VALUE!</v>
      </c>
      <c r="B2282" t="e">
        <f>IF(Table1[[#This Row],[categories]]="","",
IF(ISNUMBER(SEARCH("*ADULTS*",Table1[categories])),"ADULTS",
IF(ISNUMBER(SEARCH("*CHILDREN*",Table1[categories])),"CHILDREN",
IF(ISNUMBER(SEARCH("*TEENS*",Table1[categories])),"TEENS"))))</f>
        <v>#VALUE!</v>
      </c>
      <c r="C2282" t="e">
        <f>Table1[[#This Row],[startdatetime]]</f>
        <v>#VALUE!</v>
      </c>
      <c r="D2282" t="e">
        <f>CONCATENATE(Table1[[#This Row],[summary]],
CHAR(13),
Table1[[#This Row],[startdayname]],
", ",
TEXT((Table1[[#This Row],[startshortdate]]),"MMM D"),
CHAR(13),
TEXT((Table1[[#This Row],[starttime]]), "h:mm am/pm"),CHAR(13),Table1[[#This Row],[description]],CHAR(13))</f>
        <v>#VALUE!</v>
      </c>
    </row>
    <row r="2283" spans="1:4" x14ac:dyDescent="0.25">
      <c r="A2283" t="e">
        <f>VLOOKUP(Table1[[#This Row],[locationaddress]],VENUEID!$A$2:$B$28,1,TRUE)</f>
        <v>#VALUE!</v>
      </c>
      <c r="B2283" t="e">
        <f>IF(Table1[[#This Row],[categories]]="","",
IF(ISNUMBER(SEARCH("*ADULTS*",Table1[categories])),"ADULTS",
IF(ISNUMBER(SEARCH("*CHILDREN*",Table1[categories])),"CHILDREN",
IF(ISNUMBER(SEARCH("*TEENS*",Table1[categories])),"TEENS"))))</f>
        <v>#VALUE!</v>
      </c>
      <c r="C2283" t="e">
        <f>Table1[[#This Row],[startdatetime]]</f>
        <v>#VALUE!</v>
      </c>
      <c r="D2283" t="e">
        <f>CONCATENATE(Table1[[#This Row],[summary]],
CHAR(13),
Table1[[#This Row],[startdayname]],
", ",
TEXT((Table1[[#This Row],[startshortdate]]),"MMM D"),
CHAR(13),
TEXT((Table1[[#This Row],[starttime]]), "h:mm am/pm"),CHAR(13),Table1[[#This Row],[description]],CHAR(13))</f>
        <v>#VALUE!</v>
      </c>
    </row>
    <row r="2284" spans="1:4" x14ac:dyDescent="0.25">
      <c r="A2284" t="e">
        <f>VLOOKUP(Table1[[#This Row],[locationaddress]],VENUEID!$A$2:$B$28,1,TRUE)</f>
        <v>#VALUE!</v>
      </c>
      <c r="B2284" t="e">
        <f>IF(Table1[[#This Row],[categories]]="","",
IF(ISNUMBER(SEARCH("*ADULTS*",Table1[categories])),"ADULTS",
IF(ISNUMBER(SEARCH("*CHILDREN*",Table1[categories])),"CHILDREN",
IF(ISNUMBER(SEARCH("*TEENS*",Table1[categories])),"TEENS"))))</f>
        <v>#VALUE!</v>
      </c>
      <c r="C2284" t="e">
        <f>Table1[[#This Row],[startdatetime]]</f>
        <v>#VALUE!</v>
      </c>
      <c r="D2284" t="e">
        <f>CONCATENATE(Table1[[#This Row],[summary]],
CHAR(13),
Table1[[#This Row],[startdayname]],
", ",
TEXT((Table1[[#This Row],[startshortdate]]),"MMM D"),
CHAR(13),
TEXT((Table1[[#This Row],[starttime]]), "h:mm am/pm"),CHAR(13),Table1[[#This Row],[description]],CHAR(13))</f>
        <v>#VALUE!</v>
      </c>
    </row>
    <row r="2285" spans="1:4" x14ac:dyDescent="0.25">
      <c r="A2285" t="e">
        <f>VLOOKUP(Table1[[#This Row],[locationaddress]],VENUEID!$A$2:$B$28,1,TRUE)</f>
        <v>#VALUE!</v>
      </c>
      <c r="B2285" t="e">
        <f>IF(Table1[[#This Row],[categories]]="","",
IF(ISNUMBER(SEARCH("*ADULTS*",Table1[categories])),"ADULTS",
IF(ISNUMBER(SEARCH("*CHILDREN*",Table1[categories])),"CHILDREN",
IF(ISNUMBER(SEARCH("*TEENS*",Table1[categories])),"TEENS"))))</f>
        <v>#VALUE!</v>
      </c>
      <c r="C2285" t="e">
        <f>Table1[[#This Row],[startdatetime]]</f>
        <v>#VALUE!</v>
      </c>
      <c r="D2285" t="e">
        <f>CONCATENATE(Table1[[#This Row],[summary]],
CHAR(13),
Table1[[#This Row],[startdayname]],
", ",
TEXT((Table1[[#This Row],[startshortdate]]),"MMM D"),
CHAR(13),
TEXT((Table1[[#This Row],[starttime]]), "h:mm am/pm"),CHAR(13),Table1[[#This Row],[description]],CHAR(13))</f>
        <v>#VALUE!</v>
      </c>
    </row>
    <row r="2286" spans="1:4" x14ac:dyDescent="0.25">
      <c r="A2286" t="e">
        <f>VLOOKUP(Table1[[#This Row],[locationaddress]],VENUEID!$A$2:$B$28,1,TRUE)</f>
        <v>#VALUE!</v>
      </c>
      <c r="B2286" t="e">
        <f>IF(Table1[[#This Row],[categories]]="","",
IF(ISNUMBER(SEARCH("*ADULTS*",Table1[categories])),"ADULTS",
IF(ISNUMBER(SEARCH("*CHILDREN*",Table1[categories])),"CHILDREN",
IF(ISNUMBER(SEARCH("*TEENS*",Table1[categories])),"TEENS"))))</f>
        <v>#VALUE!</v>
      </c>
      <c r="C2286" t="e">
        <f>Table1[[#This Row],[startdatetime]]</f>
        <v>#VALUE!</v>
      </c>
      <c r="D2286" t="e">
        <f>CONCATENATE(Table1[[#This Row],[summary]],
CHAR(13),
Table1[[#This Row],[startdayname]],
", ",
TEXT((Table1[[#This Row],[startshortdate]]),"MMM D"),
CHAR(13),
TEXT((Table1[[#This Row],[starttime]]), "h:mm am/pm"),CHAR(13),Table1[[#This Row],[description]],CHAR(13))</f>
        <v>#VALUE!</v>
      </c>
    </row>
    <row r="2287" spans="1:4" x14ac:dyDescent="0.25">
      <c r="A2287" t="e">
        <f>VLOOKUP(Table1[[#This Row],[locationaddress]],VENUEID!$A$2:$B$28,1,TRUE)</f>
        <v>#VALUE!</v>
      </c>
      <c r="B2287" t="e">
        <f>IF(Table1[[#This Row],[categories]]="","",
IF(ISNUMBER(SEARCH("*ADULTS*",Table1[categories])),"ADULTS",
IF(ISNUMBER(SEARCH("*CHILDREN*",Table1[categories])),"CHILDREN",
IF(ISNUMBER(SEARCH("*TEENS*",Table1[categories])),"TEENS"))))</f>
        <v>#VALUE!</v>
      </c>
      <c r="C2287" t="e">
        <f>Table1[[#This Row],[startdatetime]]</f>
        <v>#VALUE!</v>
      </c>
      <c r="D2287" t="e">
        <f>CONCATENATE(Table1[[#This Row],[summary]],
CHAR(13),
Table1[[#This Row],[startdayname]],
", ",
TEXT((Table1[[#This Row],[startshortdate]]),"MMM D"),
CHAR(13),
TEXT((Table1[[#This Row],[starttime]]), "h:mm am/pm"),CHAR(13),Table1[[#This Row],[description]],CHAR(13))</f>
        <v>#VALUE!</v>
      </c>
    </row>
    <row r="2288" spans="1:4" x14ac:dyDescent="0.25">
      <c r="A2288" t="e">
        <f>VLOOKUP(Table1[[#This Row],[locationaddress]],VENUEID!$A$2:$B$28,1,TRUE)</f>
        <v>#VALUE!</v>
      </c>
      <c r="B2288" t="e">
        <f>IF(Table1[[#This Row],[categories]]="","",
IF(ISNUMBER(SEARCH("*ADULTS*",Table1[categories])),"ADULTS",
IF(ISNUMBER(SEARCH("*CHILDREN*",Table1[categories])),"CHILDREN",
IF(ISNUMBER(SEARCH("*TEENS*",Table1[categories])),"TEENS"))))</f>
        <v>#VALUE!</v>
      </c>
      <c r="C2288" t="e">
        <f>Table1[[#This Row],[startdatetime]]</f>
        <v>#VALUE!</v>
      </c>
      <c r="D2288" t="e">
        <f>CONCATENATE(Table1[[#This Row],[summary]],
CHAR(13),
Table1[[#This Row],[startdayname]],
", ",
TEXT((Table1[[#This Row],[startshortdate]]),"MMM D"),
CHAR(13),
TEXT((Table1[[#This Row],[starttime]]), "h:mm am/pm"),CHAR(13),Table1[[#This Row],[description]],CHAR(13))</f>
        <v>#VALUE!</v>
      </c>
    </row>
    <row r="2289" spans="1:4" x14ac:dyDescent="0.25">
      <c r="A2289" t="e">
        <f>VLOOKUP(Table1[[#This Row],[locationaddress]],VENUEID!$A$2:$B$28,1,TRUE)</f>
        <v>#VALUE!</v>
      </c>
      <c r="B2289" t="e">
        <f>IF(Table1[[#This Row],[categories]]="","",
IF(ISNUMBER(SEARCH("*ADULTS*",Table1[categories])),"ADULTS",
IF(ISNUMBER(SEARCH("*CHILDREN*",Table1[categories])),"CHILDREN",
IF(ISNUMBER(SEARCH("*TEENS*",Table1[categories])),"TEENS"))))</f>
        <v>#VALUE!</v>
      </c>
      <c r="C2289" t="e">
        <f>Table1[[#This Row],[startdatetime]]</f>
        <v>#VALUE!</v>
      </c>
      <c r="D2289" t="e">
        <f>CONCATENATE(Table1[[#This Row],[summary]],
CHAR(13),
Table1[[#This Row],[startdayname]],
", ",
TEXT((Table1[[#This Row],[startshortdate]]),"MMM D"),
CHAR(13),
TEXT((Table1[[#This Row],[starttime]]), "h:mm am/pm"),CHAR(13),Table1[[#This Row],[description]],CHAR(13))</f>
        <v>#VALUE!</v>
      </c>
    </row>
    <row r="2290" spans="1:4" x14ac:dyDescent="0.25">
      <c r="A2290" t="e">
        <f>VLOOKUP(Table1[[#This Row],[locationaddress]],VENUEID!$A$2:$B$28,1,TRUE)</f>
        <v>#VALUE!</v>
      </c>
      <c r="B2290" t="e">
        <f>IF(Table1[[#This Row],[categories]]="","",
IF(ISNUMBER(SEARCH("*ADULTS*",Table1[categories])),"ADULTS",
IF(ISNUMBER(SEARCH("*CHILDREN*",Table1[categories])),"CHILDREN",
IF(ISNUMBER(SEARCH("*TEENS*",Table1[categories])),"TEENS"))))</f>
        <v>#VALUE!</v>
      </c>
      <c r="C2290" t="e">
        <f>Table1[[#This Row],[startdatetime]]</f>
        <v>#VALUE!</v>
      </c>
      <c r="D2290" t="e">
        <f>CONCATENATE(Table1[[#This Row],[summary]],
CHAR(13),
Table1[[#This Row],[startdayname]],
", ",
TEXT((Table1[[#This Row],[startshortdate]]),"MMM D"),
CHAR(13),
TEXT((Table1[[#This Row],[starttime]]), "h:mm am/pm"),CHAR(13),Table1[[#This Row],[description]],CHAR(13))</f>
        <v>#VALUE!</v>
      </c>
    </row>
    <row r="2291" spans="1:4" x14ac:dyDescent="0.25">
      <c r="A2291" t="e">
        <f>VLOOKUP(Table1[[#This Row],[locationaddress]],VENUEID!$A$2:$B$28,1,TRUE)</f>
        <v>#VALUE!</v>
      </c>
      <c r="B2291" t="e">
        <f>IF(Table1[[#This Row],[categories]]="","",
IF(ISNUMBER(SEARCH("*ADULTS*",Table1[categories])),"ADULTS",
IF(ISNUMBER(SEARCH("*CHILDREN*",Table1[categories])),"CHILDREN",
IF(ISNUMBER(SEARCH("*TEENS*",Table1[categories])),"TEENS"))))</f>
        <v>#VALUE!</v>
      </c>
      <c r="C2291" t="e">
        <f>Table1[[#This Row],[startdatetime]]</f>
        <v>#VALUE!</v>
      </c>
      <c r="D2291" t="e">
        <f>CONCATENATE(Table1[[#This Row],[summary]],
CHAR(13),
Table1[[#This Row],[startdayname]],
", ",
TEXT((Table1[[#This Row],[startshortdate]]),"MMM D"),
CHAR(13),
TEXT((Table1[[#This Row],[starttime]]), "h:mm am/pm"),CHAR(13),Table1[[#This Row],[description]],CHAR(13))</f>
        <v>#VALUE!</v>
      </c>
    </row>
    <row r="2292" spans="1:4" x14ac:dyDescent="0.25">
      <c r="A2292" t="e">
        <f>VLOOKUP(Table1[[#This Row],[locationaddress]],VENUEID!$A$2:$B$28,1,TRUE)</f>
        <v>#VALUE!</v>
      </c>
      <c r="B2292" t="e">
        <f>IF(Table1[[#This Row],[categories]]="","",
IF(ISNUMBER(SEARCH("*ADULTS*",Table1[categories])),"ADULTS",
IF(ISNUMBER(SEARCH("*CHILDREN*",Table1[categories])),"CHILDREN",
IF(ISNUMBER(SEARCH("*TEENS*",Table1[categories])),"TEENS"))))</f>
        <v>#VALUE!</v>
      </c>
      <c r="C2292" t="e">
        <f>Table1[[#This Row],[startdatetime]]</f>
        <v>#VALUE!</v>
      </c>
      <c r="D2292" t="e">
        <f>CONCATENATE(Table1[[#This Row],[summary]],
CHAR(13),
Table1[[#This Row],[startdayname]],
", ",
TEXT((Table1[[#This Row],[startshortdate]]),"MMM D"),
CHAR(13),
TEXT((Table1[[#This Row],[starttime]]), "h:mm am/pm"),CHAR(13),Table1[[#This Row],[description]],CHAR(13))</f>
        <v>#VALUE!</v>
      </c>
    </row>
    <row r="2293" spans="1:4" x14ac:dyDescent="0.25">
      <c r="A2293" t="e">
        <f>VLOOKUP(Table1[[#This Row],[locationaddress]],VENUEID!$A$2:$B$28,1,TRUE)</f>
        <v>#VALUE!</v>
      </c>
      <c r="B2293" t="e">
        <f>IF(Table1[[#This Row],[categories]]="","",
IF(ISNUMBER(SEARCH("*ADULTS*",Table1[categories])),"ADULTS",
IF(ISNUMBER(SEARCH("*CHILDREN*",Table1[categories])),"CHILDREN",
IF(ISNUMBER(SEARCH("*TEENS*",Table1[categories])),"TEENS"))))</f>
        <v>#VALUE!</v>
      </c>
      <c r="C2293" t="e">
        <f>Table1[[#This Row],[startdatetime]]</f>
        <v>#VALUE!</v>
      </c>
      <c r="D2293" t="e">
        <f>CONCATENATE(Table1[[#This Row],[summary]],
CHAR(13),
Table1[[#This Row],[startdayname]],
", ",
TEXT((Table1[[#This Row],[startshortdate]]),"MMM D"),
CHAR(13),
TEXT((Table1[[#This Row],[starttime]]), "h:mm am/pm"),CHAR(13),Table1[[#This Row],[description]],CHAR(13))</f>
        <v>#VALUE!</v>
      </c>
    </row>
    <row r="2294" spans="1:4" x14ac:dyDescent="0.25">
      <c r="A2294" t="e">
        <f>VLOOKUP(Table1[[#This Row],[locationaddress]],VENUEID!$A$2:$B$28,1,TRUE)</f>
        <v>#VALUE!</v>
      </c>
      <c r="B2294" t="e">
        <f>IF(Table1[[#This Row],[categories]]="","",
IF(ISNUMBER(SEARCH("*ADULTS*",Table1[categories])),"ADULTS",
IF(ISNUMBER(SEARCH("*CHILDREN*",Table1[categories])),"CHILDREN",
IF(ISNUMBER(SEARCH("*TEENS*",Table1[categories])),"TEENS"))))</f>
        <v>#VALUE!</v>
      </c>
      <c r="C2294" t="e">
        <f>Table1[[#This Row],[startdatetime]]</f>
        <v>#VALUE!</v>
      </c>
      <c r="D2294" t="e">
        <f>CONCATENATE(Table1[[#This Row],[summary]],
CHAR(13),
Table1[[#This Row],[startdayname]],
", ",
TEXT((Table1[[#This Row],[startshortdate]]),"MMM D"),
CHAR(13),
TEXT((Table1[[#This Row],[starttime]]), "h:mm am/pm"),CHAR(13),Table1[[#This Row],[description]],CHAR(13))</f>
        <v>#VALUE!</v>
      </c>
    </row>
    <row r="2295" spans="1:4" x14ac:dyDescent="0.25">
      <c r="A2295" t="e">
        <f>VLOOKUP(Table1[[#This Row],[locationaddress]],VENUEID!$A$2:$B$28,1,TRUE)</f>
        <v>#VALUE!</v>
      </c>
      <c r="B2295" t="e">
        <f>IF(Table1[[#This Row],[categories]]="","",
IF(ISNUMBER(SEARCH("*ADULTS*",Table1[categories])),"ADULTS",
IF(ISNUMBER(SEARCH("*CHILDREN*",Table1[categories])),"CHILDREN",
IF(ISNUMBER(SEARCH("*TEENS*",Table1[categories])),"TEENS"))))</f>
        <v>#VALUE!</v>
      </c>
      <c r="C2295" t="e">
        <f>Table1[[#This Row],[startdatetime]]</f>
        <v>#VALUE!</v>
      </c>
      <c r="D2295" t="e">
        <f>CONCATENATE(Table1[[#This Row],[summary]],
CHAR(13),
Table1[[#This Row],[startdayname]],
", ",
TEXT((Table1[[#This Row],[startshortdate]]),"MMM D"),
CHAR(13),
TEXT((Table1[[#This Row],[starttime]]), "h:mm am/pm"),CHAR(13),Table1[[#This Row],[description]],CHAR(13))</f>
        <v>#VALUE!</v>
      </c>
    </row>
    <row r="2296" spans="1:4" x14ac:dyDescent="0.25">
      <c r="A2296" t="e">
        <f>VLOOKUP(Table1[[#This Row],[locationaddress]],VENUEID!$A$2:$B$28,1,TRUE)</f>
        <v>#VALUE!</v>
      </c>
      <c r="B2296" t="e">
        <f>IF(Table1[[#This Row],[categories]]="","",
IF(ISNUMBER(SEARCH("*ADULTS*",Table1[categories])),"ADULTS",
IF(ISNUMBER(SEARCH("*CHILDREN*",Table1[categories])),"CHILDREN",
IF(ISNUMBER(SEARCH("*TEENS*",Table1[categories])),"TEENS"))))</f>
        <v>#VALUE!</v>
      </c>
      <c r="C2296" t="e">
        <f>Table1[[#This Row],[startdatetime]]</f>
        <v>#VALUE!</v>
      </c>
      <c r="D2296" t="e">
        <f>CONCATENATE(Table1[[#This Row],[summary]],
CHAR(13),
Table1[[#This Row],[startdayname]],
", ",
TEXT((Table1[[#This Row],[startshortdate]]),"MMM D"),
CHAR(13),
TEXT((Table1[[#This Row],[starttime]]), "h:mm am/pm"),CHAR(13),Table1[[#This Row],[description]],CHAR(13))</f>
        <v>#VALUE!</v>
      </c>
    </row>
    <row r="2297" spans="1:4" x14ac:dyDescent="0.25">
      <c r="A2297" t="e">
        <f>VLOOKUP(Table1[[#This Row],[locationaddress]],VENUEID!$A$2:$B$28,1,TRUE)</f>
        <v>#VALUE!</v>
      </c>
      <c r="B2297" t="e">
        <f>IF(Table1[[#This Row],[categories]]="","",
IF(ISNUMBER(SEARCH("*ADULTS*",Table1[categories])),"ADULTS",
IF(ISNUMBER(SEARCH("*CHILDREN*",Table1[categories])),"CHILDREN",
IF(ISNUMBER(SEARCH("*TEENS*",Table1[categories])),"TEENS"))))</f>
        <v>#VALUE!</v>
      </c>
      <c r="C2297" t="e">
        <f>Table1[[#This Row],[startdatetime]]</f>
        <v>#VALUE!</v>
      </c>
      <c r="D2297" t="e">
        <f>CONCATENATE(Table1[[#This Row],[summary]],
CHAR(13),
Table1[[#This Row],[startdayname]],
", ",
TEXT((Table1[[#This Row],[startshortdate]]),"MMM D"),
CHAR(13),
TEXT((Table1[[#This Row],[starttime]]), "h:mm am/pm"),CHAR(13),Table1[[#This Row],[description]],CHAR(13))</f>
        <v>#VALUE!</v>
      </c>
    </row>
    <row r="2298" spans="1:4" x14ac:dyDescent="0.25">
      <c r="A2298" t="e">
        <f>VLOOKUP(Table1[[#This Row],[locationaddress]],VENUEID!$A$2:$B$28,1,TRUE)</f>
        <v>#VALUE!</v>
      </c>
      <c r="B2298" t="e">
        <f>IF(Table1[[#This Row],[categories]]="","",
IF(ISNUMBER(SEARCH("*ADULTS*",Table1[categories])),"ADULTS",
IF(ISNUMBER(SEARCH("*CHILDREN*",Table1[categories])),"CHILDREN",
IF(ISNUMBER(SEARCH("*TEENS*",Table1[categories])),"TEENS"))))</f>
        <v>#VALUE!</v>
      </c>
      <c r="C2298" t="e">
        <f>Table1[[#This Row],[startdatetime]]</f>
        <v>#VALUE!</v>
      </c>
      <c r="D2298" t="e">
        <f>CONCATENATE(Table1[[#This Row],[summary]],
CHAR(13),
Table1[[#This Row],[startdayname]],
", ",
TEXT((Table1[[#This Row],[startshortdate]]),"MMM D"),
CHAR(13),
TEXT((Table1[[#This Row],[starttime]]), "h:mm am/pm"),CHAR(13),Table1[[#This Row],[description]],CHAR(13))</f>
        <v>#VALUE!</v>
      </c>
    </row>
    <row r="2299" spans="1:4" x14ac:dyDescent="0.25">
      <c r="A2299" t="e">
        <f>VLOOKUP(Table1[[#This Row],[locationaddress]],VENUEID!$A$2:$B$28,1,TRUE)</f>
        <v>#VALUE!</v>
      </c>
      <c r="B2299" t="e">
        <f>IF(Table1[[#This Row],[categories]]="","",
IF(ISNUMBER(SEARCH("*ADULTS*",Table1[categories])),"ADULTS",
IF(ISNUMBER(SEARCH("*CHILDREN*",Table1[categories])),"CHILDREN",
IF(ISNUMBER(SEARCH("*TEENS*",Table1[categories])),"TEENS"))))</f>
        <v>#VALUE!</v>
      </c>
      <c r="C2299" t="e">
        <f>Table1[[#This Row],[startdatetime]]</f>
        <v>#VALUE!</v>
      </c>
      <c r="D2299" t="e">
        <f>CONCATENATE(Table1[[#This Row],[summary]],
CHAR(13),
Table1[[#This Row],[startdayname]],
", ",
TEXT((Table1[[#This Row],[startshortdate]]),"MMM D"),
CHAR(13),
TEXT((Table1[[#This Row],[starttime]]), "h:mm am/pm"),CHAR(13),Table1[[#This Row],[description]],CHAR(13))</f>
        <v>#VALUE!</v>
      </c>
    </row>
    <row r="2300" spans="1:4" x14ac:dyDescent="0.25">
      <c r="A2300" t="e">
        <f>VLOOKUP(Table1[[#This Row],[locationaddress]],VENUEID!$A$2:$B$28,1,TRUE)</f>
        <v>#VALUE!</v>
      </c>
      <c r="B2300" t="e">
        <f>IF(Table1[[#This Row],[categories]]="","",
IF(ISNUMBER(SEARCH("*ADULTS*",Table1[categories])),"ADULTS",
IF(ISNUMBER(SEARCH("*CHILDREN*",Table1[categories])),"CHILDREN",
IF(ISNUMBER(SEARCH("*TEENS*",Table1[categories])),"TEENS"))))</f>
        <v>#VALUE!</v>
      </c>
      <c r="C2300" t="e">
        <f>Table1[[#This Row],[startdatetime]]</f>
        <v>#VALUE!</v>
      </c>
      <c r="D2300" t="e">
        <f>CONCATENATE(Table1[[#This Row],[summary]],
CHAR(13),
Table1[[#This Row],[startdayname]],
", ",
TEXT((Table1[[#This Row],[startshortdate]]),"MMM D"),
CHAR(13),
TEXT((Table1[[#This Row],[starttime]]), "h:mm am/pm"),CHAR(13),Table1[[#This Row],[description]],CHAR(13))</f>
        <v>#VALUE!</v>
      </c>
    </row>
    <row r="2301" spans="1:4" x14ac:dyDescent="0.25">
      <c r="A2301" t="e">
        <f>VLOOKUP(Table1[[#This Row],[locationaddress]],VENUEID!$A$2:$B$28,1,TRUE)</f>
        <v>#VALUE!</v>
      </c>
      <c r="B2301" t="e">
        <f>IF(Table1[[#This Row],[categories]]="","",
IF(ISNUMBER(SEARCH("*ADULTS*",Table1[categories])),"ADULTS",
IF(ISNUMBER(SEARCH("*CHILDREN*",Table1[categories])),"CHILDREN",
IF(ISNUMBER(SEARCH("*TEENS*",Table1[categories])),"TEENS"))))</f>
        <v>#VALUE!</v>
      </c>
      <c r="C2301" t="e">
        <f>Table1[[#This Row],[startdatetime]]</f>
        <v>#VALUE!</v>
      </c>
      <c r="D2301" t="e">
        <f>CONCATENATE(Table1[[#This Row],[summary]],
CHAR(13),
Table1[[#This Row],[startdayname]],
", ",
TEXT((Table1[[#This Row],[startshortdate]]),"MMM D"),
CHAR(13),
TEXT((Table1[[#This Row],[starttime]]), "h:mm am/pm"),CHAR(13),Table1[[#This Row],[description]],CHAR(13))</f>
        <v>#VALUE!</v>
      </c>
    </row>
    <row r="2302" spans="1:4" x14ac:dyDescent="0.25">
      <c r="A2302" t="e">
        <f>VLOOKUP(Table1[[#This Row],[locationaddress]],VENUEID!$A$2:$B$28,1,TRUE)</f>
        <v>#VALUE!</v>
      </c>
      <c r="B2302" t="e">
        <f>IF(Table1[[#This Row],[categories]]="","",
IF(ISNUMBER(SEARCH("*ADULTS*",Table1[categories])),"ADULTS",
IF(ISNUMBER(SEARCH("*CHILDREN*",Table1[categories])),"CHILDREN",
IF(ISNUMBER(SEARCH("*TEENS*",Table1[categories])),"TEENS"))))</f>
        <v>#VALUE!</v>
      </c>
      <c r="C2302" t="e">
        <f>Table1[[#This Row],[startdatetime]]</f>
        <v>#VALUE!</v>
      </c>
      <c r="D2302" t="e">
        <f>CONCATENATE(Table1[[#This Row],[summary]],
CHAR(13),
Table1[[#This Row],[startdayname]],
", ",
TEXT((Table1[[#This Row],[startshortdate]]),"MMM D"),
CHAR(13),
TEXT((Table1[[#This Row],[starttime]]), "h:mm am/pm"),CHAR(13),Table1[[#This Row],[description]],CHAR(13))</f>
        <v>#VALUE!</v>
      </c>
    </row>
    <row r="2303" spans="1:4" x14ac:dyDescent="0.25">
      <c r="A2303" t="e">
        <f>VLOOKUP(Table1[[#This Row],[locationaddress]],VENUEID!$A$2:$B$28,1,TRUE)</f>
        <v>#VALUE!</v>
      </c>
      <c r="B2303" t="e">
        <f>IF(Table1[[#This Row],[categories]]="","",
IF(ISNUMBER(SEARCH("*ADULTS*",Table1[categories])),"ADULTS",
IF(ISNUMBER(SEARCH("*CHILDREN*",Table1[categories])),"CHILDREN",
IF(ISNUMBER(SEARCH("*TEENS*",Table1[categories])),"TEENS"))))</f>
        <v>#VALUE!</v>
      </c>
      <c r="C2303" t="e">
        <f>Table1[[#This Row],[startdatetime]]</f>
        <v>#VALUE!</v>
      </c>
      <c r="D2303" t="e">
        <f>CONCATENATE(Table1[[#This Row],[summary]],
CHAR(13),
Table1[[#This Row],[startdayname]],
", ",
TEXT((Table1[[#This Row],[startshortdate]]),"MMM D"),
CHAR(13),
TEXT((Table1[[#This Row],[starttime]]), "h:mm am/pm"),CHAR(13),Table1[[#This Row],[description]],CHAR(13))</f>
        <v>#VALUE!</v>
      </c>
    </row>
    <row r="2304" spans="1:4" x14ac:dyDescent="0.25">
      <c r="A2304" t="e">
        <f>VLOOKUP(Table1[[#This Row],[locationaddress]],VENUEID!$A$2:$B$28,1,TRUE)</f>
        <v>#VALUE!</v>
      </c>
      <c r="B2304" t="e">
        <f>IF(Table1[[#This Row],[categories]]="","",
IF(ISNUMBER(SEARCH("*ADULTS*",Table1[categories])),"ADULTS",
IF(ISNUMBER(SEARCH("*CHILDREN*",Table1[categories])),"CHILDREN",
IF(ISNUMBER(SEARCH("*TEENS*",Table1[categories])),"TEENS"))))</f>
        <v>#VALUE!</v>
      </c>
      <c r="C2304" t="e">
        <f>Table1[[#This Row],[startdatetime]]</f>
        <v>#VALUE!</v>
      </c>
      <c r="D2304" t="e">
        <f>CONCATENATE(Table1[[#This Row],[summary]],
CHAR(13),
Table1[[#This Row],[startdayname]],
", ",
TEXT((Table1[[#This Row],[startshortdate]]),"MMM D"),
CHAR(13),
TEXT((Table1[[#This Row],[starttime]]), "h:mm am/pm"),CHAR(13),Table1[[#This Row],[description]],CHAR(13))</f>
        <v>#VALUE!</v>
      </c>
    </row>
    <row r="2305" spans="1:4" x14ac:dyDescent="0.25">
      <c r="A2305" t="e">
        <f>VLOOKUP(Table1[[#This Row],[locationaddress]],VENUEID!$A$2:$B$28,1,TRUE)</f>
        <v>#VALUE!</v>
      </c>
      <c r="B2305" t="e">
        <f>IF(Table1[[#This Row],[categories]]="","",
IF(ISNUMBER(SEARCH("*ADULTS*",Table1[categories])),"ADULTS",
IF(ISNUMBER(SEARCH("*CHILDREN*",Table1[categories])),"CHILDREN",
IF(ISNUMBER(SEARCH("*TEENS*",Table1[categories])),"TEENS"))))</f>
        <v>#VALUE!</v>
      </c>
      <c r="C2305" t="e">
        <f>Table1[[#This Row],[startdatetime]]</f>
        <v>#VALUE!</v>
      </c>
      <c r="D2305" t="e">
        <f>CONCATENATE(Table1[[#This Row],[summary]],
CHAR(13),
Table1[[#This Row],[startdayname]],
", ",
TEXT((Table1[[#This Row],[startshortdate]]),"MMM D"),
CHAR(13),
TEXT((Table1[[#This Row],[starttime]]), "h:mm am/pm"),CHAR(13),Table1[[#This Row],[description]],CHAR(13))</f>
        <v>#VALUE!</v>
      </c>
    </row>
    <row r="2306" spans="1:4" x14ac:dyDescent="0.25">
      <c r="A2306" t="e">
        <f>VLOOKUP(Table1[[#This Row],[locationaddress]],VENUEID!$A$2:$B$28,1,TRUE)</f>
        <v>#VALUE!</v>
      </c>
      <c r="B2306" t="e">
        <f>IF(Table1[[#This Row],[categories]]="","",
IF(ISNUMBER(SEARCH("*ADULTS*",Table1[categories])),"ADULTS",
IF(ISNUMBER(SEARCH("*CHILDREN*",Table1[categories])),"CHILDREN",
IF(ISNUMBER(SEARCH("*TEENS*",Table1[categories])),"TEENS"))))</f>
        <v>#VALUE!</v>
      </c>
      <c r="C2306" t="e">
        <f>Table1[[#This Row],[startdatetime]]</f>
        <v>#VALUE!</v>
      </c>
      <c r="D2306" t="e">
        <f>CONCATENATE(Table1[[#This Row],[summary]],
CHAR(13),
Table1[[#This Row],[startdayname]],
", ",
TEXT((Table1[[#This Row],[startshortdate]]),"MMM D"),
CHAR(13),
TEXT((Table1[[#This Row],[starttime]]), "h:mm am/pm"),CHAR(13),Table1[[#This Row],[description]],CHAR(13))</f>
        <v>#VALUE!</v>
      </c>
    </row>
    <row r="2307" spans="1:4" x14ac:dyDescent="0.25">
      <c r="A2307" t="e">
        <f>VLOOKUP(Table1[[#This Row],[locationaddress]],VENUEID!$A$2:$B$28,1,TRUE)</f>
        <v>#VALUE!</v>
      </c>
      <c r="B2307" t="e">
        <f>IF(Table1[[#This Row],[categories]]="","",
IF(ISNUMBER(SEARCH("*ADULTS*",Table1[categories])),"ADULTS",
IF(ISNUMBER(SEARCH("*CHILDREN*",Table1[categories])),"CHILDREN",
IF(ISNUMBER(SEARCH("*TEENS*",Table1[categories])),"TEENS"))))</f>
        <v>#VALUE!</v>
      </c>
      <c r="C2307" t="e">
        <f>Table1[[#This Row],[startdatetime]]</f>
        <v>#VALUE!</v>
      </c>
      <c r="D2307" t="e">
        <f>CONCATENATE(Table1[[#This Row],[summary]],
CHAR(13),
Table1[[#This Row],[startdayname]],
", ",
TEXT((Table1[[#This Row],[startshortdate]]),"MMM D"),
CHAR(13),
TEXT((Table1[[#This Row],[starttime]]), "h:mm am/pm"),CHAR(13),Table1[[#This Row],[description]],CHAR(13))</f>
        <v>#VALUE!</v>
      </c>
    </row>
    <row r="2308" spans="1:4" x14ac:dyDescent="0.25">
      <c r="A2308" t="e">
        <f>VLOOKUP(Table1[[#This Row],[locationaddress]],VENUEID!$A$2:$B$28,1,TRUE)</f>
        <v>#VALUE!</v>
      </c>
      <c r="B2308" t="e">
        <f>IF(Table1[[#This Row],[categories]]="","",
IF(ISNUMBER(SEARCH("*ADULTS*",Table1[categories])),"ADULTS",
IF(ISNUMBER(SEARCH("*CHILDREN*",Table1[categories])),"CHILDREN",
IF(ISNUMBER(SEARCH("*TEENS*",Table1[categories])),"TEENS"))))</f>
        <v>#VALUE!</v>
      </c>
      <c r="C2308" t="e">
        <f>Table1[[#This Row],[startdatetime]]</f>
        <v>#VALUE!</v>
      </c>
      <c r="D2308" t="e">
        <f>CONCATENATE(Table1[[#This Row],[summary]],
CHAR(13),
Table1[[#This Row],[startdayname]],
", ",
TEXT((Table1[[#This Row],[startshortdate]]),"MMM D"),
CHAR(13),
TEXT((Table1[[#This Row],[starttime]]), "h:mm am/pm"),CHAR(13),Table1[[#This Row],[description]],CHAR(13))</f>
        <v>#VALUE!</v>
      </c>
    </row>
    <row r="2309" spans="1:4" x14ac:dyDescent="0.25">
      <c r="A2309" t="e">
        <f>VLOOKUP(Table1[[#This Row],[locationaddress]],VENUEID!$A$2:$B$28,1,TRUE)</f>
        <v>#VALUE!</v>
      </c>
      <c r="B2309" t="e">
        <f>IF(Table1[[#This Row],[categories]]="","",
IF(ISNUMBER(SEARCH("*ADULTS*",Table1[categories])),"ADULTS",
IF(ISNUMBER(SEARCH("*CHILDREN*",Table1[categories])),"CHILDREN",
IF(ISNUMBER(SEARCH("*TEENS*",Table1[categories])),"TEENS"))))</f>
        <v>#VALUE!</v>
      </c>
      <c r="C2309" t="e">
        <f>Table1[[#This Row],[startdatetime]]</f>
        <v>#VALUE!</v>
      </c>
      <c r="D2309" t="e">
        <f>CONCATENATE(Table1[[#This Row],[summary]],
CHAR(13),
Table1[[#This Row],[startdayname]],
", ",
TEXT((Table1[[#This Row],[startshortdate]]),"MMM D"),
CHAR(13),
TEXT((Table1[[#This Row],[starttime]]), "h:mm am/pm"),CHAR(13),Table1[[#This Row],[description]],CHAR(13))</f>
        <v>#VALUE!</v>
      </c>
    </row>
    <row r="2310" spans="1:4" x14ac:dyDescent="0.25">
      <c r="A2310" t="e">
        <f>VLOOKUP(Table1[[#This Row],[locationaddress]],VENUEID!$A$2:$B$28,1,TRUE)</f>
        <v>#VALUE!</v>
      </c>
      <c r="B2310" t="e">
        <f>IF(Table1[[#This Row],[categories]]="","",
IF(ISNUMBER(SEARCH("*ADULTS*",Table1[categories])),"ADULTS",
IF(ISNUMBER(SEARCH("*CHILDREN*",Table1[categories])),"CHILDREN",
IF(ISNUMBER(SEARCH("*TEENS*",Table1[categories])),"TEENS"))))</f>
        <v>#VALUE!</v>
      </c>
      <c r="C2310" t="e">
        <f>Table1[[#This Row],[startdatetime]]</f>
        <v>#VALUE!</v>
      </c>
      <c r="D2310" t="e">
        <f>CONCATENATE(Table1[[#This Row],[summary]],
CHAR(13),
Table1[[#This Row],[startdayname]],
", ",
TEXT((Table1[[#This Row],[startshortdate]]),"MMM D"),
CHAR(13),
TEXT((Table1[[#This Row],[starttime]]), "h:mm am/pm"),CHAR(13),Table1[[#This Row],[description]],CHAR(13))</f>
        <v>#VALUE!</v>
      </c>
    </row>
    <row r="2311" spans="1:4" x14ac:dyDescent="0.25">
      <c r="A2311" t="e">
        <f>VLOOKUP(Table1[[#This Row],[locationaddress]],VENUEID!$A$2:$B$28,1,TRUE)</f>
        <v>#VALUE!</v>
      </c>
      <c r="B2311" t="e">
        <f>IF(Table1[[#This Row],[categories]]="","",
IF(ISNUMBER(SEARCH("*ADULTS*",Table1[categories])),"ADULTS",
IF(ISNUMBER(SEARCH("*CHILDREN*",Table1[categories])),"CHILDREN",
IF(ISNUMBER(SEARCH("*TEENS*",Table1[categories])),"TEENS"))))</f>
        <v>#VALUE!</v>
      </c>
      <c r="C2311" t="e">
        <f>Table1[[#This Row],[startdatetime]]</f>
        <v>#VALUE!</v>
      </c>
      <c r="D2311" t="e">
        <f>CONCATENATE(Table1[[#This Row],[summary]],
CHAR(13),
Table1[[#This Row],[startdayname]],
", ",
TEXT((Table1[[#This Row],[startshortdate]]),"MMM D"),
CHAR(13),
TEXT((Table1[[#This Row],[starttime]]), "h:mm am/pm"),CHAR(13),Table1[[#This Row],[description]],CHAR(13))</f>
        <v>#VALUE!</v>
      </c>
    </row>
    <row r="2312" spans="1:4" x14ac:dyDescent="0.25">
      <c r="A2312" t="e">
        <f>VLOOKUP(Table1[[#This Row],[locationaddress]],VENUEID!$A$2:$B$28,1,TRUE)</f>
        <v>#VALUE!</v>
      </c>
      <c r="B2312" t="e">
        <f>IF(Table1[[#This Row],[categories]]="","",
IF(ISNUMBER(SEARCH("*ADULTS*",Table1[categories])),"ADULTS",
IF(ISNUMBER(SEARCH("*CHILDREN*",Table1[categories])),"CHILDREN",
IF(ISNUMBER(SEARCH("*TEENS*",Table1[categories])),"TEENS"))))</f>
        <v>#VALUE!</v>
      </c>
      <c r="C2312" t="e">
        <f>Table1[[#This Row],[startdatetime]]</f>
        <v>#VALUE!</v>
      </c>
      <c r="D2312" t="e">
        <f>CONCATENATE(Table1[[#This Row],[summary]],
CHAR(13),
Table1[[#This Row],[startdayname]],
", ",
TEXT((Table1[[#This Row],[startshortdate]]),"MMM D"),
CHAR(13),
TEXT((Table1[[#This Row],[starttime]]), "h:mm am/pm"),CHAR(13),Table1[[#This Row],[description]],CHAR(13))</f>
        <v>#VALUE!</v>
      </c>
    </row>
    <row r="2313" spans="1:4" x14ac:dyDescent="0.25">
      <c r="A2313" t="e">
        <f>VLOOKUP(Table1[[#This Row],[locationaddress]],VENUEID!$A$2:$B$28,1,TRUE)</f>
        <v>#VALUE!</v>
      </c>
      <c r="B2313" t="e">
        <f>IF(Table1[[#This Row],[categories]]="","",
IF(ISNUMBER(SEARCH("*ADULTS*",Table1[categories])),"ADULTS",
IF(ISNUMBER(SEARCH("*CHILDREN*",Table1[categories])),"CHILDREN",
IF(ISNUMBER(SEARCH("*TEENS*",Table1[categories])),"TEENS"))))</f>
        <v>#VALUE!</v>
      </c>
      <c r="C2313" t="e">
        <f>Table1[[#This Row],[startdatetime]]</f>
        <v>#VALUE!</v>
      </c>
      <c r="D2313" t="e">
        <f>CONCATENATE(Table1[[#This Row],[summary]],
CHAR(13),
Table1[[#This Row],[startdayname]],
", ",
TEXT((Table1[[#This Row],[startshortdate]]),"MMM D"),
CHAR(13),
TEXT((Table1[[#This Row],[starttime]]), "h:mm am/pm"),CHAR(13),Table1[[#This Row],[description]],CHAR(13))</f>
        <v>#VALUE!</v>
      </c>
    </row>
    <row r="2314" spans="1:4" x14ac:dyDescent="0.25">
      <c r="A2314" t="e">
        <f>VLOOKUP(Table1[[#This Row],[locationaddress]],VENUEID!$A$2:$B$28,1,TRUE)</f>
        <v>#VALUE!</v>
      </c>
      <c r="B2314" t="e">
        <f>IF(Table1[[#This Row],[categories]]="","",
IF(ISNUMBER(SEARCH("*ADULTS*",Table1[categories])),"ADULTS",
IF(ISNUMBER(SEARCH("*CHILDREN*",Table1[categories])),"CHILDREN",
IF(ISNUMBER(SEARCH("*TEENS*",Table1[categories])),"TEENS"))))</f>
        <v>#VALUE!</v>
      </c>
      <c r="C2314" t="e">
        <f>Table1[[#This Row],[startdatetime]]</f>
        <v>#VALUE!</v>
      </c>
      <c r="D2314" t="e">
        <f>CONCATENATE(Table1[[#This Row],[summary]],
CHAR(13),
Table1[[#This Row],[startdayname]],
", ",
TEXT((Table1[[#This Row],[startshortdate]]),"MMM D"),
CHAR(13),
TEXT((Table1[[#This Row],[starttime]]), "h:mm am/pm"),CHAR(13),Table1[[#This Row],[description]],CHAR(13))</f>
        <v>#VALUE!</v>
      </c>
    </row>
    <row r="2315" spans="1:4" x14ac:dyDescent="0.25">
      <c r="A2315" t="e">
        <f>VLOOKUP(Table1[[#This Row],[locationaddress]],VENUEID!$A$2:$B$28,1,TRUE)</f>
        <v>#VALUE!</v>
      </c>
      <c r="B2315" t="e">
        <f>IF(Table1[[#This Row],[categories]]="","",
IF(ISNUMBER(SEARCH("*ADULTS*",Table1[categories])),"ADULTS",
IF(ISNUMBER(SEARCH("*CHILDREN*",Table1[categories])),"CHILDREN",
IF(ISNUMBER(SEARCH("*TEENS*",Table1[categories])),"TEENS"))))</f>
        <v>#VALUE!</v>
      </c>
      <c r="C2315" t="e">
        <f>Table1[[#This Row],[startdatetime]]</f>
        <v>#VALUE!</v>
      </c>
      <c r="D2315" t="e">
        <f>CONCATENATE(Table1[[#This Row],[summary]],
CHAR(13),
Table1[[#This Row],[startdayname]],
", ",
TEXT((Table1[[#This Row],[startshortdate]]),"MMM D"),
CHAR(13),
TEXT((Table1[[#This Row],[starttime]]), "h:mm am/pm"),CHAR(13),Table1[[#This Row],[description]],CHAR(13))</f>
        <v>#VALUE!</v>
      </c>
    </row>
    <row r="2316" spans="1:4" x14ac:dyDescent="0.25">
      <c r="A2316" t="e">
        <f>VLOOKUP(Table1[[#This Row],[locationaddress]],VENUEID!$A$2:$B$28,1,TRUE)</f>
        <v>#VALUE!</v>
      </c>
      <c r="B2316" t="e">
        <f>IF(Table1[[#This Row],[categories]]="","",
IF(ISNUMBER(SEARCH("*ADULTS*",Table1[categories])),"ADULTS",
IF(ISNUMBER(SEARCH("*CHILDREN*",Table1[categories])),"CHILDREN",
IF(ISNUMBER(SEARCH("*TEENS*",Table1[categories])),"TEENS"))))</f>
        <v>#VALUE!</v>
      </c>
      <c r="C2316" t="e">
        <f>Table1[[#This Row],[startdatetime]]</f>
        <v>#VALUE!</v>
      </c>
      <c r="D2316" t="e">
        <f>CONCATENATE(Table1[[#This Row],[summary]],
CHAR(13),
Table1[[#This Row],[startdayname]],
", ",
TEXT((Table1[[#This Row],[startshortdate]]),"MMM D"),
CHAR(13),
TEXT((Table1[[#This Row],[starttime]]), "h:mm am/pm"),CHAR(13),Table1[[#This Row],[description]],CHAR(13))</f>
        <v>#VALUE!</v>
      </c>
    </row>
    <row r="2317" spans="1:4" x14ac:dyDescent="0.25">
      <c r="A2317" t="e">
        <f>VLOOKUP(Table1[[#This Row],[locationaddress]],VENUEID!$A$2:$B$28,1,TRUE)</f>
        <v>#VALUE!</v>
      </c>
      <c r="B2317" t="e">
        <f>IF(Table1[[#This Row],[categories]]="","",
IF(ISNUMBER(SEARCH("*ADULTS*",Table1[categories])),"ADULTS",
IF(ISNUMBER(SEARCH("*CHILDREN*",Table1[categories])),"CHILDREN",
IF(ISNUMBER(SEARCH("*TEENS*",Table1[categories])),"TEENS"))))</f>
        <v>#VALUE!</v>
      </c>
      <c r="C2317" t="e">
        <f>Table1[[#This Row],[startdatetime]]</f>
        <v>#VALUE!</v>
      </c>
      <c r="D2317" t="e">
        <f>CONCATENATE(Table1[[#This Row],[summary]],
CHAR(13),
Table1[[#This Row],[startdayname]],
", ",
TEXT((Table1[[#This Row],[startshortdate]]),"MMM D"),
CHAR(13),
TEXT((Table1[[#This Row],[starttime]]), "h:mm am/pm"),CHAR(13),Table1[[#This Row],[description]],CHAR(13))</f>
        <v>#VALUE!</v>
      </c>
    </row>
    <row r="2318" spans="1:4" x14ac:dyDescent="0.25">
      <c r="A2318" t="e">
        <f>VLOOKUP(Table1[[#This Row],[locationaddress]],VENUEID!$A$2:$B$28,1,TRUE)</f>
        <v>#VALUE!</v>
      </c>
      <c r="B2318" t="e">
        <f>IF(Table1[[#This Row],[categories]]="","",
IF(ISNUMBER(SEARCH("*ADULTS*",Table1[categories])),"ADULTS",
IF(ISNUMBER(SEARCH("*CHILDREN*",Table1[categories])),"CHILDREN",
IF(ISNUMBER(SEARCH("*TEENS*",Table1[categories])),"TEENS"))))</f>
        <v>#VALUE!</v>
      </c>
      <c r="C2318" t="e">
        <f>Table1[[#This Row],[startdatetime]]</f>
        <v>#VALUE!</v>
      </c>
      <c r="D2318" t="e">
        <f>CONCATENATE(Table1[[#This Row],[summary]],
CHAR(13),
Table1[[#This Row],[startdayname]],
", ",
TEXT((Table1[[#This Row],[startshortdate]]),"MMM D"),
CHAR(13),
TEXT((Table1[[#This Row],[starttime]]), "h:mm am/pm"),CHAR(13),Table1[[#This Row],[description]],CHAR(13))</f>
        <v>#VALUE!</v>
      </c>
    </row>
    <row r="2319" spans="1:4" x14ac:dyDescent="0.25">
      <c r="A2319" t="e">
        <f>VLOOKUP(Table1[[#This Row],[locationaddress]],VENUEID!$A$2:$B$28,1,TRUE)</f>
        <v>#VALUE!</v>
      </c>
      <c r="B2319" t="e">
        <f>IF(Table1[[#This Row],[categories]]="","",
IF(ISNUMBER(SEARCH("*ADULTS*",Table1[categories])),"ADULTS",
IF(ISNUMBER(SEARCH("*CHILDREN*",Table1[categories])),"CHILDREN",
IF(ISNUMBER(SEARCH("*TEENS*",Table1[categories])),"TEENS"))))</f>
        <v>#VALUE!</v>
      </c>
      <c r="C2319" t="e">
        <f>Table1[[#This Row],[startdatetime]]</f>
        <v>#VALUE!</v>
      </c>
      <c r="D2319" t="e">
        <f>CONCATENATE(Table1[[#This Row],[summary]],
CHAR(13),
Table1[[#This Row],[startdayname]],
", ",
TEXT((Table1[[#This Row],[startshortdate]]),"MMM D"),
CHAR(13),
TEXT((Table1[[#This Row],[starttime]]), "h:mm am/pm"),CHAR(13),Table1[[#This Row],[description]],CHAR(13))</f>
        <v>#VALUE!</v>
      </c>
    </row>
    <row r="2320" spans="1:4" x14ac:dyDescent="0.25">
      <c r="A2320" t="e">
        <f>VLOOKUP(Table1[[#This Row],[locationaddress]],VENUEID!$A$2:$B$28,1,TRUE)</f>
        <v>#VALUE!</v>
      </c>
      <c r="B2320" t="e">
        <f>IF(Table1[[#This Row],[categories]]="","",
IF(ISNUMBER(SEARCH("*ADULTS*",Table1[categories])),"ADULTS",
IF(ISNUMBER(SEARCH("*CHILDREN*",Table1[categories])),"CHILDREN",
IF(ISNUMBER(SEARCH("*TEENS*",Table1[categories])),"TEENS"))))</f>
        <v>#VALUE!</v>
      </c>
      <c r="C2320" t="e">
        <f>Table1[[#This Row],[startdatetime]]</f>
        <v>#VALUE!</v>
      </c>
      <c r="D2320" t="e">
        <f>CONCATENATE(Table1[[#This Row],[summary]],
CHAR(13),
Table1[[#This Row],[startdayname]],
", ",
TEXT((Table1[[#This Row],[startshortdate]]),"MMM D"),
CHAR(13),
TEXT((Table1[[#This Row],[starttime]]), "h:mm am/pm"),CHAR(13),Table1[[#This Row],[description]],CHAR(13))</f>
        <v>#VALUE!</v>
      </c>
    </row>
    <row r="2321" spans="1:4" x14ac:dyDescent="0.25">
      <c r="A2321" t="e">
        <f>VLOOKUP(Table1[[#This Row],[locationaddress]],VENUEID!$A$2:$B$28,1,TRUE)</f>
        <v>#VALUE!</v>
      </c>
      <c r="B2321" t="e">
        <f>IF(Table1[[#This Row],[categories]]="","",
IF(ISNUMBER(SEARCH("*ADULTS*",Table1[categories])),"ADULTS",
IF(ISNUMBER(SEARCH("*CHILDREN*",Table1[categories])),"CHILDREN",
IF(ISNUMBER(SEARCH("*TEENS*",Table1[categories])),"TEENS"))))</f>
        <v>#VALUE!</v>
      </c>
      <c r="C2321" t="e">
        <f>Table1[[#This Row],[startdatetime]]</f>
        <v>#VALUE!</v>
      </c>
      <c r="D2321" t="e">
        <f>CONCATENATE(Table1[[#This Row],[summary]],
CHAR(13),
Table1[[#This Row],[startdayname]],
", ",
TEXT((Table1[[#This Row],[startshortdate]]),"MMM D"),
CHAR(13),
TEXT((Table1[[#This Row],[starttime]]), "h:mm am/pm"),CHAR(13),Table1[[#This Row],[description]],CHAR(13))</f>
        <v>#VALUE!</v>
      </c>
    </row>
    <row r="2322" spans="1:4" x14ac:dyDescent="0.25">
      <c r="A2322" t="e">
        <f>VLOOKUP(Table1[[#This Row],[locationaddress]],VENUEID!$A$2:$B$28,1,TRUE)</f>
        <v>#VALUE!</v>
      </c>
      <c r="B2322" t="e">
        <f>IF(Table1[[#This Row],[categories]]="","",
IF(ISNUMBER(SEARCH("*ADULTS*",Table1[categories])),"ADULTS",
IF(ISNUMBER(SEARCH("*CHILDREN*",Table1[categories])),"CHILDREN",
IF(ISNUMBER(SEARCH("*TEENS*",Table1[categories])),"TEENS"))))</f>
        <v>#VALUE!</v>
      </c>
      <c r="C2322" t="e">
        <f>Table1[[#This Row],[startdatetime]]</f>
        <v>#VALUE!</v>
      </c>
      <c r="D2322" t="e">
        <f>CONCATENATE(Table1[[#This Row],[summary]],
CHAR(13),
Table1[[#This Row],[startdayname]],
", ",
TEXT((Table1[[#This Row],[startshortdate]]),"MMM D"),
CHAR(13),
TEXT((Table1[[#This Row],[starttime]]), "h:mm am/pm"),CHAR(13),Table1[[#This Row],[description]],CHAR(13))</f>
        <v>#VALUE!</v>
      </c>
    </row>
    <row r="2323" spans="1:4" x14ac:dyDescent="0.25">
      <c r="A2323" t="e">
        <f>VLOOKUP(Table1[[#This Row],[locationaddress]],VENUEID!$A$2:$B$28,1,TRUE)</f>
        <v>#VALUE!</v>
      </c>
      <c r="B2323" t="e">
        <f>IF(Table1[[#This Row],[categories]]="","",
IF(ISNUMBER(SEARCH("*ADULTS*",Table1[categories])),"ADULTS",
IF(ISNUMBER(SEARCH("*CHILDREN*",Table1[categories])),"CHILDREN",
IF(ISNUMBER(SEARCH("*TEENS*",Table1[categories])),"TEENS"))))</f>
        <v>#VALUE!</v>
      </c>
      <c r="C2323" t="e">
        <f>Table1[[#This Row],[startdatetime]]</f>
        <v>#VALUE!</v>
      </c>
      <c r="D2323" t="e">
        <f>CONCATENATE(Table1[[#This Row],[summary]],
CHAR(13),
Table1[[#This Row],[startdayname]],
", ",
TEXT((Table1[[#This Row],[startshortdate]]),"MMM D"),
CHAR(13),
TEXT((Table1[[#This Row],[starttime]]), "h:mm am/pm"),CHAR(13),Table1[[#This Row],[description]],CHAR(13))</f>
        <v>#VALUE!</v>
      </c>
    </row>
    <row r="2324" spans="1:4" x14ac:dyDescent="0.25">
      <c r="A2324" t="e">
        <f>VLOOKUP(Table1[[#This Row],[locationaddress]],VENUEID!$A$2:$B$28,1,TRUE)</f>
        <v>#VALUE!</v>
      </c>
      <c r="B2324" t="e">
        <f>IF(Table1[[#This Row],[categories]]="","",
IF(ISNUMBER(SEARCH("*ADULTS*",Table1[categories])),"ADULTS",
IF(ISNUMBER(SEARCH("*CHILDREN*",Table1[categories])),"CHILDREN",
IF(ISNUMBER(SEARCH("*TEENS*",Table1[categories])),"TEENS"))))</f>
        <v>#VALUE!</v>
      </c>
      <c r="C2324" t="e">
        <f>Table1[[#This Row],[startdatetime]]</f>
        <v>#VALUE!</v>
      </c>
      <c r="D2324" t="e">
        <f>CONCATENATE(Table1[[#This Row],[summary]],
CHAR(13),
Table1[[#This Row],[startdayname]],
", ",
TEXT((Table1[[#This Row],[startshortdate]]),"MMM D"),
CHAR(13),
TEXT((Table1[[#This Row],[starttime]]), "h:mm am/pm"),CHAR(13),Table1[[#This Row],[description]],CHAR(13))</f>
        <v>#VALUE!</v>
      </c>
    </row>
    <row r="2325" spans="1:4" x14ac:dyDescent="0.25">
      <c r="A2325" t="e">
        <f>VLOOKUP(Table1[[#This Row],[locationaddress]],VENUEID!$A$2:$B$28,1,TRUE)</f>
        <v>#VALUE!</v>
      </c>
      <c r="B2325" t="e">
        <f>IF(Table1[[#This Row],[categories]]="","",
IF(ISNUMBER(SEARCH("*ADULTS*",Table1[categories])),"ADULTS",
IF(ISNUMBER(SEARCH("*CHILDREN*",Table1[categories])),"CHILDREN",
IF(ISNUMBER(SEARCH("*TEENS*",Table1[categories])),"TEENS"))))</f>
        <v>#VALUE!</v>
      </c>
      <c r="C2325" t="e">
        <f>Table1[[#This Row],[startdatetime]]</f>
        <v>#VALUE!</v>
      </c>
      <c r="D2325" t="e">
        <f>CONCATENATE(Table1[[#This Row],[summary]],
CHAR(13),
Table1[[#This Row],[startdayname]],
", ",
TEXT((Table1[[#This Row],[startshortdate]]),"MMM D"),
CHAR(13),
TEXT((Table1[[#This Row],[starttime]]), "h:mm am/pm"),CHAR(13),Table1[[#This Row],[description]],CHAR(13))</f>
        <v>#VALUE!</v>
      </c>
    </row>
    <row r="2326" spans="1:4" x14ac:dyDescent="0.25">
      <c r="A2326" t="e">
        <f>VLOOKUP(Table1[[#This Row],[locationaddress]],VENUEID!$A$2:$B$28,1,TRUE)</f>
        <v>#VALUE!</v>
      </c>
      <c r="B2326" t="e">
        <f>IF(Table1[[#This Row],[categories]]="","",
IF(ISNUMBER(SEARCH("*ADULTS*",Table1[categories])),"ADULTS",
IF(ISNUMBER(SEARCH("*CHILDREN*",Table1[categories])),"CHILDREN",
IF(ISNUMBER(SEARCH("*TEENS*",Table1[categories])),"TEENS"))))</f>
        <v>#VALUE!</v>
      </c>
      <c r="C2326" t="e">
        <f>Table1[[#This Row],[startdatetime]]</f>
        <v>#VALUE!</v>
      </c>
      <c r="D2326" t="e">
        <f>CONCATENATE(Table1[[#This Row],[summary]],
CHAR(13),
Table1[[#This Row],[startdayname]],
", ",
TEXT((Table1[[#This Row],[startshortdate]]),"MMM D"),
CHAR(13),
TEXT((Table1[[#This Row],[starttime]]), "h:mm am/pm"),CHAR(13),Table1[[#This Row],[description]],CHAR(13))</f>
        <v>#VALUE!</v>
      </c>
    </row>
    <row r="2327" spans="1:4" x14ac:dyDescent="0.25">
      <c r="A2327" t="e">
        <f>VLOOKUP(Table1[[#This Row],[locationaddress]],VENUEID!$A$2:$B$28,1,TRUE)</f>
        <v>#VALUE!</v>
      </c>
      <c r="B2327" t="e">
        <f>IF(Table1[[#This Row],[categories]]="","",
IF(ISNUMBER(SEARCH("*ADULTS*",Table1[categories])),"ADULTS",
IF(ISNUMBER(SEARCH("*CHILDREN*",Table1[categories])),"CHILDREN",
IF(ISNUMBER(SEARCH("*TEENS*",Table1[categories])),"TEENS"))))</f>
        <v>#VALUE!</v>
      </c>
      <c r="C2327" t="e">
        <f>Table1[[#This Row],[startdatetime]]</f>
        <v>#VALUE!</v>
      </c>
      <c r="D2327" t="e">
        <f>CONCATENATE(Table1[[#This Row],[summary]],
CHAR(13),
Table1[[#This Row],[startdayname]],
", ",
TEXT((Table1[[#This Row],[startshortdate]]),"MMM D"),
CHAR(13),
TEXT((Table1[[#This Row],[starttime]]), "h:mm am/pm"),CHAR(13),Table1[[#This Row],[description]],CHAR(13))</f>
        <v>#VALUE!</v>
      </c>
    </row>
    <row r="2328" spans="1:4" x14ac:dyDescent="0.25">
      <c r="A2328" t="e">
        <f>VLOOKUP(Table1[[#This Row],[locationaddress]],VENUEID!$A$2:$B$28,1,TRUE)</f>
        <v>#VALUE!</v>
      </c>
      <c r="B2328" t="e">
        <f>IF(Table1[[#This Row],[categories]]="","",
IF(ISNUMBER(SEARCH("*ADULTS*",Table1[categories])),"ADULTS",
IF(ISNUMBER(SEARCH("*CHILDREN*",Table1[categories])),"CHILDREN",
IF(ISNUMBER(SEARCH("*TEENS*",Table1[categories])),"TEENS"))))</f>
        <v>#VALUE!</v>
      </c>
      <c r="C2328" t="e">
        <f>Table1[[#This Row],[startdatetime]]</f>
        <v>#VALUE!</v>
      </c>
      <c r="D2328" t="e">
        <f>CONCATENATE(Table1[[#This Row],[summary]],
CHAR(13),
Table1[[#This Row],[startdayname]],
", ",
TEXT((Table1[[#This Row],[startshortdate]]),"MMM D"),
CHAR(13),
TEXT((Table1[[#This Row],[starttime]]), "h:mm am/pm"),CHAR(13),Table1[[#This Row],[description]],CHAR(13))</f>
        <v>#VALUE!</v>
      </c>
    </row>
    <row r="2329" spans="1:4" x14ac:dyDescent="0.25">
      <c r="A2329" t="e">
        <f>VLOOKUP(Table1[[#This Row],[locationaddress]],VENUEID!$A$2:$B$28,1,TRUE)</f>
        <v>#VALUE!</v>
      </c>
      <c r="B2329" t="e">
        <f>IF(Table1[[#This Row],[categories]]="","",
IF(ISNUMBER(SEARCH("*ADULTS*",Table1[categories])),"ADULTS",
IF(ISNUMBER(SEARCH("*CHILDREN*",Table1[categories])),"CHILDREN",
IF(ISNUMBER(SEARCH("*TEENS*",Table1[categories])),"TEENS"))))</f>
        <v>#VALUE!</v>
      </c>
      <c r="C2329" t="e">
        <f>Table1[[#This Row],[startdatetime]]</f>
        <v>#VALUE!</v>
      </c>
      <c r="D2329" t="e">
        <f>CONCATENATE(Table1[[#This Row],[summary]],
CHAR(13),
Table1[[#This Row],[startdayname]],
", ",
TEXT((Table1[[#This Row],[startshortdate]]),"MMM D"),
CHAR(13),
TEXT((Table1[[#This Row],[starttime]]), "h:mm am/pm"),CHAR(13),Table1[[#This Row],[description]],CHAR(13))</f>
        <v>#VALUE!</v>
      </c>
    </row>
    <row r="2330" spans="1:4" x14ac:dyDescent="0.25">
      <c r="A2330" t="e">
        <f>VLOOKUP(Table1[[#This Row],[locationaddress]],VENUEID!$A$2:$B$28,1,TRUE)</f>
        <v>#VALUE!</v>
      </c>
      <c r="B2330" t="e">
        <f>IF(Table1[[#This Row],[categories]]="","",
IF(ISNUMBER(SEARCH("*ADULTS*",Table1[categories])),"ADULTS",
IF(ISNUMBER(SEARCH("*CHILDREN*",Table1[categories])),"CHILDREN",
IF(ISNUMBER(SEARCH("*TEENS*",Table1[categories])),"TEENS"))))</f>
        <v>#VALUE!</v>
      </c>
      <c r="C2330" t="e">
        <f>Table1[[#This Row],[startdatetime]]</f>
        <v>#VALUE!</v>
      </c>
      <c r="D2330" t="e">
        <f>CONCATENATE(Table1[[#This Row],[summary]],
CHAR(13),
Table1[[#This Row],[startdayname]],
", ",
TEXT((Table1[[#This Row],[startshortdate]]),"MMM D"),
CHAR(13),
TEXT((Table1[[#This Row],[starttime]]), "h:mm am/pm"),CHAR(13),Table1[[#This Row],[description]],CHAR(13))</f>
        <v>#VALUE!</v>
      </c>
    </row>
    <row r="2331" spans="1:4" x14ac:dyDescent="0.25">
      <c r="A2331" t="e">
        <f>VLOOKUP(Table1[[#This Row],[locationaddress]],VENUEID!$A$2:$B$28,1,TRUE)</f>
        <v>#VALUE!</v>
      </c>
      <c r="B2331" t="e">
        <f>IF(Table1[[#This Row],[categories]]="","",
IF(ISNUMBER(SEARCH("*ADULTS*",Table1[categories])),"ADULTS",
IF(ISNUMBER(SEARCH("*CHILDREN*",Table1[categories])),"CHILDREN",
IF(ISNUMBER(SEARCH("*TEENS*",Table1[categories])),"TEENS"))))</f>
        <v>#VALUE!</v>
      </c>
      <c r="C2331" t="e">
        <f>Table1[[#This Row],[startdatetime]]</f>
        <v>#VALUE!</v>
      </c>
      <c r="D2331" t="e">
        <f>CONCATENATE(Table1[[#This Row],[summary]],
CHAR(13),
Table1[[#This Row],[startdayname]],
", ",
TEXT((Table1[[#This Row],[startshortdate]]),"MMM D"),
CHAR(13),
TEXT((Table1[[#This Row],[starttime]]), "h:mm am/pm"),CHAR(13),Table1[[#This Row],[description]],CHAR(13))</f>
        <v>#VALUE!</v>
      </c>
    </row>
    <row r="2332" spans="1:4" x14ac:dyDescent="0.25">
      <c r="A2332" t="e">
        <f>VLOOKUP(Table1[[#This Row],[locationaddress]],VENUEID!$A$2:$B$28,1,TRUE)</f>
        <v>#VALUE!</v>
      </c>
      <c r="B2332" t="e">
        <f>IF(Table1[[#This Row],[categories]]="","",
IF(ISNUMBER(SEARCH("*ADULTS*",Table1[categories])),"ADULTS",
IF(ISNUMBER(SEARCH("*CHILDREN*",Table1[categories])),"CHILDREN",
IF(ISNUMBER(SEARCH("*TEENS*",Table1[categories])),"TEENS"))))</f>
        <v>#VALUE!</v>
      </c>
      <c r="C2332" t="e">
        <f>Table1[[#This Row],[startdatetime]]</f>
        <v>#VALUE!</v>
      </c>
      <c r="D2332" t="e">
        <f>CONCATENATE(Table1[[#This Row],[summary]],
CHAR(13),
Table1[[#This Row],[startdayname]],
", ",
TEXT((Table1[[#This Row],[startshortdate]]),"MMM D"),
CHAR(13),
TEXT((Table1[[#This Row],[starttime]]), "h:mm am/pm"),CHAR(13),Table1[[#This Row],[description]],CHAR(13))</f>
        <v>#VALUE!</v>
      </c>
    </row>
    <row r="2333" spans="1:4" x14ac:dyDescent="0.25">
      <c r="A2333" t="e">
        <f>VLOOKUP(Table1[[#This Row],[locationaddress]],VENUEID!$A$2:$B$28,1,TRUE)</f>
        <v>#VALUE!</v>
      </c>
      <c r="B2333" t="e">
        <f>IF(Table1[[#This Row],[categories]]="","",
IF(ISNUMBER(SEARCH("*ADULTS*",Table1[categories])),"ADULTS",
IF(ISNUMBER(SEARCH("*CHILDREN*",Table1[categories])),"CHILDREN",
IF(ISNUMBER(SEARCH("*TEENS*",Table1[categories])),"TEENS"))))</f>
        <v>#VALUE!</v>
      </c>
      <c r="C2333" t="e">
        <f>Table1[[#This Row],[startdatetime]]</f>
        <v>#VALUE!</v>
      </c>
      <c r="D2333" t="e">
        <f>CONCATENATE(Table1[[#This Row],[summary]],
CHAR(13),
Table1[[#This Row],[startdayname]],
", ",
TEXT((Table1[[#This Row],[startshortdate]]),"MMM D"),
CHAR(13),
TEXT((Table1[[#This Row],[starttime]]), "h:mm am/pm"),CHAR(13),Table1[[#This Row],[description]],CHAR(13))</f>
        <v>#VALUE!</v>
      </c>
    </row>
    <row r="2334" spans="1:4" x14ac:dyDescent="0.25">
      <c r="A2334" t="e">
        <f>VLOOKUP(Table1[[#This Row],[locationaddress]],VENUEID!$A$2:$B$28,1,TRUE)</f>
        <v>#VALUE!</v>
      </c>
      <c r="B2334" t="e">
        <f>IF(Table1[[#This Row],[categories]]="","",
IF(ISNUMBER(SEARCH("*ADULTS*",Table1[categories])),"ADULTS",
IF(ISNUMBER(SEARCH("*CHILDREN*",Table1[categories])),"CHILDREN",
IF(ISNUMBER(SEARCH("*TEENS*",Table1[categories])),"TEENS"))))</f>
        <v>#VALUE!</v>
      </c>
      <c r="C2334" t="e">
        <f>Table1[[#This Row],[startdatetime]]</f>
        <v>#VALUE!</v>
      </c>
      <c r="D2334" t="e">
        <f>CONCATENATE(Table1[[#This Row],[summary]],
CHAR(13),
Table1[[#This Row],[startdayname]],
", ",
TEXT((Table1[[#This Row],[startshortdate]]),"MMM D"),
CHAR(13),
TEXT((Table1[[#This Row],[starttime]]), "h:mm am/pm"),CHAR(13),Table1[[#This Row],[description]],CHAR(13))</f>
        <v>#VALUE!</v>
      </c>
    </row>
    <row r="2335" spans="1:4" x14ac:dyDescent="0.25">
      <c r="A2335" t="e">
        <f>VLOOKUP(Table1[[#This Row],[locationaddress]],VENUEID!$A$2:$B$28,1,TRUE)</f>
        <v>#VALUE!</v>
      </c>
      <c r="B2335" t="e">
        <f>IF(Table1[[#This Row],[categories]]="","",
IF(ISNUMBER(SEARCH("*ADULTS*",Table1[categories])),"ADULTS",
IF(ISNUMBER(SEARCH("*CHILDREN*",Table1[categories])),"CHILDREN",
IF(ISNUMBER(SEARCH("*TEENS*",Table1[categories])),"TEENS"))))</f>
        <v>#VALUE!</v>
      </c>
      <c r="C2335" t="e">
        <f>Table1[[#This Row],[startdatetime]]</f>
        <v>#VALUE!</v>
      </c>
      <c r="D2335" t="e">
        <f>CONCATENATE(Table1[[#This Row],[summary]],
CHAR(13),
Table1[[#This Row],[startdayname]],
", ",
TEXT((Table1[[#This Row],[startshortdate]]),"MMM D"),
CHAR(13),
TEXT((Table1[[#This Row],[starttime]]), "h:mm am/pm"),CHAR(13),Table1[[#This Row],[description]],CHAR(13))</f>
        <v>#VALUE!</v>
      </c>
    </row>
    <row r="2336" spans="1:4" x14ac:dyDescent="0.25">
      <c r="A2336" t="e">
        <f>VLOOKUP(Table1[[#This Row],[locationaddress]],VENUEID!$A$2:$B$28,1,TRUE)</f>
        <v>#VALUE!</v>
      </c>
      <c r="B2336" t="e">
        <f>IF(Table1[[#This Row],[categories]]="","",
IF(ISNUMBER(SEARCH("*ADULTS*",Table1[categories])),"ADULTS",
IF(ISNUMBER(SEARCH("*CHILDREN*",Table1[categories])),"CHILDREN",
IF(ISNUMBER(SEARCH("*TEENS*",Table1[categories])),"TEENS"))))</f>
        <v>#VALUE!</v>
      </c>
      <c r="C2336" t="e">
        <f>Table1[[#This Row],[startdatetime]]</f>
        <v>#VALUE!</v>
      </c>
      <c r="D2336" t="e">
        <f>CONCATENATE(Table1[[#This Row],[summary]],
CHAR(13),
Table1[[#This Row],[startdayname]],
", ",
TEXT((Table1[[#This Row],[startshortdate]]),"MMM D"),
CHAR(13),
TEXT((Table1[[#This Row],[starttime]]), "h:mm am/pm"),CHAR(13),Table1[[#This Row],[description]],CHAR(13))</f>
        <v>#VALUE!</v>
      </c>
    </row>
    <row r="2337" spans="1:4" x14ac:dyDescent="0.25">
      <c r="A2337" t="e">
        <f>VLOOKUP(Table1[[#This Row],[locationaddress]],VENUEID!$A$2:$B$28,1,TRUE)</f>
        <v>#VALUE!</v>
      </c>
      <c r="B2337" t="e">
        <f>IF(Table1[[#This Row],[categories]]="","",
IF(ISNUMBER(SEARCH("*ADULTS*",Table1[categories])),"ADULTS",
IF(ISNUMBER(SEARCH("*CHILDREN*",Table1[categories])),"CHILDREN",
IF(ISNUMBER(SEARCH("*TEENS*",Table1[categories])),"TEENS"))))</f>
        <v>#VALUE!</v>
      </c>
      <c r="C2337" t="e">
        <f>Table1[[#This Row],[startdatetime]]</f>
        <v>#VALUE!</v>
      </c>
      <c r="D2337" t="e">
        <f>CONCATENATE(Table1[[#This Row],[summary]],
CHAR(13),
Table1[[#This Row],[startdayname]],
", ",
TEXT((Table1[[#This Row],[startshortdate]]),"MMM D"),
CHAR(13),
TEXT((Table1[[#This Row],[starttime]]), "h:mm am/pm"),CHAR(13),Table1[[#This Row],[description]],CHAR(13))</f>
        <v>#VALUE!</v>
      </c>
    </row>
    <row r="2338" spans="1:4" x14ac:dyDescent="0.25">
      <c r="A2338" t="e">
        <f>VLOOKUP(Table1[[#This Row],[locationaddress]],VENUEID!$A$2:$B$28,1,TRUE)</f>
        <v>#VALUE!</v>
      </c>
      <c r="B2338" t="e">
        <f>IF(Table1[[#This Row],[categories]]="","",
IF(ISNUMBER(SEARCH("*ADULTS*",Table1[categories])),"ADULTS",
IF(ISNUMBER(SEARCH("*CHILDREN*",Table1[categories])),"CHILDREN",
IF(ISNUMBER(SEARCH("*TEENS*",Table1[categories])),"TEENS"))))</f>
        <v>#VALUE!</v>
      </c>
      <c r="C2338" t="e">
        <f>Table1[[#This Row],[startdatetime]]</f>
        <v>#VALUE!</v>
      </c>
      <c r="D2338" t="e">
        <f>CONCATENATE(Table1[[#This Row],[summary]],
CHAR(13),
Table1[[#This Row],[startdayname]],
", ",
TEXT((Table1[[#This Row],[startshortdate]]),"MMM D"),
CHAR(13),
TEXT((Table1[[#This Row],[starttime]]), "h:mm am/pm"),CHAR(13),Table1[[#This Row],[description]],CHAR(13))</f>
        <v>#VALUE!</v>
      </c>
    </row>
    <row r="2339" spans="1:4" x14ac:dyDescent="0.25">
      <c r="A2339" t="e">
        <f>VLOOKUP(Table1[[#This Row],[locationaddress]],VENUEID!$A$2:$B$28,1,TRUE)</f>
        <v>#VALUE!</v>
      </c>
      <c r="B2339" t="e">
        <f>IF(Table1[[#This Row],[categories]]="","",
IF(ISNUMBER(SEARCH("*ADULTS*",Table1[categories])),"ADULTS",
IF(ISNUMBER(SEARCH("*CHILDREN*",Table1[categories])),"CHILDREN",
IF(ISNUMBER(SEARCH("*TEENS*",Table1[categories])),"TEENS"))))</f>
        <v>#VALUE!</v>
      </c>
      <c r="C2339" t="e">
        <f>Table1[[#This Row],[startdatetime]]</f>
        <v>#VALUE!</v>
      </c>
      <c r="D2339" t="e">
        <f>CONCATENATE(Table1[[#This Row],[summary]],
CHAR(13),
Table1[[#This Row],[startdayname]],
", ",
TEXT((Table1[[#This Row],[startshortdate]]),"MMM D"),
CHAR(13),
TEXT((Table1[[#This Row],[starttime]]), "h:mm am/pm"),CHAR(13),Table1[[#This Row],[description]],CHAR(13))</f>
        <v>#VALUE!</v>
      </c>
    </row>
    <row r="2340" spans="1:4" x14ac:dyDescent="0.25">
      <c r="A2340" t="e">
        <f>VLOOKUP(Table1[[#This Row],[locationaddress]],VENUEID!$A$2:$B$28,1,TRUE)</f>
        <v>#VALUE!</v>
      </c>
      <c r="B2340" t="e">
        <f>IF(Table1[[#This Row],[categories]]="","",
IF(ISNUMBER(SEARCH("*ADULTS*",Table1[categories])),"ADULTS",
IF(ISNUMBER(SEARCH("*CHILDREN*",Table1[categories])),"CHILDREN",
IF(ISNUMBER(SEARCH("*TEENS*",Table1[categories])),"TEENS"))))</f>
        <v>#VALUE!</v>
      </c>
      <c r="C2340" t="e">
        <f>Table1[[#This Row],[startdatetime]]</f>
        <v>#VALUE!</v>
      </c>
      <c r="D2340" t="e">
        <f>CONCATENATE(Table1[[#This Row],[summary]],
CHAR(13),
Table1[[#This Row],[startdayname]],
", ",
TEXT((Table1[[#This Row],[startshortdate]]),"MMM D"),
CHAR(13),
TEXT((Table1[[#This Row],[starttime]]), "h:mm am/pm"),CHAR(13),Table1[[#This Row],[description]],CHAR(13))</f>
        <v>#VALUE!</v>
      </c>
    </row>
    <row r="2341" spans="1:4" x14ac:dyDescent="0.25">
      <c r="A2341" t="e">
        <f>VLOOKUP(Table1[[#This Row],[locationaddress]],VENUEID!$A$2:$B$28,1,TRUE)</f>
        <v>#VALUE!</v>
      </c>
      <c r="B2341" t="e">
        <f>IF(Table1[[#This Row],[categories]]="","",
IF(ISNUMBER(SEARCH("*ADULTS*",Table1[categories])),"ADULTS",
IF(ISNUMBER(SEARCH("*CHILDREN*",Table1[categories])),"CHILDREN",
IF(ISNUMBER(SEARCH("*TEENS*",Table1[categories])),"TEENS"))))</f>
        <v>#VALUE!</v>
      </c>
      <c r="C2341" t="e">
        <f>Table1[[#This Row],[startdatetime]]</f>
        <v>#VALUE!</v>
      </c>
      <c r="D2341" t="e">
        <f>CONCATENATE(Table1[[#This Row],[summary]],
CHAR(13),
Table1[[#This Row],[startdayname]],
", ",
TEXT((Table1[[#This Row],[startshortdate]]),"MMM D"),
CHAR(13),
TEXT((Table1[[#This Row],[starttime]]), "h:mm am/pm"),CHAR(13),Table1[[#This Row],[description]],CHAR(13))</f>
        <v>#VALUE!</v>
      </c>
    </row>
    <row r="2342" spans="1:4" x14ac:dyDescent="0.25">
      <c r="A2342" t="e">
        <f>VLOOKUP(Table1[[#This Row],[locationaddress]],VENUEID!$A$2:$B$28,1,TRUE)</f>
        <v>#VALUE!</v>
      </c>
      <c r="B2342" t="e">
        <f>IF(Table1[[#This Row],[categories]]="","",
IF(ISNUMBER(SEARCH("*ADULTS*",Table1[categories])),"ADULTS",
IF(ISNUMBER(SEARCH("*CHILDREN*",Table1[categories])),"CHILDREN",
IF(ISNUMBER(SEARCH("*TEENS*",Table1[categories])),"TEENS"))))</f>
        <v>#VALUE!</v>
      </c>
      <c r="C2342" t="e">
        <f>Table1[[#This Row],[startdatetime]]</f>
        <v>#VALUE!</v>
      </c>
      <c r="D2342" t="e">
        <f>CONCATENATE(Table1[[#This Row],[summary]],
CHAR(13),
Table1[[#This Row],[startdayname]],
", ",
TEXT((Table1[[#This Row],[startshortdate]]),"MMM D"),
CHAR(13),
TEXT((Table1[[#This Row],[starttime]]), "h:mm am/pm"),CHAR(13),Table1[[#This Row],[description]],CHAR(13))</f>
        <v>#VALUE!</v>
      </c>
    </row>
    <row r="2343" spans="1:4" x14ac:dyDescent="0.25">
      <c r="A2343" t="e">
        <f>VLOOKUP(Table1[[#This Row],[locationaddress]],VENUEID!$A$2:$B$28,1,TRUE)</f>
        <v>#VALUE!</v>
      </c>
      <c r="B2343" t="e">
        <f>IF(Table1[[#This Row],[categories]]="","",
IF(ISNUMBER(SEARCH("*ADULTS*",Table1[categories])),"ADULTS",
IF(ISNUMBER(SEARCH("*CHILDREN*",Table1[categories])),"CHILDREN",
IF(ISNUMBER(SEARCH("*TEENS*",Table1[categories])),"TEENS"))))</f>
        <v>#VALUE!</v>
      </c>
      <c r="C2343" t="e">
        <f>Table1[[#This Row],[startdatetime]]</f>
        <v>#VALUE!</v>
      </c>
      <c r="D2343" t="e">
        <f>CONCATENATE(Table1[[#This Row],[summary]],
CHAR(13),
Table1[[#This Row],[startdayname]],
", ",
TEXT((Table1[[#This Row],[startshortdate]]),"MMM D"),
CHAR(13),
TEXT((Table1[[#This Row],[starttime]]), "h:mm am/pm"),CHAR(13),Table1[[#This Row],[description]],CHAR(13))</f>
        <v>#VALUE!</v>
      </c>
    </row>
    <row r="2344" spans="1:4" x14ac:dyDescent="0.25">
      <c r="A2344" t="e">
        <f>VLOOKUP(Table1[[#This Row],[locationaddress]],VENUEID!$A$2:$B$28,1,TRUE)</f>
        <v>#VALUE!</v>
      </c>
      <c r="B2344" t="e">
        <f>IF(Table1[[#This Row],[categories]]="","",
IF(ISNUMBER(SEARCH("*ADULTS*",Table1[categories])),"ADULTS",
IF(ISNUMBER(SEARCH("*CHILDREN*",Table1[categories])),"CHILDREN",
IF(ISNUMBER(SEARCH("*TEENS*",Table1[categories])),"TEENS"))))</f>
        <v>#VALUE!</v>
      </c>
      <c r="C2344" t="e">
        <f>Table1[[#This Row],[startdatetime]]</f>
        <v>#VALUE!</v>
      </c>
      <c r="D2344" t="e">
        <f>CONCATENATE(Table1[[#This Row],[summary]],
CHAR(13),
Table1[[#This Row],[startdayname]],
", ",
TEXT((Table1[[#This Row],[startshortdate]]),"MMM D"),
CHAR(13),
TEXT((Table1[[#This Row],[starttime]]), "h:mm am/pm"),CHAR(13),Table1[[#This Row],[description]],CHAR(13))</f>
        <v>#VALUE!</v>
      </c>
    </row>
    <row r="2345" spans="1:4" x14ac:dyDescent="0.25">
      <c r="A2345" t="e">
        <f>VLOOKUP(Table1[[#This Row],[locationaddress]],VENUEID!$A$2:$B$28,1,TRUE)</f>
        <v>#VALUE!</v>
      </c>
      <c r="B2345" t="e">
        <f>IF(Table1[[#This Row],[categories]]="","",
IF(ISNUMBER(SEARCH("*ADULTS*",Table1[categories])),"ADULTS",
IF(ISNUMBER(SEARCH("*CHILDREN*",Table1[categories])),"CHILDREN",
IF(ISNUMBER(SEARCH("*TEENS*",Table1[categories])),"TEENS"))))</f>
        <v>#VALUE!</v>
      </c>
      <c r="C2345" t="e">
        <f>Table1[[#This Row],[startdatetime]]</f>
        <v>#VALUE!</v>
      </c>
      <c r="D2345" t="e">
        <f>CONCATENATE(Table1[[#This Row],[summary]],
CHAR(13),
Table1[[#This Row],[startdayname]],
", ",
TEXT((Table1[[#This Row],[startshortdate]]),"MMM D"),
CHAR(13),
TEXT((Table1[[#This Row],[starttime]]), "h:mm am/pm"),CHAR(13),Table1[[#This Row],[description]],CHAR(13))</f>
        <v>#VALUE!</v>
      </c>
    </row>
    <row r="2346" spans="1:4" x14ac:dyDescent="0.25">
      <c r="A2346" t="e">
        <f>VLOOKUP(Table1[[#This Row],[locationaddress]],VENUEID!$A$2:$B$28,1,TRUE)</f>
        <v>#VALUE!</v>
      </c>
      <c r="B2346" t="e">
        <f>IF(Table1[[#This Row],[categories]]="","",
IF(ISNUMBER(SEARCH("*ADULTS*",Table1[categories])),"ADULTS",
IF(ISNUMBER(SEARCH("*CHILDREN*",Table1[categories])),"CHILDREN",
IF(ISNUMBER(SEARCH("*TEENS*",Table1[categories])),"TEENS"))))</f>
        <v>#VALUE!</v>
      </c>
      <c r="C2346" t="e">
        <f>Table1[[#This Row],[startdatetime]]</f>
        <v>#VALUE!</v>
      </c>
      <c r="D2346" t="e">
        <f>CONCATENATE(Table1[[#This Row],[summary]],
CHAR(13),
Table1[[#This Row],[startdayname]],
", ",
TEXT((Table1[[#This Row],[startshortdate]]),"MMM D"),
CHAR(13),
TEXT((Table1[[#This Row],[starttime]]), "h:mm am/pm"),CHAR(13),Table1[[#This Row],[description]],CHAR(13))</f>
        <v>#VALUE!</v>
      </c>
    </row>
    <row r="2347" spans="1:4" x14ac:dyDescent="0.25">
      <c r="A2347" t="e">
        <f>VLOOKUP(Table1[[#This Row],[locationaddress]],VENUEID!$A$2:$B$28,1,TRUE)</f>
        <v>#VALUE!</v>
      </c>
      <c r="B2347" t="e">
        <f>IF(Table1[[#This Row],[categories]]="","",
IF(ISNUMBER(SEARCH("*ADULTS*",Table1[categories])),"ADULTS",
IF(ISNUMBER(SEARCH("*CHILDREN*",Table1[categories])),"CHILDREN",
IF(ISNUMBER(SEARCH("*TEENS*",Table1[categories])),"TEENS"))))</f>
        <v>#VALUE!</v>
      </c>
      <c r="C2347" t="e">
        <f>Table1[[#This Row],[startdatetime]]</f>
        <v>#VALUE!</v>
      </c>
      <c r="D2347" t="e">
        <f>CONCATENATE(Table1[[#This Row],[summary]],
CHAR(13),
Table1[[#This Row],[startdayname]],
", ",
TEXT((Table1[[#This Row],[startshortdate]]),"MMM D"),
CHAR(13),
TEXT((Table1[[#This Row],[starttime]]), "h:mm am/pm"),CHAR(13),Table1[[#This Row],[description]],CHAR(13))</f>
        <v>#VALUE!</v>
      </c>
    </row>
    <row r="2348" spans="1:4" x14ac:dyDescent="0.25">
      <c r="A2348" t="e">
        <f>VLOOKUP(Table1[[#This Row],[locationaddress]],VENUEID!$A$2:$B$28,1,TRUE)</f>
        <v>#VALUE!</v>
      </c>
      <c r="B2348" t="e">
        <f>IF(Table1[[#This Row],[categories]]="","",
IF(ISNUMBER(SEARCH("*ADULTS*",Table1[categories])),"ADULTS",
IF(ISNUMBER(SEARCH("*CHILDREN*",Table1[categories])),"CHILDREN",
IF(ISNUMBER(SEARCH("*TEENS*",Table1[categories])),"TEENS"))))</f>
        <v>#VALUE!</v>
      </c>
      <c r="C2348" t="e">
        <f>Table1[[#This Row],[startdatetime]]</f>
        <v>#VALUE!</v>
      </c>
      <c r="D2348" t="e">
        <f>CONCATENATE(Table1[[#This Row],[summary]],
CHAR(13),
Table1[[#This Row],[startdayname]],
", ",
TEXT((Table1[[#This Row],[startshortdate]]),"MMM D"),
CHAR(13),
TEXT((Table1[[#This Row],[starttime]]), "h:mm am/pm"),CHAR(13),Table1[[#This Row],[description]],CHAR(13))</f>
        <v>#VALUE!</v>
      </c>
    </row>
    <row r="2349" spans="1:4" x14ac:dyDescent="0.25">
      <c r="A2349" t="e">
        <f>VLOOKUP(Table1[[#This Row],[locationaddress]],VENUEID!$A$2:$B$28,1,TRUE)</f>
        <v>#VALUE!</v>
      </c>
      <c r="B2349" t="e">
        <f>IF(Table1[[#This Row],[categories]]="","",
IF(ISNUMBER(SEARCH("*ADULTS*",Table1[categories])),"ADULTS",
IF(ISNUMBER(SEARCH("*CHILDREN*",Table1[categories])),"CHILDREN",
IF(ISNUMBER(SEARCH("*TEENS*",Table1[categories])),"TEENS"))))</f>
        <v>#VALUE!</v>
      </c>
      <c r="C2349" t="e">
        <f>Table1[[#This Row],[startdatetime]]</f>
        <v>#VALUE!</v>
      </c>
      <c r="D2349" t="e">
        <f>CONCATENATE(Table1[[#This Row],[summary]],
CHAR(13),
Table1[[#This Row],[startdayname]],
", ",
TEXT((Table1[[#This Row],[startshortdate]]),"MMM D"),
CHAR(13),
TEXT((Table1[[#This Row],[starttime]]), "h:mm am/pm"),CHAR(13),Table1[[#This Row],[description]],CHAR(13))</f>
        <v>#VALUE!</v>
      </c>
    </row>
    <row r="2350" spans="1:4" x14ac:dyDescent="0.25">
      <c r="A2350" t="e">
        <f>VLOOKUP(Table1[[#This Row],[locationaddress]],VENUEID!$A$2:$B$28,1,TRUE)</f>
        <v>#VALUE!</v>
      </c>
      <c r="B2350" t="e">
        <f>IF(Table1[[#This Row],[categories]]="","",
IF(ISNUMBER(SEARCH("*ADULTS*",Table1[categories])),"ADULTS",
IF(ISNUMBER(SEARCH("*CHILDREN*",Table1[categories])),"CHILDREN",
IF(ISNUMBER(SEARCH("*TEENS*",Table1[categories])),"TEENS"))))</f>
        <v>#VALUE!</v>
      </c>
      <c r="C2350" t="e">
        <f>Table1[[#This Row],[startdatetime]]</f>
        <v>#VALUE!</v>
      </c>
      <c r="D2350" t="e">
        <f>CONCATENATE(Table1[[#This Row],[summary]],
CHAR(13),
Table1[[#This Row],[startdayname]],
", ",
TEXT((Table1[[#This Row],[startshortdate]]),"MMM D"),
CHAR(13),
TEXT((Table1[[#This Row],[starttime]]), "h:mm am/pm"),CHAR(13),Table1[[#This Row],[description]],CHAR(13))</f>
        <v>#VALUE!</v>
      </c>
    </row>
    <row r="2351" spans="1:4" x14ac:dyDescent="0.25">
      <c r="A2351" t="e">
        <f>VLOOKUP(Table1[[#This Row],[locationaddress]],VENUEID!$A$2:$B$28,1,TRUE)</f>
        <v>#VALUE!</v>
      </c>
      <c r="B2351" t="e">
        <f>IF(Table1[[#This Row],[categories]]="","",
IF(ISNUMBER(SEARCH("*ADULTS*",Table1[categories])),"ADULTS",
IF(ISNUMBER(SEARCH("*CHILDREN*",Table1[categories])),"CHILDREN",
IF(ISNUMBER(SEARCH("*TEENS*",Table1[categories])),"TEENS"))))</f>
        <v>#VALUE!</v>
      </c>
      <c r="C2351" t="e">
        <f>Table1[[#This Row],[startdatetime]]</f>
        <v>#VALUE!</v>
      </c>
      <c r="D2351" t="e">
        <f>CONCATENATE(Table1[[#This Row],[summary]],
CHAR(13),
Table1[[#This Row],[startdayname]],
", ",
TEXT((Table1[[#This Row],[startshortdate]]),"MMM D"),
CHAR(13),
TEXT((Table1[[#This Row],[starttime]]), "h:mm am/pm"),CHAR(13),Table1[[#This Row],[description]],CHAR(13))</f>
        <v>#VALUE!</v>
      </c>
    </row>
    <row r="2352" spans="1:4" x14ac:dyDescent="0.25">
      <c r="A2352" t="e">
        <f>VLOOKUP(Table1[[#This Row],[locationaddress]],VENUEID!$A$2:$B$28,1,TRUE)</f>
        <v>#VALUE!</v>
      </c>
      <c r="B2352" t="e">
        <f>IF(Table1[[#This Row],[categories]]="","",
IF(ISNUMBER(SEARCH("*ADULTS*",Table1[categories])),"ADULTS",
IF(ISNUMBER(SEARCH("*CHILDREN*",Table1[categories])),"CHILDREN",
IF(ISNUMBER(SEARCH("*TEENS*",Table1[categories])),"TEENS"))))</f>
        <v>#VALUE!</v>
      </c>
      <c r="C2352" t="e">
        <f>Table1[[#This Row],[startdatetime]]</f>
        <v>#VALUE!</v>
      </c>
      <c r="D2352" t="e">
        <f>CONCATENATE(Table1[[#This Row],[summary]],
CHAR(13),
Table1[[#This Row],[startdayname]],
", ",
TEXT((Table1[[#This Row],[startshortdate]]),"MMM D"),
CHAR(13),
TEXT((Table1[[#This Row],[starttime]]), "h:mm am/pm"),CHAR(13),Table1[[#This Row],[description]],CHAR(13))</f>
        <v>#VALUE!</v>
      </c>
    </row>
    <row r="2353" spans="1:4" x14ac:dyDescent="0.25">
      <c r="A2353" t="e">
        <f>VLOOKUP(Table1[[#This Row],[locationaddress]],VENUEID!$A$2:$B$28,1,TRUE)</f>
        <v>#VALUE!</v>
      </c>
      <c r="B2353" t="e">
        <f>IF(Table1[[#This Row],[categories]]="","",
IF(ISNUMBER(SEARCH("*ADULTS*",Table1[categories])),"ADULTS",
IF(ISNUMBER(SEARCH("*CHILDREN*",Table1[categories])),"CHILDREN",
IF(ISNUMBER(SEARCH("*TEENS*",Table1[categories])),"TEENS"))))</f>
        <v>#VALUE!</v>
      </c>
      <c r="C2353" t="e">
        <f>Table1[[#This Row],[startdatetime]]</f>
        <v>#VALUE!</v>
      </c>
      <c r="D2353" t="e">
        <f>CONCATENATE(Table1[[#This Row],[summary]],
CHAR(13),
Table1[[#This Row],[startdayname]],
", ",
TEXT((Table1[[#This Row],[startshortdate]]),"MMM D"),
CHAR(13),
TEXT((Table1[[#This Row],[starttime]]), "h:mm am/pm"),CHAR(13),Table1[[#This Row],[description]],CHAR(13))</f>
        <v>#VALUE!</v>
      </c>
    </row>
    <row r="2354" spans="1:4" x14ac:dyDescent="0.25">
      <c r="A2354" t="e">
        <f>VLOOKUP(Table1[[#This Row],[locationaddress]],VENUEID!$A$2:$B$28,1,TRUE)</f>
        <v>#VALUE!</v>
      </c>
      <c r="B2354" t="e">
        <f>IF(Table1[[#This Row],[categories]]="","",
IF(ISNUMBER(SEARCH("*ADULTS*",Table1[categories])),"ADULTS",
IF(ISNUMBER(SEARCH("*CHILDREN*",Table1[categories])),"CHILDREN",
IF(ISNUMBER(SEARCH("*TEENS*",Table1[categories])),"TEENS"))))</f>
        <v>#VALUE!</v>
      </c>
      <c r="C2354" t="e">
        <f>Table1[[#This Row],[startdatetime]]</f>
        <v>#VALUE!</v>
      </c>
      <c r="D2354" t="e">
        <f>CONCATENATE(Table1[[#This Row],[summary]],
CHAR(13),
Table1[[#This Row],[startdayname]],
", ",
TEXT((Table1[[#This Row],[startshortdate]]),"MMM D"),
CHAR(13),
TEXT((Table1[[#This Row],[starttime]]), "h:mm am/pm"),CHAR(13),Table1[[#This Row],[description]],CHAR(13))</f>
        <v>#VALUE!</v>
      </c>
    </row>
    <row r="2355" spans="1:4" x14ac:dyDescent="0.25">
      <c r="A2355" t="e">
        <f>VLOOKUP(Table1[[#This Row],[locationaddress]],VENUEID!$A$2:$B$28,1,TRUE)</f>
        <v>#VALUE!</v>
      </c>
      <c r="B2355" t="e">
        <f>IF(Table1[[#This Row],[categories]]="","",
IF(ISNUMBER(SEARCH("*ADULTS*",Table1[categories])),"ADULTS",
IF(ISNUMBER(SEARCH("*CHILDREN*",Table1[categories])),"CHILDREN",
IF(ISNUMBER(SEARCH("*TEENS*",Table1[categories])),"TEENS"))))</f>
        <v>#VALUE!</v>
      </c>
      <c r="C2355" t="e">
        <f>Table1[[#This Row],[startdatetime]]</f>
        <v>#VALUE!</v>
      </c>
      <c r="D2355" t="e">
        <f>CONCATENATE(Table1[[#This Row],[summary]],
CHAR(13),
Table1[[#This Row],[startdayname]],
", ",
TEXT((Table1[[#This Row],[startshortdate]]),"MMM D"),
CHAR(13),
TEXT((Table1[[#This Row],[starttime]]), "h:mm am/pm"),CHAR(13),Table1[[#This Row],[description]],CHAR(13))</f>
        <v>#VALUE!</v>
      </c>
    </row>
    <row r="2356" spans="1:4" x14ac:dyDescent="0.25">
      <c r="A2356" t="e">
        <f>VLOOKUP(Table1[[#This Row],[locationaddress]],VENUEID!$A$2:$B$28,1,TRUE)</f>
        <v>#VALUE!</v>
      </c>
      <c r="B2356" t="e">
        <f>IF(Table1[[#This Row],[categories]]="","",
IF(ISNUMBER(SEARCH("*ADULTS*",Table1[categories])),"ADULTS",
IF(ISNUMBER(SEARCH("*CHILDREN*",Table1[categories])),"CHILDREN",
IF(ISNUMBER(SEARCH("*TEENS*",Table1[categories])),"TEENS"))))</f>
        <v>#VALUE!</v>
      </c>
      <c r="C2356" t="e">
        <f>Table1[[#This Row],[startdatetime]]</f>
        <v>#VALUE!</v>
      </c>
      <c r="D2356" t="e">
        <f>CONCATENATE(Table1[[#This Row],[summary]],
CHAR(13),
Table1[[#This Row],[startdayname]],
", ",
TEXT((Table1[[#This Row],[startshortdate]]),"MMM D"),
CHAR(13),
TEXT((Table1[[#This Row],[starttime]]), "h:mm am/pm"),CHAR(13),Table1[[#This Row],[description]],CHAR(13))</f>
        <v>#VALUE!</v>
      </c>
    </row>
    <row r="2357" spans="1:4" x14ac:dyDescent="0.25">
      <c r="A2357" t="e">
        <f>VLOOKUP(Table1[[#This Row],[locationaddress]],VENUEID!$A$2:$B$28,1,TRUE)</f>
        <v>#VALUE!</v>
      </c>
      <c r="B2357" t="e">
        <f>IF(Table1[[#This Row],[categories]]="","",
IF(ISNUMBER(SEARCH("*ADULTS*",Table1[categories])),"ADULTS",
IF(ISNUMBER(SEARCH("*CHILDREN*",Table1[categories])),"CHILDREN",
IF(ISNUMBER(SEARCH("*TEENS*",Table1[categories])),"TEENS"))))</f>
        <v>#VALUE!</v>
      </c>
      <c r="C2357" t="e">
        <f>Table1[[#This Row],[startdatetime]]</f>
        <v>#VALUE!</v>
      </c>
      <c r="D2357" t="e">
        <f>CONCATENATE(Table1[[#This Row],[summary]],
CHAR(13),
Table1[[#This Row],[startdayname]],
", ",
TEXT((Table1[[#This Row],[startshortdate]]),"MMM D"),
CHAR(13),
TEXT((Table1[[#This Row],[starttime]]), "h:mm am/pm"),CHAR(13),Table1[[#This Row],[description]],CHAR(13))</f>
        <v>#VALUE!</v>
      </c>
    </row>
    <row r="2358" spans="1:4" x14ac:dyDescent="0.25">
      <c r="A2358" t="e">
        <f>VLOOKUP(Table1[[#This Row],[locationaddress]],VENUEID!$A$2:$B$28,1,TRUE)</f>
        <v>#VALUE!</v>
      </c>
      <c r="B2358" t="e">
        <f>IF(Table1[[#This Row],[categories]]="","",
IF(ISNUMBER(SEARCH("*ADULTS*",Table1[categories])),"ADULTS",
IF(ISNUMBER(SEARCH("*CHILDREN*",Table1[categories])),"CHILDREN",
IF(ISNUMBER(SEARCH("*TEENS*",Table1[categories])),"TEENS"))))</f>
        <v>#VALUE!</v>
      </c>
      <c r="C2358" t="e">
        <f>Table1[[#This Row],[startdatetime]]</f>
        <v>#VALUE!</v>
      </c>
      <c r="D2358" t="e">
        <f>CONCATENATE(Table1[[#This Row],[summary]],
CHAR(13),
Table1[[#This Row],[startdayname]],
", ",
TEXT((Table1[[#This Row],[startshortdate]]),"MMM D"),
CHAR(13),
TEXT((Table1[[#This Row],[starttime]]), "h:mm am/pm"),CHAR(13),Table1[[#This Row],[description]],CHAR(13))</f>
        <v>#VALUE!</v>
      </c>
    </row>
    <row r="2359" spans="1:4" x14ac:dyDescent="0.25">
      <c r="A2359" t="e">
        <f>VLOOKUP(Table1[[#This Row],[locationaddress]],VENUEID!$A$2:$B$28,1,TRUE)</f>
        <v>#VALUE!</v>
      </c>
      <c r="B2359" t="e">
        <f>IF(Table1[[#This Row],[categories]]="","",
IF(ISNUMBER(SEARCH("*ADULTS*",Table1[categories])),"ADULTS",
IF(ISNUMBER(SEARCH("*CHILDREN*",Table1[categories])),"CHILDREN",
IF(ISNUMBER(SEARCH("*TEENS*",Table1[categories])),"TEENS"))))</f>
        <v>#VALUE!</v>
      </c>
      <c r="C2359" t="e">
        <f>Table1[[#This Row],[startdatetime]]</f>
        <v>#VALUE!</v>
      </c>
      <c r="D2359" t="e">
        <f>CONCATENATE(Table1[[#This Row],[summary]],
CHAR(13),
Table1[[#This Row],[startdayname]],
", ",
TEXT((Table1[[#This Row],[startshortdate]]),"MMM D"),
CHAR(13),
TEXT((Table1[[#This Row],[starttime]]), "h:mm am/pm"),CHAR(13),Table1[[#This Row],[description]],CHAR(13))</f>
        <v>#VALUE!</v>
      </c>
    </row>
    <row r="2360" spans="1:4" x14ac:dyDescent="0.25">
      <c r="A2360" t="e">
        <f>VLOOKUP(Table1[[#This Row],[locationaddress]],VENUEID!$A$2:$B$28,1,TRUE)</f>
        <v>#VALUE!</v>
      </c>
      <c r="B2360" t="e">
        <f>IF(Table1[[#This Row],[categories]]="","",
IF(ISNUMBER(SEARCH("*ADULTS*",Table1[categories])),"ADULTS",
IF(ISNUMBER(SEARCH("*CHILDREN*",Table1[categories])),"CHILDREN",
IF(ISNUMBER(SEARCH("*TEENS*",Table1[categories])),"TEENS"))))</f>
        <v>#VALUE!</v>
      </c>
      <c r="C2360" t="e">
        <f>Table1[[#This Row],[startdatetime]]</f>
        <v>#VALUE!</v>
      </c>
      <c r="D2360" t="e">
        <f>CONCATENATE(Table1[[#This Row],[summary]],
CHAR(13),
Table1[[#This Row],[startdayname]],
", ",
TEXT((Table1[[#This Row],[startshortdate]]),"MMM D"),
CHAR(13),
TEXT((Table1[[#This Row],[starttime]]), "h:mm am/pm"),CHAR(13),Table1[[#This Row],[description]],CHAR(13))</f>
        <v>#VALUE!</v>
      </c>
    </row>
    <row r="2361" spans="1:4" x14ac:dyDescent="0.25">
      <c r="A2361" t="e">
        <f>VLOOKUP(Table1[[#This Row],[locationaddress]],VENUEID!$A$2:$B$28,1,TRUE)</f>
        <v>#VALUE!</v>
      </c>
      <c r="B2361" t="e">
        <f>IF(Table1[[#This Row],[categories]]="","",
IF(ISNUMBER(SEARCH("*ADULTS*",Table1[categories])),"ADULTS",
IF(ISNUMBER(SEARCH("*CHILDREN*",Table1[categories])),"CHILDREN",
IF(ISNUMBER(SEARCH("*TEENS*",Table1[categories])),"TEENS"))))</f>
        <v>#VALUE!</v>
      </c>
      <c r="C2361" t="e">
        <f>Table1[[#This Row],[startdatetime]]</f>
        <v>#VALUE!</v>
      </c>
      <c r="D2361" t="e">
        <f>CONCATENATE(Table1[[#This Row],[summary]],
CHAR(13),
Table1[[#This Row],[startdayname]],
", ",
TEXT((Table1[[#This Row],[startshortdate]]),"MMM D"),
CHAR(13),
TEXT((Table1[[#This Row],[starttime]]), "h:mm am/pm"),CHAR(13),Table1[[#This Row],[description]],CHAR(13))</f>
        <v>#VALUE!</v>
      </c>
    </row>
    <row r="2362" spans="1:4" x14ac:dyDescent="0.25">
      <c r="A2362" t="e">
        <f>VLOOKUP(Table1[[#This Row],[locationaddress]],VENUEID!$A$2:$B$28,1,TRUE)</f>
        <v>#VALUE!</v>
      </c>
      <c r="B2362" t="e">
        <f>IF(Table1[[#This Row],[categories]]="","",
IF(ISNUMBER(SEARCH("*ADULTS*",Table1[categories])),"ADULTS",
IF(ISNUMBER(SEARCH("*CHILDREN*",Table1[categories])),"CHILDREN",
IF(ISNUMBER(SEARCH("*TEENS*",Table1[categories])),"TEENS"))))</f>
        <v>#VALUE!</v>
      </c>
      <c r="C2362" t="e">
        <f>Table1[[#This Row],[startdatetime]]</f>
        <v>#VALUE!</v>
      </c>
      <c r="D2362" t="e">
        <f>CONCATENATE(Table1[[#This Row],[summary]],
CHAR(13),
Table1[[#This Row],[startdayname]],
", ",
TEXT((Table1[[#This Row],[startshortdate]]),"MMM D"),
CHAR(13),
TEXT((Table1[[#This Row],[starttime]]), "h:mm am/pm"),CHAR(13),Table1[[#This Row],[description]],CHAR(13))</f>
        <v>#VALUE!</v>
      </c>
    </row>
    <row r="2363" spans="1:4" x14ac:dyDescent="0.25">
      <c r="A2363" t="e">
        <f>VLOOKUP(Table1[[#This Row],[locationaddress]],VENUEID!$A$2:$B$28,1,TRUE)</f>
        <v>#VALUE!</v>
      </c>
      <c r="B2363" t="e">
        <f>IF(Table1[[#This Row],[categories]]="","",
IF(ISNUMBER(SEARCH("*ADULTS*",Table1[categories])),"ADULTS",
IF(ISNUMBER(SEARCH("*CHILDREN*",Table1[categories])),"CHILDREN",
IF(ISNUMBER(SEARCH("*TEENS*",Table1[categories])),"TEENS"))))</f>
        <v>#VALUE!</v>
      </c>
      <c r="C2363" t="e">
        <f>Table1[[#This Row],[startdatetime]]</f>
        <v>#VALUE!</v>
      </c>
      <c r="D2363" t="e">
        <f>CONCATENATE(Table1[[#This Row],[summary]],
CHAR(13),
Table1[[#This Row],[startdayname]],
", ",
TEXT((Table1[[#This Row],[startshortdate]]),"MMM D"),
CHAR(13),
TEXT((Table1[[#This Row],[starttime]]), "h:mm am/pm"),CHAR(13),Table1[[#This Row],[description]],CHAR(13))</f>
        <v>#VALUE!</v>
      </c>
    </row>
    <row r="2364" spans="1:4" x14ac:dyDescent="0.25">
      <c r="A2364" t="e">
        <f>VLOOKUP(Table1[[#This Row],[locationaddress]],VENUEID!$A$2:$B$28,1,TRUE)</f>
        <v>#VALUE!</v>
      </c>
      <c r="B2364" t="e">
        <f>IF(Table1[[#This Row],[categories]]="","",
IF(ISNUMBER(SEARCH("*ADULTS*",Table1[categories])),"ADULTS",
IF(ISNUMBER(SEARCH("*CHILDREN*",Table1[categories])),"CHILDREN",
IF(ISNUMBER(SEARCH("*TEENS*",Table1[categories])),"TEENS"))))</f>
        <v>#VALUE!</v>
      </c>
      <c r="C2364" t="e">
        <f>Table1[[#This Row],[startdatetime]]</f>
        <v>#VALUE!</v>
      </c>
      <c r="D2364" t="e">
        <f>CONCATENATE(Table1[[#This Row],[summary]],
CHAR(13),
Table1[[#This Row],[startdayname]],
", ",
TEXT((Table1[[#This Row],[startshortdate]]),"MMM D"),
CHAR(13),
TEXT((Table1[[#This Row],[starttime]]), "h:mm am/pm"),CHAR(13),Table1[[#This Row],[description]],CHAR(13))</f>
        <v>#VALUE!</v>
      </c>
    </row>
    <row r="2365" spans="1:4" x14ac:dyDescent="0.25">
      <c r="A2365" t="e">
        <f>VLOOKUP(Table1[[#This Row],[locationaddress]],VENUEID!$A$2:$B$28,1,TRUE)</f>
        <v>#VALUE!</v>
      </c>
      <c r="B2365" t="e">
        <f>IF(Table1[[#This Row],[categories]]="","",
IF(ISNUMBER(SEARCH("*ADULTS*",Table1[categories])),"ADULTS",
IF(ISNUMBER(SEARCH("*CHILDREN*",Table1[categories])),"CHILDREN",
IF(ISNUMBER(SEARCH("*TEENS*",Table1[categories])),"TEENS"))))</f>
        <v>#VALUE!</v>
      </c>
      <c r="C2365" t="e">
        <f>Table1[[#This Row],[startdatetime]]</f>
        <v>#VALUE!</v>
      </c>
      <c r="D2365" t="e">
        <f>CONCATENATE(Table1[[#This Row],[summary]],
CHAR(13),
Table1[[#This Row],[startdayname]],
", ",
TEXT((Table1[[#This Row],[startshortdate]]),"MMM D"),
CHAR(13),
TEXT((Table1[[#This Row],[starttime]]), "h:mm am/pm"),CHAR(13),Table1[[#This Row],[description]],CHAR(13))</f>
        <v>#VALUE!</v>
      </c>
    </row>
    <row r="2366" spans="1:4" x14ac:dyDescent="0.25">
      <c r="A2366" t="e">
        <f>VLOOKUP(Table1[[#This Row],[locationaddress]],VENUEID!$A$2:$B$28,1,TRUE)</f>
        <v>#VALUE!</v>
      </c>
      <c r="B2366" t="e">
        <f>IF(Table1[[#This Row],[categories]]="","",
IF(ISNUMBER(SEARCH("*ADULTS*",Table1[categories])),"ADULTS",
IF(ISNUMBER(SEARCH("*CHILDREN*",Table1[categories])),"CHILDREN",
IF(ISNUMBER(SEARCH("*TEENS*",Table1[categories])),"TEENS"))))</f>
        <v>#VALUE!</v>
      </c>
      <c r="C2366" t="e">
        <f>Table1[[#This Row],[startdatetime]]</f>
        <v>#VALUE!</v>
      </c>
      <c r="D2366" t="e">
        <f>CONCATENATE(Table1[[#This Row],[summary]],
CHAR(13),
Table1[[#This Row],[startdayname]],
", ",
TEXT((Table1[[#This Row],[startshortdate]]),"MMM D"),
CHAR(13),
TEXT((Table1[[#This Row],[starttime]]), "h:mm am/pm"),CHAR(13),Table1[[#This Row],[description]],CHAR(13))</f>
        <v>#VALUE!</v>
      </c>
    </row>
    <row r="2367" spans="1:4" x14ac:dyDescent="0.25">
      <c r="A2367" t="e">
        <f>VLOOKUP(Table1[[#This Row],[locationaddress]],VENUEID!$A$2:$B$28,1,TRUE)</f>
        <v>#VALUE!</v>
      </c>
      <c r="B2367" t="e">
        <f>IF(Table1[[#This Row],[categories]]="","",
IF(ISNUMBER(SEARCH("*ADULTS*",Table1[categories])),"ADULTS",
IF(ISNUMBER(SEARCH("*CHILDREN*",Table1[categories])),"CHILDREN",
IF(ISNUMBER(SEARCH("*TEENS*",Table1[categories])),"TEENS"))))</f>
        <v>#VALUE!</v>
      </c>
      <c r="C2367" t="e">
        <f>Table1[[#This Row],[startdatetime]]</f>
        <v>#VALUE!</v>
      </c>
      <c r="D2367" t="e">
        <f>CONCATENATE(Table1[[#This Row],[summary]],
CHAR(13),
Table1[[#This Row],[startdayname]],
", ",
TEXT((Table1[[#This Row],[startshortdate]]),"MMM D"),
CHAR(13),
TEXT((Table1[[#This Row],[starttime]]), "h:mm am/pm"),CHAR(13),Table1[[#This Row],[description]],CHAR(13))</f>
        <v>#VALUE!</v>
      </c>
    </row>
    <row r="2368" spans="1:4" x14ac:dyDescent="0.25">
      <c r="A2368" t="e">
        <f>VLOOKUP(Table1[[#This Row],[locationaddress]],VENUEID!$A$2:$B$28,1,TRUE)</f>
        <v>#VALUE!</v>
      </c>
      <c r="B2368" t="e">
        <f>IF(Table1[[#This Row],[categories]]="","",
IF(ISNUMBER(SEARCH("*ADULTS*",Table1[categories])),"ADULTS",
IF(ISNUMBER(SEARCH("*CHILDREN*",Table1[categories])),"CHILDREN",
IF(ISNUMBER(SEARCH("*TEENS*",Table1[categories])),"TEENS"))))</f>
        <v>#VALUE!</v>
      </c>
      <c r="C2368" t="e">
        <f>Table1[[#This Row],[startdatetime]]</f>
        <v>#VALUE!</v>
      </c>
      <c r="D2368" t="e">
        <f>CONCATENATE(Table1[[#This Row],[summary]],
CHAR(13),
Table1[[#This Row],[startdayname]],
", ",
TEXT((Table1[[#This Row],[startshortdate]]),"MMM D"),
CHAR(13),
TEXT((Table1[[#This Row],[starttime]]), "h:mm am/pm"),CHAR(13),Table1[[#This Row],[description]],CHAR(13))</f>
        <v>#VALUE!</v>
      </c>
    </row>
    <row r="2369" spans="1:4" x14ac:dyDescent="0.25">
      <c r="A2369" t="e">
        <f>VLOOKUP(Table1[[#This Row],[locationaddress]],VENUEID!$A$2:$B$28,1,TRUE)</f>
        <v>#VALUE!</v>
      </c>
      <c r="B2369" t="e">
        <f>IF(Table1[[#This Row],[categories]]="","",
IF(ISNUMBER(SEARCH("*ADULTS*",Table1[categories])),"ADULTS",
IF(ISNUMBER(SEARCH("*CHILDREN*",Table1[categories])),"CHILDREN",
IF(ISNUMBER(SEARCH("*TEENS*",Table1[categories])),"TEENS"))))</f>
        <v>#VALUE!</v>
      </c>
      <c r="C2369" t="e">
        <f>Table1[[#This Row],[startdatetime]]</f>
        <v>#VALUE!</v>
      </c>
      <c r="D2369" t="e">
        <f>CONCATENATE(Table1[[#This Row],[summary]],
CHAR(13),
Table1[[#This Row],[startdayname]],
", ",
TEXT((Table1[[#This Row],[startshortdate]]),"MMM D"),
CHAR(13),
TEXT((Table1[[#This Row],[starttime]]), "h:mm am/pm"),CHAR(13),Table1[[#This Row],[description]],CHAR(13))</f>
        <v>#VALUE!</v>
      </c>
    </row>
    <row r="2370" spans="1:4" x14ac:dyDescent="0.25">
      <c r="A2370" t="e">
        <f>VLOOKUP(Table1[[#This Row],[locationaddress]],VENUEID!$A$2:$B$28,1,TRUE)</f>
        <v>#VALUE!</v>
      </c>
      <c r="B2370" t="e">
        <f>IF(Table1[[#This Row],[categories]]="","",
IF(ISNUMBER(SEARCH("*ADULTS*",Table1[categories])),"ADULTS",
IF(ISNUMBER(SEARCH("*CHILDREN*",Table1[categories])),"CHILDREN",
IF(ISNUMBER(SEARCH("*TEENS*",Table1[categories])),"TEENS"))))</f>
        <v>#VALUE!</v>
      </c>
      <c r="C2370" t="e">
        <f>Table1[[#This Row],[startdatetime]]</f>
        <v>#VALUE!</v>
      </c>
      <c r="D2370" t="e">
        <f>CONCATENATE(Table1[[#This Row],[summary]],
CHAR(13),
Table1[[#This Row],[startdayname]],
", ",
TEXT((Table1[[#This Row],[startshortdate]]),"MMM D"),
CHAR(13),
TEXT((Table1[[#This Row],[starttime]]), "h:mm am/pm"),CHAR(13),Table1[[#This Row],[description]],CHAR(13))</f>
        <v>#VALUE!</v>
      </c>
    </row>
    <row r="2371" spans="1:4" x14ac:dyDescent="0.25">
      <c r="A2371" t="e">
        <f>VLOOKUP(Table1[[#This Row],[locationaddress]],VENUEID!$A$2:$B$28,1,TRUE)</f>
        <v>#VALUE!</v>
      </c>
      <c r="B2371" t="e">
        <f>IF(Table1[[#This Row],[categories]]="","",
IF(ISNUMBER(SEARCH("*ADULTS*",Table1[categories])),"ADULTS",
IF(ISNUMBER(SEARCH("*CHILDREN*",Table1[categories])),"CHILDREN",
IF(ISNUMBER(SEARCH("*TEENS*",Table1[categories])),"TEENS"))))</f>
        <v>#VALUE!</v>
      </c>
      <c r="C2371" t="e">
        <f>Table1[[#This Row],[startdatetime]]</f>
        <v>#VALUE!</v>
      </c>
      <c r="D2371" t="e">
        <f>CONCATENATE(Table1[[#This Row],[summary]],
CHAR(13),
Table1[[#This Row],[startdayname]],
", ",
TEXT((Table1[[#This Row],[startshortdate]]),"MMM D"),
CHAR(13),
TEXT((Table1[[#This Row],[starttime]]), "h:mm am/pm"),CHAR(13),Table1[[#This Row],[description]],CHAR(13))</f>
        <v>#VALUE!</v>
      </c>
    </row>
    <row r="2372" spans="1:4" x14ac:dyDescent="0.25">
      <c r="A2372" t="e">
        <f>VLOOKUP(Table1[[#This Row],[locationaddress]],VENUEID!$A$2:$B$28,1,TRUE)</f>
        <v>#VALUE!</v>
      </c>
      <c r="B2372" t="e">
        <f>IF(Table1[[#This Row],[categories]]="","",
IF(ISNUMBER(SEARCH("*ADULTS*",Table1[categories])),"ADULTS",
IF(ISNUMBER(SEARCH("*CHILDREN*",Table1[categories])),"CHILDREN",
IF(ISNUMBER(SEARCH("*TEENS*",Table1[categories])),"TEENS"))))</f>
        <v>#VALUE!</v>
      </c>
      <c r="C2372" t="e">
        <f>Table1[[#This Row],[startdatetime]]</f>
        <v>#VALUE!</v>
      </c>
      <c r="D2372" t="e">
        <f>CONCATENATE(Table1[[#This Row],[summary]],
CHAR(13),
Table1[[#This Row],[startdayname]],
", ",
TEXT((Table1[[#This Row],[startshortdate]]),"MMM D"),
CHAR(13),
TEXT((Table1[[#This Row],[starttime]]), "h:mm am/pm"),CHAR(13),Table1[[#This Row],[description]],CHAR(13))</f>
        <v>#VALUE!</v>
      </c>
    </row>
    <row r="2373" spans="1:4" x14ac:dyDescent="0.25">
      <c r="A2373" t="e">
        <f>VLOOKUP(Table1[[#This Row],[locationaddress]],VENUEID!$A$2:$B$28,1,TRUE)</f>
        <v>#VALUE!</v>
      </c>
      <c r="B2373" t="e">
        <f>IF(Table1[[#This Row],[categories]]="","",
IF(ISNUMBER(SEARCH("*ADULTS*",Table1[categories])),"ADULTS",
IF(ISNUMBER(SEARCH("*CHILDREN*",Table1[categories])),"CHILDREN",
IF(ISNUMBER(SEARCH("*TEENS*",Table1[categories])),"TEENS"))))</f>
        <v>#VALUE!</v>
      </c>
      <c r="C2373" t="e">
        <f>Table1[[#This Row],[startdatetime]]</f>
        <v>#VALUE!</v>
      </c>
      <c r="D2373" t="e">
        <f>CONCATENATE(Table1[[#This Row],[summary]],
CHAR(13),
Table1[[#This Row],[startdayname]],
", ",
TEXT((Table1[[#This Row],[startshortdate]]),"MMM D"),
CHAR(13),
TEXT((Table1[[#This Row],[starttime]]), "h:mm am/pm"),CHAR(13),Table1[[#This Row],[description]],CHAR(13))</f>
        <v>#VALUE!</v>
      </c>
    </row>
    <row r="2374" spans="1:4" x14ac:dyDescent="0.25">
      <c r="A2374" t="e">
        <f>VLOOKUP(Table1[[#This Row],[locationaddress]],VENUEID!$A$2:$B$28,1,TRUE)</f>
        <v>#VALUE!</v>
      </c>
      <c r="B2374" t="e">
        <f>IF(Table1[[#This Row],[categories]]="","",
IF(ISNUMBER(SEARCH("*ADULTS*",Table1[categories])),"ADULTS",
IF(ISNUMBER(SEARCH("*CHILDREN*",Table1[categories])),"CHILDREN",
IF(ISNUMBER(SEARCH("*TEENS*",Table1[categories])),"TEENS"))))</f>
        <v>#VALUE!</v>
      </c>
      <c r="C2374" t="e">
        <f>Table1[[#This Row],[startdatetime]]</f>
        <v>#VALUE!</v>
      </c>
      <c r="D2374" t="e">
        <f>CONCATENATE(Table1[[#This Row],[summary]],
CHAR(13),
Table1[[#This Row],[startdayname]],
", ",
TEXT((Table1[[#This Row],[startshortdate]]),"MMM D"),
CHAR(13),
TEXT((Table1[[#This Row],[starttime]]), "h:mm am/pm"),CHAR(13),Table1[[#This Row],[description]],CHAR(13))</f>
        <v>#VALUE!</v>
      </c>
    </row>
    <row r="2375" spans="1:4" x14ac:dyDescent="0.25">
      <c r="A2375" t="e">
        <f>VLOOKUP(Table1[[#This Row],[locationaddress]],VENUEID!$A$2:$B$28,1,TRUE)</f>
        <v>#VALUE!</v>
      </c>
      <c r="B2375" t="e">
        <f>IF(Table1[[#This Row],[categories]]="","",
IF(ISNUMBER(SEARCH("*ADULTS*",Table1[categories])),"ADULTS",
IF(ISNUMBER(SEARCH("*CHILDREN*",Table1[categories])),"CHILDREN",
IF(ISNUMBER(SEARCH("*TEENS*",Table1[categories])),"TEENS"))))</f>
        <v>#VALUE!</v>
      </c>
      <c r="C2375" t="e">
        <f>Table1[[#This Row],[startdatetime]]</f>
        <v>#VALUE!</v>
      </c>
      <c r="D2375" t="e">
        <f>CONCATENATE(Table1[[#This Row],[summary]],
CHAR(13),
Table1[[#This Row],[startdayname]],
", ",
TEXT((Table1[[#This Row],[startshortdate]]),"MMM D"),
CHAR(13),
TEXT((Table1[[#This Row],[starttime]]), "h:mm am/pm"),CHAR(13),Table1[[#This Row],[description]],CHAR(13))</f>
        <v>#VALUE!</v>
      </c>
    </row>
    <row r="2376" spans="1:4" x14ac:dyDescent="0.25">
      <c r="A2376" t="e">
        <f>VLOOKUP(Table1[[#This Row],[locationaddress]],VENUEID!$A$2:$B$28,1,TRUE)</f>
        <v>#VALUE!</v>
      </c>
      <c r="B2376" t="e">
        <f>IF(Table1[[#This Row],[categories]]="","",
IF(ISNUMBER(SEARCH("*ADULTS*",Table1[categories])),"ADULTS",
IF(ISNUMBER(SEARCH("*CHILDREN*",Table1[categories])),"CHILDREN",
IF(ISNUMBER(SEARCH("*TEENS*",Table1[categories])),"TEENS"))))</f>
        <v>#VALUE!</v>
      </c>
      <c r="C2376" t="e">
        <f>Table1[[#This Row],[startdatetime]]</f>
        <v>#VALUE!</v>
      </c>
      <c r="D2376" t="e">
        <f>CONCATENATE(Table1[[#This Row],[summary]],
CHAR(13),
Table1[[#This Row],[startdayname]],
", ",
TEXT((Table1[[#This Row],[startshortdate]]),"MMM D"),
CHAR(13),
TEXT((Table1[[#This Row],[starttime]]), "h:mm am/pm"),CHAR(13),Table1[[#This Row],[description]],CHAR(13))</f>
        <v>#VALUE!</v>
      </c>
    </row>
    <row r="2377" spans="1:4" x14ac:dyDescent="0.25">
      <c r="A2377" t="e">
        <f>VLOOKUP(Table1[[#This Row],[locationaddress]],VENUEID!$A$2:$B$28,1,TRUE)</f>
        <v>#VALUE!</v>
      </c>
      <c r="B2377" t="e">
        <f>IF(Table1[[#This Row],[categories]]="","",
IF(ISNUMBER(SEARCH("*ADULTS*",Table1[categories])),"ADULTS",
IF(ISNUMBER(SEARCH("*CHILDREN*",Table1[categories])),"CHILDREN",
IF(ISNUMBER(SEARCH("*TEENS*",Table1[categories])),"TEENS"))))</f>
        <v>#VALUE!</v>
      </c>
      <c r="C2377" t="e">
        <f>Table1[[#This Row],[startdatetime]]</f>
        <v>#VALUE!</v>
      </c>
      <c r="D2377" t="e">
        <f>CONCATENATE(Table1[[#This Row],[summary]],
CHAR(13),
Table1[[#This Row],[startdayname]],
", ",
TEXT((Table1[[#This Row],[startshortdate]]),"MMM D"),
CHAR(13),
TEXT((Table1[[#This Row],[starttime]]), "h:mm am/pm"),CHAR(13),Table1[[#This Row],[description]],CHAR(13))</f>
        <v>#VALUE!</v>
      </c>
    </row>
    <row r="2378" spans="1:4" x14ac:dyDescent="0.25">
      <c r="A2378" t="e">
        <f>VLOOKUP(Table1[[#This Row],[locationaddress]],VENUEID!$A$2:$B$28,1,TRUE)</f>
        <v>#VALUE!</v>
      </c>
      <c r="B2378" t="e">
        <f>IF(Table1[[#This Row],[categories]]="","",
IF(ISNUMBER(SEARCH("*ADULTS*",Table1[categories])),"ADULTS",
IF(ISNUMBER(SEARCH("*CHILDREN*",Table1[categories])),"CHILDREN",
IF(ISNUMBER(SEARCH("*TEENS*",Table1[categories])),"TEENS"))))</f>
        <v>#VALUE!</v>
      </c>
      <c r="C2378" t="e">
        <f>Table1[[#This Row],[startdatetime]]</f>
        <v>#VALUE!</v>
      </c>
      <c r="D2378" t="e">
        <f>CONCATENATE(Table1[[#This Row],[summary]],
CHAR(13),
Table1[[#This Row],[startdayname]],
", ",
TEXT((Table1[[#This Row],[startshortdate]]),"MMM D"),
CHAR(13),
TEXT((Table1[[#This Row],[starttime]]), "h:mm am/pm"),CHAR(13),Table1[[#This Row],[description]],CHAR(13))</f>
        <v>#VALUE!</v>
      </c>
    </row>
    <row r="2379" spans="1:4" x14ac:dyDescent="0.25">
      <c r="A2379" t="e">
        <f>VLOOKUP(Table1[[#This Row],[locationaddress]],VENUEID!$A$2:$B$28,1,TRUE)</f>
        <v>#VALUE!</v>
      </c>
      <c r="B2379" t="e">
        <f>IF(Table1[[#This Row],[categories]]="","",
IF(ISNUMBER(SEARCH("*ADULTS*",Table1[categories])),"ADULTS",
IF(ISNUMBER(SEARCH("*CHILDREN*",Table1[categories])),"CHILDREN",
IF(ISNUMBER(SEARCH("*TEENS*",Table1[categories])),"TEENS"))))</f>
        <v>#VALUE!</v>
      </c>
      <c r="C2379" t="e">
        <f>Table1[[#This Row],[startdatetime]]</f>
        <v>#VALUE!</v>
      </c>
      <c r="D2379" t="e">
        <f>CONCATENATE(Table1[[#This Row],[summary]],
CHAR(13),
Table1[[#This Row],[startdayname]],
", ",
TEXT((Table1[[#This Row],[startshortdate]]),"MMM D"),
CHAR(13),
TEXT((Table1[[#This Row],[starttime]]), "h:mm am/pm"),CHAR(13),Table1[[#This Row],[description]],CHAR(13))</f>
        <v>#VALUE!</v>
      </c>
    </row>
    <row r="2380" spans="1:4" x14ac:dyDescent="0.25">
      <c r="A2380" t="e">
        <f>VLOOKUP(Table1[[#This Row],[locationaddress]],VENUEID!$A$2:$B$28,1,TRUE)</f>
        <v>#VALUE!</v>
      </c>
      <c r="B2380" t="e">
        <f>IF(Table1[[#This Row],[categories]]="","",
IF(ISNUMBER(SEARCH("*ADULTS*",Table1[categories])),"ADULTS",
IF(ISNUMBER(SEARCH("*CHILDREN*",Table1[categories])),"CHILDREN",
IF(ISNUMBER(SEARCH("*TEENS*",Table1[categories])),"TEENS"))))</f>
        <v>#VALUE!</v>
      </c>
      <c r="C2380" t="e">
        <f>Table1[[#This Row],[startdatetime]]</f>
        <v>#VALUE!</v>
      </c>
      <c r="D2380" t="e">
        <f>CONCATENATE(Table1[[#This Row],[summary]],
CHAR(13),
Table1[[#This Row],[startdayname]],
", ",
TEXT((Table1[[#This Row],[startshortdate]]),"MMM D"),
CHAR(13),
TEXT((Table1[[#This Row],[starttime]]), "h:mm am/pm"),CHAR(13),Table1[[#This Row],[description]],CHAR(13))</f>
        <v>#VALUE!</v>
      </c>
    </row>
    <row r="2381" spans="1:4" x14ac:dyDescent="0.25">
      <c r="A2381" t="e">
        <f>VLOOKUP(Table1[[#This Row],[locationaddress]],VENUEID!$A$2:$B$28,1,TRUE)</f>
        <v>#VALUE!</v>
      </c>
      <c r="B2381" t="e">
        <f>IF(Table1[[#This Row],[categories]]="","",
IF(ISNUMBER(SEARCH("*ADULTS*",Table1[categories])),"ADULTS",
IF(ISNUMBER(SEARCH("*CHILDREN*",Table1[categories])),"CHILDREN",
IF(ISNUMBER(SEARCH("*TEENS*",Table1[categories])),"TEENS"))))</f>
        <v>#VALUE!</v>
      </c>
      <c r="C2381" t="e">
        <f>Table1[[#This Row],[startdatetime]]</f>
        <v>#VALUE!</v>
      </c>
      <c r="D2381" t="e">
        <f>CONCATENATE(Table1[[#This Row],[summary]],
CHAR(13),
Table1[[#This Row],[startdayname]],
", ",
TEXT((Table1[[#This Row],[startshortdate]]),"MMM D"),
CHAR(13),
TEXT((Table1[[#This Row],[starttime]]), "h:mm am/pm"),CHAR(13),Table1[[#This Row],[description]],CHAR(13))</f>
        <v>#VALUE!</v>
      </c>
    </row>
    <row r="2382" spans="1:4" x14ac:dyDescent="0.25">
      <c r="A2382" t="e">
        <f>VLOOKUP(Table1[[#This Row],[locationaddress]],VENUEID!$A$2:$B$28,1,TRUE)</f>
        <v>#VALUE!</v>
      </c>
      <c r="B2382" t="e">
        <f>IF(Table1[[#This Row],[categories]]="","",
IF(ISNUMBER(SEARCH("*ADULTS*",Table1[categories])),"ADULTS",
IF(ISNUMBER(SEARCH("*CHILDREN*",Table1[categories])),"CHILDREN",
IF(ISNUMBER(SEARCH("*TEENS*",Table1[categories])),"TEENS"))))</f>
        <v>#VALUE!</v>
      </c>
      <c r="C2382" t="e">
        <f>Table1[[#This Row],[startdatetime]]</f>
        <v>#VALUE!</v>
      </c>
      <c r="D2382" t="e">
        <f>CONCATENATE(Table1[[#This Row],[summary]],
CHAR(13),
Table1[[#This Row],[startdayname]],
", ",
TEXT((Table1[[#This Row],[startshortdate]]),"MMM D"),
CHAR(13),
TEXT((Table1[[#This Row],[starttime]]), "h:mm am/pm"),CHAR(13),Table1[[#This Row],[description]],CHAR(13))</f>
        <v>#VALUE!</v>
      </c>
    </row>
    <row r="2383" spans="1:4" x14ac:dyDescent="0.25">
      <c r="A2383" t="e">
        <f>VLOOKUP(Table1[[#This Row],[locationaddress]],VENUEID!$A$2:$B$28,1,TRUE)</f>
        <v>#VALUE!</v>
      </c>
      <c r="B2383" t="e">
        <f>IF(Table1[[#This Row],[categories]]="","",
IF(ISNUMBER(SEARCH("*ADULTS*",Table1[categories])),"ADULTS",
IF(ISNUMBER(SEARCH("*CHILDREN*",Table1[categories])),"CHILDREN",
IF(ISNUMBER(SEARCH("*TEENS*",Table1[categories])),"TEENS"))))</f>
        <v>#VALUE!</v>
      </c>
      <c r="C2383" t="e">
        <f>Table1[[#This Row],[startdatetime]]</f>
        <v>#VALUE!</v>
      </c>
      <c r="D2383" t="e">
        <f>CONCATENATE(Table1[[#This Row],[summary]],
CHAR(13),
Table1[[#This Row],[startdayname]],
", ",
TEXT((Table1[[#This Row],[startshortdate]]),"MMM D"),
CHAR(13),
TEXT((Table1[[#This Row],[starttime]]), "h:mm am/pm"),CHAR(13),Table1[[#This Row],[description]],CHAR(13))</f>
        <v>#VALUE!</v>
      </c>
    </row>
    <row r="2384" spans="1:4" x14ac:dyDescent="0.25">
      <c r="A2384" t="e">
        <f>VLOOKUP(Table1[[#This Row],[locationaddress]],VENUEID!$A$2:$B$28,1,TRUE)</f>
        <v>#VALUE!</v>
      </c>
      <c r="B2384" t="e">
        <f>IF(Table1[[#This Row],[categories]]="","",
IF(ISNUMBER(SEARCH("*ADULTS*",Table1[categories])),"ADULTS",
IF(ISNUMBER(SEARCH("*CHILDREN*",Table1[categories])),"CHILDREN",
IF(ISNUMBER(SEARCH("*TEENS*",Table1[categories])),"TEENS"))))</f>
        <v>#VALUE!</v>
      </c>
      <c r="C2384" t="e">
        <f>Table1[[#This Row],[startdatetime]]</f>
        <v>#VALUE!</v>
      </c>
      <c r="D2384" t="e">
        <f>CONCATENATE(Table1[[#This Row],[summary]],
CHAR(13),
Table1[[#This Row],[startdayname]],
", ",
TEXT((Table1[[#This Row],[startshortdate]]),"MMM D"),
CHAR(13),
TEXT((Table1[[#This Row],[starttime]]), "h:mm am/pm"),CHAR(13),Table1[[#This Row],[description]],CHAR(13))</f>
        <v>#VALUE!</v>
      </c>
    </row>
    <row r="2385" spans="1:4" x14ac:dyDescent="0.25">
      <c r="A2385" t="e">
        <f>VLOOKUP(Table1[[#This Row],[locationaddress]],VENUEID!$A$2:$B$28,1,TRUE)</f>
        <v>#VALUE!</v>
      </c>
      <c r="B2385" t="e">
        <f>IF(Table1[[#This Row],[categories]]="","",
IF(ISNUMBER(SEARCH("*ADULTS*",Table1[categories])),"ADULTS",
IF(ISNUMBER(SEARCH("*CHILDREN*",Table1[categories])),"CHILDREN",
IF(ISNUMBER(SEARCH("*TEENS*",Table1[categories])),"TEENS"))))</f>
        <v>#VALUE!</v>
      </c>
      <c r="C2385" t="e">
        <f>Table1[[#This Row],[startdatetime]]</f>
        <v>#VALUE!</v>
      </c>
      <c r="D2385" t="e">
        <f>CONCATENATE(Table1[[#This Row],[summary]],
CHAR(13),
Table1[[#This Row],[startdayname]],
", ",
TEXT((Table1[[#This Row],[startshortdate]]),"MMM D"),
CHAR(13),
TEXT((Table1[[#This Row],[starttime]]), "h:mm am/pm"),CHAR(13),Table1[[#This Row],[description]],CHAR(13))</f>
        <v>#VALUE!</v>
      </c>
    </row>
    <row r="2386" spans="1:4" x14ac:dyDescent="0.25">
      <c r="A2386" t="e">
        <f>VLOOKUP(Table1[[#This Row],[locationaddress]],VENUEID!$A$2:$B$28,1,TRUE)</f>
        <v>#VALUE!</v>
      </c>
      <c r="B2386" t="e">
        <f>IF(Table1[[#This Row],[categories]]="","",
IF(ISNUMBER(SEARCH("*ADULTS*",Table1[categories])),"ADULTS",
IF(ISNUMBER(SEARCH("*CHILDREN*",Table1[categories])),"CHILDREN",
IF(ISNUMBER(SEARCH("*TEENS*",Table1[categories])),"TEENS"))))</f>
        <v>#VALUE!</v>
      </c>
      <c r="C2386" t="e">
        <f>Table1[[#This Row],[startdatetime]]</f>
        <v>#VALUE!</v>
      </c>
      <c r="D2386" t="e">
        <f>CONCATENATE(Table1[[#This Row],[summary]],
CHAR(13),
Table1[[#This Row],[startdayname]],
", ",
TEXT((Table1[[#This Row],[startshortdate]]),"MMM D"),
CHAR(13),
TEXT((Table1[[#This Row],[starttime]]), "h:mm am/pm"),CHAR(13),Table1[[#This Row],[description]],CHAR(13))</f>
        <v>#VALUE!</v>
      </c>
    </row>
    <row r="2387" spans="1:4" x14ac:dyDescent="0.25">
      <c r="A2387" t="e">
        <f>VLOOKUP(Table1[[#This Row],[locationaddress]],VENUEID!$A$2:$B$28,1,TRUE)</f>
        <v>#VALUE!</v>
      </c>
      <c r="B2387" t="e">
        <f>IF(Table1[[#This Row],[categories]]="","",
IF(ISNUMBER(SEARCH("*ADULTS*",Table1[categories])),"ADULTS",
IF(ISNUMBER(SEARCH("*CHILDREN*",Table1[categories])),"CHILDREN",
IF(ISNUMBER(SEARCH("*TEENS*",Table1[categories])),"TEENS"))))</f>
        <v>#VALUE!</v>
      </c>
      <c r="C2387" t="e">
        <f>Table1[[#This Row],[startdatetime]]</f>
        <v>#VALUE!</v>
      </c>
      <c r="D2387" t="e">
        <f>CONCATENATE(Table1[[#This Row],[summary]],
CHAR(13),
Table1[[#This Row],[startdayname]],
", ",
TEXT((Table1[[#This Row],[startshortdate]]),"MMM D"),
CHAR(13),
TEXT((Table1[[#This Row],[starttime]]), "h:mm am/pm"),CHAR(13),Table1[[#This Row],[description]],CHAR(13))</f>
        <v>#VALUE!</v>
      </c>
    </row>
    <row r="2388" spans="1:4" x14ac:dyDescent="0.25">
      <c r="A2388" t="e">
        <f>VLOOKUP(Table1[[#This Row],[locationaddress]],VENUEID!$A$2:$B$28,1,TRUE)</f>
        <v>#VALUE!</v>
      </c>
      <c r="B2388" t="e">
        <f>IF(Table1[[#This Row],[categories]]="","",
IF(ISNUMBER(SEARCH("*ADULTS*",Table1[categories])),"ADULTS",
IF(ISNUMBER(SEARCH("*CHILDREN*",Table1[categories])),"CHILDREN",
IF(ISNUMBER(SEARCH("*TEENS*",Table1[categories])),"TEENS"))))</f>
        <v>#VALUE!</v>
      </c>
      <c r="C2388" t="e">
        <f>Table1[[#This Row],[startdatetime]]</f>
        <v>#VALUE!</v>
      </c>
      <c r="D2388" t="e">
        <f>CONCATENATE(Table1[[#This Row],[summary]],
CHAR(13),
Table1[[#This Row],[startdayname]],
", ",
TEXT((Table1[[#This Row],[startshortdate]]),"MMM D"),
CHAR(13),
TEXT((Table1[[#This Row],[starttime]]), "h:mm am/pm"),CHAR(13),Table1[[#This Row],[description]],CHAR(13))</f>
        <v>#VALUE!</v>
      </c>
    </row>
    <row r="2389" spans="1:4" x14ac:dyDescent="0.25">
      <c r="A2389" t="e">
        <f>VLOOKUP(Table1[[#This Row],[locationaddress]],VENUEID!$A$2:$B$28,1,TRUE)</f>
        <v>#VALUE!</v>
      </c>
      <c r="B2389" t="e">
        <f>IF(Table1[[#This Row],[categories]]="","",
IF(ISNUMBER(SEARCH("*ADULTS*",Table1[categories])),"ADULTS",
IF(ISNUMBER(SEARCH("*CHILDREN*",Table1[categories])),"CHILDREN",
IF(ISNUMBER(SEARCH("*TEENS*",Table1[categories])),"TEENS"))))</f>
        <v>#VALUE!</v>
      </c>
      <c r="C2389" t="e">
        <f>Table1[[#This Row],[startdatetime]]</f>
        <v>#VALUE!</v>
      </c>
      <c r="D2389" t="e">
        <f>CONCATENATE(Table1[[#This Row],[summary]],
CHAR(13),
Table1[[#This Row],[startdayname]],
", ",
TEXT((Table1[[#This Row],[startshortdate]]),"MMM D"),
CHAR(13),
TEXT((Table1[[#This Row],[starttime]]), "h:mm am/pm"),CHAR(13),Table1[[#This Row],[description]],CHAR(13))</f>
        <v>#VALUE!</v>
      </c>
    </row>
    <row r="2390" spans="1:4" x14ac:dyDescent="0.25">
      <c r="A2390" t="e">
        <f>VLOOKUP(Table1[[#This Row],[locationaddress]],VENUEID!$A$2:$B$28,1,TRUE)</f>
        <v>#VALUE!</v>
      </c>
      <c r="B2390" t="e">
        <f>IF(Table1[[#This Row],[categories]]="","",
IF(ISNUMBER(SEARCH("*ADULTS*",Table1[categories])),"ADULTS",
IF(ISNUMBER(SEARCH("*CHILDREN*",Table1[categories])),"CHILDREN",
IF(ISNUMBER(SEARCH("*TEENS*",Table1[categories])),"TEENS"))))</f>
        <v>#VALUE!</v>
      </c>
      <c r="C2390" t="e">
        <f>Table1[[#This Row],[startdatetime]]</f>
        <v>#VALUE!</v>
      </c>
      <c r="D2390" t="e">
        <f>CONCATENATE(Table1[[#This Row],[summary]],
CHAR(13),
Table1[[#This Row],[startdayname]],
", ",
TEXT((Table1[[#This Row],[startshortdate]]),"MMM D"),
CHAR(13),
TEXT((Table1[[#This Row],[starttime]]), "h:mm am/pm"),CHAR(13),Table1[[#This Row],[description]],CHAR(13))</f>
        <v>#VALUE!</v>
      </c>
    </row>
    <row r="2391" spans="1:4" x14ac:dyDescent="0.25">
      <c r="A2391" t="e">
        <f>VLOOKUP(Table1[[#This Row],[locationaddress]],VENUEID!$A$2:$B$28,1,TRUE)</f>
        <v>#VALUE!</v>
      </c>
      <c r="B2391" t="e">
        <f>IF(Table1[[#This Row],[categories]]="","",
IF(ISNUMBER(SEARCH("*ADULTS*",Table1[categories])),"ADULTS",
IF(ISNUMBER(SEARCH("*CHILDREN*",Table1[categories])),"CHILDREN",
IF(ISNUMBER(SEARCH("*TEENS*",Table1[categories])),"TEENS"))))</f>
        <v>#VALUE!</v>
      </c>
      <c r="C2391" t="e">
        <f>Table1[[#This Row],[startdatetime]]</f>
        <v>#VALUE!</v>
      </c>
      <c r="D2391" t="e">
        <f>CONCATENATE(Table1[[#This Row],[summary]],
CHAR(13),
Table1[[#This Row],[startdayname]],
", ",
TEXT((Table1[[#This Row],[startshortdate]]),"MMM D"),
CHAR(13),
TEXT((Table1[[#This Row],[starttime]]), "h:mm am/pm"),CHAR(13),Table1[[#This Row],[description]],CHAR(13))</f>
        <v>#VALUE!</v>
      </c>
    </row>
    <row r="2392" spans="1:4" x14ac:dyDescent="0.25">
      <c r="A2392" t="e">
        <f>VLOOKUP(Table1[[#This Row],[locationaddress]],VENUEID!$A$2:$B$28,1,TRUE)</f>
        <v>#VALUE!</v>
      </c>
      <c r="B2392" t="e">
        <f>IF(Table1[[#This Row],[categories]]="","",
IF(ISNUMBER(SEARCH("*ADULTS*",Table1[categories])),"ADULTS",
IF(ISNUMBER(SEARCH("*CHILDREN*",Table1[categories])),"CHILDREN",
IF(ISNUMBER(SEARCH("*TEENS*",Table1[categories])),"TEENS"))))</f>
        <v>#VALUE!</v>
      </c>
      <c r="C2392" t="e">
        <f>Table1[[#This Row],[startdatetime]]</f>
        <v>#VALUE!</v>
      </c>
      <c r="D2392" t="e">
        <f>CONCATENATE(Table1[[#This Row],[summary]],
CHAR(13),
Table1[[#This Row],[startdayname]],
", ",
TEXT((Table1[[#This Row],[startshortdate]]),"MMM D"),
CHAR(13),
TEXT((Table1[[#This Row],[starttime]]), "h:mm am/pm"),CHAR(13),Table1[[#This Row],[description]],CHAR(13))</f>
        <v>#VALUE!</v>
      </c>
    </row>
    <row r="2393" spans="1:4" x14ac:dyDescent="0.25">
      <c r="A2393" t="e">
        <f>VLOOKUP(Table1[[#This Row],[locationaddress]],VENUEID!$A$2:$B$28,1,TRUE)</f>
        <v>#VALUE!</v>
      </c>
      <c r="B2393" t="e">
        <f>IF(Table1[[#This Row],[categories]]="","",
IF(ISNUMBER(SEARCH("*ADULTS*",Table1[categories])),"ADULTS",
IF(ISNUMBER(SEARCH("*CHILDREN*",Table1[categories])),"CHILDREN",
IF(ISNUMBER(SEARCH("*TEENS*",Table1[categories])),"TEENS"))))</f>
        <v>#VALUE!</v>
      </c>
      <c r="C2393" t="e">
        <f>Table1[[#This Row],[startdatetime]]</f>
        <v>#VALUE!</v>
      </c>
      <c r="D2393" t="e">
        <f>CONCATENATE(Table1[[#This Row],[summary]],
CHAR(13),
Table1[[#This Row],[startdayname]],
", ",
TEXT((Table1[[#This Row],[startshortdate]]),"MMM D"),
CHAR(13),
TEXT((Table1[[#This Row],[starttime]]), "h:mm am/pm"),CHAR(13),Table1[[#This Row],[description]],CHAR(13))</f>
        <v>#VALUE!</v>
      </c>
    </row>
    <row r="2394" spans="1:4" x14ac:dyDescent="0.25">
      <c r="A2394" t="e">
        <f>VLOOKUP(Table1[[#This Row],[locationaddress]],VENUEID!$A$2:$B$28,1,TRUE)</f>
        <v>#VALUE!</v>
      </c>
      <c r="B2394" t="e">
        <f>IF(Table1[[#This Row],[categories]]="","",
IF(ISNUMBER(SEARCH("*ADULTS*",Table1[categories])),"ADULTS",
IF(ISNUMBER(SEARCH("*CHILDREN*",Table1[categories])),"CHILDREN",
IF(ISNUMBER(SEARCH("*TEENS*",Table1[categories])),"TEENS"))))</f>
        <v>#VALUE!</v>
      </c>
      <c r="C2394" t="e">
        <f>Table1[[#This Row],[startdatetime]]</f>
        <v>#VALUE!</v>
      </c>
      <c r="D2394" t="e">
        <f>CONCATENATE(Table1[[#This Row],[summary]],
CHAR(13),
Table1[[#This Row],[startdayname]],
", ",
TEXT((Table1[[#This Row],[startshortdate]]),"MMM D"),
CHAR(13),
TEXT((Table1[[#This Row],[starttime]]), "h:mm am/pm"),CHAR(13),Table1[[#This Row],[description]],CHAR(13))</f>
        <v>#VALUE!</v>
      </c>
    </row>
    <row r="2395" spans="1:4" x14ac:dyDescent="0.25">
      <c r="A2395" t="e">
        <f>VLOOKUP(Table1[[#This Row],[locationaddress]],VENUEID!$A$2:$B$28,1,TRUE)</f>
        <v>#VALUE!</v>
      </c>
      <c r="B2395" t="e">
        <f>IF(Table1[[#This Row],[categories]]="","",
IF(ISNUMBER(SEARCH("*ADULTS*",Table1[categories])),"ADULTS",
IF(ISNUMBER(SEARCH("*CHILDREN*",Table1[categories])),"CHILDREN",
IF(ISNUMBER(SEARCH("*TEENS*",Table1[categories])),"TEENS"))))</f>
        <v>#VALUE!</v>
      </c>
      <c r="C2395" t="e">
        <f>Table1[[#This Row],[startdatetime]]</f>
        <v>#VALUE!</v>
      </c>
      <c r="D2395" t="e">
        <f>CONCATENATE(Table1[[#This Row],[summary]],
CHAR(13),
Table1[[#This Row],[startdayname]],
", ",
TEXT((Table1[[#This Row],[startshortdate]]),"MMM D"),
CHAR(13),
TEXT((Table1[[#This Row],[starttime]]), "h:mm am/pm"),CHAR(13),Table1[[#This Row],[description]],CHAR(13))</f>
        <v>#VALUE!</v>
      </c>
    </row>
    <row r="2396" spans="1:4" x14ac:dyDescent="0.25">
      <c r="A2396" t="e">
        <f>VLOOKUP(Table1[[#This Row],[locationaddress]],VENUEID!$A$2:$B$28,1,TRUE)</f>
        <v>#VALUE!</v>
      </c>
      <c r="B2396" t="e">
        <f>IF(Table1[[#This Row],[categories]]="","",
IF(ISNUMBER(SEARCH("*ADULTS*",Table1[categories])),"ADULTS",
IF(ISNUMBER(SEARCH("*CHILDREN*",Table1[categories])),"CHILDREN",
IF(ISNUMBER(SEARCH("*TEENS*",Table1[categories])),"TEENS"))))</f>
        <v>#VALUE!</v>
      </c>
      <c r="C2396" t="e">
        <f>Table1[[#This Row],[startdatetime]]</f>
        <v>#VALUE!</v>
      </c>
      <c r="D2396" t="e">
        <f>CONCATENATE(Table1[[#This Row],[summary]],
CHAR(13),
Table1[[#This Row],[startdayname]],
", ",
TEXT((Table1[[#This Row],[startshortdate]]),"MMM D"),
CHAR(13),
TEXT((Table1[[#This Row],[starttime]]), "h:mm am/pm"),CHAR(13),Table1[[#This Row],[description]],CHAR(13))</f>
        <v>#VALUE!</v>
      </c>
    </row>
    <row r="2397" spans="1:4" x14ac:dyDescent="0.25">
      <c r="A2397" t="e">
        <f>VLOOKUP(Table1[[#This Row],[locationaddress]],VENUEID!$A$2:$B$28,1,TRUE)</f>
        <v>#VALUE!</v>
      </c>
      <c r="B2397" t="e">
        <f>IF(Table1[[#This Row],[categories]]="","",
IF(ISNUMBER(SEARCH("*ADULTS*",Table1[categories])),"ADULTS",
IF(ISNUMBER(SEARCH("*CHILDREN*",Table1[categories])),"CHILDREN",
IF(ISNUMBER(SEARCH("*TEENS*",Table1[categories])),"TEENS"))))</f>
        <v>#VALUE!</v>
      </c>
      <c r="C2397" t="e">
        <f>Table1[[#This Row],[startdatetime]]</f>
        <v>#VALUE!</v>
      </c>
      <c r="D2397" t="e">
        <f>CONCATENATE(Table1[[#This Row],[summary]],
CHAR(13),
Table1[[#This Row],[startdayname]],
", ",
TEXT((Table1[[#This Row],[startshortdate]]),"MMM D"),
CHAR(13),
TEXT((Table1[[#This Row],[starttime]]), "h:mm am/pm"),CHAR(13),Table1[[#This Row],[description]],CHAR(13))</f>
        <v>#VALUE!</v>
      </c>
    </row>
    <row r="2398" spans="1:4" x14ac:dyDescent="0.25">
      <c r="A2398" t="e">
        <f>VLOOKUP(Table1[[#This Row],[locationaddress]],VENUEID!$A$2:$B$28,1,TRUE)</f>
        <v>#VALUE!</v>
      </c>
      <c r="B2398" t="e">
        <f>IF(Table1[[#This Row],[categories]]="","",
IF(ISNUMBER(SEARCH("*ADULTS*",Table1[categories])),"ADULTS",
IF(ISNUMBER(SEARCH("*CHILDREN*",Table1[categories])),"CHILDREN",
IF(ISNUMBER(SEARCH("*TEENS*",Table1[categories])),"TEENS"))))</f>
        <v>#VALUE!</v>
      </c>
      <c r="C2398" t="e">
        <f>Table1[[#This Row],[startdatetime]]</f>
        <v>#VALUE!</v>
      </c>
      <c r="D2398" t="e">
        <f>CONCATENATE(Table1[[#This Row],[summary]],
CHAR(13),
Table1[[#This Row],[startdayname]],
", ",
TEXT((Table1[[#This Row],[startshortdate]]),"MMM D"),
CHAR(13),
TEXT((Table1[[#This Row],[starttime]]), "h:mm am/pm"),CHAR(13),Table1[[#This Row],[description]],CHAR(13))</f>
        <v>#VALUE!</v>
      </c>
    </row>
    <row r="2399" spans="1:4" x14ac:dyDescent="0.25">
      <c r="A2399" t="e">
        <f>VLOOKUP(Table1[[#This Row],[locationaddress]],VENUEID!$A$2:$B$28,1,TRUE)</f>
        <v>#VALUE!</v>
      </c>
      <c r="B2399" t="e">
        <f>IF(Table1[[#This Row],[categories]]="","",
IF(ISNUMBER(SEARCH("*ADULTS*",Table1[categories])),"ADULTS",
IF(ISNUMBER(SEARCH("*CHILDREN*",Table1[categories])),"CHILDREN",
IF(ISNUMBER(SEARCH("*TEENS*",Table1[categories])),"TEENS"))))</f>
        <v>#VALUE!</v>
      </c>
      <c r="C2399" t="e">
        <f>Table1[[#This Row],[startdatetime]]</f>
        <v>#VALUE!</v>
      </c>
      <c r="D2399" t="e">
        <f>CONCATENATE(Table1[[#This Row],[summary]],
CHAR(13),
Table1[[#This Row],[startdayname]],
", ",
TEXT((Table1[[#This Row],[startshortdate]]),"MMM D"),
CHAR(13),
TEXT((Table1[[#This Row],[starttime]]), "h:mm am/pm"),CHAR(13),Table1[[#This Row],[description]],CHAR(13))</f>
        <v>#VALUE!</v>
      </c>
    </row>
    <row r="2400" spans="1:4" x14ac:dyDescent="0.25">
      <c r="A2400" t="e">
        <f>VLOOKUP(Table1[[#This Row],[locationaddress]],VENUEID!$A$2:$B$28,1,TRUE)</f>
        <v>#VALUE!</v>
      </c>
      <c r="B2400" t="e">
        <f>IF(Table1[[#This Row],[categories]]="","",
IF(ISNUMBER(SEARCH("*ADULTS*",Table1[categories])),"ADULTS",
IF(ISNUMBER(SEARCH("*CHILDREN*",Table1[categories])),"CHILDREN",
IF(ISNUMBER(SEARCH("*TEENS*",Table1[categories])),"TEENS"))))</f>
        <v>#VALUE!</v>
      </c>
      <c r="C2400" t="e">
        <f>Table1[[#This Row],[startdatetime]]</f>
        <v>#VALUE!</v>
      </c>
      <c r="D2400" t="e">
        <f>CONCATENATE(Table1[[#This Row],[summary]],
CHAR(13),
Table1[[#This Row],[startdayname]],
", ",
TEXT((Table1[[#This Row],[startshortdate]]),"MMM D"),
CHAR(13),
TEXT((Table1[[#This Row],[starttime]]), "h:mm am/pm"),CHAR(13),Table1[[#This Row],[description]],CHAR(13))</f>
        <v>#VALUE!</v>
      </c>
    </row>
    <row r="2401" spans="1:4" x14ac:dyDescent="0.25">
      <c r="A2401" t="e">
        <f>VLOOKUP(Table1[[#This Row],[locationaddress]],VENUEID!$A$2:$B$28,1,TRUE)</f>
        <v>#VALUE!</v>
      </c>
      <c r="B2401" t="e">
        <f>IF(Table1[[#This Row],[categories]]="","",
IF(ISNUMBER(SEARCH("*ADULTS*",Table1[categories])),"ADULTS",
IF(ISNUMBER(SEARCH("*CHILDREN*",Table1[categories])),"CHILDREN",
IF(ISNUMBER(SEARCH("*TEENS*",Table1[categories])),"TEENS"))))</f>
        <v>#VALUE!</v>
      </c>
      <c r="C2401" t="e">
        <f>Table1[[#This Row],[startdatetime]]</f>
        <v>#VALUE!</v>
      </c>
      <c r="D2401" t="e">
        <f>CONCATENATE(Table1[[#This Row],[summary]],
CHAR(13),
Table1[[#This Row],[startdayname]],
", ",
TEXT((Table1[[#This Row],[startshortdate]]),"MMM D"),
CHAR(13),
TEXT((Table1[[#This Row],[starttime]]), "h:mm am/pm"),CHAR(13),Table1[[#This Row],[description]],CHAR(13))</f>
        <v>#VALUE!</v>
      </c>
    </row>
    <row r="2402" spans="1:4" x14ac:dyDescent="0.25">
      <c r="A2402" t="e">
        <f>VLOOKUP(Table1[[#This Row],[locationaddress]],VENUEID!$A$2:$B$28,1,TRUE)</f>
        <v>#VALUE!</v>
      </c>
      <c r="B2402" t="e">
        <f>IF(Table1[[#This Row],[categories]]="","",
IF(ISNUMBER(SEARCH("*ADULTS*",Table1[categories])),"ADULTS",
IF(ISNUMBER(SEARCH("*CHILDREN*",Table1[categories])),"CHILDREN",
IF(ISNUMBER(SEARCH("*TEENS*",Table1[categories])),"TEENS"))))</f>
        <v>#VALUE!</v>
      </c>
      <c r="C2402" t="e">
        <f>Table1[[#This Row],[startdatetime]]</f>
        <v>#VALUE!</v>
      </c>
      <c r="D2402" t="e">
        <f>CONCATENATE(Table1[[#This Row],[summary]],
CHAR(13),
Table1[[#This Row],[startdayname]],
", ",
TEXT((Table1[[#This Row],[startshortdate]]),"MMM D"),
CHAR(13),
TEXT((Table1[[#This Row],[starttime]]), "h:mm am/pm"),CHAR(13),Table1[[#This Row],[description]],CHAR(13))</f>
        <v>#VALUE!</v>
      </c>
    </row>
    <row r="2403" spans="1:4" x14ac:dyDescent="0.25">
      <c r="A2403" t="e">
        <f>VLOOKUP(Table1[[#This Row],[locationaddress]],VENUEID!$A$2:$B$28,1,TRUE)</f>
        <v>#VALUE!</v>
      </c>
      <c r="B2403" t="e">
        <f>IF(Table1[[#This Row],[categories]]="","",
IF(ISNUMBER(SEARCH("*ADULTS*",Table1[categories])),"ADULTS",
IF(ISNUMBER(SEARCH("*CHILDREN*",Table1[categories])),"CHILDREN",
IF(ISNUMBER(SEARCH("*TEENS*",Table1[categories])),"TEENS"))))</f>
        <v>#VALUE!</v>
      </c>
      <c r="C2403" t="e">
        <f>Table1[[#This Row],[startdatetime]]</f>
        <v>#VALUE!</v>
      </c>
      <c r="D2403" t="e">
        <f>CONCATENATE(Table1[[#This Row],[summary]],
CHAR(13),
Table1[[#This Row],[startdayname]],
", ",
TEXT((Table1[[#This Row],[startshortdate]]),"MMM D"),
CHAR(13),
TEXT((Table1[[#This Row],[starttime]]), "h:mm am/pm"),CHAR(13),Table1[[#This Row],[description]],CHAR(13))</f>
        <v>#VALUE!</v>
      </c>
    </row>
    <row r="2404" spans="1:4" x14ac:dyDescent="0.25">
      <c r="A2404" t="e">
        <f>VLOOKUP(Table1[[#This Row],[locationaddress]],VENUEID!$A$2:$B$28,1,TRUE)</f>
        <v>#VALUE!</v>
      </c>
      <c r="B2404" t="e">
        <f>IF(Table1[[#This Row],[categories]]="","",
IF(ISNUMBER(SEARCH("*ADULTS*",Table1[categories])),"ADULTS",
IF(ISNUMBER(SEARCH("*CHILDREN*",Table1[categories])),"CHILDREN",
IF(ISNUMBER(SEARCH("*TEENS*",Table1[categories])),"TEENS"))))</f>
        <v>#VALUE!</v>
      </c>
      <c r="C2404" t="e">
        <f>Table1[[#This Row],[startdatetime]]</f>
        <v>#VALUE!</v>
      </c>
      <c r="D2404" t="e">
        <f>CONCATENATE(Table1[[#This Row],[summary]],
CHAR(13),
Table1[[#This Row],[startdayname]],
", ",
TEXT((Table1[[#This Row],[startshortdate]]),"MMM D"),
CHAR(13),
TEXT((Table1[[#This Row],[starttime]]), "h:mm am/pm"),CHAR(13),Table1[[#This Row],[description]],CHAR(13))</f>
        <v>#VALUE!</v>
      </c>
    </row>
    <row r="2405" spans="1:4" x14ac:dyDescent="0.25">
      <c r="A2405" t="e">
        <f>VLOOKUP(Table1[[#This Row],[locationaddress]],VENUEID!$A$2:$B$28,1,TRUE)</f>
        <v>#VALUE!</v>
      </c>
      <c r="B2405" t="e">
        <f>IF(Table1[[#This Row],[categories]]="","",
IF(ISNUMBER(SEARCH("*ADULTS*",Table1[categories])),"ADULTS",
IF(ISNUMBER(SEARCH("*CHILDREN*",Table1[categories])),"CHILDREN",
IF(ISNUMBER(SEARCH("*TEENS*",Table1[categories])),"TEENS"))))</f>
        <v>#VALUE!</v>
      </c>
      <c r="C2405" t="e">
        <f>Table1[[#This Row],[startdatetime]]</f>
        <v>#VALUE!</v>
      </c>
      <c r="D2405" t="e">
        <f>CONCATENATE(Table1[[#This Row],[summary]],
CHAR(13),
Table1[[#This Row],[startdayname]],
", ",
TEXT((Table1[[#This Row],[startshortdate]]),"MMM D"),
CHAR(13),
TEXT((Table1[[#This Row],[starttime]]), "h:mm am/pm"),CHAR(13),Table1[[#This Row],[description]],CHAR(13))</f>
        <v>#VALUE!</v>
      </c>
    </row>
    <row r="2406" spans="1:4" x14ac:dyDescent="0.25">
      <c r="A2406" t="e">
        <f>VLOOKUP(Table1[[#This Row],[locationaddress]],VENUEID!$A$2:$B$28,1,TRUE)</f>
        <v>#VALUE!</v>
      </c>
      <c r="B2406" t="e">
        <f>IF(Table1[[#This Row],[categories]]="","",
IF(ISNUMBER(SEARCH("*ADULTS*",Table1[categories])),"ADULTS",
IF(ISNUMBER(SEARCH("*CHILDREN*",Table1[categories])),"CHILDREN",
IF(ISNUMBER(SEARCH("*TEENS*",Table1[categories])),"TEENS"))))</f>
        <v>#VALUE!</v>
      </c>
      <c r="C2406" t="e">
        <f>Table1[[#This Row],[startdatetime]]</f>
        <v>#VALUE!</v>
      </c>
      <c r="D2406" t="e">
        <f>CONCATENATE(Table1[[#This Row],[summary]],
CHAR(13),
Table1[[#This Row],[startdayname]],
", ",
TEXT((Table1[[#This Row],[startshortdate]]),"MMM D"),
CHAR(13),
TEXT((Table1[[#This Row],[starttime]]), "h:mm am/pm"),CHAR(13),Table1[[#This Row],[description]],CHAR(13))</f>
        <v>#VALUE!</v>
      </c>
    </row>
    <row r="2407" spans="1:4" x14ac:dyDescent="0.25">
      <c r="A2407" t="e">
        <f>VLOOKUP(Table1[[#This Row],[locationaddress]],VENUEID!$A$2:$B$28,1,TRUE)</f>
        <v>#VALUE!</v>
      </c>
      <c r="B2407" t="e">
        <f>IF(Table1[[#This Row],[categories]]="","",
IF(ISNUMBER(SEARCH("*ADULTS*",Table1[categories])),"ADULTS",
IF(ISNUMBER(SEARCH("*CHILDREN*",Table1[categories])),"CHILDREN",
IF(ISNUMBER(SEARCH("*TEENS*",Table1[categories])),"TEENS"))))</f>
        <v>#VALUE!</v>
      </c>
      <c r="C2407" t="e">
        <f>Table1[[#This Row],[startdatetime]]</f>
        <v>#VALUE!</v>
      </c>
      <c r="D2407" t="e">
        <f>CONCATENATE(Table1[[#This Row],[summary]],
CHAR(13),
Table1[[#This Row],[startdayname]],
", ",
TEXT((Table1[[#This Row],[startshortdate]]),"MMM D"),
CHAR(13),
TEXT((Table1[[#This Row],[starttime]]), "h:mm am/pm"),CHAR(13),Table1[[#This Row],[description]],CHAR(13))</f>
        <v>#VALUE!</v>
      </c>
    </row>
    <row r="2408" spans="1:4" x14ac:dyDescent="0.25">
      <c r="A2408" t="e">
        <f>VLOOKUP(Table1[[#This Row],[locationaddress]],VENUEID!$A$2:$B$28,1,TRUE)</f>
        <v>#VALUE!</v>
      </c>
      <c r="B2408" t="e">
        <f>IF(Table1[[#This Row],[categories]]="","",
IF(ISNUMBER(SEARCH("*ADULTS*",Table1[categories])),"ADULTS",
IF(ISNUMBER(SEARCH("*CHILDREN*",Table1[categories])),"CHILDREN",
IF(ISNUMBER(SEARCH("*TEENS*",Table1[categories])),"TEENS"))))</f>
        <v>#VALUE!</v>
      </c>
      <c r="C2408" t="e">
        <f>Table1[[#This Row],[startdatetime]]</f>
        <v>#VALUE!</v>
      </c>
      <c r="D2408" t="e">
        <f>CONCATENATE(Table1[[#This Row],[summary]],
CHAR(13),
Table1[[#This Row],[startdayname]],
", ",
TEXT((Table1[[#This Row],[startshortdate]]),"MMM D"),
CHAR(13),
TEXT((Table1[[#This Row],[starttime]]), "h:mm am/pm"),CHAR(13),Table1[[#This Row],[description]],CHAR(13))</f>
        <v>#VALUE!</v>
      </c>
    </row>
    <row r="2409" spans="1:4" x14ac:dyDescent="0.25">
      <c r="A2409" t="e">
        <f>VLOOKUP(Table1[[#This Row],[locationaddress]],VENUEID!$A$2:$B$28,1,TRUE)</f>
        <v>#VALUE!</v>
      </c>
      <c r="B2409" t="e">
        <f>IF(Table1[[#This Row],[categories]]="","",
IF(ISNUMBER(SEARCH("*ADULTS*",Table1[categories])),"ADULTS",
IF(ISNUMBER(SEARCH("*CHILDREN*",Table1[categories])),"CHILDREN",
IF(ISNUMBER(SEARCH("*TEENS*",Table1[categories])),"TEENS"))))</f>
        <v>#VALUE!</v>
      </c>
      <c r="C2409" t="e">
        <f>Table1[[#This Row],[startdatetime]]</f>
        <v>#VALUE!</v>
      </c>
      <c r="D2409" t="e">
        <f>CONCATENATE(Table1[[#This Row],[summary]],
CHAR(13),
Table1[[#This Row],[startdayname]],
", ",
TEXT((Table1[[#This Row],[startshortdate]]),"MMM D"),
CHAR(13),
TEXT((Table1[[#This Row],[starttime]]), "h:mm am/pm"),CHAR(13),Table1[[#This Row],[description]],CHAR(13))</f>
        <v>#VALUE!</v>
      </c>
    </row>
    <row r="2410" spans="1:4" x14ac:dyDescent="0.25">
      <c r="A2410" t="e">
        <f>VLOOKUP(Table1[[#This Row],[locationaddress]],VENUEID!$A$2:$B$28,1,TRUE)</f>
        <v>#VALUE!</v>
      </c>
      <c r="B2410" t="e">
        <f>IF(Table1[[#This Row],[categories]]="","",
IF(ISNUMBER(SEARCH("*ADULTS*",Table1[categories])),"ADULTS",
IF(ISNUMBER(SEARCH("*CHILDREN*",Table1[categories])),"CHILDREN",
IF(ISNUMBER(SEARCH("*TEENS*",Table1[categories])),"TEENS"))))</f>
        <v>#VALUE!</v>
      </c>
      <c r="C2410" t="e">
        <f>Table1[[#This Row],[startdatetime]]</f>
        <v>#VALUE!</v>
      </c>
      <c r="D2410" t="e">
        <f>CONCATENATE(Table1[[#This Row],[summary]],
CHAR(13),
Table1[[#This Row],[startdayname]],
", ",
TEXT((Table1[[#This Row],[startshortdate]]),"MMM D"),
CHAR(13),
TEXT((Table1[[#This Row],[starttime]]), "h:mm am/pm"),CHAR(13),Table1[[#This Row],[description]],CHAR(13))</f>
        <v>#VALUE!</v>
      </c>
    </row>
    <row r="2411" spans="1:4" x14ac:dyDescent="0.25">
      <c r="A2411" t="e">
        <f>VLOOKUP(Table1[[#This Row],[locationaddress]],VENUEID!$A$2:$B$28,1,TRUE)</f>
        <v>#VALUE!</v>
      </c>
      <c r="B2411" t="e">
        <f>IF(Table1[[#This Row],[categories]]="","",
IF(ISNUMBER(SEARCH("*ADULTS*",Table1[categories])),"ADULTS",
IF(ISNUMBER(SEARCH("*CHILDREN*",Table1[categories])),"CHILDREN",
IF(ISNUMBER(SEARCH("*TEENS*",Table1[categories])),"TEENS"))))</f>
        <v>#VALUE!</v>
      </c>
      <c r="C2411" t="e">
        <f>Table1[[#This Row],[startdatetime]]</f>
        <v>#VALUE!</v>
      </c>
      <c r="D2411" t="e">
        <f>CONCATENATE(Table1[[#This Row],[summary]],
CHAR(13),
Table1[[#This Row],[startdayname]],
", ",
TEXT((Table1[[#This Row],[startshortdate]]),"MMM D"),
CHAR(13),
TEXT((Table1[[#This Row],[starttime]]), "h:mm am/pm"),CHAR(13),Table1[[#This Row],[description]],CHAR(13))</f>
        <v>#VALUE!</v>
      </c>
    </row>
    <row r="2412" spans="1:4" x14ac:dyDescent="0.25">
      <c r="A2412" t="e">
        <f>VLOOKUP(Table1[[#This Row],[locationaddress]],VENUEID!$A$2:$B$28,1,TRUE)</f>
        <v>#VALUE!</v>
      </c>
      <c r="B2412" t="e">
        <f>IF(Table1[[#This Row],[categories]]="","",
IF(ISNUMBER(SEARCH("*ADULTS*",Table1[categories])),"ADULTS",
IF(ISNUMBER(SEARCH("*CHILDREN*",Table1[categories])),"CHILDREN",
IF(ISNUMBER(SEARCH("*TEENS*",Table1[categories])),"TEENS"))))</f>
        <v>#VALUE!</v>
      </c>
      <c r="C2412" t="e">
        <f>Table1[[#This Row],[startdatetime]]</f>
        <v>#VALUE!</v>
      </c>
      <c r="D2412" t="e">
        <f>CONCATENATE(Table1[[#This Row],[summary]],
CHAR(13),
Table1[[#This Row],[startdayname]],
", ",
TEXT((Table1[[#This Row],[startshortdate]]),"MMM D"),
CHAR(13),
TEXT((Table1[[#This Row],[starttime]]), "h:mm am/pm"),CHAR(13),Table1[[#This Row],[description]],CHAR(13))</f>
        <v>#VALUE!</v>
      </c>
    </row>
    <row r="2413" spans="1:4" x14ac:dyDescent="0.25">
      <c r="A2413" t="e">
        <f>VLOOKUP(Table1[[#This Row],[locationaddress]],VENUEID!$A$2:$B$28,1,TRUE)</f>
        <v>#VALUE!</v>
      </c>
      <c r="B2413" t="e">
        <f>IF(Table1[[#This Row],[categories]]="","",
IF(ISNUMBER(SEARCH("*ADULTS*",Table1[categories])),"ADULTS",
IF(ISNUMBER(SEARCH("*CHILDREN*",Table1[categories])),"CHILDREN",
IF(ISNUMBER(SEARCH("*TEENS*",Table1[categories])),"TEENS"))))</f>
        <v>#VALUE!</v>
      </c>
      <c r="C2413" t="e">
        <f>Table1[[#This Row],[startdatetime]]</f>
        <v>#VALUE!</v>
      </c>
      <c r="D2413" t="e">
        <f>CONCATENATE(Table1[[#This Row],[summary]],
CHAR(13),
Table1[[#This Row],[startdayname]],
", ",
TEXT((Table1[[#This Row],[startshortdate]]),"MMM D"),
CHAR(13),
TEXT((Table1[[#This Row],[starttime]]), "h:mm am/pm"),CHAR(13),Table1[[#This Row],[description]],CHAR(13))</f>
        <v>#VALUE!</v>
      </c>
    </row>
    <row r="2414" spans="1:4" x14ac:dyDescent="0.25">
      <c r="A2414" t="e">
        <f>VLOOKUP(Table1[[#This Row],[locationaddress]],VENUEID!$A$2:$B$28,1,TRUE)</f>
        <v>#VALUE!</v>
      </c>
      <c r="B2414" t="e">
        <f>IF(Table1[[#This Row],[categories]]="","",
IF(ISNUMBER(SEARCH("*ADULTS*",Table1[categories])),"ADULTS",
IF(ISNUMBER(SEARCH("*CHILDREN*",Table1[categories])),"CHILDREN",
IF(ISNUMBER(SEARCH("*TEENS*",Table1[categories])),"TEENS"))))</f>
        <v>#VALUE!</v>
      </c>
      <c r="C2414" t="e">
        <f>Table1[[#This Row],[startdatetime]]</f>
        <v>#VALUE!</v>
      </c>
      <c r="D2414" t="e">
        <f>CONCATENATE(Table1[[#This Row],[summary]],
CHAR(13),
Table1[[#This Row],[startdayname]],
", ",
TEXT((Table1[[#This Row],[startshortdate]]),"MMM D"),
CHAR(13),
TEXT((Table1[[#This Row],[starttime]]), "h:mm am/pm"),CHAR(13),Table1[[#This Row],[description]],CHAR(13))</f>
        <v>#VALUE!</v>
      </c>
    </row>
    <row r="2415" spans="1:4" x14ac:dyDescent="0.25">
      <c r="A2415" t="e">
        <f>VLOOKUP(Table1[[#This Row],[locationaddress]],VENUEID!$A$2:$B$28,1,TRUE)</f>
        <v>#VALUE!</v>
      </c>
      <c r="B2415" t="e">
        <f>IF(Table1[[#This Row],[categories]]="","",
IF(ISNUMBER(SEARCH("*ADULTS*",Table1[categories])),"ADULTS",
IF(ISNUMBER(SEARCH("*CHILDREN*",Table1[categories])),"CHILDREN",
IF(ISNUMBER(SEARCH("*TEENS*",Table1[categories])),"TEENS"))))</f>
        <v>#VALUE!</v>
      </c>
      <c r="C2415" t="e">
        <f>Table1[[#This Row],[startdatetime]]</f>
        <v>#VALUE!</v>
      </c>
      <c r="D2415" t="e">
        <f>CONCATENATE(Table1[[#This Row],[summary]],
CHAR(13),
Table1[[#This Row],[startdayname]],
", ",
TEXT((Table1[[#This Row],[startshortdate]]),"MMM D"),
CHAR(13),
TEXT((Table1[[#This Row],[starttime]]), "h:mm am/pm"),CHAR(13),Table1[[#This Row],[description]],CHAR(13))</f>
        <v>#VALUE!</v>
      </c>
    </row>
    <row r="2416" spans="1:4" x14ac:dyDescent="0.25">
      <c r="A2416" t="e">
        <f>VLOOKUP(Table1[[#This Row],[locationaddress]],VENUEID!$A$2:$B$28,1,TRUE)</f>
        <v>#VALUE!</v>
      </c>
      <c r="B2416" t="e">
        <f>IF(Table1[[#This Row],[categories]]="","",
IF(ISNUMBER(SEARCH("*ADULTS*",Table1[categories])),"ADULTS",
IF(ISNUMBER(SEARCH("*CHILDREN*",Table1[categories])),"CHILDREN",
IF(ISNUMBER(SEARCH("*TEENS*",Table1[categories])),"TEENS"))))</f>
        <v>#VALUE!</v>
      </c>
      <c r="C2416" t="e">
        <f>Table1[[#This Row],[startdatetime]]</f>
        <v>#VALUE!</v>
      </c>
      <c r="D2416" t="e">
        <f>CONCATENATE(Table1[[#This Row],[summary]],
CHAR(13),
Table1[[#This Row],[startdayname]],
", ",
TEXT((Table1[[#This Row],[startshortdate]]),"MMM D"),
CHAR(13),
TEXT((Table1[[#This Row],[starttime]]), "h:mm am/pm"),CHAR(13),Table1[[#This Row],[description]],CHAR(13))</f>
        <v>#VALUE!</v>
      </c>
    </row>
  </sheetData>
  <sortState ref="A2:D345">
    <sortCondition ref="B133" customList="CHILDREN,TEENS,ADULTS"/>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302"/>
  <sheetViews>
    <sheetView workbookViewId="0">
      <selection activeCell="D25" sqref="D25"/>
    </sheetView>
  </sheetViews>
  <sheetFormatPr defaultRowHeight="15" x14ac:dyDescent="0.25"/>
  <cols>
    <col min="1" max="1" width="13.140625" customWidth="1"/>
    <col min="2" max="2" width="19" customWidth="1"/>
    <col min="3" max="3" width="255.7109375" hidden="1" customWidth="1"/>
    <col min="4" max="4" width="255.7109375"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15" t="s">
        <v>1244</v>
      </c>
      <c r="B5" s="15" t="s">
        <v>950</v>
      </c>
      <c r="C5" s="15" t="s">
        <v>1242</v>
      </c>
      <c r="D5" s="15" t="s">
        <v>1212</v>
      </c>
    </row>
    <row r="6" spans="1:4" x14ac:dyDescent="0.25">
      <c r="A6" t="s">
        <v>46</v>
      </c>
    </row>
    <row r="7" spans="1:4" x14ac:dyDescent="0.25">
      <c r="B7" t="s">
        <v>925</v>
      </c>
    </row>
    <row r="8" spans="1:4" x14ac:dyDescent="0.25">
      <c r="C8" t="s">
        <v>136</v>
      </c>
    </row>
    <row r="9" spans="1:4" x14ac:dyDescent="0.25">
      <c r="D9" t="s">
        <v>1249</v>
      </c>
    </row>
    <row r="10" spans="1:4" x14ac:dyDescent="0.25">
      <c r="C10" t="s">
        <v>150</v>
      </c>
    </row>
    <row r="11" spans="1:4" x14ac:dyDescent="0.25">
      <c r="D11" t="s">
        <v>1250</v>
      </c>
    </row>
    <row r="12" spans="1:4" x14ac:dyDescent="0.25">
      <c r="C12" t="s">
        <v>155</v>
      </c>
    </row>
    <row r="13" spans="1:4" x14ac:dyDescent="0.25">
      <c r="D13" t="s">
        <v>1251</v>
      </c>
    </row>
    <row r="14" spans="1:4" x14ac:dyDescent="0.25">
      <c r="C14" t="s">
        <v>174</v>
      </c>
    </row>
    <row r="15" spans="1:4" x14ac:dyDescent="0.25">
      <c r="D15" t="s">
        <v>1252</v>
      </c>
    </row>
    <row r="16" spans="1:4" x14ac:dyDescent="0.25">
      <c r="C16" t="s">
        <v>197</v>
      </c>
    </row>
    <row r="17" spans="3:4" x14ac:dyDescent="0.25">
      <c r="D17" t="s">
        <v>1253</v>
      </c>
    </row>
    <row r="18" spans="3:4" x14ac:dyDescent="0.25">
      <c r="C18" t="s">
        <v>202</v>
      </c>
    </row>
    <row r="19" spans="3:4" x14ac:dyDescent="0.25">
      <c r="D19" t="s">
        <v>1254</v>
      </c>
    </row>
    <row r="20" spans="3:4" x14ac:dyDescent="0.25">
      <c r="C20" t="s">
        <v>211</v>
      </c>
    </row>
    <row r="21" spans="3:4" x14ac:dyDescent="0.25">
      <c r="D21" t="s">
        <v>1255</v>
      </c>
    </row>
    <row r="22" spans="3:4" x14ac:dyDescent="0.25">
      <c r="C22" t="s">
        <v>215</v>
      </c>
    </row>
    <row r="23" spans="3:4" x14ac:dyDescent="0.25">
      <c r="D23" t="s">
        <v>1256</v>
      </c>
    </row>
    <row r="24" spans="3:4" x14ac:dyDescent="0.25">
      <c r="C24" t="s">
        <v>229</v>
      </c>
    </row>
    <row r="25" spans="3:4" x14ac:dyDescent="0.25">
      <c r="D25" t="s">
        <v>1257</v>
      </c>
    </row>
    <row r="26" spans="3:4" x14ac:dyDescent="0.25">
      <c r="C26" t="s">
        <v>237</v>
      </c>
    </row>
    <row r="27" spans="3:4" x14ac:dyDescent="0.25">
      <c r="D27" t="s">
        <v>1258</v>
      </c>
    </row>
    <row r="28" spans="3:4" x14ac:dyDescent="0.25">
      <c r="C28" t="s">
        <v>239</v>
      </c>
    </row>
    <row r="29" spans="3:4" x14ac:dyDescent="0.25">
      <c r="D29" t="s">
        <v>1259</v>
      </c>
    </row>
    <row r="30" spans="3:4" x14ac:dyDescent="0.25">
      <c r="C30" t="s">
        <v>233</v>
      </c>
    </row>
    <row r="31" spans="3:4" x14ac:dyDescent="0.25">
      <c r="D31" t="s">
        <v>1260</v>
      </c>
    </row>
    <row r="32" spans="3:4" x14ac:dyDescent="0.25">
      <c r="C32" t="s">
        <v>305</v>
      </c>
    </row>
    <row r="33" spans="3:4" x14ac:dyDescent="0.25">
      <c r="D33" t="s">
        <v>1261</v>
      </c>
    </row>
    <row r="34" spans="3:4" x14ac:dyDescent="0.25">
      <c r="C34" t="s">
        <v>325</v>
      </c>
    </row>
    <row r="35" spans="3:4" x14ac:dyDescent="0.25">
      <c r="D35" t="s">
        <v>1262</v>
      </c>
    </row>
    <row r="36" spans="3:4" x14ac:dyDescent="0.25">
      <c r="C36" t="s">
        <v>332</v>
      </c>
    </row>
    <row r="37" spans="3:4" x14ac:dyDescent="0.25">
      <c r="D37" t="s">
        <v>1263</v>
      </c>
    </row>
    <row r="38" spans="3:4" x14ac:dyDescent="0.25">
      <c r="C38" t="s">
        <v>345</v>
      </c>
    </row>
    <row r="39" spans="3:4" x14ac:dyDescent="0.25">
      <c r="D39" t="s">
        <v>1264</v>
      </c>
    </row>
    <row r="40" spans="3:4" x14ac:dyDescent="0.25">
      <c r="C40" t="s">
        <v>349</v>
      </c>
    </row>
    <row r="41" spans="3:4" x14ac:dyDescent="0.25">
      <c r="D41" t="s">
        <v>1265</v>
      </c>
    </row>
    <row r="42" spans="3:4" x14ac:dyDescent="0.25">
      <c r="C42" t="s">
        <v>357</v>
      </c>
    </row>
    <row r="43" spans="3:4" x14ac:dyDescent="0.25">
      <c r="D43" t="s">
        <v>1266</v>
      </c>
    </row>
    <row r="44" spans="3:4" x14ac:dyDescent="0.25">
      <c r="C44" t="s">
        <v>362</v>
      </c>
    </row>
    <row r="45" spans="3:4" x14ac:dyDescent="0.25">
      <c r="D45" t="s">
        <v>1267</v>
      </c>
    </row>
    <row r="46" spans="3:4" x14ac:dyDescent="0.25">
      <c r="C46" t="s">
        <v>366</v>
      </c>
    </row>
    <row r="47" spans="3:4" x14ac:dyDescent="0.25">
      <c r="D47" t="s">
        <v>1268</v>
      </c>
    </row>
    <row r="48" spans="3:4" x14ac:dyDescent="0.25">
      <c r="C48" t="s">
        <v>374</v>
      </c>
    </row>
    <row r="49" spans="3:4" x14ac:dyDescent="0.25">
      <c r="D49" t="s">
        <v>1269</v>
      </c>
    </row>
    <row r="50" spans="3:4" x14ac:dyDescent="0.25">
      <c r="C50" t="s">
        <v>385</v>
      </c>
    </row>
    <row r="51" spans="3:4" x14ac:dyDescent="0.25">
      <c r="D51" t="s">
        <v>1270</v>
      </c>
    </row>
    <row r="52" spans="3:4" x14ac:dyDescent="0.25">
      <c r="C52" t="s">
        <v>389</v>
      </c>
    </row>
    <row r="53" spans="3:4" x14ac:dyDescent="0.25">
      <c r="D53" t="s">
        <v>1271</v>
      </c>
    </row>
    <row r="54" spans="3:4" x14ac:dyDescent="0.25">
      <c r="C54" t="s">
        <v>396</v>
      </c>
    </row>
    <row r="55" spans="3:4" x14ac:dyDescent="0.25">
      <c r="D55" t="s">
        <v>1272</v>
      </c>
    </row>
    <row r="56" spans="3:4" x14ac:dyDescent="0.25">
      <c r="C56" t="s">
        <v>407</v>
      </c>
    </row>
    <row r="57" spans="3:4" x14ac:dyDescent="0.25">
      <c r="D57" t="s">
        <v>1273</v>
      </c>
    </row>
    <row r="58" spans="3:4" x14ac:dyDescent="0.25">
      <c r="C58" t="s">
        <v>411</v>
      </c>
    </row>
    <row r="59" spans="3:4" x14ac:dyDescent="0.25">
      <c r="D59" t="s">
        <v>1274</v>
      </c>
    </row>
    <row r="60" spans="3:4" x14ac:dyDescent="0.25">
      <c r="C60" t="s">
        <v>415</v>
      </c>
    </row>
    <row r="61" spans="3:4" x14ac:dyDescent="0.25">
      <c r="D61" t="s">
        <v>1275</v>
      </c>
    </row>
    <row r="62" spans="3:4" x14ac:dyDescent="0.25">
      <c r="C62" t="s">
        <v>419</v>
      </c>
    </row>
    <row r="63" spans="3:4" x14ac:dyDescent="0.25">
      <c r="D63" t="s">
        <v>1276</v>
      </c>
    </row>
    <row r="64" spans="3:4" x14ac:dyDescent="0.25">
      <c r="C64" t="s">
        <v>423</v>
      </c>
    </row>
    <row r="65" spans="3:4" x14ac:dyDescent="0.25">
      <c r="D65" t="s">
        <v>1277</v>
      </c>
    </row>
    <row r="66" spans="3:4" x14ac:dyDescent="0.25">
      <c r="C66" t="s">
        <v>438</v>
      </c>
    </row>
    <row r="67" spans="3:4" x14ac:dyDescent="0.25">
      <c r="D67" t="s">
        <v>1278</v>
      </c>
    </row>
    <row r="68" spans="3:4" x14ac:dyDescent="0.25">
      <c r="C68" t="s">
        <v>457</v>
      </c>
    </row>
    <row r="69" spans="3:4" x14ac:dyDescent="0.25">
      <c r="D69" t="s">
        <v>1279</v>
      </c>
    </row>
    <row r="70" spans="3:4" x14ac:dyDescent="0.25">
      <c r="C70" t="s">
        <v>476</v>
      </c>
    </row>
    <row r="71" spans="3:4" x14ac:dyDescent="0.25">
      <c r="D71" t="s">
        <v>1280</v>
      </c>
    </row>
    <row r="72" spans="3:4" x14ac:dyDescent="0.25">
      <c r="C72" t="s">
        <v>480</v>
      </c>
    </row>
    <row r="73" spans="3:4" x14ac:dyDescent="0.25">
      <c r="D73" t="s">
        <v>1281</v>
      </c>
    </row>
    <row r="74" spans="3:4" x14ac:dyDescent="0.25">
      <c r="C74" t="s">
        <v>484</v>
      </c>
    </row>
    <row r="75" spans="3:4" x14ac:dyDescent="0.25">
      <c r="D75" t="s">
        <v>1282</v>
      </c>
    </row>
    <row r="76" spans="3:4" x14ac:dyDescent="0.25">
      <c r="C76" t="s">
        <v>488</v>
      </c>
    </row>
    <row r="77" spans="3:4" x14ac:dyDescent="0.25">
      <c r="D77" t="s">
        <v>1283</v>
      </c>
    </row>
    <row r="78" spans="3:4" x14ac:dyDescent="0.25">
      <c r="C78" t="s">
        <v>492</v>
      </c>
    </row>
    <row r="79" spans="3:4" x14ac:dyDescent="0.25">
      <c r="D79" t="s">
        <v>1284</v>
      </c>
    </row>
    <row r="80" spans="3:4" x14ac:dyDescent="0.25">
      <c r="C80" t="s">
        <v>500</v>
      </c>
    </row>
    <row r="81" spans="3:4" x14ac:dyDescent="0.25">
      <c r="D81" t="s">
        <v>1285</v>
      </c>
    </row>
    <row r="82" spans="3:4" x14ac:dyDescent="0.25">
      <c r="C82" t="s">
        <v>516</v>
      </c>
    </row>
    <row r="83" spans="3:4" x14ac:dyDescent="0.25">
      <c r="D83" t="s">
        <v>1286</v>
      </c>
    </row>
    <row r="84" spans="3:4" x14ac:dyDescent="0.25">
      <c r="C84" t="s">
        <v>522</v>
      </c>
    </row>
    <row r="85" spans="3:4" x14ac:dyDescent="0.25">
      <c r="D85" t="s">
        <v>1287</v>
      </c>
    </row>
    <row r="86" spans="3:4" x14ac:dyDescent="0.25">
      <c r="C86" t="s">
        <v>528</v>
      </c>
    </row>
    <row r="87" spans="3:4" x14ac:dyDescent="0.25">
      <c r="D87" t="s">
        <v>1288</v>
      </c>
    </row>
    <row r="88" spans="3:4" x14ac:dyDescent="0.25">
      <c r="C88" t="s">
        <v>533</v>
      </c>
    </row>
    <row r="89" spans="3:4" x14ac:dyDescent="0.25">
      <c r="D89" t="s">
        <v>1289</v>
      </c>
    </row>
    <row r="90" spans="3:4" x14ac:dyDescent="0.25">
      <c r="C90" t="s">
        <v>551</v>
      </c>
    </row>
    <row r="91" spans="3:4" x14ac:dyDescent="0.25">
      <c r="D91" t="s">
        <v>1290</v>
      </c>
    </row>
    <row r="92" spans="3:4" x14ac:dyDescent="0.25">
      <c r="C92" t="s">
        <v>555</v>
      </c>
    </row>
    <row r="93" spans="3:4" x14ac:dyDescent="0.25">
      <c r="D93" t="s">
        <v>1291</v>
      </c>
    </row>
    <row r="94" spans="3:4" x14ac:dyDescent="0.25">
      <c r="C94" t="s">
        <v>574</v>
      </c>
    </row>
    <row r="95" spans="3:4" x14ac:dyDescent="0.25">
      <c r="D95" t="s">
        <v>1292</v>
      </c>
    </row>
    <row r="96" spans="3:4" x14ac:dyDescent="0.25">
      <c r="C96" t="s">
        <v>578</v>
      </c>
    </row>
    <row r="97" spans="3:4" x14ac:dyDescent="0.25">
      <c r="D97" t="s">
        <v>1293</v>
      </c>
    </row>
    <row r="98" spans="3:4" x14ac:dyDescent="0.25">
      <c r="C98" t="s">
        <v>596</v>
      </c>
    </row>
    <row r="99" spans="3:4" x14ac:dyDescent="0.25">
      <c r="D99" t="s">
        <v>1294</v>
      </c>
    </row>
    <row r="100" spans="3:4" x14ac:dyDescent="0.25">
      <c r="C100" t="s">
        <v>615</v>
      </c>
    </row>
    <row r="101" spans="3:4" x14ac:dyDescent="0.25">
      <c r="D101" t="s">
        <v>1295</v>
      </c>
    </row>
    <row r="102" spans="3:4" x14ac:dyDescent="0.25">
      <c r="C102" t="s">
        <v>619</v>
      </c>
    </row>
    <row r="103" spans="3:4" x14ac:dyDescent="0.25">
      <c r="D103" t="s">
        <v>1296</v>
      </c>
    </row>
    <row r="104" spans="3:4" x14ac:dyDescent="0.25">
      <c r="C104" t="s">
        <v>626</v>
      </c>
    </row>
    <row r="105" spans="3:4" x14ac:dyDescent="0.25">
      <c r="D105" t="s">
        <v>1297</v>
      </c>
    </row>
    <row r="106" spans="3:4" x14ac:dyDescent="0.25">
      <c r="C106" t="s">
        <v>631</v>
      </c>
    </row>
    <row r="107" spans="3:4" x14ac:dyDescent="0.25">
      <c r="D107" t="s">
        <v>1298</v>
      </c>
    </row>
    <row r="108" spans="3:4" x14ac:dyDescent="0.25">
      <c r="C108" t="s">
        <v>635</v>
      </c>
    </row>
    <row r="109" spans="3:4" x14ac:dyDescent="0.25">
      <c r="D109" t="s">
        <v>1299</v>
      </c>
    </row>
    <row r="110" spans="3:4" x14ac:dyDescent="0.25">
      <c r="C110" t="s">
        <v>648</v>
      </c>
    </row>
    <row r="111" spans="3:4" x14ac:dyDescent="0.25">
      <c r="D111" t="s">
        <v>1300</v>
      </c>
    </row>
    <row r="112" spans="3:4" x14ac:dyDescent="0.25">
      <c r="C112" t="s">
        <v>653</v>
      </c>
    </row>
    <row r="113" spans="3:4" x14ac:dyDescent="0.25">
      <c r="D113" t="s">
        <v>1301</v>
      </c>
    </row>
    <row r="114" spans="3:4" x14ac:dyDescent="0.25">
      <c r="C114" t="s">
        <v>657</v>
      </c>
    </row>
    <row r="115" spans="3:4" x14ac:dyDescent="0.25">
      <c r="D115" t="s">
        <v>1302</v>
      </c>
    </row>
    <row r="116" spans="3:4" x14ac:dyDescent="0.25">
      <c r="C116" t="s">
        <v>672</v>
      </c>
    </row>
    <row r="117" spans="3:4" x14ac:dyDescent="0.25">
      <c r="D117" t="s">
        <v>1303</v>
      </c>
    </row>
    <row r="118" spans="3:4" x14ac:dyDescent="0.25">
      <c r="C118" t="s">
        <v>689</v>
      </c>
    </row>
    <row r="119" spans="3:4" x14ac:dyDescent="0.25">
      <c r="D119" t="s">
        <v>1304</v>
      </c>
    </row>
    <row r="120" spans="3:4" x14ac:dyDescent="0.25">
      <c r="C120" t="s">
        <v>701</v>
      </c>
    </row>
    <row r="121" spans="3:4" x14ac:dyDescent="0.25">
      <c r="D121" t="s">
        <v>1305</v>
      </c>
    </row>
    <row r="122" spans="3:4" x14ac:dyDescent="0.25">
      <c r="C122" t="s">
        <v>709</v>
      </c>
    </row>
    <row r="123" spans="3:4" x14ac:dyDescent="0.25">
      <c r="D123" t="s">
        <v>1306</v>
      </c>
    </row>
    <row r="124" spans="3:4" x14ac:dyDescent="0.25">
      <c r="C124" t="s">
        <v>713</v>
      </c>
    </row>
    <row r="125" spans="3:4" x14ac:dyDescent="0.25">
      <c r="D125" t="s">
        <v>1307</v>
      </c>
    </row>
    <row r="126" spans="3:4" x14ac:dyDescent="0.25">
      <c r="C126" t="s">
        <v>717</v>
      </c>
    </row>
    <row r="127" spans="3:4" x14ac:dyDescent="0.25">
      <c r="D127" t="s">
        <v>1308</v>
      </c>
    </row>
    <row r="128" spans="3:4" x14ac:dyDescent="0.25">
      <c r="C128" t="s">
        <v>724</v>
      </c>
    </row>
    <row r="129" spans="3:4" x14ac:dyDescent="0.25">
      <c r="D129" t="s">
        <v>1309</v>
      </c>
    </row>
    <row r="130" spans="3:4" x14ac:dyDescent="0.25">
      <c r="C130" t="s">
        <v>732</v>
      </c>
    </row>
    <row r="131" spans="3:4" x14ac:dyDescent="0.25">
      <c r="D131" t="s">
        <v>1310</v>
      </c>
    </row>
    <row r="132" spans="3:4" x14ac:dyDescent="0.25">
      <c r="C132" t="s">
        <v>736</v>
      </c>
    </row>
    <row r="133" spans="3:4" x14ac:dyDescent="0.25">
      <c r="D133" t="s">
        <v>1311</v>
      </c>
    </row>
    <row r="134" spans="3:4" x14ac:dyDescent="0.25">
      <c r="C134" t="s">
        <v>751</v>
      </c>
    </row>
    <row r="135" spans="3:4" x14ac:dyDescent="0.25">
      <c r="D135" t="s">
        <v>1312</v>
      </c>
    </row>
    <row r="136" spans="3:4" x14ac:dyDescent="0.25">
      <c r="C136" t="s">
        <v>762</v>
      </c>
    </row>
    <row r="137" spans="3:4" x14ac:dyDescent="0.25">
      <c r="D137" t="s">
        <v>1313</v>
      </c>
    </row>
    <row r="138" spans="3:4" x14ac:dyDescent="0.25">
      <c r="C138" t="s">
        <v>771</v>
      </c>
    </row>
    <row r="139" spans="3:4" x14ac:dyDescent="0.25">
      <c r="D139" t="s">
        <v>1314</v>
      </c>
    </row>
    <row r="140" spans="3:4" x14ac:dyDescent="0.25">
      <c r="C140" t="s">
        <v>775</v>
      </c>
    </row>
    <row r="141" spans="3:4" x14ac:dyDescent="0.25">
      <c r="D141" t="s">
        <v>1315</v>
      </c>
    </row>
    <row r="142" spans="3:4" x14ac:dyDescent="0.25">
      <c r="C142" t="s">
        <v>779</v>
      </c>
    </row>
    <row r="143" spans="3:4" x14ac:dyDescent="0.25">
      <c r="D143" t="s">
        <v>1316</v>
      </c>
    </row>
    <row r="144" spans="3:4" x14ac:dyDescent="0.25">
      <c r="C144" t="s">
        <v>790</v>
      </c>
    </row>
    <row r="145" spans="3:4" x14ac:dyDescent="0.25">
      <c r="D145" t="s">
        <v>1317</v>
      </c>
    </row>
    <row r="146" spans="3:4" x14ac:dyDescent="0.25">
      <c r="C146" t="s">
        <v>794</v>
      </c>
    </row>
    <row r="147" spans="3:4" x14ac:dyDescent="0.25">
      <c r="D147" t="s">
        <v>1318</v>
      </c>
    </row>
    <row r="148" spans="3:4" x14ac:dyDescent="0.25">
      <c r="C148" t="s">
        <v>801</v>
      </c>
    </row>
    <row r="149" spans="3:4" x14ac:dyDescent="0.25">
      <c r="D149" t="s">
        <v>1319</v>
      </c>
    </row>
    <row r="150" spans="3:4" x14ac:dyDescent="0.25">
      <c r="C150" t="s">
        <v>809</v>
      </c>
    </row>
    <row r="151" spans="3:4" x14ac:dyDescent="0.25">
      <c r="D151" t="s">
        <v>1320</v>
      </c>
    </row>
    <row r="152" spans="3:4" x14ac:dyDescent="0.25">
      <c r="C152" t="s">
        <v>819</v>
      </c>
    </row>
    <row r="153" spans="3:4" x14ac:dyDescent="0.25">
      <c r="D153" t="s">
        <v>1321</v>
      </c>
    </row>
    <row r="154" spans="3:4" x14ac:dyDescent="0.25">
      <c r="C154" t="s">
        <v>823</v>
      </c>
    </row>
    <row r="155" spans="3:4" x14ac:dyDescent="0.25">
      <c r="D155" t="s">
        <v>1322</v>
      </c>
    </row>
    <row r="156" spans="3:4" x14ac:dyDescent="0.25">
      <c r="C156" t="s">
        <v>834</v>
      </c>
    </row>
    <row r="157" spans="3:4" x14ac:dyDescent="0.25">
      <c r="D157" t="s">
        <v>1323</v>
      </c>
    </row>
    <row r="158" spans="3:4" x14ac:dyDescent="0.25">
      <c r="C158" t="s">
        <v>838</v>
      </c>
    </row>
    <row r="159" spans="3:4" x14ac:dyDescent="0.25">
      <c r="D159" t="s">
        <v>1324</v>
      </c>
    </row>
    <row r="160" spans="3:4" x14ac:dyDescent="0.25">
      <c r="C160" t="s">
        <v>846</v>
      </c>
    </row>
    <row r="161" spans="3:4" x14ac:dyDescent="0.25">
      <c r="D161" t="s">
        <v>1325</v>
      </c>
    </row>
    <row r="162" spans="3:4" x14ac:dyDescent="0.25">
      <c r="C162" t="s">
        <v>850</v>
      </c>
    </row>
    <row r="163" spans="3:4" x14ac:dyDescent="0.25">
      <c r="D163" t="s">
        <v>1326</v>
      </c>
    </row>
    <row r="164" spans="3:4" x14ac:dyDescent="0.25">
      <c r="C164" t="s">
        <v>874</v>
      </c>
    </row>
    <row r="165" spans="3:4" x14ac:dyDescent="0.25">
      <c r="D165" t="s">
        <v>1327</v>
      </c>
    </row>
    <row r="166" spans="3:4" x14ac:dyDescent="0.25">
      <c r="C166" t="s">
        <v>884</v>
      </c>
    </row>
    <row r="167" spans="3:4" x14ac:dyDescent="0.25">
      <c r="D167" t="s">
        <v>1328</v>
      </c>
    </row>
    <row r="168" spans="3:4" x14ac:dyDescent="0.25">
      <c r="C168" t="s">
        <v>888</v>
      </c>
    </row>
    <row r="169" spans="3:4" x14ac:dyDescent="0.25">
      <c r="D169" t="s">
        <v>1329</v>
      </c>
    </row>
    <row r="170" spans="3:4" x14ac:dyDescent="0.25">
      <c r="C170" t="s">
        <v>894</v>
      </c>
    </row>
    <row r="171" spans="3:4" x14ac:dyDescent="0.25">
      <c r="D171" t="s">
        <v>1330</v>
      </c>
    </row>
    <row r="172" spans="3:4" x14ac:dyDescent="0.25">
      <c r="C172" t="s">
        <v>898</v>
      </c>
    </row>
    <row r="173" spans="3:4" x14ac:dyDescent="0.25">
      <c r="D173" t="s">
        <v>1331</v>
      </c>
    </row>
    <row r="174" spans="3:4" x14ac:dyDescent="0.25">
      <c r="C174" t="s">
        <v>904</v>
      </c>
    </row>
    <row r="175" spans="3:4" x14ac:dyDescent="0.25">
      <c r="D175" t="s">
        <v>1332</v>
      </c>
    </row>
    <row r="176" spans="3:4" x14ac:dyDescent="0.25">
      <c r="C176" t="s">
        <v>918</v>
      </c>
    </row>
    <row r="177" spans="2:4" x14ac:dyDescent="0.25">
      <c r="D177" t="s">
        <v>1333</v>
      </c>
    </row>
    <row r="178" spans="2:4" x14ac:dyDescent="0.25">
      <c r="C178" t="s">
        <v>922</v>
      </c>
    </row>
    <row r="179" spans="2:4" x14ac:dyDescent="0.25">
      <c r="D179" t="s">
        <v>1334</v>
      </c>
    </row>
    <row r="180" spans="2:4" x14ac:dyDescent="0.25">
      <c r="B180" t="s">
        <v>926</v>
      </c>
    </row>
    <row r="181" spans="2:4" x14ac:dyDescent="0.25">
      <c r="C181" t="s">
        <v>256</v>
      </c>
    </row>
    <row r="182" spans="2:4" x14ac:dyDescent="0.25">
      <c r="D182" t="s">
        <v>1335</v>
      </c>
    </row>
    <row r="183" spans="2:4" x14ac:dyDescent="0.25">
      <c r="C183" t="s">
        <v>163</v>
      </c>
    </row>
    <row r="184" spans="2:4" x14ac:dyDescent="0.25">
      <c r="D184" t="s">
        <v>1336</v>
      </c>
    </row>
    <row r="185" spans="2:4" x14ac:dyDescent="0.25">
      <c r="C185" t="s">
        <v>191</v>
      </c>
    </row>
    <row r="186" spans="2:4" x14ac:dyDescent="0.25">
      <c r="D186" t="s">
        <v>1337</v>
      </c>
    </row>
    <row r="187" spans="2:4" x14ac:dyDescent="0.25">
      <c r="C187" t="s">
        <v>219</v>
      </c>
    </row>
    <row r="188" spans="2:4" x14ac:dyDescent="0.25">
      <c r="D188" t="s">
        <v>1338</v>
      </c>
    </row>
    <row r="189" spans="2:4" x14ac:dyDescent="0.25">
      <c r="C189" t="s">
        <v>248</v>
      </c>
    </row>
    <row r="190" spans="2:4" x14ac:dyDescent="0.25">
      <c r="D190" t="s">
        <v>1339</v>
      </c>
    </row>
    <row r="191" spans="2:4" x14ac:dyDescent="0.25">
      <c r="C191" t="s">
        <v>316</v>
      </c>
    </row>
    <row r="192" spans="2:4" x14ac:dyDescent="0.25">
      <c r="D192" t="s">
        <v>1340</v>
      </c>
    </row>
    <row r="193" spans="2:4" x14ac:dyDescent="0.25">
      <c r="C193" t="s">
        <v>542</v>
      </c>
    </row>
    <row r="194" spans="2:4" x14ac:dyDescent="0.25">
      <c r="D194" t="s">
        <v>1341</v>
      </c>
    </row>
    <row r="195" spans="2:4" x14ac:dyDescent="0.25">
      <c r="C195" t="s">
        <v>642</v>
      </c>
    </row>
    <row r="196" spans="2:4" x14ac:dyDescent="0.25">
      <c r="D196" t="s">
        <v>1342</v>
      </c>
    </row>
    <row r="197" spans="2:4" x14ac:dyDescent="0.25">
      <c r="C197" t="s">
        <v>827</v>
      </c>
    </row>
    <row r="198" spans="2:4" x14ac:dyDescent="0.25">
      <c r="D198" t="s">
        <v>1343</v>
      </c>
    </row>
    <row r="199" spans="2:4" x14ac:dyDescent="0.25">
      <c r="C199" t="s">
        <v>854</v>
      </c>
    </row>
    <row r="200" spans="2:4" x14ac:dyDescent="0.25">
      <c r="D200" t="s">
        <v>1344</v>
      </c>
    </row>
    <row r="201" spans="2:4" x14ac:dyDescent="0.25">
      <c r="B201" t="s">
        <v>1248</v>
      </c>
    </row>
    <row r="202" spans="2:4" x14ac:dyDescent="0.25">
      <c r="C202" t="s">
        <v>141</v>
      </c>
    </row>
    <row r="203" spans="2:4" x14ac:dyDescent="0.25">
      <c r="D203" t="s">
        <v>1345</v>
      </c>
    </row>
    <row r="204" spans="2:4" x14ac:dyDescent="0.25">
      <c r="C204" t="s">
        <v>159</v>
      </c>
    </row>
    <row r="205" spans="2:4" x14ac:dyDescent="0.25">
      <c r="D205" t="s">
        <v>1346</v>
      </c>
    </row>
    <row r="206" spans="2:4" x14ac:dyDescent="0.25">
      <c r="C206" t="s">
        <v>171</v>
      </c>
    </row>
    <row r="207" spans="2:4" x14ac:dyDescent="0.25">
      <c r="D207" t="s">
        <v>1347</v>
      </c>
    </row>
    <row r="208" spans="2:4" x14ac:dyDescent="0.25">
      <c r="C208" t="s">
        <v>181</v>
      </c>
    </row>
    <row r="209" spans="3:4" x14ac:dyDescent="0.25">
      <c r="D209" t="s">
        <v>1348</v>
      </c>
    </row>
    <row r="210" spans="3:4" x14ac:dyDescent="0.25">
      <c r="C210" t="s">
        <v>275</v>
      </c>
    </row>
    <row r="211" spans="3:4" x14ac:dyDescent="0.25">
      <c r="D211" t="s">
        <v>1349</v>
      </c>
    </row>
    <row r="212" spans="3:4" x14ac:dyDescent="0.25">
      <c r="C212" t="s">
        <v>231</v>
      </c>
    </row>
    <row r="213" spans="3:4" x14ac:dyDescent="0.25">
      <c r="D213" t="s">
        <v>1350</v>
      </c>
    </row>
    <row r="214" spans="3:4" x14ac:dyDescent="0.25">
      <c r="C214" t="s">
        <v>244</v>
      </c>
    </row>
    <row r="215" spans="3:4" x14ac:dyDescent="0.25">
      <c r="D215" t="s">
        <v>1351</v>
      </c>
    </row>
    <row r="216" spans="3:4" x14ac:dyDescent="0.25">
      <c r="C216" t="s">
        <v>305</v>
      </c>
    </row>
    <row r="217" spans="3:4" x14ac:dyDescent="0.25">
      <c r="D217" t="s">
        <v>1352</v>
      </c>
    </row>
    <row r="218" spans="3:4" x14ac:dyDescent="0.25">
      <c r="C218" t="s">
        <v>336</v>
      </c>
    </row>
    <row r="219" spans="3:4" x14ac:dyDescent="0.25">
      <c r="D219" t="s">
        <v>1353</v>
      </c>
    </row>
    <row r="220" spans="3:4" x14ac:dyDescent="0.25">
      <c r="C220" t="s">
        <v>353</v>
      </c>
    </row>
    <row r="221" spans="3:4" x14ac:dyDescent="0.25">
      <c r="D221" t="s">
        <v>1354</v>
      </c>
    </row>
    <row r="222" spans="3:4" x14ac:dyDescent="0.25">
      <c r="C222" t="s">
        <v>370</v>
      </c>
    </row>
    <row r="223" spans="3:4" x14ac:dyDescent="0.25">
      <c r="D223" t="s">
        <v>1355</v>
      </c>
    </row>
    <row r="224" spans="3:4" x14ac:dyDescent="0.25">
      <c r="C224" t="s">
        <v>379</v>
      </c>
    </row>
    <row r="225" spans="3:4" x14ac:dyDescent="0.25">
      <c r="D225" t="s">
        <v>1356</v>
      </c>
    </row>
    <row r="226" spans="3:4" x14ac:dyDescent="0.25">
      <c r="C226" t="s">
        <v>400</v>
      </c>
    </row>
    <row r="227" spans="3:4" x14ac:dyDescent="0.25">
      <c r="D227" t="s">
        <v>1357</v>
      </c>
    </row>
    <row r="228" spans="3:4" x14ac:dyDescent="0.25">
      <c r="C228" t="s">
        <v>427</v>
      </c>
    </row>
    <row r="229" spans="3:4" x14ac:dyDescent="0.25">
      <c r="D229" t="s">
        <v>1358</v>
      </c>
    </row>
    <row r="230" spans="3:4" x14ac:dyDescent="0.25">
      <c r="C230" t="s">
        <v>431</v>
      </c>
    </row>
    <row r="231" spans="3:4" x14ac:dyDescent="0.25">
      <c r="D231" t="s">
        <v>1359</v>
      </c>
    </row>
    <row r="232" spans="3:4" x14ac:dyDescent="0.25">
      <c r="C232" t="s">
        <v>442</v>
      </c>
    </row>
    <row r="233" spans="3:4" x14ac:dyDescent="0.25">
      <c r="D233" t="s">
        <v>1360</v>
      </c>
    </row>
    <row r="234" spans="3:4" x14ac:dyDescent="0.25">
      <c r="C234" t="s">
        <v>448</v>
      </c>
    </row>
    <row r="235" spans="3:4" x14ac:dyDescent="0.25">
      <c r="D235" t="s">
        <v>1361</v>
      </c>
    </row>
    <row r="236" spans="3:4" x14ac:dyDescent="0.25">
      <c r="C236" t="s">
        <v>461</v>
      </c>
    </row>
    <row r="237" spans="3:4" x14ac:dyDescent="0.25">
      <c r="D237" t="s">
        <v>1362</v>
      </c>
    </row>
    <row r="238" spans="3:4" x14ac:dyDescent="0.25">
      <c r="C238" t="s">
        <v>496</v>
      </c>
    </row>
    <row r="239" spans="3:4" x14ac:dyDescent="0.25">
      <c r="D239" t="s">
        <v>1363</v>
      </c>
    </row>
    <row r="240" spans="3:4" x14ac:dyDescent="0.25">
      <c r="C240" t="s">
        <v>504</v>
      </c>
    </row>
    <row r="241" spans="3:4" x14ac:dyDescent="0.25">
      <c r="D241" t="s">
        <v>1364</v>
      </c>
    </row>
    <row r="242" spans="3:4" x14ac:dyDescent="0.25">
      <c r="C242" t="s">
        <v>508</v>
      </c>
    </row>
    <row r="243" spans="3:4" x14ac:dyDescent="0.25">
      <c r="D243" t="s">
        <v>1365</v>
      </c>
    </row>
    <row r="244" spans="3:4" x14ac:dyDescent="0.25">
      <c r="C244" t="s">
        <v>516</v>
      </c>
    </row>
    <row r="245" spans="3:4" x14ac:dyDescent="0.25">
      <c r="D245" t="s">
        <v>1366</v>
      </c>
    </row>
    <row r="246" spans="3:4" x14ac:dyDescent="0.25">
      <c r="C246" t="s">
        <v>537</v>
      </c>
    </row>
    <row r="247" spans="3:4" x14ac:dyDescent="0.25">
      <c r="D247" t="s">
        <v>1367</v>
      </c>
    </row>
    <row r="248" spans="3:4" x14ac:dyDescent="0.25">
      <c r="C248" t="s">
        <v>562</v>
      </c>
    </row>
    <row r="249" spans="3:4" x14ac:dyDescent="0.25">
      <c r="D249" t="s">
        <v>1368</v>
      </c>
    </row>
    <row r="250" spans="3:4" x14ac:dyDescent="0.25">
      <c r="C250" t="s">
        <v>566</v>
      </c>
    </row>
    <row r="251" spans="3:4" x14ac:dyDescent="0.25">
      <c r="D251" t="s">
        <v>1369</v>
      </c>
    </row>
    <row r="252" spans="3:4" x14ac:dyDescent="0.25">
      <c r="C252" t="s">
        <v>582</v>
      </c>
    </row>
    <row r="253" spans="3:4" x14ac:dyDescent="0.25">
      <c r="D253" t="s">
        <v>1370</v>
      </c>
    </row>
    <row r="254" spans="3:4" x14ac:dyDescent="0.25">
      <c r="C254" t="s">
        <v>588</v>
      </c>
    </row>
    <row r="255" spans="3:4" x14ac:dyDescent="0.25">
      <c r="D255" t="s">
        <v>1371</v>
      </c>
    </row>
    <row r="256" spans="3:4" x14ac:dyDescent="0.25">
      <c r="C256" t="s">
        <v>592</v>
      </c>
    </row>
    <row r="257" spans="3:4" x14ac:dyDescent="0.25">
      <c r="D257" t="s">
        <v>1372</v>
      </c>
    </row>
    <row r="258" spans="3:4" x14ac:dyDescent="0.25">
      <c r="C258" t="s">
        <v>600</v>
      </c>
    </row>
    <row r="259" spans="3:4" x14ac:dyDescent="0.25">
      <c r="D259" t="s">
        <v>1373</v>
      </c>
    </row>
    <row r="260" spans="3:4" x14ac:dyDescent="0.25">
      <c r="C260" t="s">
        <v>606</v>
      </c>
    </row>
    <row r="261" spans="3:4" x14ac:dyDescent="0.25">
      <c r="D261" t="s">
        <v>1374</v>
      </c>
    </row>
    <row r="262" spans="3:4" x14ac:dyDescent="0.25">
      <c r="C262" t="s">
        <v>657</v>
      </c>
    </row>
    <row r="263" spans="3:4" x14ac:dyDescent="0.25">
      <c r="D263" t="s">
        <v>1375</v>
      </c>
    </row>
    <row r="264" spans="3:4" x14ac:dyDescent="0.25">
      <c r="C264" t="s">
        <v>668</v>
      </c>
    </row>
    <row r="265" spans="3:4" x14ac:dyDescent="0.25">
      <c r="D265" t="s">
        <v>1376</v>
      </c>
    </row>
    <row r="266" spans="3:4" x14ac:dyDescent="0.25">
      <c r="C266" t="s">
        <v>676</v>
      </c>
    </row>
    <row r="267" spans="3:4" x14ac:dyDescent="0.25">
      <c r="D267" t="s">
        <v>1377</v>
      </c>
    </row>
    <row r="268" spans="3:4" x14ac:dyDescent="0.25">
      <c r="C268" t="s">
        <v>680</v>
      </c>
    </row>
    <row r="269" spans="3:4" x14ac:dyDescent="0.25">
      <c r="D269" t="s">
        <v>1378</v>
      </c>
    </row>
    <row r="270" spans="3:4" x14ac:dyDescent="0.25">
      <c r="C270" t="s">
        <v>694</v>
      </c>
    </row>
    <row r="271" spans="3:4" x14ac:dyDescent="0.25">
      <c r="D271" t="s">
        <v>1379</v>
      </c>
    </row>
    <row r="272" spans="3:4" x14ac:dyDescent="0.25">
      <c r="C272" t="s">
        <v>728</v>
      </c>
    </row>
    <row r="273" spans="3:4" x14ac:dyDescent="0.25">
      <c r="D273" t="s">
        <v>1380</v>
      </c>
    </row>
    <row r="274" spans="3:4" x14ac:dyDescent="0.25">
      <c r="C274" t="s">
        <v>740</v>
      </c>
    </row>
    <row r="275" spans="3:4" x14ac:dyDescent="0.25">
      <c r="D275" t="s">
        <v>1381</v>
      </c>
    </row>
    <row r="276" spans="3:4" x14ac:dyDescent="0.25">
      <c r="C276" t="s">
        <v>747</v>
      </c>
    </row>
    <row r="277" spans="3:4" x14ac:dyDescent="0.25">
      <c r="D277" t="s">
        <v>1382</v>
      </c>
    </row>
    <row r="278" spans="3:4" x14ac:dyDescent="0.25">
      <c r="C278" t="s">
        <v>756</v>
      </c>
    </row>
    <row r="279" spans="3:4" x14ac:dyDescent="0.25">
      <c r="D279" t="s">
        <v>1383</v>
      </c>
    </row>
    <row r="280" spans="3:4" x14ac:dyDescent="0.25">
      <c r="C280" t="s">
        <v>766</v>
      </c>
    </row>
    <row r="281" spans="3:4" x14ac:dyDescent="0.25">
      <c r="D281" t="s">
        <v>1384</v>
      </c>
    </row>
    <row r="282" spans="3:4" x14ac:dyDescent="0.25">
      <c r="C282" t="s">
        <v>783</v>
      </c>
    </row>
    <row r="283" spans="3:4" x14ac:dyDescent="0.25">
      <c r="D283" t="s">
        <v>1385</v>
      </c>
    </row>
    <row r="284" spans="3:4" x14ac:dyDescent="0.25">
      <c r="C284" t="s">
        <v>805</v>
      </c>
    </row>
    <row r="285" spans="3:4" x14ac:dyDescent="0.25">
      <c r="D285" t="s">
        <v>1386</v>
      </c>
    </row>
    <row r="286" spans="3:4" x14ac:dyDescent="0.25">
      <c r="C286" t="s">
        <v>813</v>
      </c>
    </row>
    <row r="287" spans="3:4" x14ac:dyDescent="0.25">
      <c r="D287" t="s">
        <v>1387</v>
      </c>
    </row>
    <row r="288" spans="3:4" x14ac:dyDescent="0.25">
      <c r="C288" t="s">
        <v>842</v>
      </c>
    </row>
    <row r="289" spans="1:4" x14ac:dyDescent="0.25">
      <c r="D289" t="s">
        <v>1388</v>
      </c>
    </row>
    <row r="290" spans="1:4" x14ac:dyDescent="0.25">
      <c r="C290" t="s">
        <v>860</v>
      </c>
    </row>
    <row r="291" spans="1:4" x14ac:dyDescent="0.25">
      <c r="D291" t="s">
        <v>1389</v>
      </c>
    </row>
    <row r="292" spans="1:4" x14ac:dyDescent="0.25">
      <c r="C292" t="s">
        <v>864</v>
      </c>
    </row>
    <row r="293" spans="1:4" x14ac:dyDescent="0.25">
      <c r="D293" t="s">
        <v>1390</v>
      </c>
    </row>
    <row r="294" spans="1:4" x14ac:dyDescent="0.25">
      <c r="C294" t="s">
        <v>870</v>
      </c>
    </row>
    <row r="295" spans="1:4" x14ac:dyDescent="0.25">
      <c r="D295" t="s">
        <v>1391</v>
      </c>
    </row>
    <row r="296" spans="1:4" x14ac:dyDescent="0.25">
      <c r="C296" t="s">
        <v>878</v>
      </c>
    </row>
    <row r="297" spans="1:4" x14ac:dyDescent="0.25">
      <c r="D297" t="s">
        <v>1392</v>
      </c>
    </row>
    <row r="298" spans="1:4" x14ac:dyDescent="0.25">
      <c r="C298" t="s">
        <v>910</v>
      </c>
    </row>
    <row r="299" spans="1:4" x14ac:dyDescent="0.25">
      <c r="D299" t="s">
        <v>1393</v>
      </c>
    </row>
    <row r="300" spans="1:4" x14ac:dyDescent="0.25">
      <c r="A300" t="s">
        <v>76</v>
      </c>
    </row>
    <row r="301" spans="1:4" x14ac:dyDescent="0.25">
      <c r="A301" t="s">
        <v>1247</v>
      </c>
    </row>
    <row r="302" spans="1:4" x14ac:dyDescent="0.25">
      <c r="A302" t="s">
        <v>1013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 sqref="C1"/>
    </sheetView>
  </sheetViews>
  <sheetFormatPr defaultRowHeight="15" x14ac:dyDescent="0.25"/>
  <sheetData>
    <row r="1" spans="1:3" x14ac:dyDescent="0.25">
      <c r="A1" t="s">
        <v>923</v>
      </c>
      <c r="B1" s="4" t="s">
        <v>43</v>
      </c>
      <c r="C1" t="s">
        <v>1225</v>
      </c>
    </row>
    <row r="2" spans="1:3" x14ac:dyDescent="0.25">
      <c r="A2" t="s">
        <v>924</v>
      </c>
      <c r="B2" t="s">
        <v>46</v>
      </c>
      <c r="C2" t="s">
        <v>928</v>
      </c>
    </row>
    <row r="3" spans="1:3" x14ac:dyDescent="0.25">
      <c r="A3" t="s">
        <v>925</v>
      </c>
      <c r="B3" t="s">
        <v>48</v>
      </c>
    </row>
    <row r="4" spans="1:3" x14ac:dyDescent="0.25">
      <c r="A4" t="s">
        <v>926</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32" activePane="bottomRight" state="frozen"/>
      <selection pane="topRight" activeCell="L1" sqref="L1"/>
      <selection pane="bottomLeft" activeCell="A20" sqref="A20"/>
      <selection pane="bottomRight" activeCell="A7" sqref="A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927</v>
      </c>
    </row>
    <row r="2" spans="1:4" x14ac:dyDescent="0.25">
      <c r="A2" t="s">
        <v>46</v>
      </c>
      <c r="B2">
        <v>34423</v>
      </c>
      <c r="C2" t="s">
        <v>47</v>
      </c>
      <c r="D2" t="s">
        <v>928</v>
      </c>
    </row>
    <row r="3" spans="1:4" x14ac:dyDescent="0.25">
      <c r="A3" t="s">
        <v>48</v>
      </c>
      <c r="B3">
        <v>32113</v>
      </c>
      <c r="C3" t="s">
        <v>49</v>
      </c>
      <c r="D3" t="s">
        <v>929</v>
      </c>
    </row>
    <row r="4" spans="1:4" x14ac:dyDescent="0.25">
      <c r="A4" t="s">
        <v>50</v>
      </c>
      <c r="B4">
        <v>32949</v>
      </c>
      <c r="C4" t="s">
        <v>51</v>
      </c>
      <c r="D4" t="s">
        <v>930</v>
      </c>
    </row>
    <row r="5" spans="1:4" x14ac:dyDescent="0.25">
      <c r="A5" t="s">
        <v>52</v>
      </c>
      <c r="B5">
        <v>32913</v>
      </c>
      <c r="C5" t="s">
        <v>53</v>
      </c>
      <c r="D5" t="s">
        <v>931</v>
      </c>
    </row>
    <row r="6" spans="1:4" x14ac:dyDescent="0.25">
      <c r="A6" t="s">
        <v>54</v>
      </c>
      <c r="B6">
        <v>32185</v>
      </c>
      <c r="C6" t="s">
        <v>55</v>
      </c>
      <c r="D6" t="s">
        <v>932</v>
      </c>
    </row>
    <row r="7" spans="1:4" x14ac:dyDescent="0.25">
      <c r="A7" t="s">
        <v>56</v>
      </c>
      <c r="B7">
        <v>31246</v>
      </c>
      <c r="C7" t="s">
        <v>57</v>
      </c>
      <c r="D7" t="s">
        <v>933</v>
      </c>
    </row>
    <row r="8" spans="1:4" x14ac:dyDescent="0.25">
      <c r="A8" t="s">
        <v>58</v>
      </c>
      <c r="B8">
        <v>31250</v>
      </c>
      <c r="C8" t="s">
        <v>59</v>
      </c>
      <c r="D8" t="s">
        <v>934</v>
      </c>
    </row>
    <row r="9" spans="1:4" x14ac:dyDescent="0.25">
      <c r="A9" t="s">
        <v>60</v>
      </c>
      <c r="B9">
        <v>30928</v>
      </c>
      <c r="C9" t="s">
        <v>61</v>
      </c>
      <c r="D9" t="s">
        <v>935</v>
      </c>
    </row>
    <row r="10" spans="1:4" x14ac:dyDescent="0.25">
      <c r="A10" t="s">
        <v>62</v>
      </c>
      <c r="B10">
        <v>33367</v>
      </c>
      <c r="C10" t="s">
        <v>63</v>
      </c>
      <c r="D10" t="s">
        <v>936</v>
      </c>
    </row>
    <row r="11" spans="1:4" x14ac:dyDescent="0.25">
      <c r="A11" t="s">
        <v>64</v>
      </c>
      <c r="B11">
        <v>31249</v>
      </c>
      <c r="C11" t="s">
        <v>65</v>
      </c>
      <c r="D11" t="s">
        <v>937</v>
      </c>
    </row>
    <row r="12" spans="1:4" x14ac:dyDescent="0.25">
      <c r="A12" t="s">
        <v>66</v>
      </c>
      <c r="B12">
        <v>31248</v>
      </c>
      <c r="C12" t="s">
        <v>67</v>
      </c>
      <c r="D12" t="s">
        <v>938</v>
      </c>
    </row>
    <row r="13" spans="1:4" x14ac:dyDescent="0.25">
      <c r="A13" t="s">
        <v>68</v>
      </c>
      <c r="B13">
        <v>33365</v>
      </c>
      <c r="C13" t="s">
        <v>69</v>
      </c>
      <c r="D13" t="s">
        <v>939</v>
      </c>
    </row>
    <row r="14" spans="1:4" x14ac:dyDescent="0.25">
      <c r="A14" t="s">
        <v>70</v>
      </c>
      <c r="B14">
        <v>31587</v>
      </c>
      <c r="C14" t="s">
        <v>71</v>
      </c>
      <c r="D14" t="s">
        <v>940</v>
      </c>
    </row>
    <row r="15" spans="1:4" x14ac:dyDescent="0.25">
      <c r="A15" t="s">
        <v>72</v>
      </c>
      <c r="B15">
        <v>30605</v>
      </c>
      <c r="C15" t="s">
        <v>73</v>
      </c>
      <c r="D15" t="s">
        <v>941</v>
      </c>
    </row>
    <row r="16" spans="1:4" x14ac:dyDescent="0.25">
      <c r="A16" t="s">
        <v>74</v>
      </c>
      <c r="B16">
        <v>35194</v>
      </c>
      <c r="C16" t="s">
        <v>75</v>
      </c>
      <c r="D16" t="s">
        <v>942</v>
      </c>
    </row>
    <row r="17" spans="1:4" x14ac:dyDescent="0.25">
      <c r="A17" t="s">
        <v>76</v>
      </c>
      <c r="B17">
        <v>34850</v>
      </c>
      <c r="C17" t="s">
        <v>77</v>
      </c>
      <c r="D17" t="s">
        <v>943</v>
      </c>
    </row>
    <row r="18" spans="1:4" x14ac:dyDescent="0.25">
      <c r="A18" t="s">
        <v>78</v>
      </c>
      <c r="B18">
        <v>34851</v>
      </c>
      <c r="C18" t="s">
        <v>79</v>
      </c>
      <c r="D18" t="s">
        <v>944</v>
      </c>
    </row>
    <row r="19" spans="1:4" x14ac:dyDescent="0.25">
      <c r="A19" t="s">
        <v>80</v>
      </c>
      <c r="B19">
        <v>31403</v>
      </c>
      <c r="C19" t="s">
        <v>81</v>
      </c>
      <c r="D19" t="s">
        <v>945</v>
      </c>
    </row>
    <row r="20" spans="1:4" x14ac:dyDescent="0.25">
      <c r="A20" t="s">
        <v>82</v>
      </c>
      <c r="B20">
        <v>31881</v>
      </c>
      <c r="C20" t="s">
        <v>83</v>
      </c>
      <c r="D20" t="s">
        <v>946</v>
      </c>
    </row>
    <row r="21" spans="1:4" x14ac:dyDescent="0.25">
      <c r="A21" t="s">
        <v>84</v>
      </c>
      <c r="B21">
        <v>31252</v>
      </c>
      <c r="C21" t="s">
        <v>85</v>
      </c>
      <c r="D21" t="s">
        <v>947</v>
      </c>
    </row>
    <row r="22" spans="1:4" x14ac:dyDescent="0.25">
      <c r="A22" t="s">
        <v>86</v>
      </c>
      <c r="B22">
        <v>33795</v>
      </c>
      <c r="C22" t="s">
        <v>87</v>
      </c>
      <c r="D22" t="s">
        <v>948</v>
      </c>
    </row>
    <row r="23" spans="1:4" x14ac:dyDescent="0.25">
      <c r="A23" t="s">
        <v>88</v>
      </c>
      <c r="B23">
        <v>32115</v>
      </c>
      <c r="C23" t="s">
        <v>89</v>
      </c>
      <c r="D23" t="s">
        <v>949</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18" sqref="A18"/>
    </sheetView>
  </sheetViews>
  <sheetFormatPr defaultColWidth="8.85546875" defaultRowHeight="15" x14ac:dyDescent="0.25"/>
  <cols>
    <col min="1" max="1" width="21.85546875" bestFit="1" customWidth="1"/>
    <col min="3" max="3" width="25.42578125" bestFit="1" customWidth="1"/>
  </cols>
  <sheetData>
    <row r="1" spans="1:3" x14ac:dyDescent="0.25">
      <c r="A1" t="s">
        <v>90</v>
      </c>
      <c r="B1" t="s">
        <v>92</v>
      </c>
      <c r="C1" t="s">
        <v>91</v>
      </c>
    </row>
    <row r="2" spans="1:3" x14ac:dyDescent="0.25">
      <c r="A2" t="s">
        <v>956</v>
      </c>
      <c r="B2">
        <v>64</v>
      </c>
      <c r="C2" t="s">
        <v>1411</v>
      </c>
    </row>
    <row r="3" spans="1:3" x14ac:dyDescent="0.25">
      <c r="A3" t="s">
        <v>1398</v>
      </c>
      <c r="B3">
        <v>7</v>
      </c>
      <c r="C3" t="s">
        <v>1399</v>
      </c>
    </row>
    <row r="4" spans="1:3" x14ac:dyDescent="0.25">
      <c r="A4" t="s">
        <v>1412</v>
      </c>
      <c r="B4">
        <v>85</v>
      </c>
      <c r="C4" t="s">
        <v>1413</v>
      </c>
    </row>
    <row r="5" spans="1:3" x14ac:dyDescent="0.25">
      <c r="A5" t="s">
        <v>1396</v>
      </c>
      <c r="B5">
        <v>60</v>
      </c>
      <c r="C5" t="s">
        <v>1397</v>
      </c>
    </row>
    <row r="6" spans="1:3" x14ac:dyDescent="0.25">
      <c r="A6" t="s">
        <v>93</v>
      </c>
      <c r="B6">
        <v>60</v>
      </c>
      <c r="C6" t="s">
        <v>1397</v>
      </c>
    </row>
    <row r="7" spans="1:3" x14ac:dyDescent="0.25">
      <c r="A7" t="s">
        <v>1409</v>
      </c>
      <c r="B7">
        <v>19</v>
      </c>
      <c r="C7" t="s">
        <v>1410</v>
      </c>
    </row>
    <row r="8" spans="1:3" x14ac:dyDescent="0.25">
      <c r="A8" t="s">
        <v>1394</v>
      </c>
      <c r="B8">
        <v>24</v>
      </c>
      <c r="C8" t="s">
        <v>1395</v>
      </c>
    </row>
    <row r="9" spans="1:3" x14ac:dyDescent="0.25">
      <c r="A9" t="s">
        <v>94</v>
      </c>
      <c r="B9">
        <v>24</v>
      </c>
      <c r="C9" t="s">
        <v>1395</v>
      </c>
    </row>
    <row r="10" spans="1:3" x14ac:dyDescent="0.25">
      <c r="A10" t="s">
        <v>1400</v>
      </c>
      <c r="B10">
        <v>24</v>
      </c>
      <c r="C10" t="s">
        <v>1395</v>
      </c>
    </row>
    <row r="11" spans="1:3" x14ac:dyDescent="0.25">
      <c r="A11" t="s">
        <v>1402</v>
      </c>
      <c r="B11">
        <v>30</v>
      </c>
      <c r="C11" t="s">
        <v>1403</v>
      </c>
    </row>
    <row r="12" spans="1:3" x14ac:dyDescent="0.25">
      <c r="A12" t="s">
        <v>98</v>
      </c>
      <c r="B12">
        <v>17</v>
      </c>
      <c r="C12" t="s">
        <v>1404</v>
      </c>
    </row>
    <row r="13" spans="1:3" x14ac:dyDescent="0.25">
      <c r="A13" t="s">
        <v>1405</v>
      </c>
      <c r="B13">
        <v>22</v>
      </c>
      <c r="C13" t="s">
        <v>1406</v>
      </c>
    </row>
    <row r="14" spans="1:3" x14ac:dyDescent="0.25">
      <c r="A14" t="s">
        <v>99</v>
      </c>
      <c r="B14">
        <v>3</v>
      </c>
      <c r="C14" t="s">
        <v>100</v>
      </c>
    </row>
    <row r="15" spans="1:3" x14ac:dyDescent="0.25">
      <c r="A15" t="s">
        <v>1407</v>
      </c>
      <c r="B15">
        <v>12</v>
      </c>
      <c r="C15" t="s">
        <v>1408</v>
      </c>
    </row>
    <row r="16" spans="1:3" x14ac:dyDescent="0.25">
      <c r="A16" t="s">
        <v>95</v>
      </c>
      <c r="B16">
        <v>13</v>
      </c>
      <c r="C16" t="s">
        <v>96</v>
      </c>
    </row>
    <row r="17" spans="1:3" x14ac:dyDescent="0.25">
      <c r="A17" t="s">
        <v>97</v>
      </c>
      <c r="B17">
        <v>50</v>
      </c>
      <c r="C17" t="s">
        <v>1401</v>
      </c>
    </row>
  </sheetData>
  <sortState ref="A2:C19">
    <sortCondition ref="B1"/>
  </sortState>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tabSelected="1" topLeftCell="E1" workbookViewId="0">
      <pane ySplit="1" topLeftCell="A2" activePane="bottomLeft" state="frozen"/>
      <selection pane="bottomLeft" activeCell="N2" sqref="N2"/>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122</v>
      </c>
      <c r="B1" s="5" t="s">
        <v>121</v>
      </c>
      <c r="C1" s="5" t="s">
        <v>120</v>
      </c>
      <c r="D1" s="14" t="s">
        <v>119</v>
      </c>
      <c r="E1" s="13" t="s">
        <v>118</v>
      </c>
      <c r="F1" s="5" t="s">
        <v>31</v>
      </c>
      <c r="G1" s="12" t="s">
        <v>117</v>
      </c>
      <c r="H1" s="5" t="s">
        <v>116</v>
      </c>
      <c r="I1" s="11" t="s">
        <v>115</v>
      </c>
      <c r="J1" s="11" t="s">
        <v>114</v>
      </c>
      <c r="K1" s="11" t="s">
        <v>113</v>
      </c>
      <c r="L1" s="11" t="s">
        <v>112</v>
      </c>
      <c r="M1" s="5" t="s">
        <v>111</v>
      </c>
      <c r="N1" s="5" t="s">
        <v>110</v>
      </c>
      <c r="O1" t="s">
        <v>109</v>
      </c>
      <c r="P1" t="s">
        <v>108</v>
      </c>
      <c r="Q1" t="s">
        <v>107</v>
      </c>
      <c r="R1" t="s">
        <v>106</v>
      </c>
      <c r="S1" t="s">
        <v>105</v>
      </c>
      <c r="T1" t="s">
        <v>104</v>
      </c>
      <c r="U1" t="s">
        <v>103</v>
      </c>
      <c r="V1" t="s">
        <v>102</v>
      </c>
      <c r="W1" t="s">
        <v>38</v>
      </c>
      <c r="X1" t="s">
        <v>39</v>
      </c>
      <c r="Y1" t="s">
        <v>40</v>
      </c>
      <c r="Z1" t="s">
        <v>41</v>
      </c>
      <c r="AA1" t="s">
        <v>42</v>
      </c>
      <c r="AB1" t="s">
        <v>34</v>
      </c>
      <c r="AC1" t="s">
        <v>35</v>
      </c>
      <c r="AD1" t="s">
        <v>101</v>
      </c>
    </row>
    <row r="2" spans="1:30" x14ac:dyDescent="0.25">
      <c r="A2" s="6" t="s">
        <v>123</v>
      </c>
      <c r="B2" t="str">
        <f>DATA_GOES_HERE!A2</f>
        <v>Adventure Club: Crafts, Movies, and More</v>
      </c>
      <c r="E2" s="8"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42529</v>
      </c>
      <c r="J2">
        <v>0</v>
      </c>
      <c r="K2">
        <v>31158</v>
      </c>
      <c r="L2" t="s">
        <v>129</v>
      </c>
      <c r="M2">
        <f>VLOOKUP(DATA_GOES_HERE!Y2,VENUEID!$A$2:$B$28,2,TRUE)</f>
        <v>34423</v>
      </c>
      <c r="N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2">
        <v>23</v>
      </c>
      <c r="P2" s="9"/>
      <c r="Q2" t="str">
        <f>VLOOKUP(DATA_GOES_HERE!Y2,VENUEID!$A$2:$C25,3,TRUE)</f>
        <v>(615) 862-5854</v>
      </c>
      <c r="R2" s="7">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6" t="s">
        <v>123</v>
      </c>
      <c r="B3" t="str">
        <f>DATA_GOES_HERE!A3</f>
        <v>Teen Studio: Crafts, Gaming, Robotics, and More</v>
      </c>
      <c r="E3" s="8"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42529</v>
      </c>
      <c r="J3">
        <v>0</v>
      </c>
      <c r="K3">
        <v>31158</v>
      </c>
      <c r="L3" t="s">
        <v>129</v>
      </c>
      <c r="M3">
        <f>VLOOKUP(DATA_GOES_HERE!Y3,VENUEID!$A$2:$B$28,2,TRUE)</f>
        <v>34423</v>
      </c>
      <c r="N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3">
        <v>23</v>
      </c>
      <c r="P3" s="9"/>
      <c r="Q3" t="str">
        <f>VLOOKUP(DATA_GOES_HERE!Y3,VENUEID!$A$2:$C26,3,TRUE)</f>
        <v>(615) 862-5854</v>
      </c>
      <c r="R3" s="7">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6" t="s">
        <v>123</v>
      </c>
      <c r="B4" t="str">
        <f>DATA_GOES_HERE!A4</f>
        <v>Bellevue Writers Group: Share and Get Ideas</v>
      </c>
      <c r="E4" s="8"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42529</v>
      </c>
      <c r="J4">
        <v>0</v>
      </c>
      <c r="K4">
        <v>31158</v>
      </c>
      <c r="L4" t="s">
        <v>129</v>
      </c>
      <c r="M4">
        <f>VLOOKUP(DATA_GOES_HERE!Y4,VENUEID!$A$2:$B$28,2,TRUE)</f>
        <v>34423</v>
      </c>
      <c r="N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
        <v>23</v>
      </c>
      <c r="P4" s="9"/>
      <c r="Q4" t="str">
        <f>VLOOKUP(DATA_GOES_HERE!Y4,VENUEID!$A$2:$C27,3,TRUE)</f>
        <v>(615) 862-5854</v>
      </c>
      <c r="R4" s="7">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6" t="s">
        <v>123</v>
      </c>
      <c r="B5" t="str">
        <f>DATA_GOES_HERE!A5</f>
        <v xml:space="preserve">Story Time </v>
      </c>
      <c r="E5" s="8"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42529</v>
      </c>
      <c r="J5">
        <v>0</v>
      </c>
      <c r="K5">
        <v>31158</v>
      </c>
      <c r="L5" t="s">
        <v>129</v>
      </c>
      <c r="M5">
        <f>VLOOKUP(DATA_GOES_HERE!Y5,VENUEID!$A$2:$B$28,2,TRUE)</f>
        <v>34423</v>
      </c>
      <c r="N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5">
        <v>23</v>
      </c>
      <c r="P5" s="10"/>
      <c r="Q5" t="str">
        <f>VLOOKUP(DATA_GOES_HERE!Y5,VENUEID!$A$2:$C28,3,TRUE)</f>
        <v>(615) 862-5854</v>
      </c>
      <c r="R5" s="7">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6" t="s">
        <v>123</v>
      </c>
      <c r="B6" t="str">
        <f>DATA_GOES_HERE!A6</f>
        <v>Story Time</v>
      </c>
      <c r="E6" s="8"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42529</v>
      </c>
      <c r="J6">
        <v>0</v>
      </c>
      <c r="K6">
        <v>31158</v>
      </c>
      <c r="L6" t="s">
        <v>129</v>
      </c>
      <c r="M6">
        <f>VLOOKUP(DATA_GOES_HERE!Y6,VENUEID!$A$2:$B$28,2,TRUE)</f>
        <v>34423</v>
      </c>
      <c r="N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6">
        <v>23</v>
      </c>
      <c r="P6" s="9"/>
      <c r="Q6" t="str">
        <f>VLOOKUP(DATA_GOES_HERE!Y6,VENUEID!$A$2:$C29,3,TRUE)</f>
        <v>(615) 862-5854</v>
      </c>
      <c r="R6" s="7">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6" t="s">
        <v>123</v>
      </c>
      <c r="B7" t="str">
        <f>DATA_GOES_HERE!A7</f>
        <v>Let's Watch Anime</v>
      </c>
      <c r="E7" s="8" t="str">
        <f>IF((ISTEXT(DATA_GOES_HERE!F7)),(DATA_GOES_HERE!F7),"")</f>
        <v/>
      </c>
      <c r="F7" t="str">
        <f>DATA_GOES_HERE!AI7</f>
        <v>Celebrate Animanga month with fellow teens by watching anime! Grades 5-12.</v>
      </c>
      <c r="G7" s="1">
        <f>DATA_GOES_HERE!J7</f>
        <v>42431</v>
      </c>
      <c r="H7" s="1">
        <f>DATA_GOES_HERE!R7</f>
        <v>42431</v>
      </c>
      <c r="I7" s="1">
        <f t="shared" ca="1" si="0"/>
        <v>42529</v>
      </c>
      <c r="J7">
        <v>0</v>
      </c>
      <c r="K7">
        <v>31158</v>
      </c>
      <c r="L7" t="s">
        <v>129</v>
      </c>
      <c r="M7">
        <f>VLOOKUP(DATA_GOES_HERE!Y7,VENUEID!$A$2:$B$28,2,TRUE)</f>
        <v>34423</v>
      </c>
      <c r="N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7">
        <v>23</v>
      </c>
      <c r="P7" s="9"/>
      <c r="Q7" t="str">
        <f>VLOOKUP(DATA_GOES_HERE!Y7,VENUEID!$A$2:$C30,3,TRUE)</f>
        <v>(615) 862-5854</v>
      </c>
      <c r="R7" s="7">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6" t="s">
        <v>123</v>
      </c>
      <c r="B8" t="str">
        <f>DATA_GOES_HERE!A8</f>
        <v>Gentle Yoga for All Levels</v>
      </c>
      <c r="E8" s="8"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42529</v>
      </c>
      <c r="J8">
        <v>0</v>
      </c>
      <c r="K8">
        <v>31158</v>
      </c>
      <c r="L8" t="s">
        <v>129</v>
      </c>
      <c r="M8">
        <f>VLOOKUP(DATA_GOES_HERE!Y8,VENUEID!$A$2:$B$28,2,TRUE)</f>
        <v>34423</v>
      </c>
      <c r="N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8">
        <v>23</v>
      </c>
      <c r="P8" s="9"/>
      <c r="Q8" t="str">
        <f>VLOOKUP(DATA_GOES_HERE!Y8,VENUEID!$A$2:$C31,3,TRUE)</f>
        <v>(615) 862-5854</v>
      </c>
      <c r="R8" s="7">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6" t="s">
        <v>123</v>
      </c>
      <c r="B9" t="str">
        <f>DATA_GOES_HERE!A9</f>
        <v>Mindfulness Meditation</v>
      </c>
      <c r="E9" s="8"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42529</v>
      </c>
      <c r="J9">
        <v>0</v>
      </c>
      <c r="K9">
        <v>31158</v>
      </c>
      <c r="L9" t="s">
        <v>129</v>
      </c>
      <c r="M9">
        <f>VLOOKUP(DATA_GOES_HERE!Y9,VENUEID!$A$2:$B$28,2,TRUE)</f>
        <v>34423</v>
      </c>
      <c r="N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9">
        <v>23</v>
      </c>
      <c r="Q9" t="str">
        <f>VLOOKUP(DATA_GOES_HERE!Y9,VENUEID!$A$2:$C32,3,TRUE)</f>
        <v>(615) 862-5854</v>
      </c>
      <c r="R9" s="7">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6" t="s">
        <v>123</v>
      </c>
      <c r="B10" t="str">
        <f>DATA_GOES_HERE!A10</f>
        <v>Crayon Kids: Crafts and Fun</v>
      </c>
      <c r="E10" s="8" t="str">
        <f>IF((ISTEXT(DATA_GOES_HERE!F10)),(DATA_GOES_HERE!F10),"")</f>
        <v/>
      </c>
      <c r="F10" t="str">
        <f>DATA_GOES_HERE!AI10</f>
        <v>Every Thursday, join Ms. Katie at the library for some crafty fun!</v>
      </c>
      <c r="G10" s="1">
        <f>DATA_GOES_HERE!J10</f>
        <v>42432</v>
      </c>
      <c r="H10" s="1">
        <f>DATA_GOES_HERE!R10</f>
        <v>42432</v>
      </c>
      <c r="I10" s="1">
        <f t="shared" ca="1" si="0"/>
        <v>42529</v>
      </c>
      <c r="J10">
        <v>0</v>
      </c>
      <c r="K10">
        <v>31158</v>
      </c>
      <c r="L10" t="s">
        <v>129</v>
      </c>
      <c r="M10">
        <f>VLOOKUP(DATA_GOES_HERE!Y10,VENUEID!$A$2:$B$28,2,TRUE)</f>
        <v>34423</v>
      </c>
      <c r="N1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0">
        <v>23</v>
      </c>
      <c r="Q10" t="str">
        <f>VLOOKUP(DATA_GOES_HERE!Y10,VENUEID!$A$2:$C33,3,TRUE)</f>
        <v>(615) 862-5854</v>
      </c>
      <c r="R10" s="7">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6" t="s">
        <v>123</v>
      </c>
      <c r="B11" t="str">
        <f>DATA_GOES_HERE!A11</f>
        <v>Scrabble Group for All Levels</v>
      </c>
      <c r="E11" s="8"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42529</v>
      </c>
      <c r="J11">
        <v>0</v>
      </c>
      <c r="K11">
        <v>31158</v>
      </c>
      <c r="L11" t="s">
        <v>129</v>
      </c>
      <c r="M11">
        <f>VLOOKUP(DATA_GOES_HERE!Y11,VENUEID!$A$2:$B$28,2,TRUE)</f>
        <v>34423</v>
      </c>
      <c r="N1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
        <v>23</v>
      </c>
      <c r="Q11" t="str">
        <f>VLOOKUP(DATA_GOES_HERE!Y11,VENUEID!$A$2:$C34,3,TRUE)</f>
        <v>(615) 862-5854</v>
      </c>
      <c r="R11" s="7">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6" t="s">
        <v>123</v>
      </c>
      <c r="B12">
        <f>DATA_GOES_HERE!A12</f>
        <v>0</v>
      </c>
      <c r="E12" s="8" t="str">
        <f>IF((ISTEXT(DATA_GOES_HERE!F12)),(DATA_GOES_HERE!F12),"")</f>
        <v/>
      </c>
      <c r="F12">
        <f>DATA_GOES_HERE!AI12</f>
        <v>0</v>
      </c>
      <c r="G12" s="1">
        <f>DATA_GOES_HERE!J12</f>
        <v>0</v>
      </c>
      <c r="H12" s="1">
        <f>DATA_GOES_HERE!R12</f>
        <v>0</v>
      </c>
      <c r="I12" s="1">
        <f t="shared" ca="1" si="0"/>
        <v>42529</v>
      </c>
      <c r="J12">
        <v>0</v>
      </c>
      <c r="K12">
        <v>31158</v>
      </c>
      <c r="L12" t="s">
        <v>129</v>
      </c>
      <c r="M12" t="e">
        <f>VLOOKUP(DATA_GOES_HERE!Y12,VENUEID!$A$2:$B$28,2,TRUE)</f>
        <v>#N/A</v>
      </c>
      <c r="N1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2">
        <v>23</v>
      </c>
      <c r="Q12" t="e">
        <f>VLOOKUP(DATA_GOES_HERE!Y12,VENUEID!$A$2:$C35,3,TRUE)</f>
        <v>#N/A</v>
      </c>
      <c r="R12" s="7">
        <f>DATA_GOES_HERE!M12</f>
        <v>0</v>
      </c>
      <c r="W12" t="str">
        <f>IF(DATA_GOES_HERE!L12="Monday",1," ")</f>
        <v xml:space="preserve"> </v>
      </c>
      <c r="X12" t="str">
        <f>IF(DATA_GOES_HERE!L12="Tuesday",1," ")</f>
        <v xml:space="preserve"> </v>
      </c>
      <c r="Y12" t="str">
        <f>IF(DATA_GOES_HERE!L12="Wednesday",1," ")</f>
        <v xml:space="preserve"> </v>
      </c>
      <c r="Z12" t="str">
        <f>IF(DATA_GOES_HERE!L12="Thursday",1," ")</f>
        <v xml:space="preserve"> </v>
      </c>
      <c r="AA12" t="str">
        <f>IF(DATA_GOES_HERE!L12="Friday",1," ")</f>
        <v xml:space="preserve"> </v>
      </c>
      <c r="AB12" t="str">
        <f>IF(DATA_GOES_HERE!L12="Saturday",1," ")</f>
        <v xml:space="preserve"> </v>
      </c>
      <c r="AC12" t="str">
        <f>IF(DATA_GOES_HERE!L12="Sunday",1," ")</f>
        <v xml:space="preserve"> </v>
      </c>
    </row>
    <row r="13" spans="1:30" x14ac:dyDescent="0.25">
      <c r="A13" s="6" t="s">
        <v>123</v>
      </c>
      <c r="B13" t="str">
        <f>DATA_GOES_HERE!A13</f>
        <v>Music Production Workshop</v>
      </c>
      <c r="E13" s="8"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42529</v>
      </c>
      <c r="J13">
        <v>0</v>
      </c>
      <c r="K13">
        <v>31158</v>
      </c>
      <c r="L13" t="s">
        <v>129</v>
      </c>
      <c r="M13">
        <f>VLOOKUP(DATA_GOES_HERE!Y13,VENUEID!$A$2:$B$28,2,TRUE)</f>
        <v>34423</v>
      </c>
      <c r="N1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3">
        <v>23</v>
      </c>
      <c r="Q13" t="str">
        <f>VLOOKUP(DATA_GOES_HERE!Y13,VENUEID!$A$2:$C36,3,TRUE)</f>
        <v>(615) 862-5854</v>
      </c>
      <c r="R13" s="7">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6" t="s">
        <v>123</v>
      </c>
      <c r="B14" t="str">
        <f>DATA_GOES_HERE!A14</f>
        <v>American Red Cross Blood Drive</v>
      </c>
      <c r="E14" s="8"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42529</v>
      </c>
      <c r="J14">
        <v>0</v>
      </c>
      <c r="K14">
        <v>31158</v>
      </c>
      <c r="L14" t="s">
        <v>129</v>
      </c>
      <c r="M14">
        <f>VLOOKUP(DATA_GOES_HERE!Y14,VENUEID!$A$2:$B$28,2,TRUE)</f>
        <v>34423</v>
      </c>
      <c r="N1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4">
        <v>23</v>
      </c>
      <c r="Q14" t="str">
        <f>VLOOKUP(DATA_GOES_HERE!Y14,VENUEID!$A$2:$C37,3,TRUE)</f>
        <v>(615) 862-5854</v>
      </c>
      <c r="R14" s="7">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6" t="s">
        <v>123</v>
      </c>
      <c r="B15">
        <f>DATA_GOES_HERE!A15</f>
        <v>0</v>
      </c>
      <c r="E15" s="8" t="str">
        <f>IF((ISTEXT(DATA_GOES_HERE!F15)),(DATA_GOES_HERE!F15),"")</f>
        <v/>
      </c>
      <c r="F15">
        <f>DATA_GOES_HERE!AI15</f>
        <v>0</v>
      </c>
      <c r="G15" s="1">
        <f>DATA_GOES_HERE!J15</f>
        <v>0</v>
      </c>
      <c r="H15" s="1">
        <f>DATA_GOES_HERE!R15</f>
        <v>0</v>
      </c>
      <c r="I15" s="1">
        <f t="shared" ca="1" si="0"/>
        <v>42529</v>
      </c>
      <c r="J15">
        <v>0</v>
      </c>
      <c r="K15">
        <v>31158</v>
      </c>
      <c r="L15" t="s">
        <v>129</v>
      </c>
      <c r="M15" t="e">
        <f>VLOOKUP(DATA_GOES_HERE!Y15,VENUEID!$A$2:$B$28,2,TRUE)</f>
        <v>#N/A</v>
      </c>
      <c r="N1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
        <v>23</v>
      </c>
      <c r="Q15" t="e">
        <f>VLOOKUP(DATA_GOES_HERE!Y15,VENUEID!$A$2:$C38,3,TRUE)</f>
        <v>#N/A</v>
      </c>
      <c r="R15" s="7">
        <f>DATA_GOES_HERE!M15</f>
        <v>0</v>
      </c>
      <c r="W15" t="str">
        <f>IF(DATA_GOES_HERE!L15="Monday",1," ")</f>
        <v xml:space="preserve"> </v>
      </c>
      <c r="X15" t="str">
        <f>IF(DATA_GOES_HERE!L15="Tuesday",1," ")</f>
        <v xml:space="preserve"> </v>
      </c>
      <c r="Y15" t="str">
        <f>IF(DATA_GOES_HERE!L15="Wednesday",1," ")</f>
        <v xml:space="preserve"> </v>
      </c>
      <c r="Z15" t="str">
        <f>IF(DATA_GOES_HERE!L15="Thursday",1," ")</f>
        <v xml:space="preserve"> </v>
      </c>
      <c r="AA15" t="str">
        <f>IF(DATA_GOES_HERE!L15="Friday",1," ")</f>
        <v xml:space="preserve"> </v>
      </c>
      <c r="AB15" t="str">
        <f>IF(DATA_GOES_HERE!L15="Saturday",1," ")</f>
        <v xml:space="preserve"> </v>
      </c>
      <c r="AC15" t="str">
        <f>IF(DATA_GOES_HERE!L15="Sunday",1," ")</f>
        <v xml:space="preserve"> </v>
      </c>
    </row>
    <row r="16" spans="1:30" x14ac:dyDescent="0.25">
      <c r="A16" s="6" t="s">
        <v>123</v>
      </c>
      <c r="B16" t="str">
        <f>DATA_GOES_HERE!A16</f>
        <v>Storyland Saturdays: Preschool Story Time</v>
      </c>
      <c r="E16" s="8"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42529</v>
      </c>
      <c r="J16">
        <v>0</v>
      </c>
      <c r="K16">
        <v>31158</v>
      </c>
      <c r="L16" t="s">
        <v>129</v>
      </c>
      <c r="M16">
        <f>VLOOKUP(DATA_GOES_HERE!Y16,VENUEID!$A$2:$B$28,2,TRUE)</f>
        <v>34423</v>
      </c>
      <c r="N1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6">
        <v>23</v>
      </c>
      <c r="Q16" t="str">
        <f>VLOOKUP(DATA_GOES_HERE!Y16,VENUEID!$A$2:$C39,3,TRUE)</f>
        <v>(615) 862-5854</v>
      </c>
      <c r="R16" s="7">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6" t="s">
        <v>123</v>
      </c>
      <c r="B17" t="str">
        <f>DATA_GOES_HERE!A17</f>
        <v>READing Paws: Read with Snickers</v>
      </c>
      <c r="E17" s="8"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42529</v>
      </c>
      <c r="J17">
        <v>0</v>
      </c>
      <c r="K17">
        <v>31158</v>
      </c>
      <c r="L17" t="s">
        <v>129</v>
      </c>
      <c r="M17">
        <f>VLOOKUP(DATA_GOES_HERE!Y17,VENUEID!$A$2:$B$28,2,TRUE)</f>
        <v>34423</v>
      </c>
      <c r="N1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7">
        <v>23</v>
      </c>
      <c r="Q17" t="str">
        <f>VLOOKUP(DATA_GOES_HERE!Y17,VENUEID!$A$2:$C40,3,TRUE)</f>
        <v>(615) 862-5854</v>
      </c>
      <c r="R17" s="7">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6" t="s">
        <v>123</v>
      </c>
      <c r="B18" t="str">
        <f>DATA_GOES_HERE!A18</f>
        <v>Mother Goose Moments</v>
      </c>
      <c r="E18" s="8"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42529</v>
      </c>
      <c r="J18">
        <v>0</v>
      </c>
      <c r="K18">
        <v>31158</v>
      </c>
      <c r="L18" t="s">
        <v>129</v>
      </c>
      <c r="M18">
        <f>VLOOKUP(DATA_GOES_HERE!Y18,VENUEID!$A$2:$B$28,2,TRUE)</f>
        <v>34423</v>
      </c>
      <c r="N1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8">
        <v>23</v>
      </c>
      <c r="Q18" t="str">
        <f>VLOOKUP(DATA_GOES_HERE!Y18,VENUEID!$A$2:$C41,3,TRUE)</f>
        <v>(615) 862-5854</v>
      </c>
      <c r="R18" s="7">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6" t="s">
        <v>123</v>
      </c>
      <c r="B19" t="str">
        <f>DATA_GOES_HERE!A19</f>
        <v>Origami Time</v>
      </c>
      <c r="E19" s="8"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42529</v>
      </c>
      <c r="J19">
        <v>0</v>
      </c>
      <c r="K19">
        <v>31158</v>
      </c>
      <c r="L19" t="s">
        <v>129</v>
      </c>
      <c r="M19">
        <f>VLOOKUP(DATA_GOES_HERE!Y19,VENUEID!$A$2:$B$28,2,TRUE)</f>
        <v>34423</v>
      </c>
      <c r="N1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9">
        <v>23</v>
      </c>
      <c r="Q19" t="str">
        <f>VLOOKUP(DATA_GOES_HERE!Y19,VENUEID!$A$2:$C42,3,TRUE)</f>
        <v>(615) 862-5854</v>
      </c>
      <c r="R19" s="7">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6" t="s">
        <v>123</v>
      </c>
      <c r="B20" t="str">
        <f>DATA_GOES_HERE!A20</f>
        <v>Family Fun Time: Songs, Craft, and More</v>
      </c>
      <c r="E20" s="8"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42529</v>
      </c>
      <c r="J20">
        <v>0</v>
      </c>
      <c r="K20">
        <v>31158</v>
      </c>
      <c r="L20" t="s">
        <v>129</v>
      </c>
      <c r="M20">
        <f>VLOOKUP(DATA_GOES_HERE!Y20,VENUEID!$A$2:$B$28,2,TRUE)</f>
        <v>34423</v>
      </c>
      <c r="N2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0">
        <v>23</v>
      </c>
      <c r="Q20" t="e">
        <f>VLOOKUP(DATA_GOES_HERE!#REF!,VENUEID!$A$2:$C43,3,TRUE)</f>
        <v>#REF!</v>
      </c>
      <c r="R20" s="7"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6" t="s">
        <v>123</v>
      </c>
      <c r="B21" t="str">
        <f>DATA_GOES_HERE!A21</f>
        <v>Adventure Club: Crafts, Movies, and More</v>
      </c>
      <c r="E21" s="8"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42529</v>
      </c>
      <c r="J21">
        <v>0</v>
      </c>
      <c r="K21">
        <v>31158</v>
      </c>
      <c r="L21" t="s">
        <v>129</v>
      </c>
      <c r="M21">
        <f>VLOOKUP(DATA_GOES_HERE!Y21,VENUEID!$A$2:$B$28,2,TRUE)</f>
        <v>34423</v>
      </c>
      <c r="N2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21">
        <v>23</v>
      </c>
      <c r="Q21" t="e">
        <f>VLOOKUP(DATA_GOES_HERE!#REF!,VENUEID!$A$2:$C44,3,TRUE)</f>
        <v>#REF!</v>
      </c>
      <c r="R21" s="7"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6" t="s">
        <v>123</v>
      </c>
      <c r="B22">
        <f>DATA_GOES_HERE!A22</f>
        <v>0</v>
      </c>
      <c r="E22" s="8" t="str">
        <f>IF((ISTEXT(DATA_GOES_HERE!F20)),(DATA_GOES_HERE!F20),"")</f>
        <v/>
      </c>
      <c r="F22">
        <f>DATA_GOES_HERE!AI22</f>
        <v>0</v>
      </c>
      <c r="G22" s="1">
        <f>DATA_GOES_HERE!J22</f>
        <v>0</v>
      </c>
      <c r="H22" s="1">
        <f>DATA_GOES_HERE!R22</f>
        <v>0</v>
      </c>
      <c r="I22" s="1">
        <f t="shared" ca="1" si="0"/>
        <v>42529</v>
      </c>
      <c r="J22">
        <v>0</v>
      </c>
      <c r="K22">
        <v>31158</v>
      </c>
      <c r="L22" t="s">
        <v>129</v>
      </c>
      <c r="M22" t="e">
        <f>VLOOKUP(DATA_GOES_HERE!Y22,VENUEID!$A$2:$B$28,2,TRUE)</f>
        <v>#N/A</v>
      </c>
      <c r="N2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
        <v>23</v>
      </c>
      <c r="Q22" t="str">
        <f>VLOOKUP(DATA_GOES_HERE!Y20,VENUEID!$A$2:$C45,3,TRUE)</f>
        <v>(615) 862-5854</v>
      </c>
      <c r="R22" s="7">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6" t="s">
        <v>123</v>
      </c>
      <c r="B23" t="str">
        <f>DATA_GOES_HERE!A23</f>
        <v>The Ins and Outs of Assisted Living and Memory Care</v>
      </c>
      <c r="E23" s="8"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42529</v>
      </c>
      <c r="J23">
        <v>0</v>
      </c>
      <c r="K23">
        <v>31158</v>
      </c>
      <c r="L23" t="s">
        <v>129</v>
      </c>
      <c r="M23">
        <f>VLOOKUP(DATA_GOES_HERE!Y23,VENUEID!$A$2:$B$28,2,TRUE)</f>
        <v>34423</v>
      </c>
      <c r="N2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23">
        <v>23</v>
      </c>
      <c r="Q23" t="str">
        <f>VLOOKUP(DATA_GOES_HERE!Y21,VENUEID!$A$2:$C46,3,TRUE)</f>
        <v>(615) 862-5854</v>
      </c>
      <c r="R23" s="7">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6" t="s">
        <v>123</v>
      </c>
      <c r="B24" t="str">
        <f>DATA_GOES_HERE!A24</f>
        <v>Story Time</v>
      </c>
      <c r="E24" s="8"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42529</v>
      </c>
      <c r="J24">
        <v>0</v>
      </c>
      <c r="K24">
        <v>31158</v>
      </c>
      <c r="L24" t="s">
        <v>129</v>
      </c>
      <c r="M24">
        <f>VLOOKUP(DATA_GOES_HERE!Y24,VENUEID!$A$2:$B$28,2,TRUE)</f>
        <v>34423</v>
      </c>
      <c r="N2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4">
        <v>23</v>
      </c>
      <c r="Q24" t="e">
        <f>VLOOKUP(DATA_GOES_HERE!Y22,VENUEID!$A$2:$C47,3,TRUE)</f>
        <v>#N/A</v>
      </c>
      <c r="R24" s="7">
        <f>DATA_GOES_HERE!M22</f>
        <v>0</v>
      </c>
      <c r="W24" t="str">
        <f>IF(DATA_GOES_HERE!L22="Monday",1," ")</f>
        <v xml:space="preserve"> </v>
      </c>
      <c r="X24" t="str">
        <f>IF(DATA_GOES_HERE!L22="Tuesday",1," ")</f>
        <v xml:space="preserve"> </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6" t="s">
        <v>123</v>
      </c>
      <c r="B25" t="str">
        <f>DATA_GOES_HERE!A25</f>
        <v>Story Time</v>
      </c>
      <c r="E25" s="8"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42529</v>
      </c>
      <c r="J25">
        <v>0</v>
      </c>
      <c r="K25">
        <v>31158</v>
      </c>
      <c r="L25" t="s">
        <v>129</v>
      </c>
      <c r="M25">
        <f>VLOOKUP(DATA_GOES_HERE!Y25,VENUEID!$A$2:$B$28,2,TRUE)</f>
        <v>34423</v>
      </c>
      <c r="N2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5">
        <v>23</v>
      </c>
      <c r="Q25" t="e">
        <f>VLOOKUP(DATA_GOES_HERE!#REF!,VENUEID!$A$2:$C48,3,TRUE)</f>
        <v>#REF!</v>
      </c>
      <c r="R25" s="7"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6" t="s">
        <v>123</v>
      </c>
      <c r="B26" t="str">
        <f>DATA_GOES_HERE!A26</f>
        <v>Homeschool Crew: Learn About Loom Weaving</v>
      </c>
      <c r="E26" s="8"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42529</v>
      </c>
      <c r="J26">
        <v>0</v>
      </c>
      <c r="K26">
        <v>31158</v>
      </c>
      <c r="L26" t="s">
        <v>129</v>
      </c>
      <c r="M26">
        <f>VLOOKUP(DATA_GOES_HERE!Y26,VENUEID!$A$2:$B$28,2,TRUE)</f>
        <v>34423</v>
      </c>
      <c r="N2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26">
        <v>23</v>
      </c>
      <c r="Q26" t="str">
        <f>VLOOKUP(DATA_GOES_HERE!Y23,VENUEID!$A$2:$C49,3,TRUE)</f>
        <v>(615) 862-5854</v>
      </c>
      <c r="R26" s="7">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6" t="s">
        <v>123</v>
      </c>
      <c r="B27" t="str">
        <f>DATA_GOES_HERE!A27</f>
        <v>Cosplay Time</v>
      </c>
      <c r="E27" s="8"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42529</v>
      </c>
      <c r="J27">
        <v>0</v>
      </c>
      <c r="K27">
        <v>31158</v>
      </c>
      <c r="L27" t="s">
        <v>129</v>
      </c>
      <c r="M27">
        <f>VLOOKUP(DATA_GOES_HERE!Y27,VENUEID!$A$2:$B$28,2,TRUE)</f>
        <v>34423</v>
      </c>
      <c r="N2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27">
        <v>23</v>
      </c>
      <c r="Q27" t="str">
        <f>VLOOKUP(DATA_GOES_HERE!Y24,VENUEID!$A$2:$C50,3,TRUE)</f>
        <v>(615) 862-5854</v>
      </c>
      <c r="R27" s="7">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6" t="s">
        <v>123</v>
      </c>
      <c r="B28" t="str">
        <f>DATA_GOES_HERE!A28</f>
        <v>Gentle Yoga for All Levels</v>
      </c>
      <c r="E28" s="8"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42529</v>
      </c>
      <c r="J28">
        <v>0</v>
      </c>
      <c r="K28">
        <v>31158</v>
      </c>
      <c r="L28" t="s">
        <v>129</v>
      </c>
      <c r="M28">
        <f>VLOOKUP(DATA_GOES_HERE!Y28,VENUEID!$A$2:$B$28,2,TRUE)</f>
        <v>34423</v>
      </c>
      <c r="N2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28">
        <v>23</v>
      </c>
      <c r="Q28" t="str">
        <f>VLOOKUP(DATA_GOES_HERE!Y25,VENUEID!$A$2:$C51,3,TRUE)</f>
        <v>(615) 862-5854</v>
      </c>
      <c r="R28" s="7">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6" t="s">
        <v>123</v>
      </c>
      <c r="B29" t="str">
        <f>DATA_GOES_HERE!A29</f>
        <v>Gentle Yoga for All Levels</v>
      </c>
      <c r="E29" s="8"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42529</v>
      </c>
      <c r="J29">
        <v>0</v>
      </c>
      <c r="K29">
        <v>31158</v>
      </c>
      <c r="L29" t="s">
        <v>129</v>
      </c>
      <c r="M29">
        <f>VLOOKUP(DATA_GOES_HERE!Y29,VENUEID!$A$2:$B$28,2,TRUE)</f>
        <v>34423</v>
      </c>
      <c r="N2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29">
        <v>23</v>
      </c>
      <c r="Q29" t="str">
        <f>VLOOKUP(DATA_GOES_HERE!Y26,VENUEID!$A$2:$C52,3,TRUE)</f>
        <v>(615) 862-5854</v>
      </c>
      <c r="R29" s="7">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6" t="s">
        <v>123</v>
      </c>
      <c r="B30" t="str">
        <f>DATA_GOES_HERE!A30</f>
        <v>Novel Conversations: Wonder by R. J. Palacio</v>
      </c>
      <c r="E30" s="8"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42529</v>
      </c>
      <c r="J30">
        <v>0</v>
      </c>
      <c r="K30">
        <v>31158</v>
      </c>
      <c r="L30" t="s">
        <v>129</v>
      </c>
      <c r="M30">
        <f>VLOOKUP(DATA_GOES_HERE!Y30,VENUEID!$A$2:$B$28,2,TRUE)</f>
        <v>34850</v>
      </c>
      <c r="N3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60</v>
      </c>
      <c r="O30">
        <v>23</v>
      </c>
      <c r="Q30" t="e">
        <f>VLOOKUP(DATA_GOES_HERE!#REF!,VENUEID!$A$2:$C53,3,TRUE)</f>
        <v>#REF!</v>
      </c>
      <c r="R30" s="7"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6" t="s">
        <v>123</v>
      </c>
      <c r="B31">
        <f>DATA_GOES_HERE!A31</f>
        <v>0</v>
      </c>
      <c r="E31" s="8" t="str">
        <f>IF((ISTEXT(DATA_GOES_HERE!#REF!)),(DATA_GOES_HERE!#REF!),"")</f>
        <v/>
      </c>
      <c r="F31">
        <f>DATA_GOES_HERE!AI31</f>
        <v>0</v>
      </c>
      <c r="G31" s="1">
        <f>DATA_GOES_HERE!J31</f>
        <v>0</v>
      </c>
      <c r="H31" s="1">
        <f>DATA_GOES_HERE!R31</f>
        <v>0</v>
      </c>
      <c r="I31" s="1">
        <f t="shared" ca="1" si="0"/>
        <v>42529</v>
      </c>
      <c r="J31">
        <v>0</v>
      </c>
      <c r="K31">
        <v>31158</v>
      </c>
      <c r="L31" t="s">
        <v>129</v>
      </c>
      <c r="M31" t="e">
        <f>VLOOKUP(DATA_GOES_HERE!Y31,VENUEID!$A$2:$B$28,2,TRUE)</f>
        <v>#N/A</v>
      </c>
      <c r="N3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
        <v>23</v>
      </c>
      <c r="Q31" t="e">
        <f>VLOOKUP(DATA_GOES_HERE!#REF!,VENUEID!$A$2:$C54,3,TRUE)</f>
        <v>#REF!</v>
      </c>
      <c r="R31" s="7"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6" t="s">
        <v>123</v>
      </c>
      <c r="B32" t="str">
        <f>DATA_GOES_HERE!A32</f>
        <v>Friends of the Bellevue Branch Library Meeting</v>
      </c>
      <c r="E32" s="8"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42529</v>
      </c>
      <c r="J32">
        <v>0</v>
      </c>
      <c r="K32">
        <v>31158</v>
      </c>
      <c r="L32" t="s">
        <v>129</v>
      </c>
      <c r="M32">
        <f>VLOOKUP(DATA_GOES_HERE!Y32,VENUEID!$A$2:$B$28,2,TRUE)</f>
        <v>34423</v>
      </c>
      <c r="N3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
        <v>23</v>
      </c>
      <c r="Q32" t="e">
        <f>VLOOKUP(DATA_GOES_HERE!#REF!,VENUEID!$A$2:$C55,3,TRUE)</f>
        <v>#REF!</v>
      </c>
      <c r="R32" s="7"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6" t="s">
        <v>123</v>
      </c>
      <c r="B33" t="str">
        <f>DATA_GOES_HERE!A33</f>
        <v>Storyland Saturdays: Preschool Story Time</v>
      </c>
      <c r="E33" s="8"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42529</v>
      </c>
      <c r="J33">
        <v>0</v>
      </c>
      <c r="K33">
        <v>31158</v>
      </c>
      <c r="L33" t="s">
        <v>129</v>
      </c>
      <c r="M33">
        <f>VLOOKUP(DATA_GOES_HERE!Y33,VENUEID!$A$2:$B$28,2,TRUE)</f>
        <v>34423</v>
      </c>
      <c r="N3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33">
        <v>23</v>
      </c>
      <c r="Q33" t="e">
        <f>VLOOKUP(DATA_GOES_HERE!#REF!,VENUEID!$A$2:$C56,3,TRUE)</f>
        <v>#REF!</v>
      </c>
      <c r="R33" s="7"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6" t="s">
        <v>123</v>
      </c>
      <c r="B34" t="str">
        <f>DATA_GOES_HERE!A34</f>
        <v>Friends of the Bellevue Branch Library Meeting</v>
      </c>
      <c r="E34" s="8"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42529</v>
      </c>
      <c r="J34">
        <v>0</v>
      </c>
      <c r="K34">
        <v>31158</v>
      </c>
      <c r="L34" t="s">
        <v>129</v>
      </c>
      <c r="M34">
        <f>VLOOKUP(DATA_GOES_HERE!Y34,VENUEID!$A$2:$B$28,2,TRUE)</f>
        <v>34423</v>
      </c>
      <c r="N3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
        <v>23</v>
      </c>
      <c r="Q34" t="e">
        <f>VLOOKUP(DATA_GOES_HERE!#REF!,VENUEID!$A$2:$C57,3,TRUE)</f>
        <v>#REF!</v>
      </c>
      <c r="R34" s="7"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6" t="s">
        <v>123</v>
      </c>
      <c r="B35" t="str">
        <f>DATA_GOES_HERE!A35</f>
        <v>ACT Practice Exam</v>
      </c>
      <c r="E35" s="8"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42529</v>
      </c>
      <c r="J35">
        <v>0</v>
      </c>
      <c r="K35">
        <v>31158</v>
      </c>
      <c r="L35" t="s">
        <v>129</v>
      </c>
      <c r="M35">
        <f>VLOOKUP(DATA_GOES_HERE!Y35,VENUEID!$A$2:$B$28,2,TRUE)</f>
        <v>34423</v>
      </c>
      <c r="N3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35">
        <v>23</v>
      </c>
      <c r="Q35" t="e">
        <f>VLOOKUP(DATA_GOES_HERE!#REF!,VENUEID!$A$2:$C58,3,TRUE)</f>
        <v>#REF!</v>
      </c>
      <c r="R35" s="7"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6" t="s">
        <v>123</v>
      </c>
      <c r="B36" t="str">
        <f>DATA_GOES_HERE!A36</f>
        <v>Matinee Saturday: Hop (2011)</v>
      </c>
      <c r="E36" s="8"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42529</v>
      </c>
      <c r="J36">
        <v>0</v>
      </c>
      <c r="K36">
        <v>31158</v>
      </c>
      <c r="L36" t="s">
        <v>129</v>
      </c>
      <c r="M36">
        <f>VLOOKUP(DATA_GOES_HERE!Y36,VENUEID!$A$2:$B$28,2,TRUE)</f>
        <v>34423</v>
      </c>
      <c r="N3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36">
        <v>23</v>
      </c>
      <c r="Q36" t="e">
        <f>VLOOKUP(DATA_GOES_HERE!#REF!,VENUEID!$A$2:$C59,3,TRUE)</f>
        <v>#REF!</v>
      </c>
      <c r="R36" s="7"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6" t="s">
        <v>123</v>
      </c>
      <c r="B37" t="str">
        <f>DATA_GOES_HERE!A37</f>
        <v>Mother Goose Moments</v>
      </c>
      <c r="E37" s="8"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42529</v>
      </c>
      <c r="J37">
        <v>0</v>
      </c>
      <c r="K37">
        <v>31158</v>
      </c>
      <c r="L37" t="s">
        <v>129</v>
      </c>
      <c r="M37">
        <f>VLOOKUP(DATA_GOES_HERE!Y37,VENUEID!$A$2:$B$28,2,TRUE)</f>
        <v>34423</v>
      </c>
      <c r="N3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37">
        <v>23</v>
      </c>
      <c r="Q37" t="e">
        <f>VLOOKUP(DATA_GOES_HERE!#REF!,VENUEID!$A$2:$C60,3,TRUE)</f>
        <v>#REF!</v>
      </c>
      <c r="R37" s="7"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6" t="s">
        <v>123</v>
      </c>
      <c r="B38">
        <f>DATA_GOES_HERE!A38</f>
        <v>0</v>
      </c>
      <c r="E38" s="8" t="str">
        <f>IF((ISTEXT(DATA_GOES_HERE!#REF!)),(DATA_GOES_HERE!#REF!),"")</f>
        <v/>
      </c>
      <c r="F38">
        <f>DATA_GOES_HERE!AI38</f>
        <v>0</v>
      </c>
      <c r="G38" s="1">
        <f>DATA_GOES_HERE!J38</f>
        <v>0</v>
      </c>
      <c r="H38" s="1">
        <f>DATA_GOES_HERE!R38</f>
        <v>0</v>
      </c>
      <c r="I38" s="1">
        <f t="shared" ca="1" si="1"/>
        <v>42529</v>
      </c>
      <c r="J38">
        <v>0</v>
      </c>
      <c r="K38">
        <v>31158</v>
      </c>
      <c r="L38" t="s">
        <v>129</v>
      </c>
      <c r="M38" t="e">
        <f>VLOOKUP(DATA_GOES_HERE!Y38,VENUEID!$A$2:$B$28,2,TRUE)</f>
        <v>#N/A</v>
      </c>
      <c r="N3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
        <v>23</v>
      </c>
      <c r="Q38" t="e">
        <f>VLOOKUP(DATA_GOES_HERE!#REF!,VENUEID!$A$2:$C61,3,TRUE)</f>
        <v>#REF!</v>
      </c>
      <c r="R38" s="7"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6" t="s">
        <v>123</v>
      </c>
      <c r="B39" t="str">
        <f>DATA_GOES_HERE!A39</f>
        <v>First-Time Homebuyers Workshop</v>
      </c>
      <c r="E39" s="8" t="str">
        <f>IF((ISTEXT(DATA_GOES_HERE!#REF!)),(DATA_GOES_HERE!#REF!),"")</f>
        <v/>
      </c>
      <c r="F39" t="str">
        <f>DATA_GOES_HERE!AI39</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39" s="1">
        <f>DATA_GOES_HERE!J39</f>
        <v>42443</v>
      </c>
      <c r="H39" s="1">
        <f>DATA_GOES_HERE!R39</f>
        <v>42443</v>
      </c>
      <c r="I39" s="1">
        <f t="shared" ca="1" si="1"/>
        <v>42529</v>
      </c>
      <c r="J39">
        <v>0</v>
      </c>
      <c r="K39">
        <v>31158</v>
      </c>
      <c r="L39" t="s">
        <v>129</v>
      </c>
      <c r="M39">
        <f>VLOOKUP(DATA_GOES_HERE!Y39,VENUEID!$A$2:$B$28,2,TRUE)</f>
        <v>34423</v>
      </c>
      <c r="N3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
        <v>23</v>
      </c>
      <c r="Q39" t="e">
        <f>VLOOKUP(DATA_GOES_HERE!#REF!,VENUEID!$A$2:$C62,3,TRUE)</f>
        <v>#REF!</v>
      </c>
      <c r="R39" s="7"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6" t="s">
        <v>123</v>
      </c>
      <c r="B40" t="str">
        <f>DATA_GOES_HERE!A40</f>
        <v>Family Fun Time: Songs, Craft, and More</v>
      </c>
      <c r="E40" s="8"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42529</v>
      </c>
      <c r="J40">
        <v>0</v>
      </c>
      <c r="K40">
        <v>31158</v>
      </c>
      <c r="L40" t="s">
        <v>129</v>
      </c>
      <c r="M40">
        <f>VLOOKUP(DATA_GOES_HERE!Y40,VENUEID!$A$2:$B$28,2,TRUE)</f>
        <v>34423</v>
      </c>
      <c r="N4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40">
        <v>23</v>
      </c>
      <c r="Q40" t="e">
        <f>VLOOKUP(DATA_GOES_HERE!#REF!,VENUEID!$A$2:$C63,3,TRUE)</f>
        <v>#REF!</v>
      </c>
      <c r="R40" s="7"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6" t="s">
        <v>123</v>
      </c>
      <c r="B41" t="str">
        <f>DATA_GOES_HERE!A41</f>
        <v>Adventure Club: Crafts, Movies, and More</v>
      </c>
      <c r="E41" s="8"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42529</v>
      </c>
      <c r="J41">
        <v>0</v>
      </c>
      <c r="K41">
        <v>31158</v>
      </c>
      <c r="L41" t="s">
        <v>129</v>
      </c>
      <c r="M41">
        <f>VLOOKUP(DATA_GOES_HERE!Y41,VENUEID!$A$2:$B$28,2,TRUE)</f>
        <v>34423</v>
      </c>
      <c r="N4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41">
        <v>23</v>
      </c>
      <c r="Q41" t="e">
        <f>VLOOKUP(DATA_GOES_HERE!#REF!,VENUEID!$A$2:$C64,3,TRUE)</f>
        <v>#REF!</v>
      </c>
      <c r="R41" s="7"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6" t="s">
        <v>123</v>
      </c>
      <c r="B42">
        <f>DATA_GOES_HERE!A42</f>
        <v>0</v>
      </c>
      <c r="E42" s="8" t="str">
        <f>IF((ISTEXT(DATA_GOES_HERE!F27)),(DATA_GOES_HERE!F27),"")</f>
        <v/>
      </c>
      <c r="F42">
        <f>DATA_GOES_HERE!AI42</f>
        <v>0</v>
      </c>
      <c r="G42" s="1">
        <f>DATA_GOES_HERE!J42</f>
        <v>0</v>
      </c>
      <c r="H42" s="1">
        <f>DATA_GOES_HERE!R42</f>
        <v>0</v>
      </c>
      <c r="I42" s="1">
        <f t="shared" ca="1" si="1"/>
        <v>42529</v>
      </c>
      <c r="J42">
        <v>0</v>
      </c>
      <c r="K42">
        <v>31158</v>
      </c>
      <c r="L42" t="s">
        <v>129</v>
      </c>
      <c r="M42" t="e">
        <f>VLOOKUP(DATA_GOES_HERE!Y42,VENUEID!$A$2:$B$28,2,TRUE)</f>
        <v>#N/A</v>
      </c>
      <c r="N4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2">
        <v>23</v>
      </c>
      <c r="Q42" t="str">
        <f>VLOOKUP(DATA_GOES_HERE!Y27,VENUEID!$A$2:$C65,3,TRUE)</f>
        <v>(615) 862-5854</v>
      </c>
      <c r="R42" s="7">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6" t="s">
        <v>123</v>
      </c>
      <c r="B43" t="str">
        <f>DATA_GOES_HERE!A43</f>
        <v>Bellevue Writers Group: Share and Get Ideas</v>
      </c>
      <c r="E43" s="8"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42529</v>
      </c>
      <c r="J43">
        <v>0</v>
      </c>
      <c r="K43">
        <v>31158</v>
      </c>
      <c r="L43" t="s">
        <v>129</v>
      </c>
      <c r="M43">
        <f>VLOOKUP(DATA_GOES_HERE!Y43,VENUEID!$A$2:$B$28,2,TRUE)</f>
        <v>34423</v>
      </c>
      <c r="N4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3">
        <v>23</v>
      </c>
      <c r="Q43" t="str">
        <f>VLOOKUP(DATA_GOES_HERE!Y28,VENUEID!$A$2:$C66,3,TRUE)</f>
        <v>(615) 862-5854</v>
      </c>
      <c r="R43" s="7">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6" t="s">
        <v>123</v>
      </c>
      <c r="B44" t="str">
        <f>DATA_GOES_HERE!A44</f>
        <v>Loving and Learning Workshop</v>
      </c>
      <c r="E44" s="8"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42529</v>
      </c>
      <c r="J44">
        <v>0</v>
      </c>
      <c r="K44">
        <v>31158</v>
      </c>
      <c r="L44" t="s">
        <v>129</v>
      </c>
      <c r="M44">
        <f>VLOOKUP(DATA_GOES_HERE!Y44,VENUEID!$A$2:$B$28,2,TRUE)</f>
        <v>34423</v>
      </c>
      <c r="N4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44">
        <v>23</v>
      </c>
      <c r="Q44" t="str">
        <f>VLOOKUP(DATA_GOES_HERE!Y29,VENUEID!$A$2:$C67,3,TRUE)</f>
        <v>(615) 862-5854</v>
      </c>
      <c r="R44" s="7">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6" t="s">
        <v>123</v>
      </c>
      <c r="B45" t="str">
        <f>DATA_GOES_HERE!A45</f>
        <v>Story Time</v>
      </c>
      <c r="E45" s="8"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42529</v>
      </c>
      <c r="J45">
        <v>0</v>
      </c>
      <c r="K45">
        <v>31158</v>
      </c>
      <c r="L45" t="s">
        <v>129</v>
      </c>
      <c r="M45">
        <f>VLOOKUP(DATA_GOES_HERE!Y45,VENUEID!$A$2:$B$28,2,TRUE)</f>
        <v>34423</v>
      </c>
      <c r="N4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45">
        <v>23</v>
      </c>
      <c r="Q45" t="str">
        <f>VLOOKUP(DATA_GOES_HERE!Y30,VENUEID!$A$2:$C68,3,TRUE)</f>
        <v>(615) 862-5858</v>
      </c>
      <c r="R45" s="7">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6" t="s">
        <v>123</v>
      </c>
      <c r="B46" t="str">
        <f>DATA_GOES_HERE!A46</f>
        <v>Story Time</v>
      </c>
      <c r="E46" s="8"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42529</v>
      </c>
      <c r="J46">
        <v>0</v>
      </c>
      <c r="K46">
        <v>31158</v>
      </c>
      <c r="L46" t="s">
        <v>129</v>
      </c>
      <c r="M46">
        <f>VLOOKUP(DATA_GOES_HERE!Y46,VENUEID!$A$2:$B$28,2,TRUE)</f>
        <v>34423</v>
      </c>
      <c r="N4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46">
        <v>23</v>
      </c>
      <c r="Q46" t="e">
        <f>VLOOKUP(DATA_GOES_HERE!Y31,VENUEID!$A$2:$C69,3,TRUE)</f>
        <v>#N/A</v>
      </c>
      <c r="R46" s="7">
        <f>DATA_GOES_HERE!M31</f>
        <v>0</v>
      </c>
      <c r="W46" t="str">
        <f>IF(DATA_GOES_HERE!L31="Monday",1," ")</f>
        <v xml:space="preserve"> </v>
      </c>
      <c r="X46" t="str">
        <f>IF(DATA_GOES_HERE!L31="Tuesday",1," ")</f>
        <v xml:space="preserve"> </v>
      </c>
      <c r="Y46" t="str">
        <f>IF(DATA_GOES_HERE!L31="Wednesday",1," ")</f>
        <v xml:space="preserve"> </v>
      </c>
      <c r="Z46" t="str">
        <f>IF(DATA_GOES_HERE!L31="Thursday",1," ")</f>
        <v xml:space="preserve"> </v>
      </c>
      <c r="AA46" t="str">
        <f>IF(DATA_GOES_HERE!L31="Friday",1," ")</f>
        <v xml:space="preserve"> </v>
      </c>
      <c r="AB46" t="str">
        <f>IF(DATA_GOES_HERE!L31="Saturday",1," ")</f>
        <v xml:space="preserve"> </v>
      </c>
      <c r="AC46" t="str">
        <f>IF(DATA_GOES_HERE!L31="Sunday",1," ")</f>
        <v xml:space="preserve"> </v>
      </c>
    </row>
    <row r="47" spans="1:29" x14ac:dyDescent="0.25">
      <c r="A47" s="6" t="s">
        <v>123</v>
      </c>
      <c r="B47" t="str">
        <f>DATA_GOES_HERE!A47</f>
        <v>Gentle Yoga for All Levels</v>
      </c>
      <c r="E47" s="8"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42529</v>
      </c>
      <c r="J47">
        <v>0</v>
      </c>
      <c r="K47">
        <v>31158</v>
      </c>
      <c r="L47" t="s">
        <v>129</v>
      </c>
      <c r="M47">
        <f>VLOOKUP(DATA_GOES_HERE!Y47,VENUEID!$A$2:$B$28,2,TRUE)</f>
        <v>34423</v>
      </c>
      <c r="N4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47">
        <v>23</v>
      </c>
      <c r="Q47" t="e">
        <f>VLOOKUP(DATA_GOES_HERE!#REF!,VENUEID!$A$2:$C70,3,TRUE)</f>
        <v>#REF!</v>
      </c>
      <c r="R47" s="7"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6" t="s">
        <v>123</v>
      </c>
      <c r="B48" t="str">
        <f>DATA_GOES_HERE!A48</f>
        <v>Crayon Kids: Crafts and Fun</v>
      </c>
      <c r="E48" s="8" t="str">
        <f>IF((ISTEXT(DATA_GOES_HERE!#REF!)),(DATA_GOES_HERE!#REF!),"")</f>
        <v/>
      </c>
      <c r="F48" t="str">
        <f>DATA_GOES_HERE!AI48</f>
        <v>Every Thursday, join Ms. Katie at the library for some crafty fun!</v>
      </c>
      <c r="G48" s="1">
        <f>DATA_GOES_HERE!J48</f>
        <v>42446</v>
      </c>
      <c r="H48" s="1">
        <f>DATA_GOES_HERE!R48</f>
        <v>42446</v>
      </c>
      <c r="I48" s="1">
        <f t="shared" ca="1" si="1"/>
        <v>42529</v>
      </c>
      <c r="J48">
        <v>0</v>
      </c>
      <c r="K48">
        <v>31158</v>
      </c>
      <c r="L48" t="s">
        <v>129</v>
      </c>
      <c r="M48">
        <f>VLOOKUP(DATA_GOES_HERE!Y48,VENUEID!$A$2:$B$28,2,TRUE)</f>
        <v>34423</v>
      </c>
      <c r="N4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48">
        <v>23</v>
      </c>
      <c r="Q48" t="e">
        <f>VLOOKUP(DATA_GOES_HERE!#REF!,VENUEID!$A$2:$C71,3,TRUE)</f>
        <v>#REF!</v>
      </c>
      <c r="R48" s="7"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6" t="s">
        <v>123</v>
      </c>
      <c r="B49" t="str">
        <f>DATA_GOES_HERE!A49</f>
        <v>Scrabble Group for All Levels</v>
      </c>
      <c r="E49" s="8"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42529</v>
      </c>
      <c r="J49">
        <v>0</v>
      </c>
      <c r="K49">
        <v>31158</v>
      </c>
      <c r="L49" t="s">
        <v>129</v>
      </c>
      <c r="M49">
        <f>VLOOKUP(DATA_GOES_HERE!Y49,VENUEID!$A$2:$B$28,2,TRUE)</f>
        <v>34423</v>
      </c>
      <c r="N4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9">
        <v>23</v>
      </c>
      <c r="Q49" t="e">
        <f>VLOOKUP(DATA_GOES_HERE!#REF!,VENUEID!$A$2:$C72,3,TRUE)</f>
        <v>#REF!</v>
      </c>
      <c r="R49" s="7"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6" t="s">
        <v>123</v>
      </c>
      <c r="B50">
        <f>DATA_GOES_HERE!A50</f>
        <v>0</v>
      </c>
      <c r="E50" s="8" t="str">
        <f>IF((ISTEXT(DATA_GOES_HERE!#REF!)),(DATA_GOES_HERE!#REF!),"")</f>
        <v/>
      </c>
      <c r="F50">
        <f>DATA_GOES_HERE!AI50</f>
        <v>0</v>
      </c>
      <c r="G50" s="1">
        <f>DATA_GOES_HERE!J50</f>
        <v>0</v>
      </c>
      <c r="H50" s="1">
        <f>DATA_GOES_HERE!R50</f>
        <v>0</v>
      </c>
      <c r="I50" s="1">
        <f t="shared" ca="1" si="1"/>
        <v>42529</v>
      </c>
      <c r="J50">
        <v>0</v>
      </c>
      <c r="K50">
        <v>31158</v>
      </c>
      <c r="L50" t="s">
        <v>129</v>
      </c>
      <c r="M50" t="e">
        <f>VLOOKUP(DATA_GOES_HERE!Y50,VENUEID!$A$2:$B$28,2,TRUE)</f>
        <v>#N/A</v>
      </c>
      <c r="N5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50">
        <v>23</v>
      </c>
      <c r="Q50" t="e">
        <f>VLOOKUP(DATA_GOES_HERE!#REF!,VENUEID!$A$2:$C73,3,TRUE)</f>
        <v>#REF!</v>
      </c>
      <c r="R50" s="7"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6" t="s">
        <v>123</v>
      </c>
      <c r="B51">
        <f>DATA_GOES_HERE!A51</f>
        <v>0</v>
      </c>
      <c r="E51" s="8" t="str">
        <f>IF((ISTEXT(DATA_GOES_HERE!#REF!)),(DATA_GOES_HERE!#REF!),"")</f>
        <v/>
      </c>
      <c r="F51">
        <f>DATA_GOES_HERE!AI51</f>
        <v>0</v>
      </c>
      <c r="G51" s="1">
        <f>DATA_GOES_HERE!J51</f>
        <v>0</v>
      </c>
      <c r="H51" s="1">
        <f>DATA_GOES_HERE!R51</f>
        <v>0</v>
      </c>
      <c r="I51" s="1">
        <f t="shared" ca="1" si="1"/>
        <v>42529</v>
      </c>
      <c r="J51">
        <v>0</v>
      </c>
      <c r="K51">
        <v>31158</v>
      </c>
      <c r="L51" t="s">
        <v>129</v>
      </c>
      <c r="M51" t="e">
        <f>VLOOKUP(DATA_GOES_HERE!Y51,VENUEID!$A$2:$B$28,2,TRUE)</f>
        <v>#N/A</v>
      </c>
      <c r="N5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51">
        <v>23</v>
      </c>
      <c r="Q51" t="e">
        <f>VLOOKUP(DATA_GOES_HERE!#REF!,VENUEID!$A$2:$C74,3,TRUE)</f>
        <v>#REF!</v>
      </c>
      <c r="R51" s="7"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6" t="s">
        <v>123</v>
      </c>
      <c r="B52">
        <f>DATA_GOES_HERE!A52</f>
        <v>0</v>
      </c>
      <c r="E52" s="8" t="str">
        <f>IF((ISTEXT(DATA_GOES_HERE!#REF!)),(DATA_GOES_HERE!#REF!),"")</f>
        <v/>
      </c>
      <c r="F52">
        <f>DATA_GOES_HERE!AI52</f>
        <v>0</v>
      </c>
      <c r="G52" s="1">
        <f>DATA_GOES_HERE!J52</f>
        <v>0</v>
      </c>
      <c r="H52" s="1">
        <f>DATA_GOES_HERE!R52</f>
        <v>0</v>
      </c>
      <c r="I52" s="1">
        <f t="shared" ca="1" si="1"/>
        <v>42529</v>
      </c>
      <c r="J52">
        <v>0</v>
      </c>
      <c r="K52">
        <v>31158</v>
      </c>
      <c r="L52" t="s">
        <v>129</v>
      </c>
      <c r="M52" t="e">
        <f>VLOOKUP(DATA_GOES_HERE!Y52,VENUEID!$A$2:$B$28,2,TRUE)</f>
        <v>#N/A</v>
      </c>
      <c r="N5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52">
        <v>23</v>
      </c>
      <c r="Q52" t="e">
        <f>VLOOKUP(DATA_GOES_HERE!#REF!,VENUEID!$A$2:$C75,3,TRUE)</f>
        <v>#REF!</v>
      </c>
      <c r="R52" s="7"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6" t="s">
        <v>123</v>
      </c>
      <c r="B53" t="str">
        <f>DATA_GOES_HERE!A53</f>
        <v>Storyland Saturdays: Preschool Story Time</v>
      </c>
      <c r="E53" s="8"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42529</v>
      </c>
      <c r="J53">
        <v>0</v>
      </c>
      <c r="K53">
        <v>31158</v>
      </c>
      <c r="L53" t="s">
        <v>129</v>
      </c>
      <c r="M53">
        <f>VLOOKUP(DATA_GOES_HERE!Y53,VENUEID!$A$2:$B$28,2,TRUE)</f>
        <v>34423</v>
      </c>
      <c r="N5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53">
        <v>23</v>
      </c>
      <c r="Q53" t="e">
        <f>VLOOKUP(DATA_GOES_HERE!#REF!,VENUEID!$A$2:$C76,3,TRUE)</f>
        <v>#REF!</v>
      </c>
      <c r="R53" s="7"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6" t="s">
        <v>123</v>
      </c>
      <c r="B54" t="str">
        <f>DATA_GOES_HERE!A54</f>
        <v>LEGO Club</v>
      </c>
      <c r="E54" s="8" t="str">
        <f>IF((ISTEXT(DATA_GOES_HERE!#REF!)),(DATA_GOES_HERE!#REF!),"")</f>
        <v/>
      </c>
      <c r="F54" t="str">
        <f>DATA_GOES_HERE!AI54</f>
        <v>Every 3rd Sunday, imagine, think, and build something awesome with LEGOs!</v>
      </c>
      <c r="G54" s="1">
        <f>DATA_GOES_HERE!J54</f>
        <v>42449</v>
      </c>
      <c r="H54" s="1">
        <f>DATA_GOES_HERE!R54</f>
        <v>42449</v>
      </c>
      <c r="I54" s="1">
        <f t="shared" ca="1" si="1"/>
        <v>42529</v>
      </c>
      <c r="J54">
        <v>0</v>
      </c>
      <c r="K54">
        <v>31158</v>
      </c>
      <c r="L54" t="s">
        <v>129</v>
      </c>
      <c r="M54">
        <f>VLOOKUP(DATA_GOES_HERE!Y54,VENUEID!$A$2:$B$28,2,TRUE)</f>
        <v>34423</v>
      </c>
      <c r="N5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54">
        <v>23</v>
      </c>
      <c r="Q54" t="e">
        <f>VLOOKUP(DATA_GOES_HERE!#REF!,VENUEID!$A$2:$C77,3,TRUE)</f>
        <v>#REF!</v>
      </c>
      <c r="R54" s="7"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6" t="s">
        <v>123</v>
      </c>
      <c r="B55" t="str">
        <f>DATA_GOES_HERE!A55</f>
        <v>Mother Goose Moments</v>
      </c>
      <c r="E55" s="8"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42529</v>
      </c>
      <c r="J55">
        <v>0</v>
      </c>
      <c r="K55">
        <v>31158</v>
      </c>
      <c r="L55" t="s">
        <v>129</v>
      </c>
      <c r="M55">
        <f>VLOOKUP(DATA_GOES_HERE!Y55,VENUEID!$A$2:$B$28,2,TRUE)</f>
        <v>34423</v>
      </c>
      <c r="N5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55">
        <v>23</v>
      </c>
      <c r="Q55" t="e">
        <f>VLOOKUP(DATA_GOES_HERE!#REF!,VENUEID!$A$2:$C78,3,TRUE)</f>
        <v>#REF!</v>
      </c>
      <c r="R55" s="7"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6" t="s">
        <v>123</v>
      </c>
      <c r="B56">
        <f>DATA_GOES_HERE!A56</f>
        <v>0</v>
      </c>
      <c r="E56" s="8" t="str">
        <f>IF((ISTEXT(DATA_GOES_HERE!F32)),(DATA_GOES_HERE!F32),"")</f>
        <v/>
      </c>
      <c r="F56">
        <f>DATA_GOES_HERE!AI56</f>
        <v>0</v>
      </c>
      <c r="G56" s="1">
        <f>DATA_GOES_HERE!J56</f>
        <v>0</v>
      </c>
      <c r="H56" s="1">
        <f>DATA_GOES_HERE!R56</f>
        <v>0</v>
      </c>
      <c r="I56" s="1">
        <f t="shared" ca="1" si="1"/>
        <v>42529</v>
      </c>
      <c r="J56">
        <v>0</v>
      </c>
      <c r="K56">
        <v>31158</v>
      </c>
      <c r="L56" t="s">
        <v>129</v>
      </c>
      <c r="M56" t="e">
        <f>VLOOKUP(DATA_GOES_HERE!Y56,VENUEID!$A$2:$B$28,2,TRUE)</f>
        <v>#N/A</v>
      </c>
      <c r="N5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56">
        <v>23</v>
      </c>
      <c r="Q56" t="str">
        <f>VLOOKUP(DATA_GOES_HERE!Y32,VENUEID!$A$2:$C79,3,TRUE)</f>
        <v>(615) 862-5854</v>
      </c>
      <c r="R56" s="7">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6" t="s">
        <v>123</v>
      </c>
      <c r="B57" t="str">
        <f>DATA_GOES_HERE!A57</f>
        <v>Time to Tell: Save your Family Stories for Generations</v>
      </c>
      <c r="E57" s="8"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42529</v>
      </c>
      <c r="J57">
        <v>0</v>
      </c>
      <c r="K57">
        <v>31158</v>
      </c>
      <c r="L57" t="s">
        <v>129</v>
      </c>
      <c r="M57">
        <f>VLOOKUP(DATA_GOES_HERE!Y57,VENUEID!$A$2:$B$28,2,TRUE)</f>
        <v>34423</v>
      </c>
      <c r="N5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19</v>
      </c>
      <c r="O57">
        <v>23</v>
      </c>
      <c r="Q57" t="e">
        <f>VLOOKUP(DATA_GOES_HERE!#REF!,VENUEID!$A$2:$C80,3,TRUE)</f>
        <v>#REF!</v>
      </c>
      <c r="R57" s="7"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6" t="s">
        <v>123</v>
      </c>
      <c r="B58" t="str">
        <f>DATA_GOES_HERE!A58</f>
        <v>Family Fun Time: Songs, Craft, and More</v>
      </c>
      <c r="E58" s="8"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42529</v>
      </c>
      <c r="J58">
        <v>0</v>
      </c>
      <c r="K58">
        <v>31158</v>
      </c>
      <c r="L58" t="s">
        <v>129</v>
      </c>
      <c r="M58">
        <f>VLOOKUP(DATA_GOES_HERE!Y58,VENUEID!$A$2:$B$28,2,TRUE)</f>
        <v>34423</v>
      </c>
      <c r="N5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58">
        <v>23</v>
      </c>
      <c r="Q58" t="e">
        <f>VLOOKUP(DATA_GOES_HERE!#REF!,VENUEID!$A$2:$C81,3,TRUE)</f>
        <v>#REF!</v>
      </c>
      <c r="R58" s="7"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6" t="s">
        <v>123</v>
      </c>
      <c r="B59" t="str">
        <f>DATA_GOES_HERE!A59</f>
        <v>Adventure Club: Crafts, Movies, and More</v>
      </c>
      <c r="E59" s="8"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42529</v>
      </c>
      <c r="J59">
        <v>0</v>
      </c>
      <c r="K59">
        <v>31158</v>
      </c>
      <c r="L59" t="s">
        <v>129</v>
      </c>
      <c r="M59">
        <f>VLOOKUP(DATA_GOES_HERE!Y59,VENUEID!$A$2:$B$28,2,TRUE)</f>
        <v>34423</v>
      </c>
      <c r="N5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59">
        <v>23</v>
      </c>
      <c r="Q59" t="e">
        <f>VLOOKUP(DATA_GOES_HERE!#REF!,VENUEID!$A$2:$C82,3,TRUE)</f>
        <v>#REF!</v>
      </c>
      <c r="R59" s="7"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6" t="s">
        <v>123</v>
      </c>
      <c r="B60" t="str">
        <f>DATA_GOES_HERE!A60</f>
        <v>Story Time</v>
      </c>
      <c r="E60" s="8"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42529</v>
      </c>
      <c r="J60">
        <v>0</v>
      </c>
      <c r="K60">
        <v>31158</v>
      </c>
      <c r="L60" t="s">
        <v>129</v>
      </c>
      <c r="M60">
        <f>VLOOKUP(DATA_GOES_HERE!Y60,VENUEID!$A$2:$B$28,2,TRUE)</f>
        <v>34423</v>
      </c>
      <c r="N6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60">
        <v>23</v>
      </c>
      <c r="Q60" t="e">
        <f>VLOOKUP(DATA_GOES_HERE!#REF!,VENUEID!$A$2:$C83,3,TRUE)</f>
        <v>#REF!</v>
      </c>
      <c r="R60" s="7"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6" t="s">
        <v>123</v>
      </c>
      <c r="B61" t="str">
        <f>DATA_GOES_HERE!A61</f>
        <v>Story Time</v>
      </c>
      <c r="E61" s="8"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42529</v>
      </c>
      <c r="J61">
        <v>0</v>
      </c>
      <c r="K61">
        <v>31158</v>
      </c>
      <c r="L61" t="s">
        <v>129</v>
      </c>
      <c r="M61">
        <f>VLOOKUP(DATA_GOES_HERE!Y61,VENUEID!$A$2:$B$28,2,TRUE)</f>
        <v>34423</v>
      </c>
      <c r="N6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61">
        <v>23</v>
      </c>
      <c r="Q61" t="e">
        <f>VLOOKUP(DATA_GOES_HERE!#REF!,VENUEID!$A$2:$C84,3,TRUE)</f>
        <v>#REF!</v>
      </c>
      <c r="R61" s="7"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6" t="s">
        <v>123</v>
      </c>
      <c r="B62" t="str">
        <f>DATA_GOES_HERE!A62</f>
        <v>Homeschool Crew: Learn About Traditional Egg Decorating</v>
      </c>
      <c r="E62" s="8"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42529</v>
      </c>
      <c r="J62">
        <v>0</v>
      </c>
      <c r="K62">
        <v>31158</v>
      </c>
      <c r="L62" t="s">
        <v>129</v>
      </c>
      <c r="M62">
        <f>VLOOKUP(DATA_GOES_HERE!Y62,VENUEID!$A$2:$B$28,2,TRUE)</f>
        <v>34423</v>
      </c>
      <c r="N6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62">
        <v>23</v>
      </c>
      <c r="Q62" t="str">
        <f>VLOOKUP(DATA_GOES_HERE!Y33,VENUEID!$A$2:$C85,3,TRUE)</f>
        <v>(615) 862-5854</v>
      </c>
      <c r="R62" s="7">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6" t="s">
        <v>123</v>
      </c>
      <c r="B63" t="str">
        <f>DATA_GOES_HERE!A63</f>
        <v>Gentle Yoga for All Levels</v>
      </c>
      <c r="E63" s="8"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42529</v>
      </c>
      <c r="J63">
        <v>0</v>
      </c>
      <c r="K63">
        <v>31158</v>
      </c>
      <c r="L63" t="s">
        <v>129</v>
      </c>
      <c r="M63">
        <f>VLOOKUP(DATA_GOES_HERE!Y63,VENUEID!$A$2:$B$28,2,TRUE)</f>
        <v>34423</v>
      </c>
      <c r="N6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63">
        <v>23</v>
      </c>
      <c r="Q63" t="str">
        <f>VLOOKUP(DATA_GOES_HERE!Y34,VENUEID!$A$2:$C86,3,TRUE)</f>
        <v>(615) 862-5854</v>
      </c>
      <c r="R63" s="7">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6" t="s">
        <v>123</v>
      </c>
      <c r="B64" t="str">
        <f>DATA_GOES_HERE!A64</f>
        <v>Create Your Own Vision Board Workshop</v>
      </c>
      <c r="E64" s="8"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42529</v>
      </c>
      <c r="J64">
        <v>0</v>
      </c>
      <c r="K64">
        <v>31158</v>
      </c>
      <c r="L64" t="s">
        <v>129</v>
      </c>
      <c r="M64">
        <f>VLOOKUP(DATA_GOES_HERE!Y64,VENUEID!$A$2:$B$28,2,TRUE)</f>
        <v>34423</v>
      </c>
      <c r="N6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64">
        <v>23</v>
      </c>
      <c r="Q64" t="e">
        <f>VLOOKUP(DATA_GOES_HERE!#REF!,VENUEID!$A$2:$C87,3,TRUE)</f>
        <v>#REF!</v>
      </c>
      <c r="R64" s="7"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6" t="s">
        <v>123</v>
      </c>
      <c r="B65" t="str">
        <f>DATA_GOES_HERE!A65</f>
        <v>Create Your Own Vision Board Workshop</v>
      </c>
      <c r="E65" s="8"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42529</v>
      </c>
      <c r="J65">
        <v>0</v>
      </c>
      <c r="K65">
        <v>31158</v>
      </c>
      <c r="L65" t="s">
        <v>129</v>
      </c>
      <c r="M65">
        <f>VLOOKUP(DATA_GOES_HERE!Y65,VENUEID!$A$2:$B$28,2,TRUE)</f>
        <v>34423</v>
      </c>
      <c r="N6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65">
        <v>23</v>
      </c>
      <c r="Q65" t="e">
        <f>VLOOKUP(DATA_GOES_HERE!#REF!,VENUEID!$A$2:$C88,3,TRUE)</f>
        <v>#REF!</v>
      </c>
      <c r="R65" s="7"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6" t="s">
        <v>123</v>
      </c>
      <c r="B66" t="str">
        <f>DATA_GOES_HERE!A66</f>
        <v>Crayon Kids: Crafts and Fun</v>
      </c>
      <c r="E66" s="8" t="str">
        <f>IF((ISTEXT(DATA_GOES_HERE!#REF!)),(DATA_GOES_HERE!#REF!),"")</f>
        <v/>
      </c>
      <c r="F66" t="str">
        <f>DATA_GOES_HERE!AI66</f>
        <v>Every Thursday, join Ms. Katie at the library for some crafty fun!</v>
      </c>
      <c r="G66" s="1">
        <f>DATA_GOES_HERE!J66</f>
        <v>42453</v>
      </c>
      <c r="H66" s="1">
        <f>DATA_GOES_HERE!R66</f>
        <v>42453</v>
      </c>
      <c r="I66" s="1">
        <f t="shared" ca="1" si="1"/>
        <v>42529</v>
      </c>
      <c r="J66">
        <v>0</v>
      </c>
      <c r="K66">
        <v>31158</v>
      </c>
      <c r="L66" t="s">
        <v>129</v>
      </c>
      <c r="M66">
        <f>VLOOKUP(DATA_GOES_HERE!Y66,VENUEID!$A$2:$B$28,2,TRUE)</f>
        <v>34423</v>
      </c>
      <c r="N6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66">
        <v>23</v>
      </c>
      <c r="Q66" t="e">
        <f>VLOOKUP(DATA_GOES_HERE!#REF!,VENUEID!$A$2:$C89,3,TRUE)</f>
        <v>#REF!</v>
      </c>
      <c r="R66" s="7"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6" t="s">
        <v>123</v>
      </c>
      <c r="B67" t="str">
        <f>DATA_GOES_HERE!A67</f>
        <v>Scrabble Group for All Levels</v>
      </c>
      <c r="E67" s="8"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42529</v>
      </c>
      <c r="J67">
        <v>0</v>
      </c>
      <c r="K67">
        <v>31158</v>
      </c>
      <c r="L67" t="s">
        <v>129</v>
      </c>
      <c r="M67">
        <f>VLOOKUP(DATA_GOES_HERE!Y67,VENUEID!$A$2:$B$28,2,TRUE)</f>
        <v>34423</v>
      </c>
      <c r="N6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67">
        <v>23</v>
      </c>
      <c r="Q67" t="e">
        <f>VLOOKUP(DATA_GOES_HERE!#REF!,VENUEID!$A$2:$C90,3,TRUE)</f>
        <v>#REF!</v>
      </c>
      <c r="R67" s="7"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6" t="s">
        <v>123</v>
      </c>
      <c r="B68" t="str">
        <f>DATA_GOES_HERE!A68</f>
        <v>Swing Dance Performance</v>
      </c>
      <c r="E68" s="8" t="str">
        <f>IF((ISTEXT(DATA_GOES_HERE!#REF!)),(DATA_GOES_HERE!#REF!),"")</f>
        <v/>
      </c>
      <c r="F68" t="str">
        <f>DATA_GOES_HERE!AI68</f>
        <v>Swing in spring and come watch a performance by the Nashville Jitterbugs!</v>
      </c>
      <c r="G68" s="1">
        <f>DATA_GOES_HERE!J68</f>
        <v>42453</v>
      </c>
      <c r="H68" s="1">
        <f>DATA_GOES_HERE!R68</f>
        <v>42453</v>
      </c>
      <c r="I68" s="1">
        <f t="shared" ca="1" si="1"/>
        <v>42529</v>
      </c>
      <c r="J68">
        <v>0</v>
      </c>
      <c r="K68">
        <v>31158</v>
      </c>
      <c r="L68" t="s">
        <v>129</v>
      </c>
      <c r="M68">
        <f>VLOOKUP(DATA_GOES_HERE!Y68,VENUEID!$A$2:$B$28,2,TRUE)</f>
        <v>34423</v>
      </c>
      <c r="N6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12</v>
      </c>
      <c r="O68">
        <v>23</v>
      </c>
      <c r="Q68" t="e">
        <f>VLOOKUP(DATA_GOES_HERE!#REF!,VENUEID!$A$2:$C91,3,TRUE)</f>
        <v>#REF!</v>
      </c>
      <c r="R68" s="7"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6" t="s">
        <v>123</v>
      </c>
      <c r="B69" t="str">
        <f>DATA_GOES_HERE!A69</f>
        <v>Storyland Saturdays: Preschool Story Time</v>
      </c>
      <c r="E69" s="8"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42529</v>
      </c>
      <c r="J69">
        <v>0</v>
      </c>
      <c r="K69">
        <v>31158</v>
      </c>
      <c r="L69" t="s">
        <v>129</v>
      </c>
      <c r="M69">
        <f>VLOOKUP(DATA_GOES_HERE!Y69,VENUEID!$A$2:$B$28,2,TRUE)</f>
        <v>34423</v>
      </c>
      <c r="N6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69">
        <v>23</v>
      </c>
      <c r="Q69" t="e">
        <f>VLOOKUP(DATA_GOES_HERE!#REF!,VENUEID!$A$2:$C92,3,TRUE)</f>
        <v>#REF!</v>
      </c>
      <c r="R69" s="7"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6" t="s">
        <v>123</v>
      </c>
      <c r="B70" t="str">
        <f>DATA_GOES_HERE!A70</f>
        <v>Swing Dance Class</v>
      </c>
      <c r="E70" s="8"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42529</v>
      </c>
      <c r="J70">
        <v>0</v>
      </c>
      <c r="K70">
        <v>31158</v>
      </c>
      <c r="L70" t="s">
        <v>129</v>
      </c>
      <c r="M70">
        <f>VLOOKUP(DATA_GOES_HERE!Y70,VENUEID!$A$2:$B$28,2,TRUE)</f>
        <v>34423</v>
      </c>
      <c r="N7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70">
        <v>23</v>
      </c>
      <c r="Q70" t="e">
        <f>VLOOKUP(DATA_GOES_HERE!#REF!,VENUEID!$A$2:$C93,3,TRUE)</f>
        <v>#REF!</v>
      </c>
      <c r="R70" s="7"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6" t="s">
        <v>123</v>
      </c>
      <c r="B71" t="str">
        <f>DATA_GOES_HERE!A71</f>
        <v>CLOSED: Easter Sunday</v>
      </c>
      <c r="E71" s="8" t="str">
        <f>IF((ISTEXT(DATA_GOES_HERE!#REF!)),(DATA_GOES_HERE!#REF!),"")</f>
        <v/>
      </c>
      <c r="F71" t="str">
        <f>DATA_GOES_HERE!AI71</f>
        <v>All library locations are closed. Please use book drops for returns.</v>
      </c>
      <c r="G71" s="1">
        <f>DATA_GOES_HERE!J71</f>
        <v>42456</v>
      </c>
      <c r="H71" s="1">
        <f>DATA_GOES_HERE!R71</f>
        <v>42456</v>
      </c>
      <c r="I71" s="1">
        <f t="shared" ca="1" si="1"/>
        <v>42529</v>
      </c>
      <c r="J71">
        <v>0</v>
      </c>
      <c r="K71">
        <v>31158</v>
      </c>
      <c r="L71" t="s">
        <v>129</v>
      </c>
      <c r="M71" t="e">
        <f>VLOOKUP(DATA_GOES_HERE!Y71,VENUEID!$A$2:$B$28,2,TRUE)</f>
        <v>#N/A</v>
      </c>
      <c r="N7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71">
        <v>23</v>
      </c>
      <c r="Q71" t="e">
        <f>VLOOKUP(DATA_GOES_HERE!#REF!,VENUEID!$A$2:$C94,3,TRUE)</f>
        <v>#REF!</v>
      </c>
      <c r="R71" s="7"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6" t="s">
        <v>123</v>
      </c>
      <c r="B72" t="str">
        <f>DATA_GOES_HERE!A72</f>
        <v>Mother Goose Moments</v>
      </c>
      <c r="E72" s="8"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42529</v>
      </c>
      <c r="J72">
        <v>0</v>
      </c>
      <c r="K72">
        <v>31158</v>
      </c>
      <c r="L72" t="s">
        <v>129</v>
      </c>
      <c r="M72">
        <f>VLOOKUP(DATA_GOES_HERE!Y72,VENUEID!$A$2:$B$28,2,TRUE)</f>
        <v>34423</v>
      </c>
      <c r="N7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72">
        <v>23</v>
      </c>
      <c r="Q72" t="str">
        <f>VLOOKUP(DATA_GOES_HERE!Y35,VENUEID!$A$2:$C95,3,TRUE)</f>
        <v>(615) 862-5854</v>
      </c>
      <c r="R72" s="7">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6" t="s">
        <v>123</v>
      </c>
      <c r="B73" t="str">
        <f>DATA_GOES_HERE!A73</f>
        <v>Family Fun Time: Songs, Craft, and More</v>
      </c>
      <c r="E73" s="8"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42529</v>
      </c>
      <c r="J73">
        <v>0</v>
      </c>
      <c r="K73">
        <v>31158</v>
      </c>
      <c r="L73" t="s">
        <v>129</v>
      </c>
      <c r="M73">
        <f>VLOOKUP(DATA_GOES_HERE!Y73,VENUEID!$A$2:$B$28,2,TRUE)</f>
        <v>34423</v>
      </c>
      <c r="N7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73">
        <v>23</v>
      </c>
      <c r="Q73" t="e">
        <f>VLOOKUP(DATA_GOES_HERE!#REF!,VENUEID!$A$2:$C96,3,TRUE)</f>
        <v>#REF!</v>
      </c>
      <c r="R73" s="7"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6" t="s">
        <v>123</v>
      </c>
      <c r="B74" t="str">
        <f>DATA_GOES_HERE!A74</f>
        <v>Adventure Club: Crafts, Movies, and More</v>
      </c>
      <c r="E74" s="8"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42529</v>
      </c>
      <c r="J74">
        <v>0</v>
      </c>
      <c r="K74">
        <v>31158</v>
      </c>
      <c r="L74" t="s">
        <v>129</v>
      </c>
      <c r="M74">
        <f>VLOOKUP(DATA_GOES_HERE!Y74,VENUEID!$A$2:$B$28,2,TRUE)</f>
        <v>34423</v>
      </c>
      <c r="N7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74">
        <v>23</v>
      </c>
      <c r="Q74" t="str">
        <f>VLOOKUP(DATA_GOES_HERE!Y36,VENUEID!$A$2:$C97,3,TRUE)</f>
        <v>(615) 862-5854</v>
      </c>
      <c r="R74" s="7">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6" t="s">
        <v>123</v>
      </c>
      <c r="B75">
        <f>DATA_GOES_HERE!A75</f>
        <v>0</v>
      </c>
      <c r="E75" s="8" t="str">
        <f>IF((ISTEXT(DATA_GOES_HERE!F37)),(DATA_GOES_HERE!F37),"")</f>
        <v/>
      </c>
      <c r="F75">
        <f>DATA_GOES_HERE!AI75</f>
        <v>0</v>
      </c>
      <c r="G75" s="1">
        <f>DATA_GOES_HERE!J75</f>
        <v>0</v>
      </c>
      <c r="H75" s="1">
        <f>DATA_GOES_HERE!R75</f>
        <v>0</v>
      </c>
      <c r="I75" s="1">
        <f t="shared" ca="1" si="1"/>
        <v>42529</v>
      </c>
      <c r="J75">
        <v>0</v>
      </c>
      <c r="K75">
        <v>31158</v>
      </c>
      <c r="L75" t="s">
        <v>129</v>
      </c>
      <c r="M75" t="e">
        <f>VLOOKUP(DATA_GOES_HERE!Y75,VENUEID!$A$2:$B$28,2,TRUE)</f>
        <v>#N/A</v>
      </c>
      <c r="N7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75">
        <v>23</v>
      </c>
      <c r="Q75" t="str">
        <f>VLOOKUP(DATA_GOES_HERE!Y37,VENUEID!$A$2:$C98,3,TRUE)</f>
        <v>(615) 862-5854</v>
      </c>
      <c r="R75" s="7">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6" t="s">
        <v>123</v>
      </c>
      <c r="B76" t="str">
        <f>DATA_GOES_HERE!A76</f>
        <v>Story Time</v>
      </c>
      <c r="E76" s="8"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42529</v>
      </c>
      <c r="J76">
        <v>0</v>
      </c>
      <c r="K76">
        <v>31158</v>
      </c>
      <c r="L76" t="s">
        <v>129</v>
      </c>
      <c r="M76">
        <f>VLOOKUP(DATA_GOES_HERE!Y76,VENUEID!$A$2:$B$28,2,TRUE)</f>
        <v>34423</v>
      </c>
      <c r="N7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76">
        <v>23</v>
      </c>
      <c r="Q76" t="e">
        <f>VLOOKUP(DATA_GOES_HERE!Y38,VENUEID!$A$2:$C99,3,TRUE)</f>
        <v>#N/A</v>
      </c>
      <c r="R76" s="7">
        <f>DATA_GOES_HERE!M38</f>
        <v>0</v>
      </c>
      <c r="W76" t="str">
        <f>IF(DATA_GOES_HERE!L38="Monday",1," ")</f>
        <v xml:space="preserve"> </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6" t="s">
        <v>123</v>
      </c>
      <c r="B77" t="str">
        <f>DATA_GOES_HERE!A77</f>
        <v>Story Time</v>
      </c>
      <c r="E77" s="8"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42529</v>
      </c>
      <c r="J77">
        <v>0</v>
      </c>
      <c r="K77">
        <v>31158</v>
      </c>
      <c r="L77" t="s">
        <v>129</v>
      </c>
      <c r="M77">
        <f>VLOOKUP(DATA_GOES_HERE!Y77,VENUEID!$A$2:$B$28,2,TRUE)</f>
        <v>34423</v>
      </c>
      <c r="N7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77">
        <v>23</v>
      </c>
      <c r="Q77" t="str">
        <f>VLOOKUP(DATA_GOES_HERE!Y39,VENUEID!$A$2:$C100,3,TRUE)</f>
        <v>(615) 862-5854</v>
      </c>
      <c r="R77" s="7">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6" t="s">
        <v>123</v>
      </c>
      <c r="B78">
        <f>DATA_GOES_HERE!A78</f>
        <v>0</v>
      </c>
      <c r="E78" s="8" t="str">
        <f>IF((ISTEXT(DATA_GOES_HERE!F40)),(DATA_GOES_HERE!F40),"")</f>
        <v/>
      </c>
      <c r="F78">
        <f>DATA_GOES_HERE!AI78</f>
        <v>0</v>
      </c>
      <c r="G78" s="1">
        <f>DATA_GOES_HERE!J78</f>
        <v>0</v>
      </c>
      <c r="H78" s="1">
        <f>DATA_GOES_HERE!R78</f>
        <v>0</v>
      </c>
      <c r="I78" s="1">
        <f t="shared" ca="1" si="1"/>
        <v>42529</v>
      </c>
      <c r="J78">
        <v>0</v>
      </c>
      <c r="K78">
        <v>31158</v>
      </c>
      <c r="L78" t="s">
        <v>129</v>
      </c>
      <c r="M78" t="e">
        <f>VLOOKUP(DATA_GOES_HERE!Y78,VENUEID!$A$2:$B$28,2,TRUE)</f>
        <v>#N/A</v>
      </c>
      <c r="N7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78">
        <v>23</v>
      </c>
      <c r="Q78" t="str">
        <f>VLOOKUP(DATA_GOES_HERE!Y40,VENUEID!$A$2:$C101,3,TRUE)</f>
        <v>(615) 862-5854</v>
      </c>
      <c r="R78" s="7">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6" t="s">
        <v>123</v>
      </c>
      <c r="B79" t="str">
        <f>DATA_GOES_HERE!A79</f>
        <v>Gentle Yoga for All Levels</v>
      </c>
      <c r="E79" s="8"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42529</v>
      </c>
      <c r="J79">
        <v>0</v>
      </c>
      <c r="K79">
        <v>31158</v>
      </c>
      <c r="L79" t="s">
        <v>129</v>
      </c>
      <c r="M79">
        <f>VLOOKUP(DATA_GOES_HERE!Y79,VENUEID!$A$2:$B$28,2,TRUE)</f>
        <v>34423</v>
      </c>
      <c r="N7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79">
        <v>23</v>
      </c>
      <c r="Q79" t="str">
        <f>VLOOKUP(DATA_GOES_HERE!Y41,VENUEID!$A$2:$C102,3,TRUE)</f>
        <v>(615) 862-5854</v>
      </c>
      <c r="R79" s="7">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6" t="s">
        <v>123</v>
      </c>
      <c r="B80" t="str">
        <f>DATA_GOES_HERE!A80</f>
        <v>Crayon Kids: Crafts and Fun</v>
      </c>
      <c r="E80" s="8" t="str">
        <f>IF((ISTEXT(DATA_GOES_HERE!F42)),(DATA_GOES_HERE!F42),"")</f>
        <v/>
      </c>
      <c r="F80" t="str">
        <f>DATA_GOES_HERE!AI80</f>
        <v>Every Thursday, join Ms. Katie at the library for some crafty fun!</v>
      </c>
      <c r="G80" s="1">
        <f>DATA_GOES_HERE!J80</f>
        <v>42460</v>
      </c>
      <c r="H80" s="1">
        <f>DATA_GOES_HERE!R80</f>
        <v>42460</v>
      </c>
      <c r="I80" s="1">
        <f t="shared" ca="1" si="1"/>
        <v>42529</v>
      </c>
      <c r="J80">
        <v>0</v>
      </c>
      <c r="K80">
        <v>31158</v>
      </c>
      <c r="L80" t="s">
        <v>129</v>
      </c>
      <c r="M80">
        <f>VLOOKUP(DATA_GOES_HERE!Y80,VENUEID!$A$2:$B$28,2,TRUE)</f>
        <v>34423</v>
      </c>
      <c r="N8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80">
        <v>23</v>
      </c>
      <c r="Q80" t="e">
        <f>VLOOKUP(DATA_GOES_HERE!Y42,VENUEID!$A$2:$C103,3,TRUE)</f>
        <v>#N/A</v>
      </c>
      <c r="R80" s="7">
        <f>DATA_GOES_HERE!M42</f>
        <v>0</v>
      </c>
      <c r="W80" t="str">
        <f>IF(DATA_GOES_HERE!L42="Monday",1," ")</f>
        <v xml:space="preserve"> </v>
      </c>
      <c r="X80" t="str">
        <f>IF(DATA_GOES_HERE!L42="Tuesday",1," ")</f>
        <v xml:space="preserve"> </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6" t="s">
        <v>123</v>
      </c>
      <c r="B81" t="str">
        <f>DATA_GOES_HERE!A81</f>
        <v>Scrabble Group for All Levels</v>
      </c>
      <c r="E81" s="8"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42529</v>
      </c>
      <c r="J81">
        <v>0</v>
      </c>
      <c r="K81">
        <v>31158</v>
      </c>
      <c r="L81" t="s">
        <v>129</v>
      </c>
      <c r="M81">
        <f>VLOOKUP(DATA_GOES_HERE!Y81,VENUEID!$A$2:$B$28,2,TRUE)</f>
        <v>34423</v>
      </c>
      <c r="N8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1">
        <v>23</v>
      </c>
      <c r="Q81" t="str">
        <f>VLOOKUP(DATA_GOES_HERE!Y43,VENUEID!$A$2:$C104,3,TRUE)</f>
        <v>(615) 862-5854</v>
      </c>
      <c r="R81" s="7">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6" t="s">
        <v>123</v>
      </c>
      <c r="B82">
        <f>DATA_GOES_HERE!A82</f>
        <v>0</v>
      </c>
      <c r="E82" s="8" t="str">
        <f>IF((ISTEXT(DATA_GOES_HERE!F44)),(DATA_GOES_HERE!F44),"")</f>
        <v/>
      </c>
      <c r="F82">
        <f>DATA_GOES_HERE!AI82</f>
        <v>0</v>
      </c>
      <c r="G82" s="1">
        <f>DATA_GOES_HERE!J82</f>
        <v>0</v>
      </c>
      <c r="H82" s="1">
        <f>DATA_GOES_HERE!R82</f>
        <v>0</v>
      </c>
      <c r="I82" s="1">
        <f t="shared" ca="1" si="1"/>
        <v>42529</v>
      </c>
      <c r="J82">
        <v>0</v>
      </c>
      <c r="K82">
        <v>31158</v>
      </c>
      <c r="L82" t="s">
        <v>129</v>
      </c>
      <c r="M82" t="e">
        <f>VLOOKUP(DATA_GOES_HERE!Y82,VENUEID!$A$2:$B$28,2,TRUE)</f>
        <v>#N/A</v>
      </c>
      <c r="N8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2">
        <v>23</v>
      </c>
      <c r="Q82" t="str">
        <f>VLOOKUP(DATA_GOES_HERE!Y44,VENUEID!$A$2:$C105,3,TRUE)</f>
        <v>(615) 862-5854</v>
      </c>
      <c r="R82" s="7">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6" t="s">
        <v>123</v>
      </c>
      <c r="B83">
        <f>DATA_GOES_HERE!A83</f>
        <v>0</v>
      </c>
      <c r="E83" s="8" t="str">
        <f>IF((ISTEXT(DATA_GOES_HERE!F45)),(DATA_GOES_HERE!F45),"")</f>
        <v/>
      </c>
      <c r="F83">
        <f>DATA_GOES_HERE!AI83</f>
        <v>0</v>
      </c>
      <c r="G83" s="1">
        <f>DATA_GOES_HERE!J83</f>
        <v>0</v>
      </c>
      <c r="H83" s="1">
        <f>DATA_GOES_HERE!R83</f>
        <v>0</v>
      </c>
      <c r="I83" s="1">
        <f t="shared" ca="1" si="1"/>
        <v>42529</v>
      </c>
      <c r="J83">
        <v>0</v>
      </c>
      <c r="K83">
        <v>31158</v>
      </c>
      <c r="L83" t="s">
        <v>129</v>
      </c>
      <c r="M83" t="e">
        <f>VLOOKUP(DATA_GOES_HERE!Y83,VENUEID!$A$2:$B$28,2,TRUE)</f>
        <v>#N/A</v>
      </c>
      <c r="N8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3">
        <v>23</v>
      </c>
      <c r="Q83" t="str">
        <f>VLOOKUP(DATA_GOES_HERE!Y45,VENUEID!$A$2:$C106,3,TRUE)</f>
        <v>(615) 862-5854</v>
      </c>
      <c r="R83" s="7">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6" t="s">
        <v>123</v>
      </c>
      <c r="B84" t="str">
        <f>DATA_GOES_HERE!A84</f>
        <v>Swing Dance Class</v>
      </c>
      <c r="E84" s="8"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42529</v>
      </c>
      <c r="J84">
        <v>0</v>
      </c>
      <c r="K84">
        <v>31158</v>
      </c>
      <c r="L84" t="s">
        <v>129</v>
      </c>
      <c r="M84">
        <f>VLOOKUP(DATA_GOES_HERE!Y84,VENUEID!$A$2:$B$28,2,TRUE)</f>
        <v>34423</v>
      </c>
      <c r="N8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84">
        <v>23</v>
      </c>
      <c r="Q84" t="str">
        <f>VLOOKUP(DATA_GOES_HERE!Y46,VENUEID!$A$2:$C107,3,TRUE)</f>
        <v>(615) 862-5854</v>
      </c>
      <c r="R84" s="7">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6" t="s">
        <v>123</v>
      </c>
      <c r="B85">
        <f>DATA_GOES_HERE!A85</f>
        <v>0</v>
      </c>
      <c r="E85" s="8" t="str">
        <f>IF((ISTEXT(DATA_GOES_HERE!#REF!)),(DATA_GOES_HERE!#REF!),"")</f>
        <v/>
      </c>
      <c r="F85">
        <f>DATA_GOES_HERE!AI85</f>
        <v>0</v>
      </c>
      <c r="G85" s="1">
        <f>DATA_GOES_HERE!J85</f>
        <v>0</v>
      </c>
      <c r="H85" s="1">
        <f>DATA_GOES_HERE!R85</f>
        <v>0</v>
      </c>
      <c r="I85" s="1">
        <f t="shared" ca="1" si="1"/>
        <v>42529</v>
      </c>
      <c r="J85">
        <v>0</v>
      </c>
      <c r="K85">
        <v>31158</v>
      </c>
      <c r="L85" t="s">
        <v>129</v>
      </c>
      <c r="M85" t="e">
        <f>VLOOKUP(DATA_GOES_HERE!Y85,VENUEID!$A$2:$B$28,2,TRUE)</f>
        <v>#N/A</v>
      </c>
      <c r="N8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5">
        <v>23</v>
      </c>
      <c r="Q85" t="e">
        <f>VLOOKUP(DATA_GOES_HERE!#REF!,VENUEID!$A$2:$C108,3,TRUE)</f>
        <v>#REF!</v>
      </c>
      <c r="R85" s="7"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6" t="s">
        <v>123</v>
      </c>
      <c r="B86" t="str">
        <f>DATA_GOES_HERE!A86</f>
        <v>Friends of the Bellevue Branch Library Meeting</v>
      </c>
      <c r="E86" s="8"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42529</v>
      </c>
      <c r="J86">
        <v>0</v>
      </c>
      <c r="K86">
        <v>31158</v>
      </c>
      <c r="L86" t="s">
        <v>129</v>
      </c>
      <c r="M86">
        <f>VLOOKUP(DATA_GOES_HERE!Y86,VENUEID!$A$2:$B$28,2,TRUE)</f>
        <v>34423</v>
      </c>
      <c r="N8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86">
        <v>23</v>
      </c>
      <c r="Q86" t="e">
        <f>VLOOKUP(DATA_GOES_HERE!#REF!,VENUEID!$A$2:$C109,3,TRUE)</f>
        <v>#REF!</v>
      </c>
      <c r="R86" s="7"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6" t="s">
        <v>123</v>
      </c>
      <c r="B87" t="str">
        <f>DATA_GOES_HERE!A87</f>
        <v>Storyland Saturdays: Preschool Story Time</v>
      </c>
      <c r="E87" s="8"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42529</v>
      </c>
      <c r="J87">
        <v>0</v>
      </c>
      <c r="K87">
        <v>31158</v>
      </c>
      <c r="L87" t="s">
        <v>129</v>
      </c>
      <c r="M87">
        <f>VLOOKUP(DATA_GOES_HERE!Y87,VENUEID!$A$2:$B$28,2,TRUE)</f>
        <v>34423</v>
      </c>
      <c r="N8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87">
        <v>23</v>
      </c>
      <c r="Q87" t="e">
        <f>VLOOKUP(DATA_GOES_HERE!#REF!,VENUEID!$A$2:$C110,3,TRUE)</f>
        <v>#REF!</v>
      </c>
      <c r="R87" s="7"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6" t="s">
        <v>123</v>
      </c>
      <c r="B88" t="str">
        <f>DATA_GOES_HERE!A88</f>
        <v>READing Paws: Read with Snickers</v>
      </c>
      <c r="E88" s="8"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42529</v>
      </c>
      <c r="J88">
        <v>0</v>
      </c>
      <c r="K88">
        <v>31158</v>
      </c>
      <c r="L88" t="s">
        <v>129</v>
      </c>
      <c r="M88">
        <f>VLOOKUP(DATA_GOES_HERE!Y88,VENUEID!$A$2:$B$28,2,TRUE)</f>
        <v>34423</v>
      </c>
      <c r="N8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88">
        <v>23</v>
      </c>
      <c r="Q88" t="e">
        <f>VLOOKUP(DATA_GOES_HERE!#REF!,VENUEID!$A$2:$C111,3,TRUE)</f>
        <v>#REF!</v>
      </c>
      <c r="R88" s="7"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6" t="s">
        <v>123</v>
      </c>
      <c r="B89" t="str">
        <f>DATA_GOES_HERE!A89</f>
        <v>International Book Day Celebration: Dress Up As Your Favorite Character</v>
      </c>
      <c r="E89" s="8"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42529</v>
      </c>
      <c r="J89">
        <v>0</v>
      </c>
      <c r="K89">
        <v>31158</v>
      </c>
      <c r="L89" t="s">
        <v>129</v>
      </c>
      <c r="M89">
        <f>VLOOKUP(DATA_GOES_HERE!Y89,VENUEID!$A$2:$B$28,2,TRUE)</f>
        <v>34423</v>
      </c>
      <c r="N8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89">
        <v>23</v>
      </c>
      <c r="Q89" t="e">
        <f>VLOOKUP(DATA_GOES_HERE!#REF!,VENUEID!$A$2:$C112,3,TRUE)</f>
        <v>#REF!</v>
      </c>
      <c r="R89" s="7"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6" t="s">
        <v>123</v>
      </c>
      <c r="B90" t="str">
        <f>DATA_GOES_HERE!A90</f>
        <v>Mother Goose Moments</v>
      </c>
      <c r="E90" s="8"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42529</v>
      </c>
      <c r="J90">
        <v>0</v>
      </c>
      <c r="K90">
        <v>31158</v>
      </c>
      <c r="L90" t="s">
        <v>129</v>
      </c>
      <c r="M90">
        <f>VLOOKUP(DATA_GOES_HERE!Y90,VENUEID!$A$2:$B$28,2,TRUE)</f>
        <v>34423</v>
      </c>
      <c r="N9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90">
        <v>23</v>
      </c>
      <c r="Q90" t="e">
        <f>VLOOKUP(DATA_GOES_HERE!#REF!,VENUEID!$A$2:$C113,3,TRUE)</f>
        <v>#REF!</v>
      </c>
      <c r="R90" s="7"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6" t="s">
        <v>123</v>
      </c>
      <c r="B91" t="str">
        <f>DATA_GOES_HERE!A91</f>
        <v>Documentary Screening: Aging In Place by NPT Reports</v>
      </c>
      <c r="E91" s="8"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42529</v>
      </c>
      <c r="J91">
        <v>0</v>
      </c>
      <c r="K91">
        <v>31158</v>
      </c>
      <c r="L91" t="s">
        <v>129</v>
      </c>
      <c r="M91">
        <f>VLOOKUP(DATA_GOES_HERE!Y91,VENUEID!$A$2:$B$28,2,TRUE)</f>
        <v>34423</v>
      </c>
      <c r="N9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91">
        <v>23</v>
      </c>
      <c r="Q91" t="e">
        <f>VLOOKUP(DATA_GOES_HERE!#REF!,VENUEID!$A$2:$C114,3,TRUE)</f>
        <v>#REF!</v>
      </c>
      <c r="R91" s="7"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6" t="s">
        <v>123</v>
      </c>
      <c r="B92">
        <f>DATA_GOES_HERE!A92</f>
        <v>0</v>
      </c>
      <c r="E92" s="8" t="str">
        <f>IF((ISTEXT(DATA_GOES_HERE!#REF!)),(DATA_GOES_HERE!#REF!),"")</f>
        <v/>
      </c>
      <c r="F92">
        <f>DATA_GOES_HERE!AI92</f>
        <v>0</v>
      </c>
      <c r="G92" s="1">
        <f>DATA_GOES_HERE!J92</f>
        <v>0</v>
      </c>
      <c r="H92" s="1">
        <f>DATA_GOES_HERE!R92</f>
        <v>0</v>
      </c>
      <c r="I92" s="1">
        <f t="shared" ca="1" si="1"/>
        <v>42529</v>
      </c>
      <c r="J92">
        <v>0</v>
      </c>
      <c r="K92">
        <v>31158</v>
      </c>
      <c r="L92" t="s">
        <v>129</v>
      </c>
      <c r="M92" t="e">
        <f>VLOOKUP(DATA_GOES_HERE!Y92,VENUEID!$A$2:$B$28,2,TRUE)</f>
        <v>#N/A</v>
      </c>
      <c r="N9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92">
        <v>23</v>
      </c>
      <c r="Q92" t="e">
        <f>VLOOKUP(DATA_GOES_HERE!#REF!,VENUEID!$A$2:$C115,3,TRUE)</f>
        <v>#REF!</v>
      </c>
      <c r="R92" s="7"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6" t="s">
        <v>123</v>
      </c>
      <c r="B93" t="str">
        <f>DATA_GOES_HERE!A93</f>
        <v>Hawaiian Odyssey with Loreen Freed</v>
      </c>
      <c r="E93" s="8"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42529</v>
      </c>
      <c r="J93">
        <v>0</v>
      </c>
      <c r="K93">
        <v>31158</v>
      </c>
      <c r="L93" t="s">
        <v>129</v>
      </c>
      <c r="M93">
        <f>VLOOKUP(DATA_GOES_HERE!Y93,VENUEID!$A$2:$B$28,2,TRUE)</f>
        <v>34423</v>
      </c>
      <c r="N9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93">
        <v>23</v>
      </c>
      <c r="Q93" t="e">
        <f>VLOOKUP(DATA_GOES_HERE!#REF!,VENUEID!$A$2:$C116,3,TRUE)</f>
        <v>#REF!</v>
      </c>
      <c r="R93" s="7"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6" t="s">
        <v>123</v>
      </c>
      <c r="B94" t="str">
        <f>DATA_GOES_HERE!A94</f>
        <v>Family Fun Time: Songs, Craft, and More</v>
      </c>
      <c r="E94" s="8"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42529</v>
      </c>
      <c r="J94">
        <v>0</v>
      </c>
      <c r="K94">
        <v>31158</v>
      </c>
      <c r="L94" t="s">
        <v>129</v>
      </c>
      <c r="M94">
        <f>VLOOKUP(DATA_GOES_HERE!Y94,VENUEID!$A$2:$B$28,2,TRUE)</f>
        <v>34423</v>
      </c>
      <c r="N9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94">
        <v>23</v>
      </c>
      <c r="Q94" t="e">
        <f>VLOOKUP(DATA_GOES_HERE!#REF!,VENUEID!$A$2:$C117,3,TRUE)</f>
        <v>#REF!</v>
      </c>
      <c r="R94" s="7"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6" t="s">
        <v>123</v>
      </c>
      <c r="B95" t="str">
        <f>DATA_GOES_HERE!A95</f>
        <v>Adventure Club: Make Your Own Flag, Create Your Own Country</v>
      </c>
      <c r="E95" s="8"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42529</v>
      </c>
      <c r="J95">
        <v>0</v>
      </c>
      <c r="K95">
        <v>31158</v>
      </c>
      <c r="L95" t="s">
        <v>129</v>
      </c>
      <c r="M95">
        <f>VLOOKUP(DATA_GOES_HERE!Y95,VENUEID!$A$2:$B$28,2,TRUE)</f>
        <v>34423</v>
      </c>
      <c r="N9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95">
        <v>23</v>
      </c>
      <c r="Q95" t="str">
        <f>VLOOKUP(DATA_GOES_HERE!Y47,VENUEID!$A$2:$C118,3,TRUE)</f>
        <v>(615) 862-5854</v>
      </c>
      <c r="R95" s="7">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6" t="s">
        <v>123</v>
      </c>
      <c r="B96">
        <f>DATA_GOES_HERE!A96</f>
        <v>0</v>
      </c>
      <c r="E96" s="8" t="str">
        <f>IF((ISTEXT(DATA_GOES_HERE!F48)),(DATA_GOES_HERE!F48),"")</f>
        <v/>
      </c>
      <c r="F96">
        <f>DATA_GOES_HERE!AI96</f>
        <v>0</v>
      </c>
      <c r="G96" s="1">
        <f>DATA_GOES_HERE!J96</f>
        <v>0</v>
      </c>
      <c r="H96" s="1">
        <f>DATA_GOES_HERE!R96</f>
        <v>0</v>
      </c>
      <c r="I96" s="1">
        <f t="shared" ca="1" si="1"/>
        <v>42529</v>
      </c>
      <c r="J96">
        <v>0</v>
      </c>
      <c r="K96">
        <v>31158</v>
      </c>
      <c r="L96" t="s">
        <v>129</v>
      </c>
      <c r="M96" t="e">
        <f>VLOOKUP(DATA_GOES_HERE!Y96,VENUEID!$A$2:$B$28,2,TRUE)</f>
        <v>#N/A</v>
      </c>
      <c r="N9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96">
        <v>23</v>
      </c>
      <c r="Q96" t="str">
        <f>VLOOKUP(DATA_GOES_HERE!Y48,VENUEID!$A$2:$C119,3,TRUE)</f>
        <v>(615) 862-5854</v>
      </c>
      <c r="R96" s="7">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6" t="s">
        <v>123</v>
      </c>
      <c r="B97" t="str">
        <f>DATA_GOES_HERE!A97</f>
        <v>Bellevue Writers Group: Share and Get Ideas</v>
      </c>
      <c r="E97" s="8"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42529</v>
      </c>
      <c r="J97">
        <v>0</v>
      </c>
      <c r="K97">
        <v>31158</v>
      </c>
      <c r="L97" t="s">
        <v>129</v>
      </c>
      <c r="M97">
        <f>VLOOKUP(DATA_GOES_HERE!Y97,VENUEID!$A$2:$B$28,2,TRUE)</f>
        <v>34423</v>
      </c>
      <c r="N9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97">
        <v>23</v>
      </c>
      <c r="Q97" t="str">
        <f>VLOOKUP(DATA_GOES_HERE!Y49,VENUEID!$A$2:$C120,3,TRUE)</f>
        <v>(615) 862-5854</v>
      </c>
      <c r="R97" s="7">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6" t="s">
        <v>123</v>
      </c>
      <c r="B98" t="str">
        <f>DATA_GOES_HERE!A98</f>
        <v>Getting Started with Computers</v>
      </c>
      <c r="E98" s="8"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42529</v>
      </c>
      <c r="J98">
        <v>0</v>
      </c>
      <c r="K98">
        <v>31158</v>
      </c>
      <c r="L98" t="s">
        <v>129</v>
      </c>
      <c r="M98">
        <f>VLOOKUP(DATA_GOES_HERE!Y98,VENUEID!$A$2:$B$28,2,TRUE)</f>
        <v>34423</v>
      </c>
      <c r="N9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98">
        <v>23</v>
      </c>
      <c r="Q98" t="e">
        <f>VLOOKUP(DATA_GOES_HERE!Y50,VENUEID!$A$2:$C121,3,TRUE)</f>
        <v>#N/A</v>
      </c>
      <c r="R98" s="7">
        <f>DATA_GOES_HERE!M50</f>
        <v>0</v>
      </c>
      <c r="W98" t="str">
        <f>IF(DATA_GOES_HERE!L50="Monday",1," ")</f>
        <v xml:space="preserve"> </v>
      </c>
      <c r="X98" t="str">
        <f>IF(DATA_GOES_HERE!L50="Tuesday",1," ")</f>
        <v xml:space="preserve"> </v>
      </c>
      <c r="Y98" t="str">
        <f>IF(DATA_GOES_HERE!L50="Wednesday",1," ")</f>
        <v xml:space="preserve"> </v>
      </c>
      <c r="Z98" t="str">
        <f>IF(DATA_GOES_HERE!L50="Thursday",1," ")</f>
        <v xml:space="preserve"> </v>
      </c>
      <c r="AA98" t="str">
        <f>IF(DATA_GOES_HERE!L50="Friday",1," ")</f>
        <v xml:space="preserve"> </v>
      </c>
      <c r="AB98" t="str">
        <f>IF(DATA_GOES_HERE!L50="Saturday",1," ")</f>
        <v xml:space="preserve"> </v>
      </c>
      <c r="AC98" t="str">
        <f>IF(DATA_GOES_HERE!L50="Sunday",1," ")</f>
        <v xml:space="preserve"> </v>
      </c>
    </row>
    <row r="99" spans="1:29" x14ac:dyDescent="0.25">
      <c r="A99" s="6" t="s">
        <v>123</v>
      </c>
      <c r="B99" t="str">
        <f>DATA_GOES_HERE!A99</f>
        <v>Story Time</v>
      </c>
      <c r="E99" s="8"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42529</v>
      </c>
      <c r="J99">
        <v>0</v>
      </c>
      <c r="K99">
        <v>31158</v>
      </c>
      <c r="L99" t="s">
        <v>129</v>
      </c>
      <c r="M99">
        <f>VLOOKUP(DATA_GOES_HERE!Y99,VENUEID!$A$2:$B$28,2,TRUE)</f>
        <v>34423</v>
      </c>
      <c r="N9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99">
        <v>23</v>
      </c>
      <c r="Q99" t="e">
        <f>VLOOKUP(DATA_GOES_HERE!Y51,VENUEID!$A$2:$C122,3,TRUE)</f>
        <v>#N/A</v>
      </c>
      <c r="R99" s="7">
        <f>DATA_GOES_HERE!M51</f>
        <v>0</v>
      </c>
      <c r="W99" t="str">
        <f>IF(DATA_GOES_HERE!L51="Monday",1," ")</f>
        <v xml:space="preserve"> </v>
      </c>
      <c r="X99" t="str">
        <f>IF(DATA_GOES_HERE!L51="Tuesday",1," ")</f>
        <v xml:space="preserve"> </v>
      </c>
      <c r="Y99" t="str">
        <f>IF(DATA_GOES_HERE!L51="Wednesday",1," ")</f>
        <v xml:space="preserve"> </v>
      </c>
      <c r="Z99" t="str">
        <f>IF(DATA_GOES_HERE!L51="Thursday",1," ")</f>
        <v xml:space="preserve"> </v>
      </c>
      <c r="AA99" t="str">
        <f>IF(DATA_GOES_HERE!L51="Friday",1," ")</f>
        <v xml:space="preserve"> </v>
      </c>
      <c r="AB99" t="str">
        <f>IF(DATA_GOES_HERE!L51="Saturday",1," ")</f>
        <v xml:space="preserve"> </v>
      </c>
      <c r="AC99" t="str">
        <f>IF(DATA_GOES_HERE!L51="Sunday",1," ")</f>
        <v xml:space="preserve"> </v>
      </c>
    </row>
    <row r="100" spans="1:29" x14ac:dyDescent="0.25">
      <c r="A100" s="6" t="s">
        <v>123</v>
      </c>
      <c r="B100" t="str">
        <f>DATA_GOES_HERE!A100</f>
        <v>Story Time</v>
      </c>
      <c r="E100" s="8"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42529</v>
      </c>
      <c r="J100">
        <v>0</v>
      </c>
      <c r="K100">
        <v>31158</v>
      </c>
      <c r="L100" t="s">
        <v>129</v>
      </c>
      <c r="M100">
        <f>VLOOKUP(DATA_GOES_HERE!Y100,VENUEID!$A$2:$B$28,2,TRUE)</f>
        <v>34423</v>
      </c>
      <c r="N10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00">
        <v>23</v>
      </c>
      <c r="Q100" t="e">
        <f>VLOOKUP(DATA_GOES_HERE!#REF!,VENUEID!$A$2:$C123,3,TRUE)</f>
        <v>#REF!</v>
      </c>
      <c r="R100" s="7"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6" t="s">
        <v>123</v>
      </c>
      <c r="B101" t="str">
        <f>DATA_GOES_HERE!A101</f>
        <v xml:space="preserve">Getting Started with Internet </v>
      </c>
      <c r="E101" s="8" t="str">
        <f>IF((ISTEXT(DATA_GOES_HERE!#REF!)),(DATA_GOES_HERE!#REF!),"")</f>
        <v/>
      </c>
      <c r="F101" t="str">
        <f>DATA_GOES_HERE!AI101</f>
        <v>Learn how to access unlimited information using the Internet.</v>
      </c>
      <c r="G101" s="1">
        <f>DATA_GOES_HERE!J101</f>
        <v>42466</v>
      </c>
      <c r="H101" s="1">
        <f>DATA_GOES_HERE!R101</f>
        <v>42466</v>
      </c>
      <c r="I101" s="1">
        <f t="shared" ca="1" si="2"/>
        <v>42529</v>
      </c>
      <c r="J101">
        <v>0</v>
      </c>
      <c r="K101">
        <v>31158</v>
      </c>
      <c r="L101" t="s">
        <v>129</v>
      </c>
      <c r="M101">
        <f>VLOOKUP(DATA_GOES_HERE!Y101,VENUEID!$A$2:$B$28,2,TRUE)</f>
        <v>34423</v>
      </c>
      <c r="N10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01">
        <v>23</v>
      </c>
      <c r="Q101" t="e">
        <f>VLOOKUP(DATA_GOES_HERE!#REF!,VENUEID!$A$2:$C124,3,TRUE)</f>
        <v>#REF!</v>
      </c>
      <c r="R101" s="7"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6" t="s">
        <v>123</v>
      </c>
      <c r="B102">
        <f>DATA_GOES_HERE!A102</f>
        <v>0</v>
      </c>
      <c r="E102" s="8" t="str">
        <f>IF((ISTEXT(DATA_GOES_HERE!#REF!)),(DATA_GOES_HERE!#REF!),"")</f>
        <v/>
      </c>
      <c r="F102">
        <f>DATA_GOES_HERE!AI102</f>
        <v>0</v>
      </c>
      <c r="G102" s="1">
        <f>DATA_GOES_HERE!J102</f>
        <v>0</v>
      </c>
      <c r="H102" s="1">
        <f>DATA_GOES_HERE!R102</f>
        <v>0</v>
      </c>
      <c r="I102" s="1">
        <f t="shared" ca="1" si="2"/>
        <v>42529</v>
      </c>
      <c r="J102">
        <v>0</v>
      </c>
      <c r="K102">
        <v>31158</v>
      </c>
      <c r="L102" t="s">
        <v>129</v>
      </c>
      <c r="M102" t="e">
        <f>VLOOKUP(DATA_GOES_HERE!Y102,VENUEID!$A$2:$B$28,2,TRUE)</f>
        <v>#N/A</v>
      </c>
      <c r="N10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2">
        <v>23</v>
      </c>
      <c r="Q102" t="e">
        <f>VLOOKUP(DATA_GOES_HERE!#REF!,VENUEID!$A$2:$C125,3,TRUE)</f>
        <v>#REF!</v>
      </c>
      <c r="R102" s="7"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6" t="s">
        <v>123</v>
      </c>
      <c r="B103" t="str">
        <f>DATA_GOES_HERE!A103</f>
        <v>Gentle Yoga for All Levels</v>
      </c>
      <c r="E103" s="8"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42529</v>
      </c>
      <c r="J103">
        <v>0</v>
      </c>
      <c r="K103">
        <v>31158</v>
      </c>
      <c r="L103" t="s">
        <v>129</v>
      </c>
      <c r="M103">
        <f>VLOOKUP(DATA_GOES_HERE!Y103,VENUEID!$A$2:$B$28,2,TRUE)</f>
        <v>34423</v>
      </c>
      <c r="N10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03">
        <v>23</v>
      </c>
      <c r="Q103" t="e">
        <f>VLOOKUP(DATA_GOES_HERE!#REF!,VENUEID!$A$2:$C126,3,TRUE)</f>
        <v>#REF!</v>
      </c>
      <c r="R103" s="7"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6" t="s">
        <v>123</v>
      </c>
      <c r="B104" t="str">
        <f>DATA_GOES_HERE!A104</f>
        <v>Mindfulness Meditation</v>
      </c>
      <c r="E104" s="8"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42529</v>
      </c>
      <c r="J104">
        <v>0</v>
      </c>
      <c r="K104">
        <v>31158</v>
      </c>
      <c r="L104" t="s">
        <v>129</v>
      </c>
      <c r="M104">
        <f>VLOOKUP(DATA_GOES_HERE!Y104,VENUEID!$A$2:$B$28,2,TRUE)</f>
        <v>34423</v>
      </c>
      <c r="N10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04">
        <v>23</v>
      </c>
      <c r="Q104" t="e">
        <f>VLOOKUP(DATA_GOES_HERE!Y52,VENUEID!$A$2:$C127,3,TRUE)</f>
        <v>#N/A</v>
      </c>
      <c r="R104" s="7">
        <f>DATA_GOES_HERE!M52</f>
        <v>0</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t="str">
        <f>IF(DATA_GOES_HERE!L52="Friday",1," ")</f>
        <v xml:space="preserve"> </v>
      </c>
      <c r="AB104" t="str">
        <f>IF(DATA_GOES_HERE!L52="Saturday",1," ")</f>
        <v xml:space="preserve"> </v>
      </c>
      <c r="AC104" t="str">
        <f>IF(DATA_GOES_HERE!L52="Sunday",1," ")</f>
        <v xml:space="preserve"> </v>
      </c>
    </row>
    <row r="105" spans="1:29" x14ac:dyDescent="0.25">
      <c r="A105" s="6" t="s">
        <v>123</v>
      </c>
      <c r="B105" t="str">
        <f>DATA_GOES_HERE!A105</f>
        <v>Crayon Kids: Crafts and Fun</v>
      </c>
      <c r="E105" s="8" t="str">
        <f>IF((ISTEXT(DATA_GOES_HERE!F53)),(DATA_GOES_HERE!F53),"")</f>
        <v/>
      </c>
      <c r="F105" t="str">
        <f>DATA_GOES_HERE!AI105</f>
        <v>Every Thursday, join Ms. Katie at the library for some crafty fun!</v>
      </c>
      <c r="G105" s="1">
        <f>DATA_GOES_HERE!J105</f>
        <v>42467</v>
      </c>
      <c r="H105" s="1">
        <f>DATA_GOES_HERE!R105</f>
        <v>42467</v>
      </c>
      <c r="I105" s="1">
        <f t="shared" ca="1" si="2"/>
        <v>42529</v>
      </c>
      <c r="J105">
        <v>0</v>
      </c>
      <c r="K105">
        <v>31158</v>
      </c>
      <c r="L105" t="s">
        <v>129</v>
      </c>
      <c r="M105">
        <f>VLOOKUP(DATA_GOES_HERE!Y105,VENUEID!$A$2:$B$28,2,TRUE)</f>
        <v>34423</v>
      </c>
      <c r="N10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05">
        <v>23</v>
      </c>
      <c r="Q105" t="str">
        <f>VLOOKUP(DATA_GOES_HERE!Y53,VENUEID!$A$2:$C128,3,TRUE)</f>
        <v>(615) 862-5854</v>
      </c>
      <c r="R105" s="7">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6" t="s">
        <v>123</v>
      </c>
      <c r="B106" t="str">
        <f>DATA_GOES_HERE!A106</f>
        <v>Scrabble Group for All Levels</v>
      </c>
      <c r="E106" s="8"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42529</v>
      </c>
      <c r="J106">
        <v>0</v>
      </c>
      <c r="K106">
        <v>31158</v>
      </c>
      <c r="L106" t="s">
        <v>129</v>
      </c>
      <c r="M106">
        <f>VLOOKUP(DATA_GOES_HERE!Y106,VENUEID!$A$2:$B$28,2,TRUE)</f>
        <v>34423</v>
      </c>
      <c r="N10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6">
        <v>23</v>
      </c>
      <c r="Q106" t="str">
        <f>VLOOKUP(DATA_GOES_HERE!Y54,VENUEID!$A$2:$C129,3,TRUE)</f>
        <v>(615) 862-5854</v>
      </c>
      <c r="R106" s="7">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6" t="s">
        <v>123</v>
      </c>
      <c r="B107" t="str">
        <f>DATA_GOES_HERE!A107</f>
        <v>Book Sale | Friends of the Bellevue Branch Library</v>
      </c>
      <c r="E107" s="8" t="str">
        <f>IF((ISTEXT(DATA_GOES_HERE!F55)),(DATA_GOES_HERE!F55),"")</f>
        <v/>
      </c>
      <c r="F107" t="str">
        <f>DATA_GOES_HERE!AI107</f>
        <v>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42529</v>
      </c>
      <c r="J107">
        <v>0</v>
      </c>
      <c r="K107">
        <v>31158</v>
      </c>
      <c r="L107" t="s">
        <v>129</v>
      </c>
      <c r="M107">
        <f>VLOOKUP(DATA_GOES_HERE!Y107,VENUEID!$A$2:$B$28,2,TRUE)</f>
        <v>34423</v>
      </c>
      <c r="N10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7">
        <v>23</v>
      </c>
      <c r="Q107" t="str">
        <f>VLOOKUP(DATA_GOES_HERE!Y55,VENUEID!$A$2:$C130,3,TRUE)</f>
        <v>(615) 862-5854</v>
      </c>
      <c r="R107" s="7">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6" t="s">
        <v>123</v>
      </c>
      <c r="B108">
        <f>DATA_GOES_HERE!A108</f>
        <v>0</v>
      </c>
      <c r="E108" s="8" t="str">
        <f>IF((ISTEXT(DATA_GOES_HERE!F56)),(DATA_GOES_HERE!F56),"")</f>
        <v/>
      </c>
      <c r="F108">
        <f>DATA_GOES_HERE!AI108</f>
        <v>0</v>
      </c>
      <c r="G108" s="1">
        <f>DATA_GOES_HERE!J108</f>
        <v>0</v>
      </c>
      <c r="H108" s="1">
        <f>DATA_GOES_HERE!R108</f>
        <v>0</v>
      </c>
      <c r="I108" s="1">
        <f t="shared" ca="1" si="2"/>
        <v>42529</v>
      </c>
      <c r="J108">
        <v>0</v>
      </c>
      <c r="K108">
        <v>31158</v>
      </c>
      <c r="L108" t="s">
        <v>129</v>
      </c>
      <c r="M108" t="e">
        <f>VLOOKUP(DATA_GOES_HERE!Y108,VENUEID!$A$2:$B$28,2,TRUE)</f>
        <v>#N/A</v>
      </c>
      <c r="N10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8">
        <v>23</v>
      </c>
      <c r="Q108" t="e">
        <f>VLOOKUP(DATA_GOES_HERE!Y56,VENUEID!$A$2:$C131,3,TRUE)</f>
        <v>#N/A</v>
      </c>
      <c r="R108" s="7">
        <f>DATA_GOES_HERE!M56</f>
        <v>0</v>
      </c>
      <c r="W108" t="str">
        <f>IF(DATA_GOES_HERE!L56="Monday",1," ")</f>
        <v xml:space="preserve"> </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6" t="s">
        <v>123</v>
      </c>
      <c r="B109">
        <f>DATA_GOES_HERE!A109</f>
        <v>0</v>
      </c>
      <c r="E109" s="8" t="str">
        <f>IF((ISTEXT(DATA_GOES_HERE!#REF!)),(DATA_GOES_HERE!#REF!),"")</f>
        <v/>
      </c>
      <c r="F109">
        <f>DATA_GOES_HERE!AI109</f>
        <v>0</v>
      </c>
      <c r="G109" s="1">
        <f>DATA_GOES_HERE!J109</f>
        <v>0</v>
      </c>
      <c r="H109" s="1">
        <f>DATA_GOES_HERE!R109</f>
        <v>0</v>
      </c>
      <c r="I109" s="1">
        <f t="shared" ca="1" si="2"/>
        <v>42529</v>
      </c>
      <c r="J109">
        <v>0</v>
      </c>
      <c r="K109">
        <v>31158</v>
      </c>
      <c r="L109" t="s">
        <v>129</v>
      </c>
      <c r="M109" t="e">
        <f>VLOOKUP(DATA_GOES_HERE!Y109,VENUEID!$A$2:$B$28,2,TRUE)</f>
        <v>#N/A</v>
      </c>
      <c r="N10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09">
        <v>23</v>
      </c>
      <c r="Q109" t="e">
        <f>VLOOKUP(DATA_GOES_HERE!#REF!,VENUEID!$A$2:$C132,3,TRUE)</f>
        <v>#REF!</v>
      </c>
      <c r="R109" s="7"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6" t="s">
        <v>123</v>
      </c>
      <c r="B110">
        <f>DATA_GOES_HERE!A110</f>
        <v>0</v>
      </c>
      <c r="E110" s="8" t="str">
        <f>IF((ISTEXT(DATA_GOES_HERE!F57)),(DATA_GOES_HERE!F57),"")</f>
        <v/>
      </c>
      <c r="F110">
        <f>DATA_GOES_HERE!AI110</f>
        <v>0</v>
      </c>
      <c r="G110" s="1">
        <f>DATA_GOES_HERE!J110</f>
        <v>0</v>
      </c>
      <c r="H110" s="1">
        <f>DATA_GOES_HERE!R110</f>
        <v>0</v>
      </c>
      <c r="I110" s="1">
        <f t="shared" ca="1" si="2"/>
        <v>42529</v>
      </c>
      <c r="J110">
        <v>0</v>
      </c>
      <c r="K110">
        <v>31158</v>
      </c>
      <c r="L110" t="s">
        <v>129</v>
      </c>
      <c r="M110" t="e">
        <f>VLOOKUP(DATA_GOES_HERE!Y110,VENUEID!$A$2:$B$28,2,TRUE)</f>
        <v>#N/A</v>
      </c>
      <c r="N11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0">
        <v>23</v>
      </c>
      <c r="Q110" t="str">
        <f>VLOOKUP(DATA_GOES_HERE!Y57,VENUEID!$A$2:$C133,3,TRUE)</f>
        <v>(615) 862-5854</v>
      </c>
      <c r="R110" s="7">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6" t="s">
        <v>123</v>
      </c>
      <c r="B111">
        <f>DATA_GOES_HERE!A111</f>
        <v>0</v>
      </c>
      <c r="E111" s="8" t="str">
        <f>IF((ISTEXT(DATA_GOES_HERE!F58)),(DATA_GOES_HERE!F58),"")</f>
        <v/>
      </c>
      <c r="F111">
        <f>DATA_GOES_HERE!AI111</f>
        <v>0</v>
      </c>
      <c r="G111" s="1">
        <f>DATA_GOES_HERE!J111</f>
        <v>0</v>
      </c>
      <c r="H111" s="1">
        <f>DATA_GOES_HERE!R111</f>
        <v>0</v>
      </c>
      <c r="I111" s="1">
        <f t="shared" ca="1" si="2"/>
        <v>42529</v>
      </c>
      <c r="J111">
        <v>0</v>
      </c>
      <c r="K111">
        <v>31158</v>
      </c>
      <c r="L111" t="s">
        <v>129</v>
      </c>
      <c r="M111" t="e">
        <f>VLOOKUP(DATA_GOES_HERE!Y111,VENUEID!$A$2:$B$28,2,TRUE)</f>
        <v>#N/A</v>
      </c>
      <c r="N11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1">
        <v>23</v>
      </c>
      <c r="Q111" t="str">
        <f>VLOOKUP(DATA_GOES_HERE!Y58,VENUEID!$A$2:$C134,3,TRUE)</f>
        <v>(615) 862-5854</v>
      </c>
      <c r="R111" s="7">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6" t="s">
        <v>123</v>
      </c>
      <c r="B112">
        <f>DATA_GOES_HERE!A112</f>
        <v>0</v>
      </c>
      <c r="E112" s="8" t="str">
        <f>IF((ISTEXT(DATA_GOES_HERE!F59)),(DATA_GOES_HERE!F59),"")</f>
        <v/>
      </c>
      <c r="F112">
        <f>DATA_GOES_HERE!AI112</f>
        <v>0</v>
      </c>
      <c r="G112" s="1">
        <f>DATA_GOES_HERE!J112</f>
        <v>0</v>
      </c>
      <c r="H112" s="1">
        <f>DATA_GOES_HERE!R112</f>
        <v>0</v>
      </c>
      <c r="I112" s="1">
        <f t="shared" ca="1" si="2"/>
        <v>42529</v>
      </c>
      <c r="J112">
        <v>0</v>
      </c>
      <c r="K112">
        <v>31158</v>
      </c>
      <c r="L112" t="s">
        <v>129</v>
      </c>
      <c r="M112" t="e">
        <f>VLOOKUP(DATA_GOES_HERE!Y112,VENUEID!$A$2:$B$28,2,TRUE)</f>
        <v>#N/A</v>
      </c>
      <c r="N11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2">
        <v>23</v>
      </c>
      <c r="Q112" t="str">
        <f>VLOOKUP(DATA_GOES_HERE!Y59,VENUEID!$A$2:$C135,3,TRUE)</f>
        <v>(615) 862-5854</v>
      </c>
      <c r="R112" s="7">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6" t="s">
        <v>123</v>
      </c>
      <c r="B113" t="str">
        <f>DATA_GOES_HERE!A113</f>
        <v>Storyland Saturdays: Preschool Story Time</v>
      </c>
      <c r="E113" s="8"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42529</v>
      </c>
      <c r="J113">
        <v>0</v>
      </c>
      <c r="K113">
        <v>31158</v>
      </c>
      <c r="L113" t="s">
        <v>129</v>
      </c>
      <c r="M113">
        <f>VLOOKUP(DATA_GOES_HERE!Y113,VENUEID!$A$2:$B$28,2,TRUE)</f>
        <v>34423</v>
      </c>
      <c r="N11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13">
        <v>23</v>
      </c>
      <c r="Q113" t="str">
        <f>VLOOKUP(DATA_GOES_HERE!Y60,VENUEID!$A$2:$C136,3,TRUE)</f>
        <v>(615) 862-5854</v>
      </c>
      <c r="R113" s="7">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6" t="s">
        <v>123</v>
      </c>
      <c r="B114" t="str">
        <f>DATA_GOES_HERE!A114</f>
        <v>Matinee Saturday: Annie (2014)</v>
      </c>
      <c r="E114" s="8"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42529</v>
      </c>
      <c r="J114">
        <v>0</v>
      </c>
      <c r="K114">
        <v>31158</v>
      </c>
      <c r="L114" t="s">
        <v>129</v>
      </c>
      <c r="M114">
        <f>VLOOKUP(DATA_GOES_HERE!Y114,VENUEID!$A$2:$B$28,2,TRUE)</f>
        <v>34423</v>
      </c>
      <c r="N11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14">
        <v>23</v>
      </c>
      <c r="Q114" t="e">
        <f>VLOOKUP(DATA_GOES_HERE!#REF!,VENUEID!$A$2:$C137,3,TRUE)</f>
        <v>#REF!</v>
      </c>
      <c r="R114" s="7"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6" t="s">
        <v>123</v>
      </c>
      <c r="B115">
        <f>DATA_GOES_HERE!A115</f>
        <v>0</v>
      </c>
      <c r="E115" s="8" t="str">
        <f>IF((ISTEXT(DATA_GOES_HERE!#REF!)),(DATA_GOES_HERE!#REF!),"")</f>
        <v/>
      </c>
      <c r="F115">
        <f>DATA_GOES_HERE!AI115</f>
        <v>0</v>
      </c>
      <c r="G115" s="1">
        <f>DATA_GOES_HERE!J115</f>
        <v>0</v>
      </c>
      <c r="H115" s="1">
        <f>DATA_GOES_HERE!R115</f>
        <v>0</v>
      </c>
      <c r="I115" s="1">
        <f t="shared" ca="1" si="2"/>
        <v>42529</v>
      </c>
      <c r="J115">
        <v>0</v>
      </c>
      <c r="K115">
        <v>31158</v>
      </c>
      <c r="L115" t="s">
        <v>129</v>
      </c>
      <c r="M115" t="e">
        <f>VLOOKUP(DATA_GOES_HERE!Y115,VENUEID!$A$2:$B$28,2,TRUE)</f>
        <v>#N/A</v>
      </c>
      <c r="N11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5">
        <v>23</v>
      </c>
      <c r="Q115" t="e">
        <f>VLOOKUP(DATA_GOES_HERE!#REF!,VENUEID!$A$2:$C138,3,TRUE)</f>
        <v>#REF!</v>
      </c>
      <c r="R115" s="7"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6" t="s">
        <v>123</v>
      </c>
      <c r="B116" t="str">
        <f>DATA_GOES_HERE!A116</f>
        <v>Mother Goose Moments</v>
      </c>
      <c r="E116" s="8"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42529</v>
      </c>
      <c r="J116">
        <v>0</v>
      </c>
      <c r="K116">
        <v>31158</v>
      </c>
      <c r="L116" t="s">
        <v>129</v>
      </c>
      <c r="M116">
        <f>VLOOKUP(DATA_GOES_HERE!Y116,VENUEID!$A$2:$B$28,2,TRUE)</f>
        <v>34423</v>
      </c>
      <c r="N11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16">
        <v>23</v>
      </c>
      <c r="Q116" t="e">
        <f>VLOOKUP(DATA_GOES_HERE!#REF!,VENUEID!$A$2:$C139,3,TRUE)</f>
        <v>#REF!</v>
      </c>
      <c r="R116" s="7"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6" t="s">
        <v>123</v>
      </c>
      <c r="B117">
        <f>DATA_GOES_HERE!A117</f>
        <v>0</v>
      </c>
      <c r="E117" s="8" t="str">
        <f>IF((ISTEXT(DATA_GOES_HERE!#REF!)),(DATA_GOES_HERE!#REF!),"")</f>
        <v/>
      </c>
      <c r="F117">
        <f>DATA_GOES_HERE!AI117</f>
        <v>0</v>
      </c>
      <c r="G117" s="1">
        <f>DATA_GOES_HERE!J117</f>
        <v>0</v>
      </c>
      <c r="H117" s="1">
        <f>DATA_GOES_HERE!R117</f>
        <v>0</v>
      </c>
      <c r="I117" s="1">
        <f t="shared" ca="1" si="2"/>
        <v>42529</v>
      </c>
      <c r="J117">
        <v>0</v>
      </c>
      <c r="K117">
        <v>31158</v>
      </c>
      <c r="L117" t="s">
        <v>129</v>
      </c>
      <c r="M117" t="e">
        <f>VLOOKUP(DATA_GOES_HERE!Y117,VENUEID!$A$2:$B$28,2,TRUE)</f>
        <v>#N/A</v>
      </c>
      <c r="N11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7">
        <v>23</v>
      </c>
      <c r="Q117" t="e">
        <f>VLOOKUP(DATA_GOES_HERE!#REF!,VENUEID!$A$2:$C140,3,TRUE)</f>
        <v>#REF!</v>
      </c>
      <c r="R117" s="7"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6" t="s">
        <v>123</v>
      </c>
      <c r="B118">
        <f>DATA_GOES_HERE!A118</f>
        <v>0</v>
      </c>
      <c r="E118" s="8" t="str">
        <f>IF((ISTEXT(DATA_GOES_HERE!#REF!)),(DATA_GOES_HERE!#REF!),"")</f>
        <v/>
      </c>
      <c r="F118">
        <f>DATA_GOES_HERE!AI118</f>
        <v>0</v>
      </c>
      <c r="G118" s="1">
        <f>DATA_GOES_HERE!J118</f>
        <v>0</v>
      </c>
      <c r="H118" s="1">
        <f>DATA_GOES_HERE!R118</f>
        <v>0</v>
      </c>
      <c r="I118" s="1">
        <f t="shared" ca="1" si="2"/>
        <v>42529</v>
      </c>
      <c r="J118">
        <v>0</v>
      </c>
      <c r="K118">
        <v>31158</v>
      </c>
      <c r="L118" t="s">
        <v>129</v>
      </c>
      <c r="M118" t="e">
        <f>VLOOKUP(DATA_GOES_HERE!Y118,VENUEID!$A$2:$B$28,2,TRUE)</f>
        <v>#N/A</v>
      </c>
      <c r="N11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18">
        <v>23</v>
      </c>
      <c r="Q118" t="e">
        <f>VLOOKUP(DATA_GOES_HERE!#REF!,VENUEID!$A$2:$C141,3,TRUE)</f>
        <v>#REF!</v>
      </c>
      <c r="R118" s="7"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6" t="s">
        <v>123</v>
      </c>
      <c r="B119" t="str">
        <f>DATA_GOES_HERE!A119</f>
        <v>Family Fun Time: Songs, Craft, and More</v>
      </c>
      <c r="E119" s="8"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42529</v>
      </c>
      <c r="J119">
        <v>0</v>
      </c>
      <c r="K119">
        <v>31158</v>
      </c>
      <c r="L119" t="s">
        <v>129</v>
      </c>
      <c r="M119">
        <f>VLOOKUP(DATA_GOES_HERE!Y119,VENUEID!$A$2:$B$28,2,TRUE)</f>
        <v>34423</v>
      </c>
      <c r="N11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19">
        <v>23</v>
      </c>
      <c r="Q119" t="e">
        <f>VLOOKUP(DATA_GOES_HERE!#REF!,VENUEID!$A$2:$C142,3,TRUE)</f>
        <v>#REF!</v>
      </c>
      <c r="R119" s="7"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6" t="s">
        <v>123</v>
      </c>
      <c r="B120" t="str">
        <f>DATA_GOES_HERE!A120</f>
        <v>Adventure Club: Dicover Isaac Murphy, Legendary Jockey</v>
      </c>
      <c r="E120" s="8"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42529</v>
      </c>
      <c r="J120">
        <v>0</v>
      </c>
      <c r="K120">
        <v>31158</v>
      </c>
      <c r="L120" t="s">
        <v>129</v>
      </c>
      <c r="M120">
        <f>VLOOKUP(DATA_GOES_HERE!Y120,VENUEID!$A$2:$B$28,2,TRUE)</f>
        <v>34423</v>
      </c>
      <c r="N12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20">
        <v>23</v>
      </c>
      <c r="Q120" t="e">
        <f>VLOOKUP(DATA_GOES_HERE!#REF!,VENUEID!$A$2:$C143,3,TRUE)</f>
        <v>#REF!</v>
      </c>
      <c r="R120" s="7"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6" t="s">
        <v>123</v>
      </c>
      <c r="B121" t="str">
        <f>DATA_GOES_HERE!A121</f>
        <v>Build a Binary Code Bracelet</v>
      </c>
      <c r="E121" s="8" t="str">
        <f>IF((ISTEXT(DATA_GOES_HERE!#REF!)),(DATA_GOES_HERE!#REF!),"")</f>
        <v/>
      </c>
      <c r="F121" t="str">
        <f>DATA_GOES_HERE!AI121</f>
        <v>Use binary code to personalize your own beaded bracelet! Grades 5-12.</v>
      </c>
      <c r="G121" s="1">
        <f>DATA_GOES_HERE!J121</f>
        <v>42472</v>
      </c>
      <c r="H121" s="1">
        <f>DATA_GOES_HERE!R121</f>
        <v>42472</v>
      </c>
      <c r="I121" s="1">
        <f t="shared" ca="1" si="2"/>
        <v>42529</v>
      </c>
      <c r="J121">
        <v>0</v>
      </c>
      <c r="K121">
        <v>31158</v>
      </c>
      <c r="L121" t="s">
        <v>129</v>
      </c>
      <c r="M121">
        <f>VLOOKUP(DATA_GOES_HERE!Y121,VENUEID!$A$2:$B$28,2,TRUE)</f>
        <v>34423</v>
      </c>
      <c r="N12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21">
        <v>23</v>
      </c>
      <c r="Q121" t="e">
        <f>VLOOKUP(DATA_GOES_HERE!#REF!,VENUEID!$A$2:$C144,3,TRUE)</f>
        <v>#REF!</v>
      </c>
      <c r="R121" s="7"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6" t="s">
        <v>123</v>
      </c>
      <c r="B122" t="str">
        <f>DATA_GOES_HERE!A122</f>
        <v>Story Time: Group Puzzle Activity</v>
      </c>
      <c r="E122" s="8"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42529</v>
      </c>
      <c r="J122">
        <v>0</v>
      </c>
      <c r="K122">
        <v>31158</v>
      </c>
      <c r="L122" t="s">
        <v>129</v>
      </c>
      <c r="M122">
        <f>VLOOKUP(DATA_GOES_HERE!Y122,VENUEID!$A$2:$B$28,2,TRUE)</f>
        <v>34423</v>
      </c>
      <c r="N12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22">
        <v>23</v>
      </c>
      <c r="Q122" t="e">
        <f>VLOOKUP(DATA_GOES_HERE!#REF!,VENUEID!$A$2:$C145,3,TRUE)</f>
        <v>#REF!</v>
      </c>
      <c r="R122" s="7"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6" t="s">
        <v>123</v>
      </c>
      <c r="B123" t="str">
        <f>DATA_GOES_HERE!A123</f>
        <v>Story Time: Autism Awareness</v>
      </c>
      <c r="E123" s="8"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42529</v>
      </c>
      <c r="J123">
        <v>0</v>
      </c>
      <c r="K123">
        <v>31158</v>
      </c>
      <c r="L123" t="s">
        <v>129</v>
      </c>
      <c r="M123">
        <f>VLOOKUP(DATA_GOES_HERE!Y123,VENUEID!$A$2:$B$28,2,TRUE)</f>
        <v>34423</v>
      </c>
      <c r="N12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23">
        <v>23</v>
      </c>
      <c r="Q123" t="e">
        <f>VLOOKUP(DATA_GOES_HERE!#REF!,VENUEID!$A$2:$C146,3,TRUE)</f>
        <v>#REF!</v>
      </c>
      <c r="R123" s="7"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6" t="s">
        <v>123</v>
      </c>
      <c r="B124" t="str">
        <f>DATA_GOES_HERE!A124</f>
        <v>Homeschool Crew: Caring for and Keeping Bees</v>
      </c>
      <c r="E124" s="8"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42529</v>
      </c>
      <c r="J124">
        <v>0</v>
      </c>
      <c r="K124">
        <v>31158</v>
      </c>
      <c r="L124" t="s">
        <v>129</v>
      </c>
      <c r="M124">
        <f>VLOOKUP(DATA_GOES_HERE!Y124,VENUEID!$A$2:$B$28,2,TRUE)</f>
        <v>34423</v>
      </c>
      <c r="N12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24">
        <v>23</v>
      </c>
      <c r="Q124" t="e">
        <f>VLOOKUP(DATA_GOES_HERE!#REF!,VENUEID!$A$2:$C147,3,TRUE)</f>
        <v>#REF!</v>
      </c>
      <c r="R124" s="7"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6" t="s">
        <v>123</v>
      </c>
      <c r="B125" t="str">
        <f>DATA_GOES_HERE!A125</f>
        <v>Getting Started with Google Docs</v>
      </c>
      <c r="E125" s="8"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42529</v>
      </c>
      <c r="J125">
        <v>0</v>
      </c>
      <c r="K125">
        <v>31158</v>
      </c>
      <c r="L125" t="s">
        <v>129</v>
      </c>
      <c r="M125">
        <f>VLOOKUP(DATA_GOES_HERE!Y125,VENUEID!$A$2:$B$28,2,TRUE)</f>
        <v>34423</v>
      </c>
      <c r="N12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25">
        <v>23</v>
      </c>
      <c r="Q125" t="e">
        <f>VLOOKUP(DATA_GOES_HERE!#REF!,VENUEID!$A$2:$C148,3,TRUE)</f>
        <v>#REF!</v>
      </c>
      <c r="R125" s="7"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6" t="s">
        <v>123</v>
      </c>
      <c r="B126">
        <f>DATA_GOES_HERE!A126</f>
        <v>0</v>
      </c>
      <c r="E126" s="8" t="str">
        <f>IF((ISTEXT(DATA_GOES_HERE!#REF!)),(DATA_GOES_HERE!#REF!),"")</f>
        <v/>
      </c>
      <c r="F126">
        <f>DATA_GOES_HERE!AI126</f>
        <v>0</v>
      </c>
      <c r="G126" s="1">
        <f>DATA_GOES_HERE!J126</f>
        <v>0</v>
      </c>
      <c r="H126" s="1">
        <f>DATA_GOES_HERE!R126</f>
        <v>0</v>
      </c>
      <c r="I126" s="1">
        <f t="shared" ca="1" si="2"/>
        <v>42529</v>
      </c>
      <c r="J126">
        <v>0</v>
      </c>
      <c r="K126">
        <v>31158</v>
      </c>
      <c r="L126" t="s">
        <v>129</v>
      </c>
      <c r="M126" t="e">
        <f>VLOOKUP(DATA_GOES_HERE!Y126,VENUEID!$A$2:$B$28,2,TRUE)</f>
        <v>#N/A</v>
      </c>
      <c r="N12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26">
        <v>23</v>
      </c>
      <c r="Q126" t="e">
        <f>VLOOKUP(DATA_GOES_HERE!#REF!,VENUEID!$A$2:$C149,3,TRUE)</f>
        <v>#REF!</v>
      </c>
      <c r="R126" s="7"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6" t="s">
        <v>123</v>
      </c>
      <c r="B127" t="str">
        <f>DATA_GOES_HERE!A127</f>
        <v>Gentle Yoga for All Levels</v>
      </c>
      <c r="E127" s="8"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42529</v>
      </c>
      <c r="J127">
        <v>0</v>
      </c>
      <c r="K127">
        <v>31158</v>
      </c>
      <c r="L127" t="s">
        <v>129</v>
      </c>
      <c r="M127">
        <f>VLOOKUP(DATA_GOES_HERE!Y127,VENUEID!$A$2:$B$28,2,TRUE)</f>
        <v>34423</v>
      </c>
      <c r="N12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27">
        <v>23</v>
      </c>
      <c r="Q127" t="e">
        <f>VLOOKUP(DATA_GOES_HERE!#REF!,VENUEID!$A$2:$C150,3,TRUE)</f>
        <v>#REF!</v>
      </c>
      <c r="R127" s="7"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6" t="s">
        <v>123</v>
      </c>
      <c r="B128" t="str">
        <f>DATA_GOES_HERE!A128</f>
        <v>Crayon Kids: Crafts and Fun</v>
      </c>
      <c r="E128" s="8" t="str">
        <f>IF((ISTEXT(DATA_GOES_HERE!#REF!)),(DATA_GOES_HERE!#REF!),"")</f>
        <v/>
      </c>
      <c r="F128" t="str">
        <f>DATA_GOES_HERE!AI128</f>
        <v>Every Thursday, join Ms. Katie at the library for some crafty fun!</v>
      </c>
      <c r="G128" s="1">
        <f>DATA_GOES_HERE!J128</f>
        <v>42474</v>
      </c>
      <c r="H128" s="1">
        <f>DATA_GOES_HERE!R128</f>
        <v>42474</v>
      </c>
      <c r="I128" s="1">
        <f t="shared" ca="1" si="2"/>
        <v>42529</v>
      </c>
      <c r="J128">
        <v>0</v>
      </c>
      <c r="K128">
        <v>31158</v>
      </c>
      <c r="L128" t="s">
        <v>129</v>
      </c>
      <c r="M128">
        <f>VLOOKUP(DATA_GOES_HERE!Y128,VENUEID!$A$2:$B$28,2,TRUE)</f>
        <v>34423</v>
      </c>
      <c r="N12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28">
        <v>23</v>
      </c>
      <c r="Q128" t="e">
        <f>VLOOKUP(DATA_GOES_HERE!#REF!,VENUEID!$A$2:$C151,3,TRUE)</f>
        <v>#REF!</v>
      </c>
      <c r="R128" s="7"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6" t="s">
        <v>123</v>
      </c>
      <c r="B129" t="str">
        <f>DATA_GOES_HERE!A129</f>
        <v>Scrabble Group for All Levels</v>
      </c>
      <c r="E129" s="8"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42529</v>
      </c>
      <c r="J129">
        <v>0</v>
      </c>
      <c r="K129">
        <v>31158</v>
      </c>
      <c r="L129" t="s">
        <v>129</v>
      </c>
      <c r="M129">
        <f>VLOOKUP(DATA_GOES_HERE!Y129,VENUEID!$A$2:$B$28,2,TRUE)</f>
        <v>34423</v>
      </c>
      <c r="N12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29">
        <v>23</v>
      </c>
      <c r="Q129" t="e">
        <f>VLOOKUP(DATA_GOES_HERE!#REF!,VENUEID!$A$2:$C152,3,TRUE)</f>
        <v>#REF!</v>
      </c>
      <c r="R129" s="7"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6" t="s">
        <v>123</v>
      </c>
      <c r="B130">
        <f>DATA_GOES_HERE!A130</f>
        <v>0</v>
      </c>
      <c r="E130" s="8" t="str">
        <f>IF((ISTEXT(DATA_GOES_HERE!F61)),(DATA_GOES_HERE!F61),"")</f>
        <v/>
      </c>
      <c r="F130">
        <f>DATA_GOES_HERE!AI130</f>
        <v>0</v>
      </c>
      <c r="G130" s="1">
        <f>DATA_GOES_HERE!J130</f>
        <v>0</v>
      </c>
      <c r="H130" s="1">
        <f>DATA_GOES_HERE!R130</f>
        <v>0</v>
      </c>
      <c r="I130" s="1">
        <f t="shared" ca="1" si="2"/>
        <v>42529</v>
      </c>
      <c r="J130">
        <v>0</v>
      </c>
      <c r="K130">
        <v>31158</v>
      </c>
      <c r="L130" t="s">
        <v>129</v>
      </c>
      <c r="M130" t="e">
        <f>VLOOKUP(DATA_GOES_HERE!Y130,VENUEID!$A$2:$B$28,2,TRUE)</f>
        <v>#N/A</v>
      </c>
      <c r="N13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30">
        <v>23</v>
      </c>
      <c r="Q130" t="str">
        <f>VLOOKUP(DATA_GOES_HERE!Y61,VENUEID!$A$2:$C153,3,TRUE)</f>
        <v>(615) 862-5854</v>
      </c>
      <c r="R130" s="7">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6" t="s">
        <v>123</v>
      </c>
      <c r="B131">
        <f>DATA_GOES_HERE!A131</f>
        <v>0</v>
      </c>
      <c r="E131" s="8" t="str">
        <f>IF((ISTEXT(DATA_GOES_HERE!F62)),(DATA_GOES_HERE!F62),"")</f>
        <v/>
      </c>
      <c r="F131">
        <f>DATA_GOES_HERE!AI131</f>
        <v>0</v>
      </c>
      <c r="G131" s="1">
        <f>DATA_GOES_HERE!J131</f>
        <v>0</v>
      </c>
      <c r="H131" s="1">
        <f>DATA_GOES_HERE!R131</f>
        <v>0</v>
      </c>
      <c r="I131" s="1">
        <f t="shared" ca="1" si="2"/>
        <v>42529</v>
      </c>
      <c r="J131">
        <v>0</v>
      </c>
      <c r="K131">
        <v>31158</v>
      </c>
      <c r="L131" t="s">
        <v>129</v>
      </c>
      <c r="M131" t="e">
        <f>VLOOKUP(DATA_GOES_HERE!Y131,VENUEID!$A$2:$B$28,2,TRUE)</f>
        <v>#N/A</v>
      </c>
      <c r="N13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31">
        <v>23</v>
      </c>
      <c r="Q131" t="str">
        <f>VLOOKUP(DATA_GOES_HERE!Y62,VENUEID!$A$2:$C154,3,TRUE)</f>
        <v>(615) 862-5854</v>
      </c>
      <c r="R131" s="7">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6" t="s">
        <v>123</v>
      </c>
      <c r="B132" t="str">
        <f>DATA_GOES_HERE!A132</f>
        <v>Novel Conversations: The Color of Water by James McBride</v>
      </c>
      <c r="E132" s="8"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42529</v>
      </c>
      <c r="J132">
        <v>0</v>
      </c>
      <c r="K132">
        <v>31158</v>
      </c>
      <c r="L132" t="s">
        <v>129</v>
      </c>
      <c r="M132">
        <f>VLOOKUP(DATA_GOES_HERE!Y132,VENUEID!$A$2:$B$28,2,TRUE)</f>
        <v>34423</v>
      </c>
      <c r="N13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60</v>
      </c>
      <c r="O132">
        <v>23</v>
      </c>
      <c r="Q132" t="e">
        <f>VLOOKUP(DATA_GOES_HERE!#REF!,VENUEID!$A$2:$C155,3,TRUE)</f>
        <v>#REF!</v>
      </c>
      <c r="R132" s="7"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6" t="s">
        <v>123</v>
      </c>
      <c r="B133">
        <f>DATA_GOES_HERE!A133</f>
        <v>0</v>
      </c>
      <c r="E133" s="8" t="str">
        <f>IF((ISTEXT(DATA_GOES_HERE!#REF!)),(DATA_GOES_HERE!#REF!),"")</f>
        <v/>
      </c>
      <c r="F133">
        <f>DATA_GOES_HERE!AI133</f>
        <v>0</v>
      </c>
      <c r="G133" s="1">
        <f>DATA_GOES_HERE!J133</f>
        <v>0</v>
      </c>
      <c r="H133" s="1">
        <f>DATA_GOES_HERE!R133</f>
        <v>0</v>
      </c>
      <c r="I133" s="1">
        <f t="shared" ca="1" si="2"/>
        <v>42529</v>
      </c>
      <c r="J133">
        <v>0</v>
      </c>
      <c r="K133">
        <v>31158</v>
      </c>
      <c r="L133" t="s">
        <v>129</v>
      </c>
      <c r="M133" t="e">
        <f>VLOOKUP(DATA_GOES_HERE!Y133,VENUEID!$A$2:$B$28,2,TRUE)</f>
        <v>#N/A</v>
      </c>
      <c r="N13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33">
        <v>23</v>
      </c>
      <c r="Q133" t="e">
        <f>VLOOKUP(DATA_GOES_HERE!#REF!,VENUEID!$A$2:$C156,3,TRUE)</f>
        <v>#REF!</v>
      </c>
      <c r="R133" s="7"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6" t="s">
        <v>123</v>
      </c>
      <c r="B134" t="str">
        <f>DATA_GOES_HERE!A134</f>
        <v>Storyland Saturdays: Preschool Story Time</v>
      </c>
      <c r="E134" s="8"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42529</v>
      </c>
      <c r="J134">
        <v>0</v>
      </c>
      <c r="K134">
        <v>31158</v>
      </c>
      <c r="L134" t="s">
        <v>129</v>
      </c>
      <c r="M134">
        <f>VLOOKUP(DATA_GOES_HERE!Y134,VENUEID!$A$2:$B$28,2,TRUE)</f>
        <v>34423</v>
      </c>
      <c r="N13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34">
        <v>23</v>
      </c>
      <c r="Q134" t="e">
        <f>VLOOKUP(DATA_GOES_HERE!#REF!,VENUEID!$A$2:$C157,3,TRUE)</f>
        <v>#REF!</v>
      </c>
      <c r="R134" s="7"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6" t="s">
        <v>123</v>
      </c>
      <c r="B135" t="str">
        <f>DATA_GOES_HERE!A135</f>
        <v>Coloring Party</v>
      </c>
      <c r="E135" s="8"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42529</v>
      </c>
      <c r="J135">
        <v>0</v>
      </c>
      <c r="K135">
        <v>31158</v>
      </c>
      <c r="L135" t="s">
        <v>129</v>
      </c>
      <c r="M135">
        <f>VLOOKUP(DATA_GOES_HERE!Y135,VENUEID!$A$2:$B$28,2,TRUE)</f>
        <v>34423</v>
      </c>
      <c r="N13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35">
        <v>23</v>
      </c>
      <c r="Q135" t="e">
        <f>VLOOKUP(DATA_GOES_HERE!#REF!,VENUEID!$A$2:$C158,3,TRUE)</f>
        <v>#REF!</v>
      </c>
      <c r="R135" s="7"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6" t="s">
        <v>123</v>
      </c>
      <c r="B136" t="str">
        <f>DATA_GOES_HERE!A136</f>
        <v>LEGO Club</v>
      </c>
      <c r="E136" s="8"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42529</v>
      </c>
      <c r="J136">
        <v>0</v>
      </c>
      <c r="K136">
        <v>31158</v>
      </c>
      <c r="L136" t="s">
        <v>129</v>
      </c>
      <c r="M136">
        <f>VLOOKUP(DATA_GOES_HERE!Y136,VENUEID!$A$2:$B$28,2,TRUE)</f>
        <v>34423</v>
      </c>
      <c r="N13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36">
        <v>23</v>
      </c>
      <c r="Q136" t="e">
        <f>VLOOKUP(DATA_GOES_HERE!#REF!,VENUEID!$A$2:$C159,3,TRUE)</f>
        <v>#REF!</v>
      </c>
      <c r="R136" s="7"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6" t="s">
        <v>123</v>
      </c>
      <c r="B137" t="str">
        <f>DATA_GOES_HERE!A137</f>
        <v>Mother Goose Moments</v>
      </c>
      <c r="E137" s="8"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42529</v>
      </c>
      <c r="J137">
        <v>0</v>
      </c>
      <c r="K137">
        <v>31158</v>
      </c>
      <c r="L137" t="s">
        <v>129</v>
      </c>
      <c r="M137">
        <f>VLOOKUP(DATA_GOES_HERE!Y137,VENUEID!$A$2:$B$28,2,TRUE)</f>
        <v>34423</v>
      </c>
      <c r="N13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37">
        <v>23</v>
      </c>
      <c r="Q137" t="e">
        <f>VLOOKUP(DATA_GOES_HERE!#REF!,VENUEID!$A$2:$C160,3,TRUE)</f>
        <v>#REF!</v>
      </c>
      <c r="R137" s="7"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6" t="s">
        <v>123</v>
      </c>
      <c r="B138">
        <f>DATA_GOES_HERE!A138</f>
        <v>0</v>
      </c>
      <c r="E138" s="8" t="str">
        <f>IF((ISTEXT(DATA_GOES_HERE!#REF!)),(DATA_GOES_HERE!#REF!),"")</f>
        <v/>
      </c>
      <c r="F138">
        <f>DATA_GOES_HERE!AI138</f>
        <v>0</v>
      </c>
      <c r="G138" s="1">
        <f>DATA_GOES_HERE!J138</f>
        <v>0</v>
      </c>
      <c r="H138" s="1">
        <f>DATA_GOES_HERE!R138</f>
        <v>0</v>
      </c>
      <c r="I138" s="1">
        <f t="shared" ca="1" si="2"/>
        <v>42529</v>
      </c>
      <c r="J138">
        <v>0</v>
      </c>
      <c r="K138">
        <v>31158</v>
      </c>
      <c r="L138" t="s">
        <v>129</v>
      </c>
      <c r="M138" t="e">
        <f>VLOOKUP(DATA_GOES_HERE!Y138,VENUEID!$A$2:$B$28,2,TRUE)</f>
        <v>#N/A</v>
      </c>
      <c r="N13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38">
        <v>23</v>
      </c>
      <c r="Q138" t="e">
        <f>VLOOKUP(DATA_GOES_HERE!#REF!,VENUEID!$A$2:$C161,3,TRUE)</f>
        <v>#REF!</v>
      </c>
      <c r="R138" s="7"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6" t="s">
        <v>123</v>
      </c>
      <c r="B139" t="str">
        <f>DATA_GOES_HERE!A139</f>
        <v>Family Fun Time: Songs, Craft, and More</v>
      </c>
      <c r="E139" s="8"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42529</v>
      </c>
      <c r="J139">
        <v>0</v>
      </c>
      <c r="K139">
        <v>31158</v>
      </c>
      <c r="L139" t="s">
        <v>129</v>
      </c>
      <c r="M139">
        <f>VLOOKUP(DATA_GOES_HERE!Y139,VENUEID!$A$2:$B$28,2,TRUE)</f>
        <v>34423</v>
      </c>
      <c r="N13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39">
        <v>23</v>
      </c>
      <c r="Q139" t="e">
        <f>VLOOKUP(DATA_GOES_HERE!#REF!,VENUEID!$A$2:$C162,3,TRUE)</f>
        <v>#REF!</v>
      </c>
      <c r="R139" s="7"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6" t="s">
        <v>123</v>
      </c>
      <c r="B140" t="str">
        <f>DATA_GOES_HERE!A140</f>
        <v>Nashville Ballet presents Cinderella</v>
      </c>
      <c r="E140" s="8"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42529</v>
      </c>
      <c r="J140">
        <v>0</v>
      </c>
      <c r="K140">
        <v>31158</v>
      </c>
      <c r="L140" t="s">
        <v>129</v>
      </c>
      <c r="M140">
        <f>VLOOKUP(DATA_GOES_HERE!Y140,VENUEID!$A$2:$B$28,2,TRUE)</f>
        <v>34423</v>
      </c>
      <c r="N14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40">
        <v>23</v>
      </c>
      <c r="Q140" t="e">
        <f>VLOOKUP(DATA_GOES_HERE!#REF!,VENUEID!$A$2:$C163,3,TRUE)</f>
        <v>#REF!</v>
      </c>
      <c r="R140" s="7"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6" t="s">
        <v>123</v>
      </c>
      <c r="B141" t="str">
        <f>DATA_GOES_HERE!A141</f>
        <v>Adventure Club: Crafts, Movies, and More</v>
      </c>
      <c r="E141" s="8"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42529</v>
      </c>
      <c r="J141">
        <v>0</v>
      </c>
      <c r="K141">
        <v>31158</v>
      </c>
      <c r="L141" t="s">
        <v>129</v>
      </c>
      <c r="M141">
        <f>VLOOKUP(DATA_GOES_HERE!Y141,VENUEID!$A$2:$B$28,2,TRUE)</f>
        <v>34423</v>
      </c>
      <c r="N14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41">
        <v>23</v>
      </c>
      <c r="Q141" t="e">
        <f>VLOOKUP(DATA_GOES_HERE!#REF!,VENUEID!$A$2:$C164,3,TRUE)</f>
        <v>#REF!</v>
      </c>
      <c r="R141" s="7"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6" t="s">
        <v>123</v>
      </c>
      <c r="B142">
        <f>DATA_GOES_HERE!A142</f>
        <v>0</v>
      </c>
      <c r="E142" s="8" t="str">
        <f>IF((ISTEXT(DATA_GOES_HERE!#REF!)),(DATA_GOES_HERE!#REF!),"")</f>
        <v/>
      </c>
      <c r="F142">
        <f>DATA_GOES_HERE!AI142</f>
        <v>0</v>
      </c>
      <c r="G142" s="1">
        <f>DATA_GOES_HERE!J142</f>
        <v>0</v>
      </c>
      <c r="H142" s="1">
        <f>DATA_GOES_HERE!R142</f>
        <v>0</v>
      </c>
      <c r="I142" s="1">
        <f t="shared" ca="1" si="2"/>
        <v>42529</v>
      </c>
      <c r="J142">
        <v>0</v>
      </c>
      <c r="K142">
        <v>31158</v>
      </c>
      <c r="L142" t="s">
        <v>129</v>
      </c>
      <c r="M142" t="e">
        <f>VLOOKUP(DATA_GOES_HERE!Y142,VENUEID!$A$2:$B$28,2,TRUE)</f>
        <v>#N/A</v>
      </c>
      <c r="N14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42">
        <v>23</v>
      </c>
      <c r="Q142" t="e">
        <f>VLOOKUP(DATA_GOES_HERE!#REF!,VENUEID!$A$2:$C165,3,TRUE)</f>
        <v>#REF!</v>
      </c>
      <c r="R142" s="7"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6" t="s">
        <v>123</v>
      </c>
      <c r="B143" t="str">
        <f>DATA_GOES_HERE!A143</f>
        <v>Bellevue Writers Group: Share and Get Ideas</v>
      </c>
      <c r="E143" s="8"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42529</v>
      </c>
      <c r="J143">
        <v>0</v>
      </c>
      <c r="K143">
        <v>31158</v>
      </c>
      <c r="L143" t="s">
        <v>129</v>
      </c>
      <c r="M143">
        <f>VLOOKUP(DATA_GOES_HERE!Y143,VENUEID!$A$2:$B$28,2,TRUE)</f>
        <v>34423</v>
      </c>
      <c r="N14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43">
        <v>23</v>
      </c>
      <c r="Q143" t="str">
        <f>VLOOKUP(DATA_GOES_HERE!Y63,VENUEID!$A$2:$C166,3,TRUE)</f>
        <v>(615) 862-5854</v>
      </c>
      <c r="R143" s="7">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6" t="s">
        <v>123</v>
      </c>
      <c r="B144" t="str">
        <f>DATA_GOES_HERE!A144</f>
        <v>Story Time</v>
      </c>
      <c r="E144" s="8"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42529</v>
      </c>
      <c r="J144">
        <v>0</v>
      </c>
      <c r="K144">
        <v>31158</v>
      </c>
      <c r="L144" t="s">
        <v>129</v>
      </c>
      <c r="M144">
        <f>VLOOKUP(DATA_GOES_HERE!Y144,VENUEID!$A$2:$B$28,2,TRUE)</f>
        <v>34423</v>
      </c>
      <c r="N14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44">
        <v>23</v>
      </c>
      <c r="Q144" t="str">
        <f>VLOOKUP(DATA_GOES_HERE!Y64,VENUEID!$A$2:$C167,3,TRUE)</f>
        <v>(615) 862-5854</v>
      </c>
      <c r="R144" s="7">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6" t="s">
        <v>123</v>
      </c>
      <c r="B145" t="str">
        <f>DATA_GOES_HERE!A145</f>
        <v>Story Time</v>
      </c>
      <c r="E145" s="8"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42529</v>
      </c>
      <c r="J145">
        <v>0</v>
      </c>
      <c r="K145">
        <v>31158</v>
      </c>
      <c r="L145" t="s">
        <v>129</v>
      </c>
      <c r="M145">
        <f>VLOOKUP(DATA_GOES_HERE!Y145,VENUEID!$A$2:$B$28,2,TRUE)</f>
        <v>34423</v>
      </c>
      <c r="N14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45">
        <v>23</v>
      </c>
      <c r="Q145" t="e">
        <f>VLOOKUP(DATA_GOES_HERE!#REF!,VENUEID!$A$2:$C168,3,TRUE)</f>
        <v>#REF!</v>
      </c>
      <c r="R145" s="7"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6" t="s">
        <v>123</v>
      </c>
      <c r="B146" t="str">
        <f>DATA_GOES_HERE!A146</f>
        <v>Connecting Online for Seniors</v>
      </c>
      <c r="E146" s="8"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42529</v>
      </c>
      <c r="J146">
        <v>0</v>
      </c>
      <c r="K146">
        <v>31158</v>
      </c>
      <c r="L146" t="s">
        <v>129</v>
      </c>
      <c r="M146">
        <f>VLOOKUP(DATA_GOES_HERE!Y146,VENUEID!$A$2:$B$28,2,TRUE)</f>
        <v>34423</v>
      </c>
      <c r="N14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46">
        <v>23</v>
      </c>
      <c r="Q146" t="e">
        <f>VLOOKUP(DATA_GOES_HERE!#REF!,VENUEID!$A$2:$C169,3,TRUE)</f>
        <v>#REF!</v>
      </c>
      <c r="R146" s="7"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6" t="s">
        <v>123</v>
      </c>
      <c r="B147">
        <f>DATA_GOES_HERE!A147</f>
        <v>0</v>
      </c>
      <c r="E147" s="8" t="str">
        <f>IF((ISTEXT(DATA_GOES_HERE!#REF!)),(DATA_GOES_HERE!#REF!),"")</f>
        <v/>
      </c>
      <c r="F147">
        <f>DATA_GOES_HERE!AI147</f>
        <v>0</v>
      </c>
      <c r="G147" s="1">
        <f>DATA_GOES_HERE!J147</f>
        <v>0</v>
      </c>
      <c r="H147" s="1">
        <f>DATA_GOES_HERE!R147</f>
        <v>0</v>
      </c>
      <c r="I147" s="1">
        <f t="shared" ca="1" si="2"/>
        <v>42529</v>
      </c>
      <c r="J147">
        <v>0</v>
      </c>
      <c r="K147">
        <v>31158</v>
      </c>
      <c r="L147" t="s">
        <v>129</v>
      </c>
      <c r="M147" t="e">
        <f>VLOOKUP(DATA_GOES_HERE!Y147,VENUEID!$A$2:$B$28,2,TRUE)</f>
        <v>#N/A</v>
      </c>
      <c r="N14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47">
        <v>23</v>
      </c>
      <c r="Q147" t="e">
        <f>VLOOKUP(DATA_GOES_HERE!#REF!,VENUEID!$A$2:$C170,3,TRUE)</f>
        <v>#REF!</v>
      </c>
      <c r="R147" s="7"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6" t="s">
        <v>123</v>
      </c>
      <c r="B148" t="str">
        <f>DATA_GOES_HERE!A148</f>
        <v>Gentle Yoga for All Levels</v>
      </c>
      <c r="E148" s="8"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42529</v>
      </c>
      <c r="J148">
        <v>0</v>
      </c>
      <c r="K148">
        <v>31158</v>
      </c>
      <c r="L148" t="s">
        <v>129</v>
      </c>
      <c r="M148">
        <f>VLOOKUP(DATA_GOES_HERE!Y148,VENUEID!$A$2:$B$28,2,TRUE)</f>
        <v>34423</v>
      </c>
      <c r="N14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48">
        <v>23</v>
      </c>
      <c r="Q148" t="e">
        <f>VLOOKUP(DATA_GOES_HERE!#REF!,VENUEID!$A$2:$C171,3,TRUE)</f>
        <v>#REF!</v>
      </c>
      <c r="R148" s="7"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6" t="s">
        <v>123</v>
      </c>
      <c r="B149" t="str">
        <f>DATA_GOES_HERE!A149</f>
        <v>Crayon Kids: Crafts and Fun</v>
      </c>
      <c r="E149" s="8" t="str">
        <f>IF((ISTEXT(DATA_GOES_HERE!#REF!)),(DATA_GOES_HERE!#REF!),"")</f>
        <v/>
      </c>
      <c r="F149" t="str">
        <f>DATA_GOES_HERE!AI149</f>
        <v>Every Thursday, join Ms. Katie at the library for some crafty fun!</v>
      </c>
      <c r="G149" s="1">
        <f>DATA_GOES_HERE!J149</f>
        <v>42481</v>
      </c>
      <c r="H149" s="1">
        <f>DATA_GOES_HERE!R149</f>
        <v>42481</v>
      </c>
      <c r="I149" s="1">
        <f t="shared" ca="1" si="2"/>
        <v>42529</v>
      </c>
      <c r="J149">
        <v>0</v>
      </c>
      <c r="K149">
        <v>31158</v>
      </c>
      <c r="L149" t="s">
        <v>129</v>
      </c>
      <c r="M149">
        <f>VLOOKUP(DATA_GOES_HERE!Y149,VENUEID!$A$2:$B$28,2,TRUE)</f>
        <v>34423</v>
      </c>
      <c r="N14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49">
        <v>23</v>
      </c>
      <c r="Q149" t="e">
        <f>VLOOKUP(DATA_GOES_HERE!#REF!,VENUEID!$A$2:$C172,3,TRUE)</f>
        <v>#REF!</v>
      </c>
      <c r="R149" s="7"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6" t="s">
        <v>123</v>
      </c>
      <c r="B150" t="str">
        <f>DATA_GOES_HERE!A150</f>
        <v>Scrabble Group for All Levels</v>
      </c>
      <c r="E150" s="8"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42529</v>
      </c>
      <c r="J150">
        <v>0</v>
      </c>
      <c r="K150">
        <v>31158</v>
      </c>
      <c r="L150" t="s">
        <v>129</v>
      </c>
      <c r="M150">
        <f>VLOOKUP(DATA_GOES_HERE!Y150,VENUEID!$A$2:$B$28,2,TRUE)</f>
        <v>34423</v>
      </c>
      <c r="N15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0">
        <v>23</v>
      </c>
      <c r="Q150" t="e">
        <f>VLOOKUP(DATA_GOES_HERE!#REF!,VENUEID!$A$2:$C173,3,TRUE)</f>
        <v>#REF!</v>
      </c>
      <c r="R150" s="7"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6" t="s">
        <v>123</v>
      </c>
      <c r="B151">
        <f>DATA_GOES_HERE!A151</f>
        <v>0</v>
      </c>
      <c r="E151" s="8" t="str">
        <f>IF((ISTEXT(DATA_GOES_HERE!#REF!)),(DATA_GOES_HERE!#REF!),"")</f>
        <v/>
      </c>
      <c r="F151">
        <f>DATA_GOES_HERE!AI151</f>
        <v>0</v>
      </c>
      <c r="G151" s="1">
        <f>DATA_GOES_HERE!J151</f>
        <v>0</v>
      </c>
      <c r="H151" s="1">
        <f>DATA_GOES_HERE!R151</f>
        <v>0</v>
      </c>
      <c r="I151" s="1">
        <f t="shared" ca="1" si="2"/>
        <v>42529</v>
      </c>
      <c r="J151">
        <v>0</v>
      </c>
      <c r="K151">
        <v>31158</v>
      </c>
      <c r="L151" t="s">
        <v>129</v>
      </c>
      <c r="M151" t="e">
        <f>VLOOKUP(DATA_GOES_HERE!Y151,VENUEID!$A$2:$B$28,2,TRUE)</f>
        <v>#N/A</v>
      </c>
      <c r="N15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1">
        <v>23</v>
      </c>
      <c r="Q151" t="e">
        <f>VLOOKUP(DATA_GOES_HERE!#REF!,VENUEID!$A$2:$C174,3,TRUE)</f>
        <v>#REF!</v>
      </c>
      <c r="R151" s="7"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6" t="s">
        <v>123</v>
      </c>
      <c r="B152">
        <f>DATA_GOES_HERE!A152</f>
        <v>0</v>
      </c>
      <c r="E152" s="8" t="str">
        <f>IF((ISTEXT(DATA_GOES_HERE!F65)),(DATA_GOES_HERE!F65),"")</f>
        <v/>
      </c>
      <c r="F152">
        <f>DATA_GOES_HERE!AI152</f>
        <v>0</v>
      </c>
      <c r="G152" s="1">
        <f>DATA_GOES_HERE!J152</f>
        <v>0</v>
      </c>
      <c r="H152" s="1">
        <f>DATA_GOES_HERE!R152</f>
        <v>0</v>
      </c>
      <c r="I152" s="1">
        <f t="shared" ca="1" si="2"/>
        <v>42529</v>
      </c>
      <c r="J152">
        <v>0</v>
      </c>
      <c r="K152">
        <v>31158</v>
      </c>
      <c r="L152" t="s">
        <v>129</v>
      </c>
      <c r="M152" t="e">
        <f>VLOOKUP(DATA_GOES_HERE!Y152,VENUEID!$A$2:$B$28,2,TRUE)</f>
        <v>#N/A</v>
      </c>
      <c r="N15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2">
        <v>23</v>
      </c>
      <c r="Q152" t="str">
        <f>VLOOKUP(DATA_GOES_HERE!Y65,VENUEID!$A$2:$C175,3,TRUE)</f>
        <v>(615) 862-5854</v>
      </c>
      <c r="R152" s="7">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6" t="s">
        <v>123</v>
      </c>
      <c r="B153">
        <f>DATA_GOES_HERE!A153</f>
        <v>0</v>
      </c>
      <c r="E153" s="8" t="str">
        <f>IF((ISTEXT(DATA_GOES_HERE!#REF!)),(DATA_GOES_HERE!#REF!),"")</f>
        <v/>
      </c>
      <c r="F153">
        <f>DATA_GOES_HERE!AI153</f>
        <v>0</v>
      </c>
      <c r="G153" s="1">
        <f>DATA_GOES_HERE!J153</f>
        <v>0</v>
      </c>
      <c r="H153" s="1">
        <f>DATA_GOES_HERE!R153</f>
        <v>0</v>
      </c>
      <c r="I153" s="1">
        <f t="shared" ca="1" si="2"/>
        <v>42529</v>
      </c>
      <c r="J153">
        <v>0</v>
      </c>
      <c r="K153">
        <v>31158</v>
      </c>
      <c r="L153" t="s">
        <v>129</v>
      </c>
      <c r="M153" t="e">
        <f>VLOOKUP(DATA_GOES_HERE!Y153,VENUEID!$A$2:$B$28,2,TRUE)</f>
        <v>#N/A</v>
      </c>
      <c r="N15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3">
        <v>23</v>
      </c>
      <c r="Q153" t="e">
        <f>VLOOKUP(DATA_GOES_HERE!#REF!,VENUEID!$A$2:$C176,3,TRUE)</f>
        <v>#REF!</v>
      </c>
      <c r="R153" s="7"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6" t="s">
        <v>123</v>
      </c>
      <c r="B154" t="str">
        <f>DATA_GOES_HERE!A154</f>
        <v>Storyland Saturdays: Preschool Story Time</v>
      </c>
      <c r="E154" s="8"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42529</v>
      </c>
      <c r="J154">
        <v>0</v>
      </c>
      <c r="K154">
        <v>31158</v>
      </c>
      <c r="L154" t="s">
        <v>129</v>
      </c>
      <c r="M154">
        <f>VLOOKUP(DATA_GOES_HERE!Y154,VENUEID!$A$2:$B$28,2,TRUE)</f>
        <v>34423</v>
      </c>
      <c r="N15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54">
        <v>23</v>
      </c>
      <c r="Q154" t="e">
        <f>VLOOKUP(DATA_GOES_HERE!#REF!,VENUEID!$A$2:$C177,3,TRUE)</f>
        <v>#REF!</v>
      </c>
      <c r="R154" s="7"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6" t="s">
        <v>123</v>
      </c>
      <c r="B155" t="str">
        <f>DATA_GOES_HERE!A155</f>
        <v>Watercolor Painting with Patricia Verano</v>
      </c>
      <c r="E155" s="8"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42529</v>
      </c>
      <c r="J155">
        <v>0</v>
      </c>
      <c r="K155">
        <v>31158</v>
      </c>
      <c r="L155" t="s">
        <v>129</v>
      </c>
      <c r="M155">
        <f>VLOOKUP(DATA_GOES_HERE!Y155,VENUEID!$A$2:$B$28,2,TRUE)</f>
        <v>34423</v>
      </c>
      <c r="N15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55">
        <v>23</v>
      </c>
      <c r="Q155" t="e">
        <f>VLOOKUP(DATA_GOES_HERE!#REF!,VENUEID!$A$2:$C178,3,TRUE)</f>
        <v>#REF!</v>
      </c>
      <c r="R155" s="7"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6" t="s">
        <v>123</v>
      </c>
      <c r="B156" t="str">
        <f>DATA_GOES_HERE!A156</f>
        <v>Mother Goose Moments</v>
      </c>
      <c r="E156" s="8"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42529</v>
      </c>
      <c r="J156">
        <v>0</v>
      </c>
      <c r="K156">
        <v>31158</v>
      </c>
      <c r="L156" t="s">
        <v>129</v>
      </c>
      <c r="M156">
        <f>VLOOKUP(DATA_GOES_HERE!Y156,VENUEID!$A$2:$B$28,2,TRUE)</f>
        <v>34423</v>
      </c>
      <c r="N15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56">
        <v>23</v>
      </c>
      <c r="Q156" t="e">
        <f>VLOOKUP(DATA_GOES_HERE!#REF!,VENUEID!$A$2:$C179,3,TRUE)</f>
        <v>#REF!</v>
      </c>
      <c r="R156" s="7"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6" t="s">
        <v>123</v>
      </c>
      <c r="B157">
        <f>DATA_GOES_HERE!A157</f>
        <v>0</v>
      </c>
      <c r="E157" s="8" t="str">
        <f>IF((ISTEXT(DATA_GOES_HERE!#REF!)),(DATA_GOES_HERE!#REF!),"")</f>
        <v/>
      </c>
      <c r="F157">
        <f>DATA_GOES_HERE!AI157</f>
        <v>0</v>
      </c>
      <c r="G157" s="1">
        <f>DATA_GOES_HERE!J157</f>
        <v>0</v>
      </c>
      <c r="H157" s="1">
        <f>DATA_GOES_HERE!R157</f>
        <v>0</v>
      </c>
      <c r="I157" s="1">
        <f t="shared" ca="1" si="2"/>
        <v>42529</v>
      </c>
      <c r="J157">
        <v>0</v>
      </c>
      <c r="K157">
        <v>31158</v>
      </c>
      <c r="L157" t="s">
        <v>129</v>
      </c>
      <c r="M157" t="e">
        <f>VLOOKUP(DATA_GOES_HERE!Y157,VENUEID!$A$2:$B$28,2,TRUE)</f>
        <v>#N/A</v>
      </c>
      <c r="N15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57">
        <v>23</v>
      </c>
      <c r="Q157" t="e">
        <f>VLOOKUP(DATA_GOES_HERE!#REF!,VENUEID!$A$2:$C180,3,TRUE)</f>
        <v>#REF!</v>
      </c>
      <c r="R157" s="7"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6" t="s">
        <v>123</v>
      </c>
      <c r="B158" t="str">
        <f>DATA_GOES_HERE!A158</f>
        <v>Family Fun Time: Songs, Craft, and More</v>
      </c>
      <c r="E158" s="8"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42529</v>
      </c>
      <c r="J158">
        <v>0</v>
      </c>
      <c r="K158">
        <v>31158</v>
      </c>
      <c r="L158" t="s">
        <v>129</v>
      </c>
      <c r="M158">
        <f>VLOOKUP(DATA_GOES_HERE!Y158,VENUEID!$A$2:$B$28,2,TRUE)</f>
        <v>34423</v>
      </c>
      <c r="N15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58">
        <v>23</v>
      </c>
      <c r="Q158" t="e">
        <f>VLOOKUP(DATA_GOES_HERE!#REF!,VENUEID!$A$2:$C181,3,TRUE)</f>
        <v>#REF!</v>
      </c>
      <c r="R158" s="7"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6" t="s">
        <v>123</v>
      </c>
      <c r="B159" t="str">
        <f>DATA_GOES_HERE!A159</f>
        <v>Adventure Club: Crafts, Movies, and More</v>
      </c>
      <c r="E159" s="8"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42529</v>
      </c>
      <c r="J159">
        <v>0</v>
      </c>
      <c r="K159">
        <v>31158</v>
      </c>
      <c r="L159" t="s">
        <v>129</v>
      </c>
      <c r="M159">
        <f>VLOOKUP(DATA_GOES_HERE!Y159,VENUEID!$A$2:$B$28,2,TRUE)</f>
        <v>34423</v>
      </c>
      <c r="N15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59">
        <v>23</v>
      </c>
      <c r="Q159" t="e">
        <f>VLOOKUP(DATA_GOES_HERE!#REF!,VENUEID!$A$2:$C182,3,TRUE)</f>
        <v>#REF!</v>
      </c>
      <c r="R159" s="7"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6" t="s">
        <v>123</v>
      </c>
      <c r="B160">
        <f>DATA_GOES_HERE!A160</f>
        <v>0</v>
      </c>
      <c r="E160" s="8" t="str">
        <f>IF((ISTEXT(DATA_GOES_HERE!#REF!)),(DATA_GOES_HERE!#REF!),"")</f>
        <v/>
      </c>
      <c r="F160">
        <f>DATA_GOES_HERE!AI160</f>
        <v>0</v>
      </c>
      <c r="G160" s="1">
        <f>DATA_GOES_HERE!J160</f>
        <v>0</v>
      </c>
      <c r="H160" s="1">
        <f>DATA_GOES_HERE!R160</f>
        <v>0</v>
      </c>
      <c r="I160" s="1">
        <f t="shared" ca="1" si="2"/>
        <v>42529</v>
      </c>
      <c r="J160">
        <v>0</v>
      </c>
      <c r="K160">
        <v>31158</v>
      </c>
      <c r="L160" t="s">
        <v>129</v>
      </c>
      <c r="M160" t="e">
        <f>VLOOKUP(DATA_GOES_HERE!Y160,VENUEID!$A$2:$B$28,2,TRUE)</f>
        <v>#N/A</v>
      </c>
      <c r="N16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60">
        <v>23</v>
      </c>
      <c r="Q160" t="e">
        <f>VLOOKUP(DATA_GOES_HERE!#REF!,VENUEID!$A$2:$C183,3,TRUE)</f>
        <v>#REF!</v>
      </c>
      <c r="R160" s="7"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6" t="s">
        <v>123</v>
      </c>
      <c r="B161" t="str">
        <f>DATA_GOES_HERE!A161</f>
        <v>Getting Started with Microsoft Excel</v>
      </c>
      <c r="E161" s="8"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42529</v>
      </c>
      <c r="J161">
        <v>0</v>
      </c>
      <c r="K161">
        <v>31158</v>
      </c>
      <c r="L161" t="s">
        <v>129</v>
      </c>
      <c r="M161">
        <f>VLOOKUP(DATA_GOES_HERE!Y161,VENUEID!$A$2:$B$28,2,TRUE)</f>
        <v>34423</v>
      </c>
      <c r="N16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61">
        <v>23</v>
      </c>
      <c r="Q161" t="e">
        <f>VLOOKUP(DATA_GOES_HERE!#REF!,VENUEID!$A$2:$C184,3,TRUE)</f>
        <v>#REF!</v>
      </c>
      <c r="R161" s="7"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6" t="s">
        <v>123</v>
      </c>
      <c r="B162" t="str">
        <f>DATA_GOES_HERE!A162</f>
        <v>Story Time</v>
      </c>
      <c r="E162" s="8"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42529</v>
      </c>
      <c r="J162">
        <v>0</v>
      </c>
      <c r="K162">
        <v>31158</v>
      </c>
      <c r="L162" t="s">
        <v>129</v>
      </c>
      <c r="M162">
        <f>VLOOKUP(DATA_GOES_HERE!Y162,VENUEID!$A$2:$B$28,2,TRUE)</f>
        <v>34423</v>
      </c>
      <c r="N16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62">
        <v>23</v>
      </c>
      <c r="Q162" t="str">
        <f>VLOOKUP(DATA_GOES_HERE!Y66,VENUEID!$A$2:$C185,3,TRUE)</f>
        <v>(615) 862-5854</v>
      </c>
      <c r="R162" s="7">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6" t="s">
        <v>123</v>
      </c>
      <c r="B163" t="str">
        <f>DATA_GOES_HERE!A163</f>
        <v>Story Time: Celebrate Puppetry Day</v>
      </c>
      <c r="E163" s="8"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42529</v>
      </c>
      <c r="J163">
        <v>0</v>
      </c>
      <c r="K163">
        <v>31158</v>
      </c>
      <c r="L163" t="s">
        <v>129</v>
      </c>
      <c r="M163">
        <f>VLOOKUP(DATA_GOES_HERE!Y163,VENUEID!$A$2:$B$28,2,TRUE)</f>
        <v>34423</v>
      </c>
      <c r="N16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63">
        <v>23</v>
      </c>
      <c r="Q163" t="str">
        <f>VLOOKUP(DATA_GOES_HERE!Y67,VENUEID!$A$2:$C186,3,TRUE)</f>
        <v>(615) 862-5854</v>
      </c>
      <c r="R163" s="7">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6" t="s">
        <v>123</v>
      </c>
      <c r="B164" t="str">
        <f>DATA_GOES_HERE!A164</f>
        <v>Homeschool Crew: Jewelry Making</v>
      </c>
      <c r="E164" s="8"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42529</v>
      </c>
      <c r="J164">
        <v>0</v>
      </c>
      <c r="K164">
        <v>31158</v>
      </c>
      <c r="L164" t="s">
        <v>129</v>
      </c>
      <c r="M164">
        <f>VLOOKUP(DATA_GOES_HERE!Y164,VENUEID!$A$2:$B$28,2,TRUE)</f>
        <v>34423</v>
      </c>
      <c r="N16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64">
        <v>23</v>
      </c>
      <c r="Q164" t="str">
        <f>VLOOKUP(DATA_GOES_HERE!Y68,VENUEID!$A$2:$C187,3,TRUE)</f>
        <v>(615) 862-5854</v>
      </c>
      <c r="R164" s="7">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6" t="s">
        <v>123</v>
      </c>
      <c r="B165">
        <f>DATA_GOES_HERE!A165</f>
        <v>0</v>
      </c>
      <c r="E165" s="8" t="str">
        <f>IF((ISTEXT(DATA_GOES_HERE!F69)),(DATA_GOES_HERE!F69),"")</f>
        <v/>
      </c>
      <c r="F165">
        <f>DATA_GOES_HERE!AI165</f>
        <v>0</v>
      </c>
      <c r="G165" s="1">
        <f>DATA_GOES_HERE!J165</f>
        <v>0</v>
      </c>
      <c r="H165" s="1">
        <f>DATA_GOES_HERE!R165</f>
        <v>0</v>
      </c>
      <c r="I165" s="1">
        <f t="shared" ca="1" si="3"/>
        <v>42529</v>
      </c>
      <c r="J165">
        <v>0</v>
      </c>
      <c r="K165">
        <v>31158</v>
      </c>
      <c r="L165" t="s">
        <v>129</v>
      </c>
      <c r="M165" t="e">
        <f>VLOOKUP(DATA_GOES_HERE!Y165,VENUEID!$A$2:$B$28,2,TRUE)</f>
        <v>#N/A</v>
      </c>
      <c r="N16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65">
        <v>23</v>
      </c>
      <c r="Q165" t="str">
        <f>VLOOKUP(DATA_GOES_HERE!Y69,VENUEID!$A$2:$C188,3,TRUE)</f>
        <v>(615) 862-5854</v>
      </c>
      <c r="R165" s="7">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6" t="s">
        <v>123</v>
      </c>
      <c r="B166" t="str">
        <f>DATA_GOES_HERE!A166</f>
        <v>Gentle Yoga for All Levels</v>
      </c>
      <c r="E166" s="8"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42529</v>
      </c>
      <c r="J166">
        <v>0</v>
      </c>
      <c r="K166">
        <v>31158</v>
      </c>
      <c r="L166" t="s">
        <v>129</v>
      </c>
      <c r="M166">
        <f>VLOOKUP(DATA_GOES_HERE!Y166,VENUEID!$A$2:$B$28,2,TRUE)</f>
        <v>34423</v>
      </c>
      <c r="N16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66">
        <v>23</v>
      </c>
      <c r="Q166" t="str">
        <f>VLOOKUP(DATA_GOES_HERE!Y70,VENUEID!$A$2:$C189,3,TRUE)</f>
        <v>(615) 862-5854</v>
      </c>
      <c r="R166" s="7">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6" t="s">
        <v>123</v>
      </c>
      <c r="B167" t="str">
        <f>DATA_GOES_HERE!A167</f>
        <v>Crayon Kids: Crafts and Fun</v>
      </c>
      <c r="E167" s="8" t="str">
        <f>IF((ISTEXT(DATA_GOES_HERE!F71)),(DATA_GOES_HERE!F71),"")</f>
        <v/>
      </c>
      <c r="F167" t="str">
        <f>DATA_GOES_HERE!AI167</f>
        <v>Every Thursday, join Ms. Katie at the library for some crafty fun!</v>
      </c>
      <c r="G167" s="1">
        <f>DATA_GOES_HERE!J167</f>
        <v>42488</v>
      </c>
      <c r="H167" s="1">
        <f>DATA_GOES_HERE!R167</f>
        <v>42488</v>
      </c>
      <c r="I167" s="1">
        <f t="shared" ca="1" si="3"/>
        <v>42529</v>
      </c>
      <c r="J167">
        <v>0</v>
      </c>
      <c r="K167">
        <v>31158</v>
      </c>
      <c r="L167" t="s">
        <v>129</v>
      </c>
      <c r="M167">
        <f>VLOOKUP(DATA_GOES_HERE!Y167,VENUEID!$A$2:$B$28,2,TRUE)</f>
        <v>34423</v>
      </c>
      <c r="N16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67">
        <v>23</v>
      </c>
      <c r="Q167" t="e">
        <f>VLOOKUP(DATA_GOES_HERE!Y71,VENUEID!$A$2:$C190,3,TRUE)</f>
        <v>#N/A</v>
      </c>
      <c r="R167" s="7">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6" t="s">
        <v>123</v>
      </c>
      <c r="B168" t="str">
        <f>DATA_GOES_HERE!A168</f>
        <v>Scrabble Group for All Levels</v>
      </c>
      <c r="E168" s="8"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42529</v>
      </c>
      <c r="J168">
        <v>0</v>
      </c>
      <c r="K168">
        <v>31158</v>
      </c>
      <c r="L168" t="s">
        <v>129</v>
      </c>
      <c r="M168">
        <f>VLOOKUP(DATA_GOES_HERE!Y168,VENUEID!$A$2:$B$28,2,TRUE)</f>
        <v>34423</v>
      </c>
      <c r="N16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68">
        <v>23</v>
      </c>
      <c r="Q168" t="str">
        <f>VLOOKUP(DATA_GOES_HERE!Y72,VENUEID!$A$2:$C191,3,TRUE)</f>
        <v>(615) 862-5854</v>
      </c>
      <c r="R168" s="7">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6" t="s">
        <v>123</v>
      </c>
      <c r="B169">
        <f>DATA_GOES_HERE!A169</f>
        <v>0</v>
      </c>
      <c r="E169" s="8" t="str">
        <f>IF((ISTEXT(DATA_GOES_HERE!F73)),(DATA_GOES_HERE!F73),"")</f>
        <v/>
      </c>
      <c r="F169">
        <f>DATA_GOES_HERE!AI169</f>
        <v>0</v>
      </c>
      <c r="G169" s="1">
        <f>DATA_GOES_HERE!J169</f>
        <v>0</v>
      </c>
      <c r="H169" s="1">
        <f>DATA_GOES_HERE!R169</f>
        <v>0</v>
      </c>
      <c r="I169" s="1">
        <f t="shared" ca="1" si="3"/>
        <v>42529</v>
      </c>
      <c r="J169">
        <v>0</v>
      </c>
      <c r="K169">
        <v>31158</v>
      </c>
      <c r="L169" t="s">
        <v>129</v>
      </c>
      <c r="M169" t="e">
        <f>VLOOKUP(DATA_GOES_HERE!Y169,VENUEID!$A$2:$B$28,2,TRUE)</f>
        <v>#N/A</v>
      </c>
      <c r="N16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69">
        <v>23</v>
      </c>
      <c r="Q169" t="str">
        <f>VLOOKUP(DATA_GOES_HERE!Y73,VENUEID!$A$2:$C192,3,TRUE)</f>
        <v>(615) 862-5854</v>
      </c>
      <c r="R169" s="7">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6" t="s">
        <v>123</v>
      </c>
      <c r="B170">
        <f>DATA_GOES_HERE!A170</f>
        <v>0</v>
      </c>
      <c r="E170" s="8" t="str">
        <f>IF((ISTEXT(DATA_GOES_HERE!F74)),(DATA_GOES_HERE!F74),"")</f>
        <v/>
      </c>
      <c r="F170">
        <f>DATA_GOES_HERE!AI170</f>
        <v>0</v>
      </c>
      <c r="G170" s="1">
        <f>DATA_GOES_HERE!J170</f>
        <v>0</v>
      </c>
      <c r="H170" s="1">
        <f>DATA_GOES_HERE!R170</f>
        <v>0</v>
      </c>
      <c r="I170" s="1">
        <f t="shared" ca="1" si="3"/>
        <v>42529</v>
      </c>
      <c r="J170">
        <v>0</v>
      </c>
      <c r="K170">
        <v>31158</v>
      </c>
      <c r="L170" t="s">
        <v>129</v>
      </c>
      <c r="M170" t="e">
        <f>VLOOKUP(DATA_GOES_HERE!Y170,VENUEID!$A$2:$B$28,2,TRUE)</f>
        <v>#N/A</v>
      </c>
      <c r="N17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70">
        <v>23</v>
      </c>
      <c r="Q170" t="str">
        <f>VLOOKUP(DATA_GOES_HERE!Y74,VENUEID!$A$2:$C193,3,TRUE)</f>
        <v>(615) 862-5854</v>
      </c>
      <c r="R170" s="7">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6" t="s">
        <v>123</v>
      </c>
      <c r="B171">
        <f>DATA_GOES_HERE!A171</f>
        <v>0</v>
      </c>
      <c r="E171" s="8" t="str">
        <f>IF((ISTEXT(DATA_GOES_HERE!F75)),(DATA_GOES_HERE!F75),"")</f>
        <v/>
      </c>
      <c r="F171">
        <f>DATA_GOES_HERE!AI171</f>
        <v>0</v>
      </c>
      <c r="G171" s="1">
        <f>DATA_GOES_HERE!J171</f>
        <v>0</v>
      </c>
      <c r="H171" s="1">
        <f>DATA_GOES_HERE!R171</f>
        <v>0</v>
      </c>
      <c r="I171" s="1">
        <f t="shared" ca="1" si="3"/>
        <v>42529</v>
      </c>
      <c r="J171">
        <v>0</v>
      </c>
      <c r="K171">
        <v>31158</v>
      </c>
      <c r="L171" t="s">
        <v>129</v>
      </c>
      <c r="M171" t="e">
        <f>VLOOKUP(DATA_GOES_HERE!Y171,VENUEID!$A$2:$B$28,2,TRUE)</f>
        <v>#N/A</v>
      </c>
      <c r="N17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71">
        <v>23</v>
      </c>
      <c r="Q171" t="e">
        <f>VLOOKUP(DATA_GOES_HERE!Y75,VENUEID!$A$2:$C194,3,TRUE)</f>
        <v>#N/A</v>
      </c>
      <c r="R171" s="7">
        <f>DATA_GOES_HERE!M75</f>
        <v>0</v>
      </c>
      <c r="W171" t="str">
        <f>IF(DATA_GOES_HERE!L75="Monday",1," ")</f>
        <v xml:space="preserve"> </v>
      </c>
      <c r="X171" t="str">
        <f>IF(DATA_GOES_HERE!L75="Tuesday",1," ")</f>
        <v xml:space="preserve"> </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6" t="s">
        <v>123</v>
      </c>
      <c r="B172" t="str">
        <f>DATA_GOES_HERE!A172</f>
        <v>Storyland Saturdays: Preschool Story Time</v>
      </c>
      <c r="E172" s="8"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42529</v>
      </c>
      <c r="J172">
        <v>0</v>
      </c>
      <c r="K172">
        <v>31158</v>
      </c>
      <c r="L172" t="s">
        <v>129</v>
      </c>
      <c r="M172">
        <f>VLOOKUP(DATA_GOES_HERE!Y172,VENUEID!$A$2:$B$28,2,TRUE)</f>
        <v>34423</v>
      </c>
      <c r="N17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72">
        <v>23</v>
      </c>
      <c r="Q172" t="str">
        <f>VLOOKUP(DATA_GOES_HERE!Y76,VENUEID!$A$2:$C195,3,TRUE)</f>
        <v>(615) 862-5854</v>
      </c>
      <c r="R172" s="7">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6" t="s">
        <v>123</v>
      </c>
      <c r="B173" t="str">
        <f>DATA_GOES_HERE!A173</f>
        <v>Mother Goose Moments</v>
      </c>
      <c r="E173" s="8"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42529</v>
      </c>
      <c r="J173">
        <v>0</v>
      </c>
      <c r="K173">
        <v>31158</v>
      </c>
      <c r="L173" t="s">
        <v>129</v>
      </c>
      <c r="M173">
        <f>VLOOKUP(DATA_GOES_HERE!Y173,VENUEID!$A$2:$B$28,2,TRUE)</f>
        <v>34423</v>
      </c>
      <c r="N17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73">
        <v>23</v>
      </c>
      <c r="Q173" t="str">
        <f>VLOOKUP(DATA_GOES_HERE!Y77,VENUEID!$A$2:$C196,3,TRUE)</f>
        <v>(615) 862-5854</v>
      </c>
      <c r="R173" s="7">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6" t="s">
        <v>123</v>
      </c>
      <c r="B174" t="str">
        <f>DATA_GOES_HERE!A174</f>
        <v>Make a Mother's Day Card</v>
      </c>
      <c r="E174" s="8"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42529</v>
      </c>
      <c r="J174">
        <v>0</v>
      </c>
      <c r="K174">
        <v>31158</v>
      </c>
      <c r="L174" t="s">
        <v>129</v>
      </c>
      <c r="M174">
        <f>VLOOKUP(DATA_GOES_HERE!Y174,VENUEID!$A$2:$B$28,2,TRUE)</f>
        <v>34423</v>
      </c>
      <c r="N17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74">
        <v>23</v>
      </c>
      <c r="Q174" t="e">
        <f>VLOOKUP(DATA_GOES_HERE!Y78,VENUEID!$A$2:$C197,3,TRUE)</f>
        <v>#N/A</v>
      </c>
      <c r="R174" s="7">
        <f>DATA_GOES_HERE!M78</f>
        <v>0</v>
      </c>
      <c r="W174" t="str">
        <f>IF(DATA_GOES_HERE!L78="Monday",1," ")</f>
        <v xml:space="preserve"> </v>
      </c>
      <c r="X174" t="str">
        <f>IF(DATA_GOES_HERE!L78="Tuesday",1," ")</f>
        <v xml:space="preserve"> </v>
      </c>
      <c r="Y174" t="str">
        <f>IF(DATA_GOES_HERE!L78="Wednesday",1," ")</f>
        <v xml:space="preserve"> </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6" t="s">
        <v>123</v>
      </c>
      <c r="B175" t="str">
        <f>DATA_GOES_HERE!A175</f>
        <v>Family Fun Time: Songs, Craft, and More</v>
      </c>
      <c r="E175" s="8"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42529</v>
      </c>
      <c r="J175">
        <v>0</v>
      </c>
      <c r="K175">
        <v>31158</v>
      </c>
      <c r="L175" t="s">
        <v>129</v>
      </c>
      <c r="M175">
        <f>VLOOKUP(DATA_GOES_HERE!Y175,VENUEID!$A$2:$B$28,2,TRUE)</f>
        <v>34423</v>
      </c>
      <c r="N17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75">
        <v>23</v>
      </c>
      <c r="Q175" t="e">
        <f>VLOOKUP(DATA_GOES_HERE!#REF!,VENUEID!$A$2:$C198,3,TRUE)</f>
        <v>#REF!</v>
      </c>
      <c r="R175" s="7"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6" t="s">
        <v>123</v>
      </c>
      <c r="B176" t="str">
        <f>DATA_GOES_HERE!A176</f>
        <v>Adventure Club: Crafts, Movies, and More</v>
      </c>
      <c r="E176" s="8"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42529</v>
      </c>
      <c r="J176">
        <v>0</v>
      </c>
      <c r="K176">
        <v>31158</v>
      </c>
      <c r="L176" t="s">
        <v>129</v>
      </c>
      <c r="M176">
        <f>VLOOKUP(DATA_GOES_HERE!Y176,VENUEID!$A$2:$B$28,2,TRUE)</f>
        <v>34423</v>
      </c>
      <c r="N17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76">
        <v>23</v>
      </c>
      <c r="Q176" t="e">
        <f>VLOOKUP(DATA_GOES_HERE!#REF!,VENUEID!$A$2:$C199,3,TRUE)</f>
        <v>#REF!</v>
      </c>
      <c r="R176" s="7"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6" t="s">
        <v>123</v>
      </c>
      <c r="B177">
        <f>DATA_GOES_HERE!A177</f>
        <v>0</v>
      </c>
      <c r="E177" s="8" t="str">
        <f>IF((ISTEXT(DATA_GOES_HERE!F79)),(DATA_GOES_HERE!F79),"")</f>
        <v/>
      </c>
      <c r="F177">
        <f>DATA_GOES_HERE!AI177</f>
        <v>0</v>
      </c>
      <c r="G177" s="1">
        <f>DATA_GOES_HERE!J177</f>
        <v>0</v>
      </c>
      <c r="H177" s="1">
        <f>DATA_GOES_HERE!R177</f>
        <v>0</v>
      </c>
      <c r="I177" s="1">
        <f t="shared" ca="1" si="3"/>
        <v>42529</v>
      </c>
      <c r="J177">
        <v>0</v>
      </c>
      <c r="K177">
        <v>31158</v>
      </c>
      <c r="L177" t="s">
        <v>129</v>
      </c>
      <c r="M177" t="e">
        <f>VLOOKUP(DATA_GOES_HERE!Y177,VENUEID!$A$2:$B$28,2,TRUE)</f>
        <v>#N/A</v>
      </c>
      <c r="N17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77">
        <v>23</v>
      </c>
      <c r="Q177" t="str">
        <f>VLOOKUP(DATA_GOES_HERE!Y79,VENUEID!$A$2:$C200,3,TRUE)</f>
        <v>(615) 862-5854</v>
      </c>
      <c r="R177" s="7">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6" t="s">
        <v>123</v>
      </c>
      <c r="B178" t="str">
        <f>DATA_GOES_HERE!A178</f>
        <v>Bellevue Writers Group: Share and Get Ideas</v>
      </c>
      <c r="E178" s="8"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42529</v>
      </c>
      <c r="J178">
        <v>0</v>
      </c>
      <c r="K178">
        <v>31158</v>
      </c>
      <c r="L178" t="s">
        <v>129</v>
      </c>
      <c r="M178">
        <f>VLOOKUP(DATA_GOES_HERE!Y178,VENUEID!$A$2:$B$28,2,TRUE)</f>
        <v>34423</v>
      </c>
      <c r="N17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78">
        <v>23</v>
      </c>
      <c r="Q178" t="str">
        <f>VLOOKUP(DATA_GOES_HERE!Y80,VENUEID!$A$2:$C201,3,TRUE)</f>
        <v>(615) 862-5854</v>
      </c>
      <c r="R178" s="7">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6" t="s">
        <v>123</v>
      </c>
      <c r="B179" t="str">
        <f>DATA_GOES_HERE!A179</f>
        <v>Story Time</v>
      </c>
      <c r="E179" s="8"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42529</v>
      </c>
      <c r="J179">
        <v>0</v>
      </c>
      <c r="K179">
        <v>31158</v>
      </c>
      <c r="L179" t="s">
        <v>129</v>
      </c>
      <c r="M179">
        <f>VLOOKUP(DATA_GOES_HERE!Y179,VENUEID!$A$2:$B$28,2,TRUE)</f>
        <v>34423</v>
      </c>
      <c r="N17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79">
        <v>23</v>
      </c>
      <c r="Q179" t="str">
        <f>VLOOKUP(DATA_GOES_HERE!Y81,VENUEID!$A$2:$C202,3,TRUE)</f>
        <v>(615) 862-5854</v>
      </c>
      <c r="R179" s="7">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6" t="s">
        <v>123</v>
      </c>
      <c r="B180" t="str">
        <f>DATA_GOES_HERE!A180</f>
        <v>Story Time</v>
      </c>
      <c r="E180" s="8"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42529</v>
      </c>
      <c r="J180">
        <v>0</v>
      </c>
      <c r="K180">
        <v>31158</v>
      </c>
      <c r="L180" t="s">
        <v>129</v>
      </c>
      <c r="M180">
        <f>VLOOKUP(DATA_GOES_HERE!Y180,VENUEID!$A$2:$B$28,2,TRUE)</f>
        <v>34423</v>
      </c>
      <c r="N18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80">
        <v>23</v>
      </c>
      <c r="Q180" t="e">
        <f>VLOOKUP(DATA_GOES_HERE!Y82,VENUEID!$A$2:$C203,3,TRUE)</f>
        <v>#N/A</v>
      </c>
      <c r="R180" s="7">
        <f>DATA_GOES_HERE!M82</f>
        <v>0</v>
      </c>
      <c r="W180" t="str">
        <f>IF(DATA_GOES_HERE!L82="Monday",1," ")</f>
        <v xml:space="preserve"> </v>
      </c>
      <c r="X180" t="str">
        <f>IF(DATA_GOES_HERE!L82="Tuesday",1," ")</f>
        <v xml:space="preserve"> </v>
      </c>
      <c r="Y180" t="str">
        <f>IF(DATA_GOES_HERE!L82="Wednesday",1," ")</f>
        <v xml:space="preserve"> </v>
      </c>
      <c r="Z180" t="str">
        <f>IF(DATA_GOES_HERE!L82="Thursday",1," ")</f>
        <v xml:space="preserve"> </v>
      </c>
      <c r="AA180" t="str">
        <f>IF(DATA_GOES_HERE!L82="Friday",1," ")</f>
        <v xml:space="preserve"> </v>
      </c>
      <c r="AB180" t="str">
        <f>IF(DATA_GOES_HERE!L82="Saturday",1," ")</f>
        <v xml:space="preserve"> </v>
      </c>
      <c r="AC180" t="str">
        <f>IF(DATA_GOES_HERE!L82="Sunday",1," ")</f>
        <v xml:space="preserve"> </v>
      </c>
    </row>
    <row r="181" spans="1:29" x14ac:dyDescent="0.25">
      <c r="A181" s="6" t="s">
        <v>123</v>
      </c>
      <c r="B181" t="str">
        <f>DATA_GOES_HERE!A181</f>
        <v>Star Wars Day Craft</v>
      </c>
      <c r="E181" s="8"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42529</v>
      </c>
      <c r="J181">
        <v>0</v>
      </c>
      <c r="K181">
        <v>31158</v>
      </c>
      <c r="L181" t="s">
        <v>129</v>
      </c>
      <c r="M181">
        <f>VLOOKUP(DATA_GOES_HERE!Y181,VENUEID!$A$2:$B$28,2,TRUE)</f>
        <v>34423</v>
      </c>
      <c r="N18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85</v>
      </c>
      <c r="O181">
        <v>23</v>
      </c>
      <c r="Q181" t="e">
        <f>VLOOKUP(DATA_GOES_HERE!Y83,VENUEID!$A$2:$C204,3,TRUE)</f>
        <v>#N/A</v>
      </c>
      <c r="R181" s="7">
        <f>DATA_GOES_HERE!M83</f>
        <v>0</v>
      </c>
      <c r="W181" t="str">
        <f>IF(DATA_GOES_HERE!L83="Monday",1," ")</f>
        <v xml:space="preserve"> </v>
      </c>
      <c r="X181" t="str">
        <f>IF(DATA_GOES_HERE!L83="Tuesday",1," ")</f>
        <v xml:space="preserve"> </v>
      </c>
      <c r="Y181" t="str">
        <f>IF(DATA_GOES_HERE!L83="Wednesday",1," ")</f>
        <v xml:space="preserve"> </v>
      </c>
      <c r="Z181" t="str">
        <f>IF(DATA_GOES_HERE!L83="Thursday",1," ")</f>
        <v xml:space="preserve"> </v>
      </c>
      <c r="AA181" t="str">
        <f>IF(DATA_GOES_HERE!L83="Friday",1," ")</f>
        <v xml:space="preserve"> </v>
      </c>
      <c r="AB181" t="str">
        <f>IF(DATA_GOES_HERE!L83="Saturday",1," ")</f>
        <v xml:space="preserve"> </v>
      </c>
      <c r="AC181" t="str">
        <f>IF(DATA_GOES_HERE!L83="Sunday",1," ")</f>
        <v xml:space="preserve"> </v>
      </c>
    </row>
    <row r="182" spans="1:29" x14ac:dyDescent="0.25">
      <c r="A182" s="6" t="s">
        <v>123</v>
      </c>
      <c r="B182" t="str">
        <f>DATA_GOES_HERE!A182</f>
        <v>Gentle Yoga for All Levels</v>
      </c>
      <c r="E182" s="8"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42529</v>
      </c>
      <c r="J182">
        <v>0</v>
      </c>
      <c r="K182">
        <v>31158</v>
      </c>
      <c r="L182" t="s">
        <v>129</v>
      </c>
      <c r="M182">
        <f>VLOOKUP(DATA_GOES_HERE!Y182,VENUEID!$A$2:$B$28,2,TRUE)</f>
        <v>34423</v>
      </c>
      <c r="N18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82">
        <v>23</v>
      </c>
      <c r="Q182" t="str">
        <f>VLOOKUP(DATA_GOES_HERE!Y84,VENUEID!$A$2:$C205,3,TRUE)</f>
        <v>(615) 862-5854</v>
      </c>
      <c r="R182" s="7">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6" t="s">
        <v>123</v>
      </c>
      <c r="B183" t="str">
        <f>DATA_GOES_HERE!A183</f>
        <v>Create A Family Tree</v>
      </c>
      <c r="E183" s="8"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42529</v>
      </c>
      <c r="J183">
        <v>0</v>
      </c>
      <c r="K183">
        <v>31158</v>
      </c>
      <c r="L183" t="s">
        <v>129</v>
      </c>
      <c r="M183">
        <f>VLOOKUP(DATA_GOES_HERE!Y183,VENUEID!$A$2:$B$28,2,TRUE)</f>
        <v>34423</v>
      </c>
      <c r="N18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24</v>
      </c>
      <c r="O183">
        <v>23</v>
      </c>
      <c r="Q183" t="e">
        <f>VLOOKUP(DATA_GOES_HERE!Y85,VENUEID!$A$2:$C206,3,TRUE)</f>
        <v>#N/A</v>
      </c>
      <c r="R183" s="7">
        <f>DATA_GOES_HERE!M85</f>
        <v>0</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t="str">
        <f>IF(DATA_GOES_HERE!L85="Friday",1," ")</f>
        <v xml:space="preserve"> </v>
      </c>
      <c r="AB183" t="str">
        <f>IF(DATA_GOES_HERE!L85="Saturday",1," ")</f>
        <v xml:space="preserve"> </v>
      </c>
      <c r="AC183" t="str">
        <f>IF(DATA_GOES_HERE!L85="Sunday",1," ")</f>
        <v xml:space="preserve"> </v>
      </c>
    </row>
    <row r="184" spans="1:29" x14ac:dyDescent="0.25">
      <c r="A184" s="6" t="s">
        <v>123</v>
      </c>
      <c r="B184" t="str">
        <f>DATA_GOES_HERE!A184</f>
        <v>Mindfulness Meditation</v>
      </c>
      <c r="E184" s="8"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42529</v>
      </c>
      <c r="J184">
        <v>0</v>
      </c>
      <c r="K184">
        <v>31158</v>
      </c>
      <c r="L184" t="s">
        <v>129</v>
      </c>
      <c r="M184">
        <f>VLOOKUP(DATA_GOES_HERE!Y184,VENUEID!$A$2:$B$28,2,TRUE)</f>
        <v>34423</v>
      </c>
      <c r="N18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84">
        <v>23</v>
      </c>
      <c r="Q184" t="str">
        <f>VLOOKUP(DATA_GOES_HERE!Y86,VENUEID!$A$2:$C207,3,TRUE)</f>
        <v>(615) 862-5854</v>
      </c>
      <c r="R184" s="7">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6" t="s">
        <v>123</v>
      </c>
      <c r="B185" t="str">
        <f>DATA_GOES_HERE!A185</f>
        <v>Crayon Kids: Crafts and Fun</v>
      </c>
      <c r="E185" s="8" t="str">
        <f>IF(DATA_GOES_HERE!F87,F185,"")</f>
        <v/>
      </c>
      <c r="F185" t="str">
        <f>DATA_GOES_HERE!AI185</f>
        <v>Every Thursday, join Ms. Katie at the library for some crafty fun!</v>
      </c>
      <c r="G185" s="1">
        <f>DATA_GOES_HERE!J185</f>
        <v>42495</v>
      </c>
      <c r="H185" s="1">
        <f>DATA_GOES_HERE!R185</f>
        <v>42495</v>
      </c>
      <c r="I185" s="1">
        <f t="shared" ca="1" si="3"/>
        <v>42529</v>
      </c>
      <c r="J185">
        <v>0</v>
      </c>
      <c r="K185">
        <v>31158</v>
      </c>
      <c r="L185" t="s">
        <v>129</v>
      </c>
      <c r="M185">
        <f>VLOOKUP(DATA_GOES_HERE!Y185,VENUEID!$A$2:$B$28,2,TRUE)</f>
        <v>34423</v>
      </c>
      <c r="N18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85">
        <v>23</v>
      </c>
      <c r="Q185" t="str">
        <f>VLOOKUP(DATA_GOES_HERE!Y87,VENUEID!$A$2:$C208,3,TRUE)</f>
        <v>(615) 862-5854</v>
      </c>
      <c r="R185" s="7">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6" t="s">
        <v>123</v>
      </c>
      <c r="B186" t="str">
        <f>DATA_GOES_HERE!A186</f>
        <v>Scrabble Group for All Levels</v>
      </c>
      <c r="E186" s="8"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42529</v>
      </c>
      <c r="J186">
        <v>0</v>
      </c>
      <c r="K186">
        <v>31158</v>
      </c>
      <c r="L186" t="s">
        <v>129</v>
      </c>
      <c r="M186">
        <f>VLOOKUP(DATA_GOES_HERE!Y186,VENUEID!$A$2:$B$28,2,TRUE)</f>
        <v>34423</v>
      </c>
      <c r="N18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86">
        <v>23</v>
      </c>
      <c r="Q186" t="str">
        <f>VLOOKUP(DATA_GOES_HERE!Y88,VENUEID!$A$2:$C209,3,TRUE)</f>
        <v>(615) 862-5854</v>
      </c>
      <c r="R186" s="7">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6" t="s">
        <v>123</v>
      </c>
      <c r="B187">
        <f>DATA_GOES_HERE!A187</f>
        <v>0</v>
      </c>
      <c r="E187" s="8" t="str">
        <f>IF(DATA_GOES_HERE!F89,F187,"")</f>
        <v/>
      </c>
      <c r="F187">
        <f>DATA_GOES_HERE!AI187</f>
        <v>0</v>
      </c>
      <c r="G187" s="1">
        <f>DATA_GOES_HERE!J187</f>
        <v>0</v>
      </c>
      <c r="H187" s="1">
        <f>DATA_GOES_HERE!R187</f>
        <v>0</v>
      </c>
      <c r="I187" s="1">
        <f t="shared" ca="1" si="3"/>
        <v>42529</v>
      </c>
      <c r="J187">
        <v>0</v>
      </c>
      <c r="K187">
        <v>31158</v>
      </c>
      <c r="L187" t="s">
        <v>129</v>
      </c>
      <c r="M187" t="e">
        <f>VLOOKUP(DATA_GOES_HERE!Y187,VENUEID!$A$2:$B$28,2,TRUE)</f>
        <v>#N/A</v>
      </c>
      <c r="N18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87">
        <v>23</v>
      </c>
      <c r="Q187" t="str">
        <f>VLOOKUP(DATA_GOES_HERE!Y89,VENUEID!$A$2:$C210,3,TRUE)</f>
        <v>(615) 862-5854</v>
      </c>
      <c r="R187" s="7">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6" t="s">
        <v>123</v>
      </c>
      <c r="B188">
        <f>DATA_GOES_HERE!A188</f>
        <v>0</v>
      </c>
      <c r="E188" s="8" t="str">
        <f>IF(DATA_GOES_HERE!F90,F188,"")</f>
        <v/>
      </c>
      <c r="F188">
        <f>DATA_GOES_HERE!AI188</f>
        <v>0</v>
      </c>
      <c r="G188" s="1">
        <f>DATA_GOES_HERE!J188</f>
        <v>0</v>
      </c>
      <c r="H188" s="1">
        <f>DATA_GOES_HERE!R188</f>
        <v>0</v>
      </c>
      <c r="I188" s="1">
        <f t="shared" ca="1" si="3"/>
        <v>42529</v>
      </c>
      <c r="J188">
        <v>0</v>
      </c>
      <c r="K188">
        <v>31158</v>
      </c>
      <c r="L188" t="s">
        <v>129</v>
      </c>
      <c r="M188" t="e">
        <f>VLOOKUP(DATA_GOES_HERE!Y188,VENUEID!$A$2:$B$28,2,TRUE)</f>
        <v>#N/A</v>
      </c>
      <c r="N18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88">
        <v>23</v>
      </c>
      <c r="Q188" t="str">
        <f>VLOOKUP(DATA_GOES_HERE!Y90,VENUEID!$A$2:$C211,3,TRUE)</f>
        <v>(615) 862-5854</v>
      </c>
      <c r="R188" s="7">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6" t="s">
        <v>123</v>
      </c>
      <c r="B189">
        <f>DATA_GOES_HERE!A189</f>
        <v>0</v>
      </c>
      <c r="E189" s="8" t="str">
        <f>IF(DATA_GOES_HERE!F91,F189,"")</f>
        <v/>
      </c>
      <c r="F189">
        <f>DATA_GOES_HERE!AI189</f>
        <v>0</v>
      </c>
      <c r="G189" s="1">
        <f>DATA_GOES_HERE!J189</f>
        <v>0</v>
      </c>
      <c r="H189" s="1">
        <f>DATA_GOES_HERE!R189</f>
        <v>0</v>
      </c>
      <c r="I189" s="1">
        <f t="shared" ca="1" si="3"/>
        <v>42529</v>
      </c>
      <c r="J189">
        <v>0</v>
      </c>
      <c r="K189">
        <v>31158</v>
      </c>
      <c r="L189" t="s">
        <v>129</v>
      </c>
      <c r="M189" t="e">
        <f>VLOOKUP(DATA_GOES_HERE!Y189,VENUEID!$A$2:$B$28,2,TRUE)</f>
        <v>#N/A</v>
      </c>
      <c r="N18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89">
        <v>23</v>
      </c>
      <c r="Q189" t="str">
        <f>VLOOKUP(DATA_GOES_HERE!Y91,VENUEID!$A$2:$C212,3,TRUE)</f>
        <v>(615) 862-5854</v>
      </c>
      <c r="R189" s="7">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6" t="s">
        <v>123</v>
      </c>
      <c r="B190" t="str">
        <f>DATA_GOES_HERE!A190</f>
        <v>Storyland Saturdays: Preschool Story Time</v>
      </c>
      <c r="E190" s="8" t="str">
        <f>IF(DATA_GOES_HERE!F92,F190,"")</f>
        <v/>
      </c>
      <c r="F190" t="str">
        <f>DATA_GOES_HERE!AI190</f>
        <v>Every Saturday, come to the library for some super stories, songs, and silliness!</v>
      </c>
      <c r="G190" s="1">
        <f>DATA_GOES_HERE!J190</f>
        <v>42497</v>
      </c>
      <c r="H190" s="1">
        <f>DATA_GOES_HERE!R190</f>
        <v>42497</v>
      </c>
      <c r="I190" s="1">
        <f t="shared" ca="1" si="3"/>
        <v>42529</v>
      </c>
      <c r="J190">
        <v>0</v>
      </c>
      <c r="K190">
        <v>31158</v>
      </c>
      <c r="L190" t="s">
        <v>129</v>
      </c>
      <c r="M190">
        <f>VLOOKUP(DATA_GOES_HERE!Y190,VENUEID!$A$2:$B$28,2,TRUE)</f>
        <v>34423</v>
      </c>
      <c r="N19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90">
        <v>23</v>
      </c>
      <c r="Q190" t="e">
        <f>VLOOKUP(DATA_GOES_HERE!Y92,VENUEID!$A$2:$C213,3,TRUE)</f>
        <v>#N/A</v>
      </c>
      <c r="R190" s="7">
        <f>DATA_GOES_HERE!M92</f>
        <v>0</v>
      </c>
      <c r="W190" t="str">
        <f>IF(DATA_GOES_HERE!L92="Monday",1," ")</f>
        <v xml:space="preserve"> </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6" t="s">
        <v>123</v>
      </c>
      <c r="B191" t="str">
        <f>DATA_GOES_HERE!A191</f>
        <v>READing Paws: Read with Snickers</v>
      </c>
      <c r="E191" s="8"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42529</v>
      </c>
      <c r="J191">
        <v>0</v>
      </c>
      <c r="K191">
        <v>31158</v>
      </c>
      <c r="L191" t="s">
        <v>129</v>
      </c>
      <c r="M191">
        <f>VLOOKUP(DATA_GOES_HERE!Y191,VENUEID!$A$2:$B$28,2,TRUE)</f>
        <v>34423</v>
      </c>
      <c r="N19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91">
        <v>23</v>
      </c>
      <c r="Q191" t="str">
        <f>VLOOKUP(DATA_GOES_HERE!Y93,VENUEID!$A$2:$C214,3,TRUE)</f>
        <v>(615) 862-5854</v>
      </c>
      <c r="R191" s="7">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6" t="s">
        <v>123</v>
      </c>
      <c r="B192" t="str">
        <f>DATA_GOES_HERE!A192</f>
        <v>Mother Goose Moments</v>
      </c>
      <c r="E192" s="8"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42529</v>
      </c>
      <c r="J192">
        <v>0</v>
      </c>
      <c r="K192">
        <v>31158</v>
      </c>
      <c r="L192" t="s">
        <v>129</v>
      </c>
      <c r="M192">
        <f>VLOOKUP(DATA_GOES_HERE!Y192,VENUEID!$A$2:$B$28,2,TRUE)</f>
        <v>34423</v>
      </c>
      <c r="N19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92">
        <v>23</v>
      </c>
      <c r="Q192" t="str">
        <f>VLOOKUP(DATA_GOES_HERE!Y94,VENUEID!$A$2:$C215,3,TRUE)</f>
        <v>(615) 862-5854</v>
      </c>
      <c r="R192" s="7">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6" t="s">
        <v>123</v>
      </c>
      <c r="B193">
        <f>DATA_GOES_HERE!A193</f>
        <v>0</v>
      </c>
      <c r="E193" s="8" t="str">
        <f>IF(DATA_GOES_HERE!F95,F193,"")</f>
        <v/>
      </c>
      <c r="F193">
        <f>DATA_GOES_HERE!AI193</f>
        <v>0</v>
      </c>
      <c r="G193" s="1">
        <f>DATA_GOES_HERE!J193</f>
        <v>0</v>
      </c>
      <c r="H193" s="1">
        <f>DATA_GOES_HERE!R193</f>
        <v>0</v>
      </c>
      <c r="I193" s="1">
        <f t="shared" ca="1" si="3"/>
        <v>42529</v>
      </c>
      <c r="J193">
        <v>0</v>
      </c>
      <c r="K193">
        <v>31158</v>
      </c>
      <c r="L193" t="s">
        <v>129</v>
      </c>
      <c r="M193" t="e">
        <f>VLOOKUP(DATA_GOES_HERE!Y193,VENUEID!$A$2:$B$28,2,TRUE)</f>
        <v>#N/A</v>
      </c>
      <c r="N19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93">
        <v>23</v>
      </c>
      <c r="Q193" t="str">
        <f>VLOOKUP(DATA_GOES_HERE!Y95,VENUEID!$A$2:$C216,3,TRUE)</f>
        <v>(615) 862-5854</v>
      </c>
      <c r="R193" s="7">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6" t="s">
        <v>123</v>
      </c>
      <c r="B194">
        <f>DATA_GOES_HERE!A194</f>
        <v>0</v>
      </c>
      <c r="E194" s="8" t="str">
        <f>IF(DATA_GOES_HERE!F96,F194,"")</f>
        <v/>
      </c>
      <c r="F194">
        <f>DATA_GOES_HERE!AI194</f>
        <v>0</v>
      </c>
      <c r="G194" s="1">
        <f>DATA_GOES_HERE!J194</f>
        <v>0</v>
      </c>
      <c r="H194" s="1">
        <f>DATA_GOES_HERE!R194</f>
        <v>0</v>
      </c>
      <c r="I194" s="1">
        <f t="shared" ca="1" si="3"/>
        <v>42529</v>
      </c>
      <c r="J194">
        <v>0</v>
      </c>
      <c r="K194">
        <v>31158</v>
      </c>
      <c r="L194" t="s">
        <v>129</v>
      </c>
      <c r="M194" t="e">
        <f>VLOOKUP(DATA_GOES_HERE!Y194,VENUEID!$A$2:$B$28,2,TRUE)</f>
        <v>#N/A</v>
      </c>
      <c r="N19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94">
        <v>23</v>
      </c>
      <c r="Q194" t="e">
        <f>VLOOKUP(DATA_GOES_HERE!Y96,VENUEID!$A$2:$C217,3,TRUE)</f>
        <v>#N/A</v>
      </c>
      <c r="R194" s="7">
        <f>DATA_GOES_HERE!M96</f>
        <v>0</v>
      </c>
      <c r="W194" t="str">
        <f>IF(DATA_GOES_HERE!L96="Monday",1," ")</f>
        <v xml:space="preserve"> </v>
      </c>
      <c r="X194" t="str">
        <f>IF(DATA_GOES_HERE!L96="Tuesday",1," ")</f>
        <v xml:space="preserve"> </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6" t="s">
        <v>123</v>
      </c>
      <c r="B195" t="str">
        <f>DATA_GOES_HERE!A195</f>
        <v>Family Fun Time: Songs, Craft, and More</v>
      </c>
      <c r="E195" s="8" t="str">
        <f>IF(DATA_GOES_HERE!F97,F195,"")</f>
        <v/>
      </c>
      <c r="F195" t="str">
        <f>DATA_GOES_HERE!AI195</f>
        <v>Every Monday, join Ms. Katie for stories, songs, fingerplays, and a craft! Ages 3 to 5.</v>
      </c>
      <c r="G195" s="1">
        <f>DATA_GOES_HERE!J195</f>
        <v>42499</v>
      </c>
      <c r="H195" s="1">
        <f>DATA_GOES_HERE!R195</f>
        <v>42499</v>
      </c>
      <c r="I195" s="1">
        <f t="shared" ca="1" si="3"/>
        <v>42529</v>
      </c>
      <c r="J195">
        <v>0</v>
      </c>
      <c r="K195">
        <v>31158</v>
      </c>
      <c r="L195" t="s">
        <v>129</v>
      </c>
      <c r="M195">
        <f>VLOOKUP(DATA_GOES_HERE!Y195,VENUEID!$A$2:$B$28,2,TRUE)</f>
        <v>34423</v>
      </c>
      <c r="N19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95">
        <v>23</v>
      </c>
      <c r="Q195" t="str">
        <f>VLOOKUP(DATA_GOES_HERE!Y97,VENUEID!$A$2:$C218,3,TRUE)</f>
        <v>(615) 862-5854</v>
      </c>
      <c r="R195" s="7">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6" t="s">
        <v>123</v>
      </c>
      <c r="B196" t="str">
        <f>DATA_GOES_HERE!A196</f>
        <v>Family Fun Time: Songs, Craft, and More</v>
      </c>
      <c r="E196" s="8" t="str">
        <f>IF(DATA_GOES_HERE!F98,F196,"")</f>
        <v/>
      </c>
      <c r="F196" t="str">
        <f>DATA_GOES_HERE!AI196</f>
        <v>Every Monday, join Ms. Katie for stories, songs, fingerplays, and a craft! Ages 3 to 5.</v>
      </c>
      <c r="G196" s="1">
        <f>DATA_GOES_HERE!J196</f>
        <v>42499</v>
      </c>
      <c r="H196" s="1">
        <f>DATA_GOES_HERE!R196</f>
        <v>42499</v>
      </c>
      <c r="I196" s="1">
        <f t="shared" ca="1" si="3"/>
        <v>42529</v>
      </c>
      <c r="J196">
        <v>0</v>
      </c>
      <c r="K196">
        <v>31158</v>
      </c>
      <c r="L196" t="s">
        <v>129</v>
      </c>
      <c r="M196">
        <f>VLOOKUP(DATA_GOES_HERE!Y196,VENUEID!$A$2:$B$28,2,TRUE)</f>
        <v>34423</v>
      </c>
      <c r="N19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196">
        <v>23</v>
      </c>
      <c r="Q196" t="str">
        <f>VLOOKUP(DATA_GOES_HERE!Y98,VENUEID!$A$2:$C219,3,TRUE)</f>
        <v>(615) 862-5854</v>
      </c>
      <c r="R196" s="7">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6" t="s">
        <v>123</v>
      </c>
      <c r="B197" t="str">
        <f>DATA_GOES_HERE!A197</f>
        <v>Adventure Club: Crafts, Movies, and More</v>
      </c>
      <c r="E197" s="8"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42529</v>
      </c>
      <c r="J197">
        <v>0</v>
      </c>
      <c r="K197">
        <v>31158</v>
      </c>
      <c r="L197" t="s">
        <v>129</v>
      </c>
      <c r="M197">
        <f>VLOOKUP(DATA_GOES_HERE!Y197,VENUEID!$A$2:$B$28,2,TRUE)</f>
        <v>34423</v>
      </c>
      <c r="N19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7</v>
      </c>
      <c r="O197">
        <v>23</v>
      </c>
      <c r="Q197" t="str">
        <f>VLOOKUP(DATA_GOES_HERE!Y99,VENUEID!$A$2:$C220,3,TRUE)</f>
        <v>(615) 862-5854</v>
      </c>
      <c r="R197" s="7">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6" t="s">
        <v>123</v>
      </c>
      <c r="B198">
        <f>DATA_GOES_HERE!A198</f>
        <v>0</v>
      </c>
      <c r="E198" s="8" t="str">
        <f>IF(DATA_GOES_HERE!F100,F198,"")</f>
        <v/>
      </c>
      <c r="F198">
        <f>DATA_GOES_HERE!AI198</f>
        <v>0</v>
      </c>
      <c r="G198" s="1">
        <f>DATA_GOES_HERE!J198</f>
        <v>0</v>
      </c>
      <c r="H198" s="1">
        <f>DATA_GOES_HERE!R198</f>
        <v>0</v>
      </c>
      <c r="I198" s="1">
        <f t="shared" ca="1" si="3"/>
        <v>42529</v>
      </c>
      <c r="J198">
        <v>0</v>
      </c>
      <c r="K198">
        <v>31158</v>
      </c>
      <c r="L198" t="s">
        <v>129</v>
      </c>
      <c r="M198" t="e">
        <f>VLOOKUP(DATA_GOES_HERE!Y198,VENUEID!$A$2:$B$28,2,TRUE)</f>
        <v>#N/A</v>
      </c>
      <c r="N19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198">
        <v>23</v>
      </c>
      <c r="Q198" t="str">
        <f>VLOOKUP(DATA_GOES_HERE!Y100,VENUEID!$A$2:$C221,3,TRUE)</f>
        <v>(615) 862-5854</v>
      </c>
      <c r="R198" s="7">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6" t="s">
        <v>123</v>
      </c>
      <c r="B199" t="str">
        <f>DATA_GOES_HERE!A199</f>
        <v>Camping 101 with Tennessee State Parks</v>
      </c>
      <c r="E199" s="8"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42529</v>
      </c>
      <c r="J199">
        <v>0</v>
      </c>
      <c r="K199">
        <v>31158</v>
      </c>
      <c r="L199" t="s">
        <v>129</v>
      </c>
      <c r="M199">
        <f>VLOOKUP(DATA_GOES_HERE!Y199,VENUEID!$A$2:$B$28,2,TRUE)</f>
        <v>34423</v>
      </c>
      <c r="N19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30</v>
      </c>
      <c r="O199">
        <v>23</v>
      </c>
      <c r="Q199" t="str">
        <f>VLOOKUP(DATA_GOES_HERE!Y101,VENUEID!$A$2:$C222,3,TRUE)</f>
        <v>(615) 862-5854</v>
      </c>
      <c r="R199" s="7">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6" t="s">
        <v>123</v>
      </c>
      <c r="B200" t="str">
        <f>DATA_GOES_HERE!A200</f>
        <v>Story Time</v>
      </c>
      <c r="E200" s="8"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42529</v>
      </c>
      <c r="J200">
        <v>0</v>
      </c>
      <c r="K200">
        <v>31158</v>
      </c>
      <c r="L200" t="s">
        <v>129</v>
      </c>
      <c r="M200">
        <f>VLOOKUP(DATA_GOES_HERE!Y200,VENUEID!$A$2:$B$28,2,TRUE)</f>
        <v>34423</v>
      </c>
      <c r="N20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00">
        <v>23</v>
      </c>
      <c r="Q200" t="e">
        <f>VLOOKUP(DATA_GOES_HERE!Y102,VENUEID!$A$2:$C223,3,TRUE)</f>
        <v>#N/A</v>
      </c>
      <c r="R200" s="7">
        <f>DATA_GOES_HERE!M102</f>
        <v>0</v>
      </c>
      <c r="W200" t="str">
        <f>IF(DATA_GOES_HERE!L102="Monday",1," ")</f>
        <v xml:space="preserve"> </v>
      </c>
      <c r="X200" t="str">
        <f>IF(DATA_GOES_HERE!L102="Tuesday",1," ")</f>
        <v xml:space="preserve"> </v>
      </c>
      <c r="Y200" t="str">
        <f>IF(DATA_GOES_HERE!L102="Wednesday",1," ")</f>
        <v xml:space="preserve"> </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6" t="s">
        <v>123</v>
      </c>
      <c r="B201" t="str">
        <f>DATA_GOES_HERE!A201</f>
        <v>Story Time</v>
      </c>
      <c r="E201" s="8"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42529</v>
      </c>
      <c r="J201">
        <v>0</v>
      </c>
      <c r="K201">
        <v>31158</v>
      </c>
      <c r="L201" t="s">
        <v>129</v>
      </c>
      <c r="M201">
        <f>VLOOKUP(DATA_GOES_HERE!Y201,VENUEID!$A$2:$B$28,2,TRUE)</f>
        <v>34423</v>
      </c>
      <c r="N20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64</v>
      </c>
      <c r="O201">
        <v>23</v>
      </c>
      <c r="Q201" t="str">
        <f>VLOOKUP(DATA_GOES_HERE!Y103,VENUEID!$A$2:$C224,3,TRUE)</f>
        <v>(615) 862-5854</v>
      </c>
      <c r="R201" s="7">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6" t="s">
        <v>123</v>
      </c>
      <c r="B202">
        <f>DATA_GOES_HERE!A202</f>
        <v>0</v>
      </c>
      <c r="E202" s="8" t="str">
        <f>IF(DATA_GOES_HERE!F104,F202,"")</f>
        <v/>
      </c>
      <c r="F202">
        <f>DATA_GOES_HERE!AI202</f>
        <v>0</v>
      </c>
      <c r="G202" s="1">
        <f>DATA_GOES_HERE!J202</f>
        <v>0</v>
      </c>
      <c r="H202" s="1">
        <f>DATA_GOES_HERE!R202</f>
        <v>0</v>
      </c>
      <c r="I202" s="1">
        <f t="shared" ca="1" si="3"/>
        <v>42529</v>
      </c>
      <c r="J202">
        <v>0</v>
      </c>
      <c r="K202">
        <v>31158</v>
      </c>
      <c r="L202" t="s">
        <v>129</v>
      </c>
      <c r="M202" t="e">
        <f>VLOOKUP(DATA_GOES_HERE!Y202,VENUEID!$A$2:$B$28,2,TRUE)</f>
        <v>#N/A</v>
      </c>
      <c r="N20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2">
        <v>23</v>
      </c>
      <c r="Q202" t="str">
        <f>VLOOKUP(DATA_GOES_HERE!Y104,VENUEID!$A$2:$C225,3,TRUE)</f>
        <v>(615) 862-5854</v>
      </c>
      <c r="R202" s="7">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6" t="s">
        <v>123</v>
      </c>
      <c r="B203">
        <f>DATA_GOES_HERE!A203</f>
        <v>0</v>
      </c>
      <c r="E203" s="8" t="str">
        <f>IF(DATA_GOES_HERE!F105,F203,"")</f>
        <v/>
      </c>
      <c r="F203">
        <f>DATA_GOES_HERE!AI203</f>
        <v>0</v>
      </c>
      <c r="G203" s="1">
        <f>DATA_GOES_HERE!J203</f>
        <v>0</v>
      </c>
      <c r="H203" s="1">
        <f>DATA_GOES_HERE!R203</f>
        <v>0</v>
      </c>
      <c r="I203" s="1">
        <f t="shared" ca="1" si="3"/>
        <v>42529</v>
      </c>
      <c r="J203">
        <v>0</v>
      </c>
      <c r="K203">
        <v>31158</v>
      </c>
      <c r="L203" t="s">
        <v>129</v>
      </c>
      <c r="M203" t="e">
        <f>VLOOKUP(DATA_GOES_HERE!Y203,VENUEID!$A$2:$B$28,2,TRUE)</f>
        <v>#N/A</v>
      </c>
      <c r="N20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3">
        <v>23</v>
      </c>
      <c r="Q203" t="str">
        <f>VLOOKUP(DATA_GOES_HERE!Y105,VENUEID!$A$2:$C226,3,TRUE)</f>
        <v>(615) 862-5854</v>
      </c>
      <c r="R203" s="7">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6" t="s">
        <v>123</v>
      </c>
      <c r="B204">
        <f>DATA_GOES_HERE!A204</f>
        <v>0</v>
      </c>
      <c r="E204" s="8" t="str">
        <f>IF(DATA_GOES_HERE!F106,F204,"")</f>
        <v/>
      </c>
      <c r="F204">
        <f>DATA_GOES_HERE!AI204</f>
        <v>0</v>
      </c>
      <c r="G204" s="1">
        <f>DATA_GOES_HERE!J204</f>
        <v>0</v>
      </c>
      <c r="H204" s="1">
        <f>DATA_GOES_HERE!R204</f>
        <v>0</v>
      </c>
      <c r="I204" s="1">
        <f t="shared" ca="1" si="3"/>
        <v>42529</v>
      </c>
      <c r="J204">
        <v>0</v>
      </c>
      <c r="K204">
        <v>31158</v>
      </c>
      <c r="L204" t="s">
        <v>129</v>
      </c>
      <c r="M204" t="e">
        <f>VLOOKUP(DATA_GOES_HERE!Y204,VENUEID!$A$2:$B$28,2,TRUE)</f>
        <v>#N/A</v>
      </c>
      <c r="N20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4">
        <v>23</v>
      </c>
      <c r="Q204" t="str">
        <f>VLOOKUP(DATA_GOES_HERE!Y106,VENUEID!$A$2:$C227,3,TRUE)</f>
        <v>(615) 862-5854</v>
      </c>
      <c r="R204" s="7">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6" t="s">
        <v>123</v>
      </c>
      <c r="B205">
        <f>DATA_GOES_HERE!A205</f>
        <v>0</v>
      </c>
      <c r="E205" s="8" t="str">
        <f>IF(DATA_GOES_HERE!F107,F205,"")</f>
        <v/>
      </c>
      <c r="F205">
        <f>DATA_GOES_HERE!AI205</f>
        <v>0</v>
      </c>
      <c r="G205" s="1">
        <f>DATA_GOES_HERE!J205</f>
        <v>0</v>
      </c>
      <c r="H205" s="1">
        <f>DATA_GOES_HERE!R205</f>
        <v>0</v>
      </c>
      <c r="I205" s="1">
        <f t="shared" ca="1" si="3"/>
        <v>42529</v>
      </c>
      <c r="J205">
        <v>0</v>
      </c>
      <c r="K205">
        <v>31158</v>
      </c>
      <c r="L205" t="s">
        <v>129</v>
      </c>
      <c r="M205" t="e">
        <f>VLOOKUP(DATA_GOES_HERE!Y205,VENUEID!$A$2:$B$28,2,TRUE)</f>
        <v>#N/A</v>
      </c>
      <c r="N20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5">
        <v>23</v>
      </c>
      <c r="Q205" t="str">
        <f>VLOOKUP(DATA_GOES_HERE!Y107,VENUEID!$A$2:$C228,3,TRUE)</f>
        <v>(615) 862-5854</v>
      </c>
      <c r="R205" s="7">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6" t="str">
        <f>[2]NOWPLAYING!A207</f>
        <v>kcook</v>
      </c>
      <c r="B206">
        <f>DATA_GOES_HERE!A206</f>
        <v>0</v>
      </c>
      <c r="E206" s="8" t="str">
        <f>IF(DATA_GOES_HERE!F108,F206,"")</f>
        <v/>
      </c>
      <c r="F206">
        <f>DATA_GOES_HERE!AI206</f>
        <v>0</v>
      </c>
      <c r="G206" s="1">
        <f>DATA_GOES_HERE!J206</f>
        <v>0</v>
      </c>
      <c r="H206" s="1">
        <f>DATA_GOES_HERE!R206</f>
        <v>0</v>
      </c>
      <c r="I206" s="1">
        <f t="shared" ca="1" si="3"/>
        <v>42529</v>
      </c>
      <c r="J206">
        <v>0</v>
      </c>
      <c r="K206">
        <v>31158</v>
      </c>
      <c r="L206" t="s">
        <v>129</v>
      </c>
      <c r="M206" t="e">
        <f>VLOOKUP(DATA_GOES_HERE!Y206,VENUEID!$A$2:$B$28,2,TRUE)</f>
        <v>#N/A</v>
      </c>
      <c r="N20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6">
        <v>23</v>
      </c>
      <c r="Q206" t="e">
        <f>VLOOKUP(DATA_GOES_HERE!Y108,VENUEID!$A$2:$C229,3,TRUE)</f>
        <v>#N/A</v>
      </c>
      <c r="R206" s="7">
        <f>DATA_GOES_HERE!M108</f>
        <v>0</v>
      </c>
      <c r="W206" t="str">
        <f>IF(DATA_GOES_HERE!L108="Monday",1," ")</f>
        <v xml:space="preserve"> </v>
      </c>
      <c r="X206" t="str">
        <f>IF(DATA_GOES_HERE!L108="Tuesday",1," ")</f>
        <v xml:space="preserve"> </v>
      </c>
      <c r="Y206" t="str">
        <f>IF(DATA_GOES_HERE!L108="Wednesday",1," ")</f>
        <v xml:space="preserve"> </v>
      </c>
      <c r="Z206" t="str">
        <f>IF(DATA_GOES_HERE!L108="Thursday",1," ")</f>
        <v xml:space="preserve"> </v>
      </c>
      <c r="AA206" t="str">
        <f>IF(DATA_GOES_HERE!L108="Friday",1," ")</f>
        <v xml:space="preserve"> </v>
      </c>
      <c r="AB206" t="str">
        <f>IF(DATA_GOES_HERE!L108="Saturday",1," ")</f>
        <v xml:space="preserve"> </v>
      </c>
      <c r="AC206" t="str">
        <f>IF(DATA_GOES_HERE!L108="Sunday",1," ")</f>
        <v xml:space="preserve"> </v>
      </c>
    </row>
    <row r="207" spans="1:29" x14ac:dyDescent="0.25">
      <c r="A207" s="6" t="str">
        <f>[2]NOWPLAYING!A208</f>
        <v>kcook</v>
      </c>
      <c r="B207">
        <f>DATA_GOES_HERE!A207</f>
        <v>0</v>
      </c>
      <c r="E207" s="8" t="str">
        <f>IF(DATA_GOES_HERE!F109,F207,"")</f>
        <v/>
      </c>
      <c r="F207">
        <f>DATA_GOES_HERE!AI207</f>
        <v>0</v>
      </c>
      <c r="G207" s="1">
        <f>DATA_GOES_HERE!J207</f>
        <v>0</v>
      </c>
      <c r="H207" s="1">
        <f>DATA_GOES_HERE!R207</f>
        <v>0</v>
      </c>
      <c r="I207" s="1">
        <f t="shared" ca="1" si="3"/>
        <v>42529</v>
      </c>
      <c r="J207">
        <v>0</v>
      </c>
      <c r="K207">
        <v>31158</v>
      </c>
      <c r="L207" t="s">
        <v>129</v>
      </c>
      <c r="M207" t="e">
        <f>VLOOKUP(DATA_GOES_HERE!Y207,VENUEID!$A$2:$B$28,2,TRUE)</f>
        <v>#N/A</v>
      </c>
      <c r="N20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7">
        <v>23</v>
      </c>
      <c r="Q207" t="e">
        <f>VLOOKUP(DATA_GOES_HERE!Y109,VENUEID!$A$2:$C230,3,TRUE)</f>
        <v>#N/A</v>
      </c>
      <c r="R207" s="7">
        <f>DATA_GOES_HERE!M109</f>
        <v>0</v>
      </c>
      <c r="W207" t="str">
        <f>IF(DATA_GOES_HERE!L109="Monday",1," ")</f>
        <v xml:space="preserve"> </v>
      </c>
      <c r="X207" t="str">
        <f>IF(DATA_GOES_HERE!L109="Tuesday",1," ")</f>
        <v xml:space="preserve"> </v>
      </c>
      <c r="Y207" t="str">
        <f>IF(DATA_GOES_HERE!L109="Wednesday",1," ")</f>
        <v xml:space="preserve"> </v>
      </c>
      <c r="Z207" t="str">
        <f>IF(DATA_GOES_HERE!L109="Thursday",1," ")</f>
        <v xml:space="preserve"> </v>
      </c>
      <c r="AA207" t="str">
        <f>IF(DATA_GOES_HERE!L109="Friday",1," ")</f>
        <v xml:space="preserve"> </v>
      </c>
      <c r="AB207" t="str">
        <f>IF(DATA_GOES_HERE!L109="Saturday",1," ")</f>
        <v xml:space="preserve"> </v>
      </c>
      <c r="AC207" t="str">
        <f>IF(DATA_GOES_HERE!L109="Sunday",1," ")</f>
        <v xml:space="preserve"> </v>
      </c>
    </row>
    <row r="208" spans="1:29" x14ac:dyDescent="0.25">
      <c r="A208" s="6" t="str">
        <f>[2]NOWPLAYING!A209</f>
        <v>kcook</v>
      </c>
      <c r="B208">
        <f>DATA_GOES_HERE!A208</f>
        <v>0</v>
      </c>
      <c r="E208" s="8" t="str">
        <f>IF(DATA_GOES_HERE!F110,F208,"")</f>
        <v/>
      </c>
      <c r="F208">
        <f>DATA_GOES_HERE!AI208</f>
        <v>0</v>
      </c>
      <c r="G208" s="1">
        <f>DATA_GOES_HERE!J208</f>
        <v>0</v>
      </c>
      <c r="H208" s="1">
        <f>DATA_GOES_HERE!R208</f>
        <v>0</v>
      </c>
      <c r="I208" s="1">
        <f t="shared" ca="1" si="3"/>
        <v>42529</v>
      </c>
      <c r="J208">
        <v>0</v>
      </c>
      <c r="K208">
        <v>31158</v>
      </c>
      <c r="L208" t="s">
        <v>129</v>
      </c>
      <c r="M208" t="e">
        <f>VLOOKUP(DATA_GOES_HERE!Y208,VENUEID!$A$2:$B$28,2,TRUE)</f>
        <v>#N/A</v>
      </c>
      <c r="N20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8">
        <v>23</v>
      </c>
      <c r="Q208" t="e">
        <f>VLOOKUP(DATA_GOES_HERE!Y110,VENUEID!$A$2:$C231,3,TRUE)</f>
        <v>#N/A</v>
      </c>
      <c r="R208" s="7">
        <f>DATA_GOES_HERE!M110</f>
        <v>0</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t="str">
        <f>IF(DATA_GOES_HERE!L110="Friday",1," ")</f>
        <v xml:space="preserve"> </v>
      </c>
      <c r="AB208" t="str">
        <f>IF(DATA_GOES_HERE!L110="Saturday",1," ")</f>
        <v xml:space="preserve"> </v>
      </c>
      <c r="AC208" t="str">
        <f>IF(DATA_GOES_HERE!L110="Sunday",1," ")</f>
        <v xml:space="preserve"> </v>
      </c>
    </row>
    <row r="209" spans="1:29" x14ac:dyDescent="0.25">
      <c r="A209" s="6" t="str">
        <f>[2]NOWPLAYING!A210</f>
        <v>kcook</v>
      </c>
      <c r="B209">
        <f>DATA_GOES_HERE!A209</f>
        <v>0</v>
      </c>
      <c r="E209" s="8" t="str">
        <f>IF(DATA_GOES_HERE!F111,F209,"")</f>
        <v/>
      </c>
      <c r="F209">
        <f>DATA_GOES_HERE!AI209</f>
        <v>0</v>
      </c>
      <c r="G209" s="1">
        <f>DATA_GOES_HERE!J209</f>
        <v>0</v>
      </c>
      <c r="H209" s="1">
        <f>DATA_GOES_HERE!R209</f>
        <v>0</v>
      </c>
      <c r="I209" s="1">
        <f t="shared" ca="1" si="3"/>
        <v>42529</v>
      </c>
      <c r="J209">
        <v>0</v>
      </c>
      <c r="K209">
        <v>31158</v>
      </c>
      <c r="L209" t="s">
        <v>129</v>
      </c>
      <c r="M209" t="e">
        <f>VLOOKUP(DATA_GOES_HERE!Y209,VENUEID!$A$2:$B$28,2,TRUE)</f>
        <v>#N/A</v>
      </c>
      <c r="N20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09">
        <v>23</v>
      </c>
      <c r="Q209" t="e">
        <f>VLOOKUP(DATA_GOES_HERE!Y111,VENUEID!$A$2:$C232,3,TRUE)</f>
        <v>#N/A</v>
      </c>
      <c r="R209" s="7">
        <f>DATA_GOES_HERE!M111</f>
        <v>0</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t="str">
        <f>IF(DATA_GOES_HERE!L111="Friday",1," ")</f>
        <v xml:space="preserve"> </v>
      </c>
      <c r="AB209" t="str">
        <f>IF(DATA_GOES_HERE!L111="Saturday",1," ")</f>
        <v xml:space="preserve"> </v>
      </c>
      <c r="AC209" t="str">
        <f>IF(DATA_GOES_HERE!L111="Sunday",1," ")</f>
        <v xml:space="preserve"> </v>
      </c>
    </row>
    <row r="210" spans="1:29" x14ac:dyDescent="0.25">
      <c r="A210" s="6" t="str">
        <f>[2]NOWPLAYING!A211</f>
        <v>kcook</v>
      </c>
      <c r="B210">
        <f>DATA_GOES_HERE!A210</f>
        <v>0</v>
      </c>
      <c r="E210" s="8" t="str">
        <f>IF(DATA_GOES_HERE!F112,F210,"")</f>
        <v/>
      </c>
      <c r="F210">
        <f>DATA_GOES_HERE!AI210</f>
        <v>0</v>
      </c>
      <c r="G210" s="1">
        <f>DATA_GOES_HERE!J210</f>
        <v>0</v>
      </c>
      <c r="H210" s="1">
        <f>DATA_GOES_HERE!R210</f>
        <v>0</v>
      </c>
      <c r="I210" s="1">
        <f t="shared" ca="1" si="3"/>
        <v>42529</v>
      </c>
      <c r="J210">
        <v>0</v>
      </c>
      <c r="K210">
        <v>31158</v>
      </c>
      <c r="L210" t="s">
        <v>129</v>
      </c>
      <c r="M210" t="e">
        <f>VLOOKUP(DATA_GOES_HERE!Y210,VENUEID!$A$2:$B$28,2,TRUE)</f>
        <v>#N/A</v>
      </c>
      <c r="N21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0">
        <v>23</v>
      </c>
      <c r="Q210" t="e">
        <f>VLOOKUP(DATA_GOES_HERE!Y112,VENUEID!$A$2:$C233,3,TRUE)</f>
        <v>#N/A</v>
      </c>
      <c r="R210" s="7">
        <f>DATA_GOES_HERE!M112</f>
        <v>0</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t="str">
        <f>IF(DATA_GOES_HERE!L112="Saturday",1," ")</f>
        <v xml:space="preserve"> </v>
      </c>
      <c r="AC210" t="str">
        <f>IF(DATA_GOES_HERE!L112="Sunday",1," ")</f>
        <v xml:space="preserve"> </v>
      </c>
    </row>
    <row r="211" spans="1:29" x14ac:dyDescent="0.25">
      <c r="A211" s="6" t="str">
        <f>[2]NOWPLAYING!A212</f>
        <v>kcook</v>
      </c>
      <c r="B211">
        <f>DATA_GOES_HERE!A211</f>
        <v>0</v>
      </c>
      <c r="E211" s="8" t="str">
        <f>IF(DATA_GOES_HERE!F113,F211,"")</f>
        <v/>
      </c>
      <c r="F211">
        <f>DATA_GOES_HERE!AI211</f>
        <v>0</v>
      </c>
      <c r="G211" s="1">
        <f>DATA_GOES_HERE!J211</f>
        <v>0</v>
      </c>
      <c r="H211" s="1">
        <f>DATA_GOES_HERE!R211</f>
        <v>0</v>
      </c>
      <c r="I211" s="1">
        <f t="shared" ca="1" si="3"/>
        <v>42529</v>
      </c>
      <c r="J211">
        <v>0</v>
      </c>
      <c r="K211">
        <v>31158</v>
      </c>
      <c r="L211" t="s">
        <v>129</v>
      </c>
      <c r="M211" t="e">
        <f>VLOOKUP(DATA_GOES_HERE!Y211,VENUEID!$A$2:$B$28,2,TRUE)</f>
        <v>#N/A</v>
      </c>
      <c r="N21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1">
        <v>23</v>
      </c>
      <c r="Q211" t="str">
        <f>VLOOKUP(DATA_GOES_HERE!Y113,VENUEID!$A$2:$C234,3,TRUE)</f>
        <v>(615) 862-5854</v>
      </c>
      <c r="R211" s="7">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6" t="str">
        <f>[2]NOWPLAYING!A213</f>
        <v>kcook</v>
      </c>
      <c r="B212">
        <f>DATA_GOES_HERE!A212</f>
        <v>0</v>
      </c>
      <c r="E212" s="8" t="str">
        <f>IF(DATA_GOES_HERE!F114,F212,"")</f>
        <v/>
      </c>
      <c r="F212">
        <f>DATA_GOES_HERE!AI212</f>
        <v>0</v>
      </c>
      <c r="G212" s="1">
        <f>DATA_GOES_HERE!J212</f>
        <v>0</v>
      </c>
      <c r="H212" s="1">
        <f>DATA_GOES_HERE!R212</f>
        <v>0</v>
      </c>
      <c r="I212" s="1">
        <f t="shared" ca="1" si="3"/>
        <v>42529</v>
      </c>
      <c r="J212">
        <v>0</v>
      </c>
      <c r="K212">
        <v>31158</v>
      </c>
      <c r="L212" t="s">
        <v>129</v>
      </c>
      <c r="M212" t="e">
        <f>VLOOKUP(DATA_GOES_HERE!Y212,VENUEID!$A$2:$B$28,2,TRUE)</f>
        <v>#N/A</v>
      </c>
      <c r="N21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2">
        <v>23</v>
      </c>
      <c r="Q212" t="str">
        <f>VLOOKUP(DATA_GOES_HERE!Y114,VENUEID!$A$2:$C235,3,TRUE)</f>
        <v>(615) 862-5854</v>
      </c>
      <c r="R212" s="7">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6" t="str">
        <f>[2]NOWPLAYING!A214</f>
        <v>kcook</v>
      </c>
      <c r="B213">
        <f>DATA_GOES_HERE!A213</f>
        <v>0</v>
      </c>
      <c r="E213" s="8" t="str">
        <f>IF(DATA_GOES_HERE!F115,F213,"")</f>
        <v/>
      </c>
      <c r="F213">
        <f>DATA_GOES_HERE!AI213</f>
        <v>0</v>
      </c>
      <c r="G213" s="1">
        <f>DATA_GOES_HERE!J213</f>
        <v>0</v>
      </c>
      <c r="H213" s="1">
        <f>DATA_GOES_HERE!R213</f>
        <v>0</v>
      </c>
      <c r="I213" s="1">
        <f t="shared" ca="1" si="3"/>
        <v>42529</v>
      </c>
      <c r="J213">
        <v>0</v>
      </c>
      <c r="K213">
        <v>31158</v>
      </c>
      <c r="L213" t="s">
        <v>129</v>
      </c>
      <c r="M213" t="e">
        <f>VLOOKUP(DATA_GOES_HERE!Y213,VENUEID!$A$2:$B$28,2,TRUE)</f>
        <v>#N/A</v>
      </c>
      <c r="N21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3">
        <v>23</v>
      </c>
      <c r="Q213" t="e">
        <f>VLOOKUP(DATA_GOES_HERE!Y115,VENUEID!$A$2:$C236,3,TRUE)</f>
        <v>#N/A</v>
      </c>
      <c r="R213" s="7">
        <f>DATA_GOES_HERE!M115</f>
        <v>0</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t="str">
        <f>IF(DATA_GOES_HERE!L115="Sunday",1," ")</f>
        <v xml:space="preserve"> </v>
      </c>
    </row>
    <row r="214" spans="1:29" x14ac:dyDescent="0.25">
      <c r="A214" s="6" t="str">
        <f>[2]NOWPLAYING!A215</f>
        <v>kcook</v>
      </c>
      <c r="B214">
        <f>DATA_GOES_HERE!A214</f>
        <v>0</v>
      </c>
      <c r="E214" s="8" t="str">
        <f>IF(DATA_GOES_HERE!F116,F214,"")</f>
        <v/>
      </c>
      <c r="F214">
        <f>DATA_GOES_HERE!AI214</f>
        <v>0</v>
      </c>
      <c r="G214" s="1">
        <f>DATA_GOES_HERE!J214</f>
        <v>0</v>
      </c>
      <c r="H214" s="1">
        <f>DATA_GOES_HERE!R214</f>
        <v>0</v>
      </c>
      <c r="I214" s="1">
        <f t="shared" ca="1" si="3"/>
        <v>42529</v>
      </c>
      <c r="J214">
        <v>0</v>
      </c>
      <c r="K214">
        <v>31158</v>
      </c>
      <c r="L214" t="s">
        <v>129</v>
      </c>
      <c r="M214" t="e">
        <f>VLOOKUP(DATA_GOES_HERE!Y214,VENUEID!$A$2:$B$28,2,TRUE)</f>
        <v>#N/A</v>
      </c>
      <c r="N21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4">
        <v>23</v>
      </c>
      <c r="Q214" t="str">
        <f>VLOOKUP(DATA_GOES_HERE!Y116,VENUEID!$A$2:$C237,3,TRUE)</f>
        <v>(615) 862-5854</v>
      </c>
      <c r="R214" s="7">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6" t="str">
        <f>[2]NOWPLAYING!A216</f>
        <v>kcook</v>
      </c>
      <c r="B215">
        <f>DATA_GOES_HERE!A215</f>
        <v>0</v>
      </c>
      <c r="E215" s="8" t="str">
        <f>IF(DATA_GOES_HERE!F117,F215,"")</f>
        <v/>
      </c>
      <c r="F215">
        <f>DATA_GOES_HERE!AI215</f>
        <v>0</v>
      </c>
      <c r="G215" s="1">
        <f>DATA_GOES_HERE!J215</f>
        <v>0</v>
      </c>
      <c r="H215" s="1">
        <f>DATA_GOES_HERE!R215</f>
        <v>0</v>
      </c>
      <c r="I215" s="1">
        <f t="shared" ca="1" si="3"/>
        <v>42529</v>
      </c>
      <c r="J215">
        <v>0</v>
      </c>
      <c r="K215">
        <v>31158</v>
      </c>
      <c r="L215" t="s">
        <v>129</v>
      </c>
      <c r="M215" t="e">
        <f>VLOOKUP(DATA_GOES_HERE!Y215,VENUEID!$A$2:$B$28,2,TRUE)</f>
        <v>#N/A</v>
      </c>
      <c r="N21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5">
        <v>23</v>
      </c>
      <c r="Q215" t="e">
        <f>VLOOKUP(DATA_GOES_HERE!Y117,VENUEID!$A$2:$C238,3,TRUE)</f>
        <v>#N/A</v>
      </c>
      <c r="R215" s="7">
        <f>DATA_GOES_HERE!M117</f>
        <v>0</v>
      </c>
      <c r="W215" t="str">
        <f>IF(DATA_GOES_HERE!L117="Monday",1," ")</f>
        <v xml:space="preserve"> </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6" t="str">
        <f>[2]NOWPLAYING!A217</f>
        <v>kcook</v>
      </c>
      <c r="B216">
        <f>DATA_GOES_HERE!A216</f>
        <v>0</v>
      </c>
      <c r="E216" s="8" t="str">
        <f>IF(DATA_GOES_HERE!F118,F216,"")</f>
        <v/>
      </c>
      <c r="F216">
        <f>DATA_GOES_HERE!AI216</f>
        <v>0</v>
      </c>
      <c r="G216" s="1">
        <f>DATA_GOES_HERE!J216</f>
        <v>0</v>
      </c>
      <c r="H216" s="1">
        <f>DATA_GOES_HERE!R216</f>
        <v>0</v>
      </c>
      <c r="I216" s="1">
        <f t="shared" ca="1" si="3"/>
        <v>42529</v>
      </c>
      <c r="J216">
        <v>0</v>
      </c>
      <c r="K216">
        <v>31158</v>
      </c>
      <c r="L216" t="s">
        <v>129</v>
      </c>
      <c r="M216" t="e">
        <f>VLOOKUP(DATA_GOES_HERE!Y216,VENUEID!$A$2:$B$28,2,TRUE)</f>
        <v>#N/A</v>
      </c>
      <c r="N21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6">
        <v>23</v>
      </c>
      <c r="Q216" t="e">
        <f>VLOOKUP(DATA_GOES_HERE!Y118,VENUEID!$A$2:$C239,3,TRUE)</f>
        <v>#N/A</v>
      </c>
      <c r="R216" s="7">
        <f>DATA_GOES_HERE!M118</f>
        <v>0</v>
      </c>
      <c r="W216" t="str">
        <f>IF(DATA_GOES_HERE!L118="Monday",1," ")</f>
        <v xml:space="preserve"> </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6" t="str">
        <f>[2]NOWPLAYING!A218</f>
        <v>kcook</v>
      </c>
      <c r="B217">
        <f>DATA_GOES_HERE!A217</f>
        <v>0</v>
      </c>
      <c r="E217" s="8" t="str">
        <f>IF(DATA_GOES_HERE!F119,F217,"")</f>
        <v/>
      </c>
      <c r="F217">
        <f>DATA_GOES_HERE!AI217</f>
        <v>0</v>
      </c>
      <c r="G217" s="1">
        <f>DATA_GOES_HERE!J217</f>
        <v>0</v>
      </c>
      <c r="H217" s="1">
        <f>DATA_GOES_HERE!R217</f>
        <v>0</v>
      </c>
      <c r="I217" s="1">
        <f t="shared" ca="1" si="3"/>
        <v>42529</v>
      </c>
      <c r="J217">
        <v>0</v>
      </c>
      <c r="K217">
        <v>31158</v>
      </c>
      <c r="L217" t="s">
        <v>129</v>
      </c>
      <c r="M217" t="e">
        <f>VLOOKUP(DATA_GOES_HERE!Y217,VENUEID!$A$2:$B$28,2,TRUE)</f>
        <v>#N/A</v>
      </c>
      <c r="N21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7">
        <v>23</v>
      </c>
      <c r="Q217" t="str">
        <f>VLOOKUP(DATA_GOES_HERE!Y119,VENUEID!$A$2:$C240,3,TRUE)</f>
        <v>(615) 862-5854</v>
      </c>
      <c r="R217" s="7">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6" t="str">
        <f>[2]NOWPLAYING!A219</f>
        <v>kcook</v>
      </c>
      <c r="B218">
        <f>DATA_GOES_HERE!A218</f>
        <v>0</v>
      </c>
      <c r="E218" s="8" t="str">
        <f>IF(DATA_GOES_HERE!F120,F218,"")</f>
        <v/>
      </c>
      <c r="F218">
        <f>DATA_GOES_HERE!AI218</f>
        <v>0</v>
      </c>
      <c r="G218" s="1">
        <f>DATA_GOES_HERE!J218</f>
        <v>0</v>
      </c>
      <c r="H218" s="1">
        <f>DATA_GOES_HERE!R218</f>
        <v>0</v>
      </c>
      <c r="I218" s="1">
        <f t="shared" ca="1" si="3"/>
        <v>42529</v>
      </c>
      <c r="J218">
        <v>0</v>
      </c>
      <c r="K218">
        <v>31158</v>
      </c>
      <c r="L218" t="s">
        <v>129</v>
      </c>
      <c r="M218" t="e">
        <f>VLOOKUP(DATA_GOES_HERE!Y218,VENUEID!$A$2:$B$28,2,TRUE)</f>
        <v>#N/A</v>
      </c>
      <c r="N21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8">
        <v>23</v>
      </c>
      <c r="Q218" t="str">
        <f>VLOOKUP(DATA_GOES_HERE!Y120,VENUEID!$A$2:$C241,3,TRUE)</f>
        <v>(615) 862-5854</v>
      </c>
      <c r="R218" s="7">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6" t="str">
        <f>[2]NOWPLAYING!A220</f>
        <v>kcook</v>
      </c>
      <c r="B219">
        <f>DATA_GOES_HERE!A219</f>
        <v>0</v>
      </c>
      <c r="E219" s="8" t="str">
        <f>IF(DATA_GOES_HERE!F121,F219,"")</f>
        <v/>
      </c>
      <c r="F219">
        <f>DATA_GOES_HERE!AI219</f>
        <v>0</v>
      </c>
      <c r="G219" s="1">
        <f>DATA_GOES_HERE!J219</f>
        <v>0</v>
      </c>
      <c r="H219" s="1">
        <f>DATA_GOES_HERE!R219</f>
        <v>0</v>
      </c>
      <c r="I219" s="1">
        <f t="shared" ca="1" si="3"/>
        <v>42529</v>
      </c>
      <c r="J219">
        <v>0</v>
      </c>
      <c r="K219">
        <v>31158</v>
      </c>
      <c r="L219" t="s">
        <v>129</v>
      </c>
      <c r="M219" t="e">
        <f>VLOOKUP(DATA_GOES_HERE!Y219,VENUEID!$A$2:$B$28,2,TRUE)</f>
        <v>#N/A</v>
      </c>
      <c r="N21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19">
        <v>23</v>
      </c>
      <c r="Q219" t="str">
        <f>VLOOKUP(DATA_GOES_HERE!Y121,VENUEID!$A$2:$C242,3,TRUE)</f>
        <v>(615) 862-5854</v>
      </c>
      <c r="R219" s="7">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6" t="str">
        <f>[2]NOWPLAYING!A221</f>
        <v>kcook</v>
      </c>
      <c r="B220">
        <f>DATA_GOES_HERE!A220</f>
        <v>0</v>
      </c>
      <c r="E220" s="8" t="str">
        <f>IF(DATA_GOES_HERE!F122,F220,"")</f>
        <v/>
      </c>
      <c r="F220">
        <f>DATA_GOES_HERE!AI220</f>
        <v>0</v>
      </c>
      <c r="G220" s="1">
        <f>DATA_GOES_HERE!J220</f>
        <v>0</v>
      </c>
      <c r="H220" s="1">
        <f>DATA_GOES_HERE!R220</f>
        <v>0</v>
      </c>
      <c r="I220" s="1">
        <f t="shared" ca="1" si="3"/>
        <v>42529</v>
      </c>
      <c r="J220">
        <v>0</v>
      </c>
      <c r="K220">
        <v>31158</v>
      </c>
      <c r="L220" t="s">
        <v>129</v>
      </c>
      <c r="M220" t="e">
        <f>VLOOKUP(DATA_GOES_HERE!Y220,VENUEID!$A$2:$B$28,2,TRUE)</f>
        <v>#N/A</v>
      </c>
      <c r="N22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0">
        <v>23</v>
      </c>
      <c r="Q220" t="str">
        <f>VLOOKUP(DATA_GOES_HERE!Y122,VENUEID!$A$2:$C243,3,TRUE)</f>
        <v>(615) 862-5854</v>
      </c>
      <c r="R220" s="7">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6" t="str">
        <f>[2]NOWPLAYING!A222</f>
        <v>kcook</v>
      </c>
      <c r="B221">
        <f>DATA_GOES_HERE!A221</f>
        <v>0</v>
      </c>
      <c r="E221" s="8" t="str">
        <f>IF(DATA_GOES_HERE!F123,F221,"")</f>
        <v/>
      </c>
      <c r="F221">
        <f>DATA_GOES_HERE!AI221</f>
        <v>0</v>
      </c>
      <c r="G221" s="1">
        <f>DATA_GOES_HERE!J221</f>
        <v>0</v>
      </c>
      <c r="H221" s="1">
        <f>DATA_GOES_HERE!R221</f>
        <v>0</v>
      </c>
      <c r="I221" s="1">
        <f t="shared" ca="1" si="3"/>
        <v>42529</v>
      </c>
      <c r="J221">
        <v>0</v>
      </c>
      <c r="K221">
        <v>31158</v>
      </c>
      <c r="L221" t="s">
        <v>129</v>
      </c>
      <c r="M221" t="e">
        <f>VLOOKUP(DATA_GOES_HERE!Y221,VENUEID!$A$2:$B$28,2,TRUE)</f>
        <v>#N/A</v>
      </c>
      <c r="N22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1">
        <v>23</v>
      </c>
      <c r="Q221" t="str">
        <f>VLOOKUP(DATA_GOES_HERE!Y123,VENUEID!$A$2:$C244,3,TRUE)</f>
        <v>(615) 862-5854</v>
      </c>
      <c r="R221" s="7">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6" t="str">
        <f>[2]NOWPLAYING!A223</f>
        <v>kcook</v>
      </c>
      <c r="B222">
        <f>DATA_GOES_HERE!A222</f>
        <v>0</v>
      </c>
      <c r="E222" s="8" t="str">
        <f>IF(DATA_GOES_HERE!F124,F222,"")</f>
        <v/>
      </c>
      <c r="F222">
        <f>DATA_GOES_HERE!AI222</f>
        <v>0</v>
      </c>
      <c r="G222" s="1">
        <f>DATA_GOES_HERE!J222</f>
        <v>0</v>
      </c>
      <c r="H222" s="1">
        <f>DATA_GOES_HERE!R222</f>
        <v>0</v>
      </c>
      <c r="I222" s="1">
        <f t="shared" ca="1" si="3"/>
        <v>42529</v>
      </c>
      <c r="J222">
        <v>0</v>
      </c>
      <c r="K222">
        <v>31158</v>
      </c>
      <c r="L222" t="s">
        <v>129</v>
      </c>
      <c r="M222" t="e">
        <f>VLOOKUP(DATA_GOES_HERE!Y222,VENUEID!$A$2:$B$28,2,TRUE)</f>
        <v>#N/A</v>
      </c>
      <c r="N22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2">
        <v>23</v>
      </c>
      <c r="Q222" t="str">
        <f>VLOOKUP(DATA_GOES_HERE!Y124,VENUEID!$A$2:$C245,3,TRUE)</f>
        <v>(615) 862-5854</v>
      </c>
      <c r="R222" s="7">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6" t="str">
        <f>[2]NOWPLAYING!A224</f>
        <v>kcook</v>
      </c>
      <c r="B223">
        <f>DATA_GOES_HERE!A223</f>
        <v>0</v>
      </c>
      <c r="E223" s="8" t="str">
        <f>IF(DATA_GOES_HERE!F125,F223,"")</f>
        <v/>
      </c>
      <c r="F223">
        <f>DATA_GOES_HERE!AI223</f>
        <v>0</v>
      </c>
      <c r="G223" s="1">
        <f>DATA_GOES_HERE!J223</f>
        <v>0</v>
      </c>
      <c r="H223" s="1">
        <f>DATA_GOES_HERE!R223</f>
        <v>0</v>
      </c>
      <c r="I223" s="1">
        <f t="shared" ca="1" si="3"/>
        <v>42529</v>
      </c>
      <c r="J223">
        <v>0</v>
      </c>
      <c r="K223">
        <v>31158</v>
      </c>
      <c r="L223" t="s">
        <v>129</v>
      </c>
      <c r="M223" t="e">
        <f>VLOOKUP(DATA_GOES_HERE!Y223,VENUEID!$A$2:$B$28,2,TRUE)</f>
        <v>#N/A</v>
      </c>
      <c r="N22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3">
        <v>23</v>
      </c>
      <c r="Q223" t="str">
        <f>VLOOKUP(DATA_GOES_HERE!Y125,VENUEID!$A$2:$C246,3,TRUE)</f>
        <v>(615) 862-5854</v>
      </c>
      <c r="R223" s="7">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6" t="str">
        <f>[2]NOWPLAYING!A225</f>
        <v>kcook</v>
      </c>
      <c r="B224">
        <f>DATA_GOES_HERE!A224</f>
        <v>0</v>
      </c>
      <c r="E224" s="8" t="str">
        <f>IF(DATA_GOES_HERE!F126,F224,"")</f>
        <v/>
      </c>
      <c r="F224">
        <f>DATA_GOES_HERE!AI224</f>
        <v>0</v>
      </c>
      <c r="G224" s="1">
        <f>DATA_GOES_HERE!J224</f>
        <v>0</v>
      </c>
      <c r="H224" s="1">
        <f>DATA_GOES_HERE!R224</f>
        <v>0</v>
      </c>
      <c r="I224" s="1">
        <f t="shared" ca="1" si="3"/>
        <v>42529</v>
      </c>
      <c r="J224">
        <v>0</v>
      </c>
      <c r="K224">
        <v>31158</v>
      </c>
      <c r="L224" t="s">
        <v>129</v>
      </c>
      <c r="M224" t="e">
        <f>VLOOKUP(DATA_GOES_HERE!Y224,VENUEID!$A$2:$B$28,2,TRUE)</f>
        <v>#N/A</v>
      </c>
      <c r="N22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4">
        <v>23</v>
      </c>
      <c r="Q224" t="e">
        <f>VLOOKUP(DATA_GOES_HERE!Y126,VENUEID!$A$2:$C247,3,TRUE)</f>
        <v>#N/A</v>
      </c>
      <c r="R224" s="7">
        <f>DATA_GOES_HERE!M126</f>
        <v>0</v>
      </c>
      <c r="W224" t="str">
        <f>IF(DATA_GOES_HERE!L126="Monday",1," ")</f>
        <v xml:space="preserve"> </v>
      </c>
      <c r="X224" t="str">
        <f>IF(DATA_GOES_HERE!L126="Tuesday",1," ")</f>
        <v xml:space="preserve"> </v>
      </c>
      <c r="Y224" t="str">
        <f>IF(DATA_GOES_HERE!L126="Wednesday",1," ")</f>
        <v xml:space="preserve"> </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6" t="str">
        <f>[2]NOWPLAYING!A226</f>
        <v>kcook</v>
      </c>
      <c r="B225">
        <f>DATA_GOES_HERE!A225</f>
        <v>0</v>
      </c>
      <c r="E225" s="8" t="str">
        <f>IF(DATA_GOES_HERE!F127,F225,"")</f>
        <v/>
      </c>
      <c r="F225">
        <f>DATA_GOES_HERE!AI225</f>
        <v>0</v>
      </c>
      <c r="G225" s="1">
        <f>DATA_GOES_HERE!J225</f>
        <v>0</v>
      </c>
      <c r="H225" s="1">
        <f>DATA_GOES_HERE!R225</f>
        <v>0</v>
      </c>
      <c r="I225" s="1">
        <f t="shared" ca="1" si="3"/>
        <v>42529</v>
      </c>
      <c r="J225">
        <v>0</v>
      </c>
      <c r="K225">
        <v>31158</v>
      </c>
      <c r="L225" t="s">
        <v>129</v>
      </c>
      <c r="M225" t="e">
        <f>VLOOKUP(DATA_GOES_HERE!Y225,VENUEID!$A$2:$B$28,2,TRUE)</f>
        <v>#N/A</v>
      </c>
      <c r="N22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5">
        <v>23</v>
      </c>
      <c r="Q225" t="str">
        <f>VLOOKUP(DATA_GOES_HERE!Y127,VENUEID!$A$2:$C248,3,TRUE)</f>
        <v>(615) 862-5854</v>
      </c>
      <c r="R225" s="7">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6" t="str">
        <f>[2]NOWPLAYING!A227</f>
        <v>kcook</v>
      </c>
      <c r="B226">
        <f>DATA_GOES_HERE!A226</f>
        <v>0</v>
      </c>
      <c r="E226" s="8" t="str">
        <f>IF(DATA_GOES_HERE!F128,F226,"")</f>
        <v/>
      </c>
      <c r="F226">
        <f>DATA_GOES_HERE!AI226</f>
        <v>0</v>
      </c>
      <c r="G226" s="1">
        <f>DATA_GOES_HERE!J226</f>
        <v>0</v>
      </c>
      <c r="H226" s="1">
        <f>DATA_GOES_HERE!R226</f>
        <v>0</v>
      </c>
      <c r="I226" s="1">
        <f t="shared" ref="I226:I262" ca="1" si="4">TODAY()</f>
        <v>42529</v>
      </c>
      <c r="J226">
        <v>0</v>
      </c>
      <c r="K226">
        <v>31158</v>
      </c>
      <c r="L226" t="s">
        <v>129</v>
      </c>
      <c r="M226" t="e">
        <f>VLOOKUP(DATA_GOES_HERE!Y226,VENUEID!$A$2:$B$28,2,TRUE)</f>
        <v>#N/A</v>
      </c>
      <c r="N22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6">
        <v>23</v>
      </c>
      <c r="Q226" t="str">
        <f>VLOOKUP(DATA_GOES_HERE!Y128,VENUEID!$A$2:$C249,3,TRUE)</f>
        <v>(615) 862-5854</v>
      </c>
      <c r="R226" s="7">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6" t="str">
        <f>[2]NOWPLAYING!A228</f>
        <v>kcook</v>
      </c>
      <c r="B227">
        <f>DATA_GOES_HERE!A227</f>
        <v>0</v>
      </c>
      <c r="E227" s="8" t="str">
        <f>IF(DATA_GOES_HERE!F129,F227,"")</f>
        <v/>
      </c>
      <c r="F227">
        <f>DATA_GOES_HERE!AI227</f>
        <v>0</v>
      </c>
      <c r="G227" s="1">
        <f>DATA_GOES_HERE!J227</f>
        <v>0</v>
      </c>
      <c r="H227" s="1">
        <f>DATA_GOES_HERE!R227</f>
        <v>0</v>
      </c>
      <c r="I227" s="1">
        <f t="shared" ca="1" si="4"/>
        <v>42529</v>
      </c>
      <c r="J227">
        <v>0</v>
      </c>
      <c r="K227">
        <v>31158</v>
      </c>
      <c r="L227" t="s">
        <v>129</v>
      </c>
      <c r="M227" t="e">
        <f>VLOOKUP(DATA_GOES_HERE!Y227,VENUEID!$A$2:$B$28,2,TRUE)</f>
        <v>#N/A</v>
      </c>
      <c r="N22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7">
        <v>23</v>
      </c>
      <c r="Q227" t="str">
        <f>VLOOKUP(DATA_GOES_HERE!Y129,VENUEID!$A$2:$C250,3,TRUE)</f>
        <v>(615) 862-5854</v>
      </c>
      <c r="R227" s="7">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6" t="str">
        <f>[2]NOWPLAYING!A229</f>
        <v>kcook</v>
      </c>
      <c r="B228">
        <f>DATA_GOES_HERE!A228</f>
        <v>0</v>
      </c>
      <c r="E228" s="8" t="str">
        <f>IF(DATA_GOES_HERE!F130,F228,"")</f>
        <v/>
      </c>
      <c r="F228">
        <f>DATA_GOES_HERE!AI228</f>
        <v>0</v>
      </c>
      <c r="G228" s="1">
        <f>DATA_GOES_HERE!J228</f>
        <v>0</v>
      </c>
      <c r="H228" s="1">
        <f>DATA_GOES_HERE!R228</f>
        <v>0</v>
      </c>
      <c r="I228" s="1">
        <f t="shared" ca="1" si="4"/>
        <v>42529</v>
      </c>
      <c r="J228">
        <v>0</v>
      </c>
      <c r="K228">
        <v>31158</v>
      </c>
      <c r="L228" t="s">
        <v>129</v>
      </c>
      <c r="M228" t="e">
        <f>VLOOKUP(DATA_GOES_HERE!Y228,VENUEID!$A$2:$B$28,2,TRUE)</f>
        <v>#N/A</v>
      </c>
      <c r="N22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8">
        <v>23</v>
      </c>
      <c r="Q228" t="e">
        <f>VLOOKUP(DATA_GOES_HERE!Y130,VENUEID!$A$2:$C251,3,TRUE)</f>
        <v>#N/A</v>
      </c>
      <c r="R228" s="7">
        <f>DATA_GOES_HERE!M130</f>
        <v>0</v>
      </c>
      <c r="W228" t="str">
        <f>IF(DATA_GOES_HERE!L130="Monday",1," ")</f>
        <v xml:space="preserve"> </v>
      </c>
      <c r="X228" t="str">
        <f>IF(DATA_GOES_HERE!L130="Tuesday",1," ")</f>
        <v xml:space="preserve"> </v>
      </c>
      <c r="Y228" t="str">
        <f>IF(DATA_GOES_HERE!L130="Wednesday",1," ")</f>
        <v xml:space="preserve"> </v>
      </c>
      <c r="Z228" t="str">
        <f>IF(DATA_GOES_HERE!L130="Thursday",1," ")</f>
        <v xml:space="preserve"> </v>
      </c>
      <c r="AA228" t="str">
        <f>IF(DATA_GOES_HERE!L130="Friday",1," ")</f>
        <v xml:space="preserve"> </v>
      </c>
      <c r="AB228" t="str">
        <f>IF(DATA_GOES_HERE!L130="Saturday",1," ")</f>
        <v xml:space="preserve"> </v>
      </c>
      <c r="AC228" t="str">
        <f>IF(DATA_GOES_HERE!L130="Sunday",1," ")</f>
        <v xml:space="preserve"> </v>
      </c>
    </row>
    <row r="229" spans="1:29" x14ac:dyDescent="0.25">
      <c r="A229" s="6" t="str">
        <f>[2]NOWPLAYING!A230</f>
        <v>kcook</v>
      </c>
      <c r="B229">
        <f>DATA_GOES_HERE!A229</f>
        <v>0</v>
      </c>
      <c r="E229" s="8" t="str">
        <f>IF(DATA_GOES_HERE!F131,F229,"")</f>
        <v/>
      </c>
      <c r="F229">
        <f>DATA_GOES_HERE!AI229</f>
        <v>0</v>
      </c>
      <c r="G229" s="1">
        <f>DATA_GOES_HERE!J229</f>
        <v>0</v>
      </c>
      <c r="H229" s="1">
        <f>DATA_GOES_HERE!R229</f>
        <v>0</v>
      </c>
      <c r="I229" s="1">
        <f t="shared" ca="1" si="4"/>
        <v>42529</v>
      </c>
      <c r="J229">
        <v>0</v>
      </c>
      <c r="K229">
        <v>31158</v>
      </c>
      <c r="L229" t="s">
        <v>129</v>
      </c>
      <c r="M229" t="e">
        <f>VLOOKUP(DATA_GOES_HERE!Y229,VENUEID!$A$2:$B$28,2,TRUE)</f>
        <v>#N/A</v>
      </c>
      <c r="N22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29">
        <v>23</v>
      </c>
      <c r="Q229" t="e">
        <f>VLOOKUP(DATA_GOES_HERE!Y131,VENUEID!$A$2:$C252,3,TRUE)</f>
        <v>#N/A</v>
      </c>
      <c r="R229" s="7">
        <f>DATA_GOES_HERE!M131</f>
        <v>0</v>
      </c>
      <c r="W229" t="str">
        <f>IF(DATA_GOES_HERE!L131="Monday",1," ")</f>
        <v xml:space="preserve"> </v>
      </c>
      <c r="X229" t="str">
        <f>IF(DATA_GOES_HERE!L131="Tuesday",1," ")</f>
        <v xml:space="preserve"> </v>
      </c>
      <c r="Y229" t="str">
        <f>IF(DATA_GOES_HERE!L131="Wednesday",1," ")</f>
        <v xml:space="preserve"> </v>
      </c>
      <c r="Z229" t="str">
        <f>IF(DATA_GOES_HERE!L131="Thursday",1," ")</f>
        <v xml:space="preserve"> </v>
      </c>
      <c r="AA229" t="str">
        <f>IF(DATA_GOES_HERE!L131="Friday",1," ")</f>
        <v xml:space="preserve"> </v>
      </c>
      <c r="AB229" t="str">
        <f>IF(DATA_GOES_HERE!L131="Saturday",1," ")</f>
        <v xml:space="preserve"> </v>
      </c>
      <c r="AC229" t="str">
        <f>IF(DATA_GOES_HERE!L131="Sunday",1," ")</f>
        <v xml:space="preserve"> </v>
      </c>
    </row>
    <row r="230" spans="1:29" x14ac:dyDescent="0.25">
      <c r="A230" s="6" t="str">
        <f>[2]NOWPLAYING!A231</f>
        <v>kcook</v>
      </c>
      <c r="B230">
        <f>DATA_GOES_HERE!A230</f>
        <v>0</v>
      </c>
      <c r="E230" s="8" t="str">
        <f>IF(DATA_GOES_HERE!F132,F230,"")</f>
        <v/>
      </c>
      <c r="F230">
        <f>DATA_GOES_HERE!AI230</f>
        <v>0</v>
      </c>
      <c r="G230" s="1">
        <f>DATA_GOES_HERE!J230</f>
        <v>0</v>
      </c>
      <c r="H230" s="1">
        <f>DATA_GOES_HERE!R230</f>
        <v>0</v>
      </c>
      <c r="I230" s="1">
        <f t="shared" ca="1" si="4"/>
        <v>42529</v>
      </c>
      <c r="J230">
        <v>0</v>
      </c>
      <c r="K230">
        <v>31158</v>
      </c>
      <c r="L230" t="s">
        <v>129</v>
      </c>
      <c r="M230" t="e">
        <f>VLOOKUP(DATA_GOES_HERE!Y230,VENUEID!$A$2:$B$28,2,TRUE)</f>
        <v>#N/A</v>
      </c>
      <c r="N23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0">
        <v>23</v>
      </c>
      <c r="Q230" t="str">
        <f>VLOOKUP(DATA_GOES_HERE!Y132,VENUEID!$A$2:$C253,3,TRUE)</f>
        <v>(615) 862-5854</v>
      </c>
      <c r="R230" s="7">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6" t="str">
        <f>[2]NOWPLAYING!A232</f>
        <v>kcook</v>
      </c>
      <c r="B231">
        <f>DATA_GOES_HERE!A231</f>
        <v>0</v>
      </c>
      <c r="E231" s="8" t="str">
        <f>IF(DATA_GOES_HERE!F133,F231,"")</f>
        <v/>
      </c>
      <c r="F231">
        <f>DATA_GOES_HERE!AI231</f>
        <v>0</v>
      </c>
      <c r="G231" s="1">
        <f>DATA_GOES_HERE!J231</f>
        <v>0</v>
      </c>
      <c r="H231" s="1">
        <f>DATA_GOES_HERE!R231</f>
        <v>0</v>
      </c>
      <c r="I231" s="1">
        <f t="shared" ca="1" si="4"/>
        <v>42529</v>
      </c>
      <c r="J231">
        <v>0</v>
      </c>
      <c r="K231">
        <v>31158</v>
      </c>
      <c r="L231" t="s">
        <v>129</v>
      </c>
      <c r="M231" t="e">
        <f>VLOOKUP(DATA_GOES_HERE!Y231,VENUEID!$A$2:$B$28,2,TRUE)</f>
        <v>#N/A</v>
      </c>
      <c r="N23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1">
        <v>23</v>
      </c>
      <c r="Q231" t="e">
        <f>VLOOKUP(DATA_GOES_HERE!Y133,VENUEID!$A$2:$C254,3,TRUE)</f>
        <v>#N/A</v>
      </c>
      <c r="R231" s="7">
        <f>DATA_GOES_HERE!M133</f>
        <v>0</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t="str">
        <f>IF(DATA_GOES_HERE!L133="Friday",1," ")</f>
        <v xml:space="preserve"> </v>
      </c>
      <c r="AB231" t="str">
        <f>IF(DATA_GOES_HERE!L133="Saturday",1," ")</f>
        <v xml:space="preserve"> </v>
      </c>
      <c r="AC231" t="str">
        <f>IF(DATA_GOES_HERE!L133="Sunday",1," ")</f>
        <v xml:space="preserve"> </v>
      </c>
    </row>
    <row r="232" spans="1:29" x14ac:dyDescent="0.25">
      <c r="A232" s="6" t="str">
        <f>[2]NOWPLAYING!A233</f>
        <v>kcook</v>
      </c>
      <c r="B232">
        <f>DATA_GOES_HERE!A232</f>
        <v>0</v>
      </c>
      <c r="E232" s="8" t="str">
        <f>IF(DATA_GOES_HERE!F134,F232,"")</f>
        <v/>
      </c>
      <c r="F232">
        <f>DATA_GOES_HERE!AI232</f>
        <v>0</v>
      </c>
      <c r="G232" s="1">
        <f>DATA_GOES_HERE!J232</f>
        <v>0</v>
      </c>
      <c r="H232" s="1">
        <f>DATA_GOES_HERE!R232</f>
        <v>0</v>
      </c>
      <c r="I232" s="1">
        <f t="shared" ca="1" si="4"/>
        <v>42529</v>
      </c>
      <c r="J232">
        <v>0</v>
      </c>
      <c r="K232">
        <v>31158</v>
      </c>
      <c r="L232" t="s">
        <v>129</v>
      </c>
      <c r="M232" t="e">
        <f>VLOOKUP(DATA_GOES_HERE!Y232,VENUEID!$A$2:$B$28,2,TRUE)</f>
        <v>#N/A</v>
      </c>
      <c r="N23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2">
        <v>23</v>
      </c>
      <c r="Q232" t="str">
        <f>VLOOKUP(DATA_GOES_HERE!Y134,VENUEID!$A$2:$C255,3,TRUE)</f>
        <v>(615) 862-5854</v>
      </c>
      <c r="R232" s="7">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6" t="str">
        <f>[2]NOWPLAYING!A234</f>
        <v>kcook</v>
      </c>
      <c r="B233">
        <f>DATA_GOES_HERE!A233</f>
        <v>0</v>
      </c>
      <c r="E233" s="8" t="str">
        <f>IF(DATA_GOES_HERE!F135,F233,"")</f>
        <v/>
      </c>
      <c r="F233">
        <f>DATA_GOES_HERE!AI233</f>
        <v>0</v>
      </c>
      <c r="G233" s="1">
        <f>DATA_GOES_HERE!J233</f>
        <v>0</v>
      </c>
      <c r="H233" s="1">
        <f>DATA_GOES_HERE!R233</f>
        <v>0</v>
      </c>
      <c r="I233" s="1">
        <f t="shared" ca="1" si="4"/>
        <v>42529</v>
      </c>
      <c r="J233">
        <v>0</v>
      </c>
      <c r="K233">
        <v>31158</v>
      </c>
      <c r="L233" t="s">
        <v>129</v>
      </c>
      <c r="M233" t="e">
        <f>VLOOKUP(DATA_GOES_HERE!Y233,VENUEID!$A$2:$B$28,2,TRUE)</f>
        <v>#N/A</v>
      </c>
      <c r="N23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3">
        <v>23</v>
      </c>
      <c r="Q233" t="str">
        <f>VLOOKUP(DATA_GOES_HERE!Y135,VENUEID!$A$2:$C256,3,TRUE)</f>
        <v>(615) 862-5854</v>
      </c>
      <c r="R233" s="7">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6" t="str">
        <f>[2]NOWPLAYING!A235</f>
        <v>kcook</v>
      </c>
      <c r="B234">
        <f>DATA_GOES_HERE!A234</f>
        <v>0</v>
      </c>
      <c r="E234" s="8" t="str">
        <f>IF(DATA_GOES_HERE!F136,F234,"")</f>
        <v/>
      </c>
      <c r="F234">
        <f>DATA_GOES_HERE!AI234</f>
        <v>0</v>
      </c>
      <c r="G234" s="1">
        <f>DATA_GOES_HERE!J234</f>
        <v>0</v>
      </c>
      <c r="H234" s="1">
        <f>DATA_GOES_HERE!R234</f>
        <v>0</v>
      </c>
      <c r="I234" s="1">
        <f t="shared" ca="1" si="4"/>
        <v>42529</v>
      </c>
      <c r="J234">
        <v>0</v>
      </c>
      <c r="K234">
        <v>31158</v>
      </c>
      <c r="L234" t="s">
        <v>129</v>
      </c>
      <c r="M234" t="e">
        <f>VLOOKUP(DATA_GOES_HERE!Y234,VENUEID!$A$2:$B$28,2,TRUE)</f>
        <v>#N/A</v>
      </c>
      <c r="N23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4">
        <v>23</v>
      </c>
      <c r="Q234" t="str">
        <f>VLOOKUP(DATA_GOES_HERE!Y136,VENUEID!$A$2:$C257,3,TRUE)</f>
        <v>(615) 862-5854</v>
      </c>
      <c r="R234" s="7">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6" t="str">
        <f>[2]NOWPLAYING!A236</f>
        <v>kcook</v>
      </c>
      <c r="B235">
        <f>DATA_GOES_HERE!A235</f>
        <v>0</v>
      </c>
      <c r="E235" s="8" t="str">
        <f>IF(DATA_GOES_HERE!F137,F235,"")</f>
        <v/>
      </c>
      <c r="F235">
        <f>DATA_GOES_HERE!AI235</f>
        <v>0</v>
      </c>
      <c r="G235" s="1">
        <f>DATA_GOES_HERE!J235</f>
        <v>0</v>
      </c>
      <c r="H235" s="1">
        <f>DATA_GOES_HERE!R235</f>
        <v>0</v>
      </c>
      <c r="I235" s="1">
        <f t="shared" ca="1" si="4"/>
        <v>42529</v>
      </c>
      <c r="J235">
        <v>0</v>
      </c>
      <c r="K235">
        <v>31158</v>
      </c>
      <c r="L235" t="s">
        <v>129</v>
      </c>
      <c r="M235" t="e">
        <f>VLOOKUP(DATA_GOES_HERE!Y235,VENUEID!$A$2:$B$28,2,TRUE)</f>
        <v>#N/A</v>
      </c>
      <c r="N23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5">
        <v>23</v>
      </c>
      <c r="Q235" t="str">
        <f>VLOOKUP(DATA_GOES_HERE!Y137,VENUEID!$A$2:$C258,3,TRUE)</f>
        <v>(615) 862-5854</v>
      </c>
      <c r="R235" s="7">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6" t="str">
        <f>[2]NOWPLAYING!A237</f>
        <v>kcook</v>
      </c>
      <c r="B236">
        <f>DATA_GOES_HERE!A236</f>
        <v>0</v>
      </c>
      <c r="E236" s="8" t="str">
        <f>IF(DATA_GOES_HERE!F138,F236,"")</f>
        <v/>
      </c>
      <c r="F236">
        <f>DATA_GOES_HERE!AI236</f>
        <v>0</v>
      </c>
      <c r="G236" s="1">
        <f>DATA_GOES_HERE!J236</f>
        <v>0</v>
      </c>
      <c r="H236" s="1">
        <f>DATA_GOES_HERE!R236</f>
        <v>0</v>
      </c>
      <c r="I236" s="1">
        <f t="shared" ca="1" si="4"/>
        <v>42529</v>
      </c>
      <c r="J236">
        <v>0</v>
      </c>
      <c r="K236">
        <v>31158</v>
      </c>
      <c r="L236" t="s">
        <v>129</v>
      </c>
      <c r="M236" t="e">
        <f>VLOOKUP(DATA_GOES_HERE!Y236,VENUEID!$A$2:$B$28,2,TRUE)</f>
        <v>#N/A</v>
      </c>
      <c r="N23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6">
        <v>23</v>
      </c>
      <c r="Q236" t="e">
        <f>VLOOKUP(DATA_GOES_HERE!Y138,VENUEID!$A$2:$C259,3,TRUE)</f>
        <v>#N/A</v>
      </c>
      <c r="R236" s="7">
        <f>DATA_GOES_HERE!M138</f>
        <v>0</v>
      </c>
      <c r="W236" t="str">
        <f>IF(DATA_GOES_HERE!L138="Monday",1," ")</f>
        <v xml:space="preserve"> </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6" t="str">
        <f>[2]NOWPLAYING!A238</f>
        <v>kcook</v>
      </c>
      <c r="B237">
        <f>DATA_GOES_HERE!A237</f>
        <v>0</v>
      </c>
      <c r="E237" s="8" t="str">
        <f>IF(DATA_GOES_HERE!F139,F237,"")</f>
        <v/>
      </c>
      <c r="F237">
        <f>DATA_GOES_HERE!AI237</f>
        <v>0</v>
      </c>
      <c r="G237" s="1">
        <f>DATA_GOES_HERE!J237</f>
        <v>0</v>
      </c>
      <c r="H237" s="1">
        <f>DATA_GOES_HERE!R237</f>
        <v>0</v>
      </c>
      <c r="I237" s="1">
        <f t="shared" ca="1" si="4"/>
        <v>42529</v>
      </c>
      <c r="J237">
        <v>0</v>
      </c>
      <c r="K237">
        <v>31158</v>
      </c>
      <c r="L237" t="s">
        <v>129</v>
      </c>
      <c r="M237" t="e">
        <f>VLOOKUP(DATA_GOES_HERE!Y237,VENUEID!$A$2:$B$28,2,TRUE)</f>
        <v>#N/A</v>
      </c>
      <c r="N23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7">
        <v>23</v>
      </c>
      <c r="Q237" t="str">
        <f>VLOOKUP(DATA_GOES_HERE!Y139,VENUEID!$A$2:$C260,3,TRUE)</f>
        <v>(615) 862-5854</v>
      </c>
      <c r="R237" s="7">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6" t="str">
        <f>[2]NOWPLAYING!A239</f>
        <v>kcook</v>
      </c>
      <c r="B238">
        <f>DATA_GOES_HERE!A238</f>
        <v>0</v>
      </c>
      <c r="E238" s="8" t="str">
        <f>IF(DATA_GOES_HERE!F140,F238,"")</f>
        <v/>
      </c>
      <c r="F238">
        <f>DATA_GOES_HERE!AI238</f>
        <v>0</v>
      </c>
      <c r="G238" s="1">
        <f>DATA_GOES_HERE!J238</f>
        <v>0</v>
      </c>
      <c r="H238" s="1">
        <f>DATA_GOES_HERE!R238</f>
        <v>0</v>
      </c>
      <c r="I238" s="1">
        <f t="shared" ca="1" si="4"/>
        <v>42529</v>
      </c>
      <c r="J238">
        <v>0</v>
      </c>
      <c r="K238">
        <v>31158</v>
      </c>
      <c r="L238" t="s">
        <v>129</v>
      </c>
      <c r="M238" t="e">
        <f>VLOOKUP(DATA_GOES_HERE!Y238,VENUEID!$A$2:$B$28,2,TRUE)</f>
        <v>#N/A</v>
      </c>
      <c r="N23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8">
        <v>23</v>
      </c>
      <c r="Q238" t="str">
        <f>VLOOKUP(DATA_GOES_HERE!Y140,VENUEID!$A$2:$C261,3,TRUE)</f>
        <v>(615) 862-5854</v>
      </c>
      <c r="R238" s="7">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6" t="str">
        <f>[2]NOWPLAYING!A240</f>
        <v>kcook</v>
      </c>
      <c r="B239">
        <f>DATA_GOES_HERE!A239</f>
        <v>0</v>
      </c>
      <c r="E239" s="8" t="str">
        <f>IF(DATA_GOES_HERE!F141,F239,"")</f>
        <v/>
      </c>
      <c r="F239">
        <f>DATA_GOES_HERE!AI239</f>
        <v>0</v>
      </c>
      <c r="G239" s="1">
        <f>DATA_GOES_HERE!J239</f>
        <v>0</v>
      </c>
      <c r="H239" s="1">
        <f>DATA_GOES_HERE!R239</f>
        <v>0</v>
      </c>
      <c r="I239" s="1">
        <f t="shared" ca="1" si="4"/>
        <v>42529</v>
      </c>
      <c r="J239">
        <v>0</v>
      </c>
      <c r="K239">
        <v>31158</v>
      </c>
      <c r="L239" t="s">
        <v>129</v>
      </c>
      <c r="M239" t="e">
        <f>VLOOKUP(DATA_GOES_HERE!Y239,VENUEID!$A$2:$B$28,2,TRUE)</f>
        <v>#N/A</v>
      </c>
      <c r="N23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39">
        <v>23</v>
      </c>
      <c r="Q239" t="str">
        <f>VLOOKUP(DATA_GOES_HERE!Y141,VENUEID!$A$2:$C262,3,TRUE)</f>
        <v>(615) 862-5854</v>
      </c>
      <c r="R239" s="7">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6" t="str">
        <f>[2]NOWPLAYING!A241</f>
        <v>kcook</v>
      </c>
      <c r="B240">
        <f>DATA_GOES_HERE!A240</f>
        <v>0</v>
      </c>
      <c r="E240" s="8" t="str">
        <f>IF(DATA_GOES_HERE!F142,F240,"")</f>
        <v/>
      </c>
      <c r="F240">
        <f>DATA_GOES_HERE!AI240</f>
        <v>0</v>
      </c>
      <c r="G240" s="1">
        <f>DATA_GOES_HERE!J240</f>
        <v>0</v>
      </c>
      <c r="H240" s="1">
        <f>DATA_GOES_HERE!R240</f>
        <v>0</v>
      </c>
      <c r="I240" s="1">
        <f t="shared" ca="1" si="4"/>
        <v>42529</v>
      </c>
      <c r="J240">
        <v>0</v>
      </c>
      <c r="K240">
        <v>31158</v>
      </c>
      <c r="L240" t="s">
        <v>129</v>
      </c>
      <c r="M240" t="e">
        <f>VLOOKUP(DATA_GOES_HERE!Y240,VENUEID!$A$2:$B$28,2,TRUE)</f>
        <v>#N/A</v>
      </c>
      <c r="N24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0">
        <v>23</v>
      </c>
      <c r="Q240" t="e">
        <f>VLOOKUP(DATA_GOES_HERE!Y142,VENUEID!$A$2:$C263,3,TRUE)</f>
        <v>#N/A</v>
      </c>
      <c r="R240" s="7">
        <f>DATA_GOES_HERE!M142</f>
        <v>0</v>
      </c>
      <c r="W240" t="str">
        <f>IF(DATA_GOES_HERE!L142="Monday",1," ")</f>
        <v xml:space="preserve"> </v>
      </c>
      <c r="X240" t="str">
        <f>IF(DATA_GOES_HERE!L142="Tuesday",1," ")</f>
        <v xml:space="preserve"> </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6" t="str">
        <f>[2]NOWPLAYING!A242</f>
        <v>kcook</v>
      </c>
      <c r="B241">
        <f>DATA_GOES_HERE!A241</f>
        <v>0</v>
      </c>
      <c r="E241" s="8" t="str">
        <f>IF(DATA_GOES_HERE!F143,F241,"")</f>
        <v/>
      </c>
      <c r="F241">
        <f>DATA_GOES_HERE!AI241</f>
        <v>0</v>
      </c>
      <c r="G241" s="1">
        <f>DATA_GOES_HERE!J241</f>
        <v>0</v>
      </c>
      <c r="H241" s="1">
        <f>DATA_GOES_HERE!R241</f>
        <v>0</v>
      </c>
      <c r="I241" s="1">
        <f t="shared" ca="1" si="4"/>
        <v>42529</v>
      </c>
      <c r="J241">
        <v>0</v>
      </c>
      <c r="K241">
        <v>31158</v>
      </c>
      <c r="L241" t="s">
        <v>129</v>
      </c>
      <c r="M241" t="e">
        <f>VLOOKUP(DATA_GOES_HERE!Y241,VENUEID!$A$2:$B$28,2,TRUE)</f>
        <v>#N/A</v>
      </c>
      <c r="N24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1">
        <v>23</v>
      </c>
      <c r="Q241" t="str">
        <f>VLOOKUP(DATA_GOES_HERE!Y143,VENUEID!$A$2:$C264,3,TRUE)</f>
        <v>(615) 862-5854</v>
      </c>
      <c r="R241" s="7">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6" t="str">
        <f>[2]NOWPLAYING!A243</f>
        <v>kcook</v>
      </c>
      <c r="B242">
        <f>DATA_GOES_HERE!A242</f>
        <v>0</v>
      </c>
      <c r="E242" s="8" t="str">
        <f>IF(DATA_GOES_HERE!F144,F242,"")</f>
        <v/>
      </c>
      <c r="F242">
        <f>DATA_GOES_HERE!AI242</f>
        <v>0</v>
      </c>
      <c r="G242" s="1">
        <f>DATA_GOES_HERE!J242</f>
        <v>0</v>
      </c>
      <c r="H242" s="1">
        <f>DATA_GOES_HERE!R242</f>
        <v>0</v>
      </c>
      <c r="I242" s="1">
        <f t="shared" ca="1" si="4"/>
        <v>42529</v>
      </c>
      <c r="J242">
        <v>0</v>
      </c>
      <c r="K242">
        <v>31158</v>
      </c>
      <c r="L242" t="s">
        <v>129</v>
      </c>
      <c r="M242" t="e">
        <f>VLOOKUP(DATA_GOES_HERE!Y242,VENUEID!$A$2:$B$28,2,TRUE)</f>
        <v>#N/A</v>
      </c>
      <c r="N24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2">
        <v>23</v>
      </c>
      <c r="Q242" t="str">
        <f>VLOOKUP(DATA_GOES_HERE!Y144,VENUEID!$A$2:$C265,3,TRUE)</f>
        <v>(615) 862-5854</v>
      </c>
      <c r="R242" s="7">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6" t="str">
        <f>[2]NOWPLAYING!A244</f>
        <v>kcook</v>
      </c>
      <c r="B243">
        <f>DATA_GOES_HERE!A243</f>
        <v>0</v>
      </c>
      <c r="E243" s="8" t="str">
        <f>IF(DATA_GOES_HERE!F145,F243,"")</f>
        <v/>
      </c>
      <c r="F243">
        <f>DATA_GOES_HERE!AI243</f>
        <v>0</v>
      </c>
      <c r="G243" s="1">
        <f>DATA_GOES_HERE!J243</f>
        <v>0</v>
      </c>
      <c r="H243" s="1">
        <f>DATA_GOES_HERE!R243</f>
        <v>0</v>
      </c>
      <c r="I243" s="1">
        <f t="shared" ca="1" si="4"/>
        <v>42529</v>
      </c>
      <c r="J243">
        <v>0</v>
      </c>
      <c r="K243">
        <v>31158</v>
      </c>
      <c r="L243" t="s">
        <v>129</v>
      </c>
      <c r="M243" t="e">
        <f>VLOOKUP(DATA_GOES_HERE!Y243,VENUEID!$A$2:$B$28,2,TRUE)</f>
        <v>#N/A</v>
      </c>
      <c r="N24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3">
        <v>23</v>
      </c>
      <c r="Q243" t="e">
        <f>VLOOKUP([2]DATA!B243,[2]VENUEID!$A$2:$C$25,3,TRUE)</f>
        <v>#N/A</v>
      </c>
      <c r="R243" s="7">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6" t="str">
        <f>[2]NOWPLAYING!A245</f>
        <v>kcook</v>
      </c>
      <c r="B244">
        <f>DATA_GOES_HERE!A244</f>
        <v>0</v>
      </c>
      <c r="E244" s="8" t="str">
        <f>IF(DATA_GOES_HERE!F146,F244,"")</f>
        <v/>
      </c>
      <c r="F244">
        <f>DATA_GOES_HERE!AI244</f>
        <v>0</v>
      </c>
      <c r="G244" s="1">
        <f>DATA_GOES_HERE!J244</f>
        <v>0</v>
      </c>
      <c r="H244" s="1">
        <f>DATA_GOES_HERE!R244</f>
        <v>0</v>
      </c>
      <c r="I244" s="1">
        <f t="shared" ca="1" si="4"/>
        <v>42529</v>
      </c>
      <c r="J244">
        <v>0</v>
      </c>
      <c r="K244">
        <v>31158</v>
      </c>
      <c r="L244" t="s">
        <v>129</v>
      </c>
      <c r="M244" t="e">
        <f>VLOOKUP(DATA_GOES_HERE!Y244,VENUEID!$A$2:$B$28,2,TRUE)</f>
        <v>#N/A</v>
      </c>
      <c r="N24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4">
        <v>23</v>
      </c>
      <c r="Q244" t="e">
        <f>VLOOKUP([2]DATA!B244,[2]VENUEID!$A$2:$C$25,3,TRUE)</f>
        <v>#N/A</v>
      </c>
      <c r="R244" s="7">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6" t="str">
        <f>[2]NOWPLAYING!A246</f>
        <v>kcook</v>
      </c>
      <c r="B245">
        <f>DATA_GOES_HERE!A245</f>
        <v>0</v>
      </c>
      <c r="E245" s="8" t="str">
        <f>IF(DATA_GOES_HERE!F147,F245,"")</f>
        <v/>
      </c>
      <c r="F245">
        <f>DATA_GOES_HERE!AI245</f>
        <v>0</v>
      </c>
      <c r="G245" s="1">
        <f>DATA_GOES_HERE!J245</f>
        <v>0</v>
      </c>
      <c r="H245" s="1">
        <f>DATA_GOES_HERE!R245</f>
        <v>0</v>
      </c>
      <c r="I245" s="1">
        <f t="shared" ca="1" si="4"/>
        <v>42529</v>
      </c>
      <c r="J245">
        <v>0</v>
      </c>
      <c r="K245">
        <v>31158</v>
      </c>
      <c r="L245" t="s">
        <v>129</v>
      </c>
      <c r="M245" t="e">
        <f>VLOOKUP(DATA_GOES_HERE!Y245,VENUEID!$A$2:$B$28,2,TRUE)</f>
        <v>#N/A</v>
      </c>
      <c r="N24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5">
        <v>23</v>
      </c>
      <c r="Q245" t="e">
        <f>VLOOKUP([2]DATA!B245,[2]VENUEID!$A$2:$C$25,3,TRUE)</f>
        <v>#N/A</v>
      </c>
      <c r="R245" s="7">
        <f>DATA_GOES_HERE!M147</f>
        <v>0</v>
      </c>
      <c r="W245" t="str">
        <f>IF(DATA_GOES_HERE!L147="Monday",1," ")</f>
        <v xml:space="preserve"> </v>
      </c>
      <c r="X245" t="str">
        <f>IF(DATA_GOES_HERE!L147="Tuesday",1," ")</f>
        <v xml:space="preserve"> </v>
      </c>
      <c r="Y245" t="str">
        <f>IF(DATA_GOES_HERE!L147="Wednesday",1," ")</f>
        <v xml:space="preserve"> </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6" t="str">
        <f>[2]NOWPLAYING!A247</f>
        <v>kcook</v>
      </c>
      <c r="B246">
        <f>DATA_GOES_HERE!A246</f>
        <v>0</v>
      </c>
      <c r="E246" s="8" t="str">
        <f>IF(DATA_GOES_HERE!F148,F246,"")</f>
        <v/>
      </c>
      <c r="F246">
        <f>DATA_GOES_HERE!AI246</f>
        <v>0</v>
      </c>
      <c r="G246" s="1">
        <f>DATA_GOES_HERE!J246</f>
        <v>0</v>
      </c>
      <c r="H246" s="1">
        <f>DATA_GOES_HERE!R246</f>
        <v>0</v>
      </c>
      <c r="I246" s="1">
        <f t="shared" ca="1" si="4"/>
        <v>42529</v>
      </c>
      <c r="J246">
        <v>0</v>
      </c>
      <c r="K246">
        <v>31158</v>
      </c>
      <c r="L246" t="s">
        <v>129</v>
      </c>
      <c r="M246" t="e">
        <f>VLOOKUP(DATA_GOES_HERE!Y246,VENUEID!$A$2:$B$28,2,TRUE)</f>
        <v>#N/A</v>
      </c>
      <c r="N24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6">
        <v>23</v>
      </c>
      <c r="Q246" t="e">
        <f>VLOOKUP([2]DATA!B246,[2]VENUEID!$A$2:$C$25,3,TRUE)</f>
        <v>#N/A</v>
      </c>
      <c r="R246" s="7">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6" t="str">
        <f>[2]NOWPLAYING!A248</f>
        <v>kcook</v>
      </c>
      <c r="B247">
        <f>DATA_GOES_HERE!A247</f>
        <v>0</v>
      </c>
      <c r="E247" s="8" t="str">
        <f>IF(DATA_GOES_HERE!F149,F247,"")</f>
        <v/>
      </c>
      <c r="F247">
        <f>DATA_GOES_HERE!AI247</f>
        <v>0</v>
      </c>
      <c r="G247" s="1">
        <f>DATA_GOES_HERE!J247</f>
        <v>0</v>
      </c>
      <c r="H247" s="1">
        <f>DATA_GOES_HERE!R247</f>
        <v>0</v>
      </c>
      <c r="I247" s="1">
        <f t="shared" ca="1" si="4"/>
        <v>42529</v>
      </c>
      <c r="J247">
        <v>0</v>
      </c>
      <c r="K247">
        <v>31158</v>
      </c>
      <c r="L247" t="s">
        <v>129</v>
      </c>
      <c r="M247" t="e">
        <f>VLOOKUP(DATA_GOES_HERE!Y247,VENUEID!$A$2:$B$28,2,TRUE)</f>
        <v>#N/A</v>
      </c>
      <c r="N24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7">
        <v>23</v>
      </c>
      <c r="Q247" t="e">
        <f>VLOOKUP([2]DATA!B247,[2]VENUEID!$A$2:$C$25,3,TRUE)</f>
        <v>#N/A</v>
      </c>
      <c r="R247" s="7">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6" t="str">
        <f>[2]NOWPLAYING!A249</f>
        <v>kcook</v>
      </c>
      <c r="B248">
        <f>DATA_GOES_HERE!A248</f>
        <v>0</v>
      </c>
      <c r="E248" s="8" t="str">
        <f>IF(DATA_GOES_HERE!F150,F248,"")</f>
        <v/>
      </c>
      <c r="F248">
        <f>DATA_GOES_HERE!AI248</f>
        <v>0</v>
      </c>
      <c r="G248" s="1">
        <f>DATA_GOES_HERE!J248</f>
        <v>0</v>
      </c>
      <c r="H248" s="1">
        <f>DATA_GOES_HERE!R248</f>
        <v>0</v>
      </c>
      <c r="I248" s="1">
        <f t="shared" ca="1" si="4"/>
        <v>42529</v>
      </c>
      <c r="J248">
        <v>0</v>
      </c>
      <c r="K248">
        <v>31158</v>
      </c>
      <c r="L248" t="s">
        <v>129</v>
      </c>
      <c r="M248" t="e">
        <f>VLOOKUP(DATA_GOES_HERE!Y248,VENUEID!$A$2:$B$28,2,TRUE)</f>
        <v>#N/A</v>
      </c>
      <c r="N24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8">
        <v>23</v>
      </c>
      <c r="Q248" t="e">
        <f>VLOOKUP([2]DATA!B248,[2]VENUEID!$A$2:$C$25,3,TRUE)</f>
        <v>#N/A</v>
      </c>
      <c r="R248" s="7">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6" t="str">
        <f>[2]NOWPLAYING!A250</f>
        <v>kcook</v>
      </c>
      <c r="B249">
        <f>DATA_GOES_HERE!A249</f>
        <v>0</v>
      </c>
      <c r="E249" s="8" t="str">
        <f>IF(DATA_GOES_HERE!F151,F249,"")</f>
        <v/>
      </c>
      <c r="F249">
        <f>DATA_GOES_HERE!AI249</f>
        <v>0</v>
      </c>
      <c r="G249" s="1">
        <f>DATA_GOES_HERE!J249</f>
        <v>0</v>
      </c>
      <c r="H249" s="1">
        <f>DATA_GOES_HERE!R249</f>
        <v>0</v>
      </c>
      <c r="I249" s="1">
        <f t="shared" ca="1" si="4"/>
        <v>42529</v>
      </c>
      <c r="J249">
        <v>0</v>
      </c>
      <c r="K249">
        <v>31158</v>
      </c>
      <c r="L249" t="s">
        <v>129</v>
      </c>
      <c r="M249" t="e">
        <f>VLOOKUP(DATA_GOES_HERE!Y249,VENUEID!$A$2:$B$28,2,TRUE)</f>
        <v>#N/A</v>
      </c>
      <c r="N24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49">
        <v>23</v>
      </c>
      <c r="Q249" t="e">
        <f>VLOOKUP([2]DATA!B249,[2]VENUEID!$A$2:$C$25,3,TRUE)</f>
        <v>#N/A</v>
      </c>
      <c r="R249" s="7">
        <f>DATA_GOES_HERE!M151</f>
        <v>0</v>
      </c>
      <c r="W249" t="str">
        <f>IF(DATA_GOES_HERE!L151="Monday",1," ")</f>
        <v xml:space="preserve"> </v>
      </c>
      <c r="X249" t="str">
        <f>IF(DATA_GOES_HERE!L151="Tuesday",1," ")</f>
        <v xml:space="preserve"> </v>
      </c>
      <c r="Y249" t="str">
        <f>IF(DATA_GOES_HERE!L151="Wednesday",1," ")</f>
        <v xml:space="preserve"> </v>
      </c>
      <c r="Z249" t="str">
        <f>IF(DATA_GOES_HERE!L151="Thursday",1," ")</f>
        <v xml:space="preserve"> </v>
      </c>
      <c r="AA249" t="str">
        <f>IF(DATA_GOES_HERE!L151="Friday",1," ")</f>
        <v xml:space="preserve"> </v>
      </c>
      <c r="AB249" t="str">
        <f>IF(DATA_GOES_HERE!L151="Saturday",1," ")</f>
        <v xml:space="preserve"> </v>
      </c>
      <c r="AC249" t="str">
        <f>IF(DATA_GOES_HERE!L151="Sunday",1," ")</f>
        <v xml:space="preserve"> </v>
      </c>
    </row>
    <row r="250" spans="1:29" x14ac:dyDescent="0.25">
      <c r="A250" s="6" t="str">
        <f>[2]NOWPLAYING!A251</f>
        <v>kcook</v>
      </c>
      <c r="B250">
        <f>DATA_GOES_HERE!A250</f>
        <v>0</v>
      </c>
      <c r="E250" s="8" t="str">
        <f>IF(DATA_GOES_HERE!F152,F250,"")</f>
        <v/>
      </c>
      <c r="F250">
        <f>DATA_GOES_HERE!AI250</f>
        <v>0</v>
      </c>
      <c r="G250" s="1">
        <f>DATA_GOES_HERE!J250</f>
        <v>0</v>
      </c>
      <c r="H250" s="1">
        <f>DATA_GOES_HERE!R250</f>
        <v>0</v>
      </c>
      <c r="I250" s="1">
        <f t="shared" ca="1" si="4"/>
        <v>42529</v>
      </c>
      <c r="J250">
        <v>0</v>
      </c>
      <c r="K250">
        <v>31158</v>
      </c>
      <c r="L250" t="s">
        <v>129</v>
      </c>
      <c r="M250" t="e">
        <f>VLOOKUP(DATA_GOES_HERE!Y250,VENUEID!$A$2:$B$28,2,TRUE)</f>
        <v>#N/A</v>
      </c>
      <c r="N25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0">
        <v>23</v>
      </c>
      <c r="Q250" t="e">
        <f>VLOOKUP([2]DATA!B250,[2]VENUEID!$A$2:$C$25,3,TRUE)</f>
        <v>#N/A</v>
      </c>
      <c r="R250" s="7">
        <f>DATA_GOES_HERE!M152</f>
        <v>0</v>
      </c>
      <c r="W250" t="str">
        <f>IF(DATA_GOES_HERE!L152="Monday",1," ")</f>
        <v xml:space="preserve"> </v>
      </c>
      <c r="X250" t="str">
        <f>IF(DATA_GOES_HERE!L152="Tuesday",1," ")</f>
        <v xml:space="preserve"> </v>
      </c>
      <c r="Y250" t="str">
        <f>IF(DATA_GOES_HERE!L152="Wednesday",1," ")</f>
        <v xml:space="preserve"> </v>
      </c>
      <c r="Z250" t="str">
        <f>IF(DATA_GOES_HERE!L152="Thursday",1," ")</f>
        <v xml:space="preserve"> </v>
      </c>
      <c r="AA250" t="str">
        <f>IF(DATA_GOES_HERE!L152="Friday",1," ")</f>
        <v xml:space="preserve"> </v>
      </c>
      <c r="AB250" t="str">
        <f>IF(DATA_GOES_HERE!L152="Saturday",1," ")</f>
        <v xml:space="preserve"> </v>
      </c>
      <c r="AC250" t="str">
        <f>IF(DATA_GOES_HERE!L152="Sunday",1," ")</f>
        <v xml:space="preserve"> </v>
      </c>
    </row>
    <row r="251" spans="1:29" x14ac:dyDescent="0.25">
      <c r="A251" s="6" t="str">
        <f>[2]NOWPLAYING!A252</f>
        <v>kcook</v>
      </c>
      <c r="B251">
        <f>DATA_GOES_HERE!A251</f>
        <v>0</v>
      </c>
      <c r="E251" s="8" t="str">
        <f>IF(DATA_GOES_HERE!F153,F251,"")</f>
        <v/>
      </c>
      <c r="F251">
        <f>DATA_GOES_HERE!AI251</f>
        <v>0</v>
      </c>
      <c r="G251" s="1">
        <f>DATA_GOES_HERE!J251</f>
        <v>0</v>
      </c>
      <c r="H251" s="1">
        <f>DATA_GOES_HERE!R251</f>
        <v>0</v>
      </c>
      <c r="I251" s="1">
        <f t="shared" ca="1" si="4"/>
        <v>42529</v>
      </c>
      <c r="J251">
        <v>0</v>
      </c>
      <c r="K251">
        <v>31158</v>
      </c>
      <c r="L251" t="s">
        <v>129</v>
      </c>
      <c r="M251" t="e">
        <f>VLOOKUP(DATA_GOES_HERE!Y251,VENUEID!$A$2:$B$28,2,TRUE)</f>
        <v>#N/A</v>
      </c>
      <c r="N25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1">
        <v>23</v>
      </c>
      <c r="Q251" t="e">
        <f>VLOOKUP([2]DATA!B251,[2]VENUEID!$A$2:$C$25,3,TRUE)</f>
        <v>#N/A</v>
      </c>
      <c r="R251" s="7">
        <f>DATA_GOES_HERE!M153</f>
        <v>0</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t="str">
        <f>IF(DATA_GOES_HERE!L153="Friday",1," ")</f>
        <v xml:space="preserve"> </v>
      </c>
      <c r="AB251" t="str">
        <f>IF(DATA_GOES_HERE!L153="Saturday",1," ")</f>
        <v xml:space="preserve"> </v>
      </c>
      <c r="AC251" t="str">
        <f>IF(DATA_GOES_HERE!L153="Sunday",1," ")</f>
        <v xml:space="preserve"> </v>
      </c>
    </row>
    <row r="252" spans="1:29" x14ac:dyDescent="0.25">
      <c r="A252" s="6" t="str">
        <f>[2]NOWPLAYING!A253</f>
        <v>kcook</v>
      </c>
      <c r="B252">
        <f>DATA_GOES_HERE!A252</f>
        <v>0</v>
      </c>
      <c r="E252" s="8" t="str">
        <f>IF(DATA_GOES_HERE!F154,F252,"")</f>
        <v/>
      </c>
      <c r="F252">
        <f>DATA_GOES_HERE!AI252</f>
        <v>0</v>
      </c>
      <c r="G252" s="1">
        <f>DATA_GOES_HERE!J252</f>
        <v>0</v>
      </c>
      <c r="H252" s="1">
        <f>DATA_GOES_HERE!R252</f>
        <v>0</v>
      </c>
      <c r="I252" s="1">
        <f t="shared" ca="1" si="4"/>
        <v>42529</v>
      </c>
      <c r="J252">
        <v>0</v>
      </c>
      <c r="K252">
        <v>31158</v>
      </c>
      <c r="L252" t="s">
        <v>129</v>
      </c>
      <c r="M252" t="e">
        <f>VLOOKUP(DATA_GOES_HERE!Y252,VENUEID!$A$2:$B$28,2,TRUE)</f>
        <v>#N/A</v>
      </c>
      <c r="N25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2">
        <v>23</v>
      </c>
      <c r="Q252" t="e">
        <f>VLOOKUP([2]DATA!B252,[2]VENUEID!$A$2:$C$25,3,TRUE)</f>
        <v>#N/A</v>
      </c>
      <c r="R252" s="7">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6" t="str">
        <f>[2]NOWPLAYING!A254</f>
        <v>kcook</v>
      </c>
      <c r="B253">
        <f>DATA_GOES_HERE!A253</f>
        <v>0</v>
      </c>
      <c r="E253" s="8" t="str">
        <f>IF(DATA_GOES_HERE!F155,F253,"")</f>
        <v/>
      </c>
      <c r="F253">
        <f>DATA_GOES_HERE!AI253</f>
        <v>0</v>
      </c>
      <c r="G253" s="1">
        <f>DATA_GOES_HERE!J253</f>
        <v>0</v>
      </c>
      <c r="H253" s="1">
        <f>DATA_GOES_HERE!R253</f>
        <v>0</v>
      </c>
      <c r="I253" s="1">
        <f t="shared" ca="1" si="4"/>
        <v>42529</v>
      </c>
      <c r="J253">
        <v>0</v>
      </c>
      <c r="K253">
        <v>31158</v>
      </c>
      <c r="L253" t="s">
        <v>129</v>
      </c>
      <c r="M253" t="e">
        <f>VLOOKUP(DATA_GOES_HERE!Y253,VENUEID!$A$2:$B$28,2,TRUE)</f>
        <v>#N/A</v>
      </c>
      <c r="N25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3">
        <v>23</v>
      </c>
      <c r="Q253" t="e">
        <f>VLOOKUP([2]DATA!B253,[2]VENUEID!$A$2:$C$25,3,TRUE)</f>
        <v>#N/A</v>
      </c>
      <c r="R253" s="7">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6" t="str">
        <f>[2]NOWPLAYING!A255</f>
        <v>kcook</v>
      </c>
      <c r="B254">
        <f>DATA_GOES_HERE!A254</f>
        <v>0</v>
      </c>
      <c r="E254" s="8" t="str">
        <f>IF(DATA_GOES_HERE!F156,F254,"")</f>
        <v/>
      </c>
      <c r="F254">
        <f>DATA_GOES_HERE!AI254</f>
        <v>0</v>
      </c>
      <c r="G254" s="1">
        <f>DATA_GOES_HERE!J254</f>
        <v>0</v>
      </c>
      <c r="H254" s="1">
        <f>DATA_GOES_HERE!R254</f>
        <v>0</v>
      </c>
      <c r="I254" s="1">
        <f t="shared" ca="1" si="4"/>
        <v>42529</v>
      </c>
      <c r="J254">
        <v>0</v>
      </c>
      <c r="K254">
        <v>31158</v>
      </c>
      <c r="L254" t="s">
        <v>129</v>
      </c>
      <c r="M254" t="e">
        <f>VLOOKUP(DATA_GOES_HERE!Y254,VENUEID!$A$2:$B$28,2,TRUE)</f>
        <v>#N/A</v>
      </c>
      <c r="N25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4">
        <v>23</v>
      </c>
      <c r="Q254" t="e">
        <f>VLOOKUP([2]DATA!B254,[2]VENUEID!$A$2:$C$25,3,TRUE)</f>
        <v>#N/A</v>
      </c>
      <c r="R254" s="7">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6" t="str">
        <f>[2]NOWPLAYING!A256</f>
        <v>kcook</v>
      </c>
      <c r="B255">
        <f>DATA_GOES_HERE!A255</f>
        <v>0</v>
      </c>
      <c r="E255" s="8" t="str">
        <f>IF(DATA_GOES_HERE!F157,F255,"")</f>
        <v/>
      </c>
      <c r="F255">
        <f>DATA_GOES_HERE!AI255</f>
        <v>0</v>
      </c>
      <c r="G255" s="1">
        <f>DATA_GOES_HERE!J255</f>
        <v>0</v>
      </c>
      <c r="H255" s="1">
        <f>DATA_GOES_HERE!R255</f>
        <v>0</v>
      </c>
      <c r="I255" s="1">
        <f t="shared" ca="1" si="4"/>
        <v>42529</v>
      </c>
      <c r="J255">
        <v>0</v>
      </c>
      <c r="K255">
        <v>31158</v>
      </c>
      <c r="L255" t="s">
        <v>129</v>
      </c>
      <c r="M255" t="e">
        <f>VLOOKUP(DATA_GOES_HERE!Y255,VENUEID!$A$2:$B$28,2,TRUE)</f>
        <v>#N/A</v>
      </c>
      <c r="N25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5">
        <v>23</v>
      </c>
      <c r="Q255" t="e">
        <f>VLOOKUP([2]DATA!B255,[2]VENUEID!$A$2:$C$25,3,TRUE)</f>
        <v>#N/A</v>
      </c>
      <c r="R255" s="7">
        <f>DATA_GOES_HERE!M157</f>
        <v>0</v>
      </c>
      <c r="W255" t="str">
        <f>IF(DATA_GOES_HERE!L157="Monday",1," ")</f>
        <v xml:space="preserve"> </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6" t="str">
        <f>[2]NOWPLAYING!A257</f>
        <v>kcook</v>
      </c>
      <c r="B256">
        <f>DATA_GOES_HERE!A256</f>
        <v>0</v>
      </c>
      <c r="E256" s="8" t="str">
        <f>IF(DATA_GOES_HERE!F158,F256,"")</f>
        <v/>
      </c>
      <c r="F256">
        <f>DATA_GOES_HERE!AI256</f>
        <v>0</v>
      </c>
      <c r="G256" s="1">
        <f>DATA_GOES_HERE!J256</f>
        <v>0</v>
      </c>
      <c r="H256" s="1">
        <f>DATA_GOES_HERE!R256</f>
        <v>0</v>
      </c>
      <c r="I256" s="1">
        <f t="shared" ca="1" si="4"/>
        <v>42529</v>
      </c>
      <c r="J256">
        <v>0</v>
      </c>
      <c r="K256">
        <v>31158</v>
      </c>
      <c r="L256" t="s">
        <v>129</v>
      </c>
      <c r="M256" t="e">
        <f>VLOOKUP(DATA_GOES_HERE!Y256,VENUEID!$A$2:$B$28,2,TRUE)</f>
        <v>#N/A</v>
      </c>
      <c r="N25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6">
        <v>23</v>
      </c>
      <c r="Q256" t="e">
        <f>VLOOKUP([2]DATA!B256,[2]VENUEID!$A$2:$C$25,3,TRUE)</f>
        <v>#N/A</v>
      </c>
      <c r="R256" s="7">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6" t="str">
        <f>[2]NOWPLAYING!A258</f>
        <v>kcook</v>
      </c>
      <c r="B257">
        <f>DATA_GOES_HERE!A257</f>
        <v>0</v>
      </c>
      <c r="E257" s="8" t="str">
        <f>IF(DATA_GOES_HERE!F159,F257,"")</f>
        <v/>
      </c>
      <c r="F257">
        <f>DATA_GOES_HERE!AI257</f>
        <v>0</v>
      </c>
      <c r="G257" s="1">
        <f>DATA_GOES_HERE!J257</f>
        <v>0</v>
      </c>
      <c r="H257" s="1">
        <f>DATA_GOES_HERE!R257</f>
        <v>0</v>
      </c>
      <c r="I257" s="1">
        <f t="shared" ca="1" si="4"/>
        <v>42529</v>
      </c>
      <c r="J257">
        <v>0</v>
      </c>
      <c r="K257">
        <v>31158</v>
      </c>
      <c r="L257" t="s">
        <v>129</v>
      </c>
      <c r="M257" t="e">
        <f>VLOOKUP(DATA_GOES_HERE!Y257,VENUEID!$A$2:$B$28,2,TRUE)</f>
        <v>#N/A</v>
      </c>
      <c r="N25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7">
        <v>23</v>
      </c>
      <c r="Q257" t="e">
        <f>VLOOKUP([2]DATA!B257,[2]VENUEID!$A$2:$C$25,3,TRUE)</f>
        <v>#N/A</v>
      </c>
      <c r="R257" s="7">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6" t="str">
        <f>[2]NOWPLAYING!A259</f>
        <v>kcook</v>
      </c>
      <c r="B258">
        <f>DATA_GOES_HERE!A258</f>
        <v>0</v>
      </c>
      <c r="E258" s="8" t="str">
        <f>IF(DATA_GOES_HERE!F160,F258,"")</f>
        <v/>
      </c>
      <c r="F258">
        <f>DATA_GOES_HERE!AI258</f>
        <v>0</v>
      </c>
      <c r="G258" s="1">
        <f>DATA_GOES_HERE!J258</f>
        <v>0</v>
      </c>
      <c r="H258" s="1">
        <f>DATA_GOES_HERE!R258</f>
        <v>0</v>
      </c>
      <c r="I258" s="1">
        <f t="shared" ca="1" si="4"/>
        <v>42529</v>
      </c>
      <c r="J258">
        <v>0</v>
      </c>
      <c r="K258">
        <v>31158</v>
      </c>
      <c r="L258" t="s">
        <v>129</v>
      </c>
      <c r="M258" t="e">
        <f>VLOOKUP(DATA_GOES_HERE!Y258,VENUEID!$A$2:$B$28,2,TRUE)</f>
        <v>#N/A</v>
      </c>
      <c r="N25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8">
        <v>23</v>
      </c>
      <c r="Q258" t="e">
        <f>VLOOKUP([2]DATA!B258,[2]VENUEID!$A$2:$C$25,3,TRUE)</f>
        <v>#N/A</v>
      </c>
      <c r="R258" s="7">
        <f>DATA_GOES_HERE!M160</f>
        <v>0</v>
      </c>
      <c r="W258" t="str">
        <f>IF(DATA_GOES_HERE!L160="Monday",1," ")</f>
        <v xml:space="preserve"> </v>
      </c>
      <c r="X258" t="str">
        <f>IF(DATA_GOES_HERE!L160="Tuesday",1," ")</f>
        <v xml:space="preserve"> </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6" t="str">
        <f>[2]NOWPLAYING!A260</f>
        <v>kcook</v>
      </c>
      <c r="B259">
        <f>DATA_GOES_HERE!A259</f>
        <v>0</v>
      </c>
      <c r="E259" s="8" t="str">
        <f>IF(DATA_GOES_HERE!F161,F259,"")</f>
        <v/>
      </c>
      <c r="F259">
        <f>DATA_GOES_HERE!AI259</f>
        <v>0</v>
      </c>
      <c r="G259" s="1">
        <f>DATA_GOES_HERE!J259</f>
        <v>0</v>
      </c>
      <c r="H259" s="1">
        <f>DATA_GOES_HERE!R259</f>
        <v>0</v>
      </c>
      <c r="I259" s="1">
        <f t="shared" ca="1" si="4"/>
        <v>42529</v>
      </c>
      <c r="J259">
        <v>0</v>
      </c>
      <c r="K259">
        <v>31158</v>
      </c>
      <c r="L259" t="s">
        <v>129</v>
      </c>
      <c r="M259" t="e">
        <f>VLOOKUP(DATA_GOES_HERE!Y259,VENUEID!$A$2:$B$28,2,TRUE)</f>
        <v>#N/A</v>
      </c>
      <c r="N25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59">
        <v>23</v>
      </c>
      <c r="Q259" t="e">
        <f>VLOOKUP([2]DATA!B259,[2]VENUEID!$A$2:$C$25,3,TRUE)</f>
        <v>#N/A</v>
      </c>
      <c r="R259" s="7">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6" t="str">
        <f>[2]NOWPLAYING!A261</f>
        <v>kcook</v>
      </c>
      <c r="B260">
        <f>DATA_GOES_HERE!A260</f>
        <v>0</v>
      </c>
      <c r="E260" s="8" t="str">
        <f>IF(DATA_GOES_HERE!F162,F260,"")</f>
        <v/>
      </c>
      <c r="F260">
        <f>DATA_GOES_HERE!AI260</f>
        <v>0</v>
      </c>
      <c r="G260" s="1">
        <f>DATA_GOES_HERE!J260</f>
        <v>0</v>
      </c>
      <c r="H260" s="1">
        <f>DATA_GOES_HERE!R260</f>
        <v>0</v>
      </c>
      <c r="I260" s="1">
        <f t="shared" ca="1" si="4"/>
        <v>42529</v>
      </c>
      <c r="J260">
        <v>0</v>
      </c>
      <c r="K260">
        <v>31158</v>
      </c>
      <c r="L260" t="s">
        <v>129</v>
      </c>
      <c r="M260" t="e">
        <f>VLOOKUP(DATA_GOES_HERE!Y260,VENUEID!$A$2:$B$28,2,TRUE)</f>
        <v>#N/A</v>
      </c>
      <c r="N26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0">
        <v>23</v>
      </c>
      <c r="Q260" t="e">
        <f>VLOOKUP([2]DATA!B260,[2]VENUEID!$A$2:$C$25,3,TRUE)</f>
        <v>#N/A</v>
      </c>
      <c r="R260" s="7">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6" t="str">
        <f>[2]NOWPLAYING!A262</f>
        <v>kcook</v>
      </c>
      <c r="B261">
        <f>DATA_GOES_HERE!A261</f>
        <v>0</v>
      </c>
      <c r="E261" s="8" t="str">
        <f>IF(DATA_GOES_HERE!F163,F261,"")</f>
        <v/>
      </c>
      <c r="F261">
        <f>DATA_GOES_HERE!AI261</f>
        <v>0</v>
      </c>
      <c r="G261" s="1">
        <f>DATA_GOES_HERE!J261</f>
        <v>0</v>
      </c>
      <c r="H261" s="1">
        <f>DATA_GOES_HERE!R261</f>
        <v>0</v>
      </c>
      <c r="I261" s="1">
        <f t="shared" ca="1" si="4"/>
        <v>42529</v>
      </c>
      <c r="J261">
        <v>0</v>
      </c>
      <c r="K261">
        <v>31158</v>
      </c>
      <c r="L261" t="s">
        <v>129</v>
      </c>
      <c r="M261" t="e">
        <f>VLOOKUP(DATA_GOES_HERE!Y261,VENUEID!$A$2:$B$28,2,TRUE)</f>
        <v>#N/A</v>
      </c>
      <c r="N26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1">
        <v>23</v>
      </c>
      <c r="Q261" t="e">
        <f>VLOOKUP([2]DATA!B261,[2]VENUEID!$A$2:$C$25,3,TRUE)</f>
        <v>#N/A</v>
      </c>
      <c r="R261" s="7">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6" t="str">
        <f>[2]NOWPLAYING!A263</f>
        <v>kcook</v>
      </c>
      <c r="B262">
        <f>DATA_GOES_HERE!A262</f>
        <v>0</v>
      </c>
      <c r="E262" s="8" t="str">
        <f>IF(DATA_GOES_HERE!F164,F262,"")</f>
        <v/>
      </c>
      <c r="F262">
        <f>DATA_GOES_HERE!AI262</f>
        <v>0</v>
      </c>
      <c r="G262" s="1">
        <f>DATA_GOES_HERE!J262</f>
        <v>0</v>
      </c>
      <c r="H262" s="1">
        <f>DATA_GOES_HERE!R262</f>
        <v>0</v>
      </c>
      <c r="I262" s="1">
        <f t="shared" ca="1" si="4"/>
        <v>42529</v>
      </c>
      <c r="J262">
        <v>0</v>
      </c>
      <c r="K262">
        <v>31158</v>
      </c>
      <c r="L262" t="s">
        <v>129</v>
      </c>
      <c r="M262" t="e">
        <f>VLOOKUP(DATA_GOES_HERE!Y262,VENUEID!$A$2:$B$28,2,TRUE)</f>
        <v>#N/A</v>
      </c>
      <c r="N26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2">
        <v>23</v>
      </c>
      <c r="Q262" t="e">
        <f>VLOOKUP([2]DATA!B262,[2]VENUEID!$A$2:$C$25,3,TRUE)</f>
        <v>#N/A</v>
      </c>
      <c r="R262" s="7">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6" t="str">
        <f>[2]NOWPLAYING!A264</f>
        <v>kcook</v>
      </c>
      <c r="B263">
        <f>DATA_GOES_HERE!A263</f>
        <v>0</v>
      </c>
      <c r="E263" s="8" t="str">
        <f>IF(DATA_GOES_HERE!F165,F263,"")</f>
        <v/>
      </c>
      <c r="F263">
        <f>DATA_GOES_HERE!AI263</f>
        <v>0</v>
      </c>
      <c r="G263" s="1">
        <f>DATA_GOES_HERE!J263</f>
        <v>0</v>
      </c>
      <c r="H263" s="1">
        <f>DATA_GOES_HERE!R263</f>
        <v>0</v>
      </c>
      <c r="I263" s="1">
        <f t="shared" ref="I263:I269" ca="1" si="5">TODAY()</f>
        <v>42529</v>
      </c>
      <c r="J263">
        <v>0</v>
      </c>
      <c r="K263" t="e">
        <f>VLOOKUP([2]UNBOUNDCSV!B342,[2]VENUEID!$A$2:$B$28,2,TRUE)</f>
        <v>#N/A</v>
      </c>
      <c r="L263" t="s">
        <v>129</v>
      </c>
      <c r="M263" t="e">
        <f>VLOOKUP(DATA_GOES_HERE!Y263,VENUEID!$A$2:$B$28,2,TRUE)</f>
        <v>#N/A</v>
      </c>
      <c r="N26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3">
        <v>23</v>
      </c>
      <c r="Q263" t="e">
        <f>VLOOKUP([2]UNBOUNDCSV!B260,[2]VENUEID!$A$2:$C$25,3,TRUE)</f>
        <v>#N/A</v>
      </c>
      <c r="R263" s="7">
        <f>DATA_GOES_HERE!M165</f>
        <v>0</v>
      </c>
      <c r="W263" t="str">
        <f>IF(DATA_GOES_HERE!L165="Monday",1," ")</f>
        <v xml:space="preserve"> </v>
      </c>
      <c r="X263" t="str">
        <f>IF(DATA_GOES_HERE!L165="Tuesday",1," ")</f>
        <v xml:space="preserve"> </v>
      </c>
      <c r="Y263" t="str">
        <f>IF(DATA_GOES_HERE!L165="Wednesday",1," ")</f>
        <v xml:space="preserve"> </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6" t="str">
        <f>[2]NOWPLAYING!A265</f>
        <v>kcook</v>
      </c>
      <c r="B264">
        <f>DATA_GOES_HERE!A264</f>
        <v>0</v>
      </c>
      <c r="E264" s="8" t="str">
        <f>IF(DATA_GOES_HERE!F166,F264,"")</f>
        <v/>
      </c>
      <c r="F264">
        <f>DATA_GOES_HERE!AI264</f>
        <v>0</v>
      </c>
      <c r="G264" s="1">
        <f>DATA_GOES_HERE!J264</f>
        <v>0</v>
      </c>
      <c r="H264" s="1">
        <f>DATA_GOES_HERE!R264</f>
        <v>0</v>
      </c>
      <c r="I264" s="1">
        <f t="shared" ca="1" si="5"/>
        <v>42529</v>
      </c>
      <c r="J264">
        <v>0</v>
      </c>
      <c r="K264" t="e">
        <f>VLOOKUP([2]UNBOUNDCSV!B343,[2]VENUEID!$A$2:$B$28,2,TRUE)</f>
        <v>#N/A</v>
      </c>
      <c r="L264" t="s">
        <v>129</v>
      </c>
      <c r="M264" t="e">
        <f>VLOOKUP(DATA_GOES_HERE!Y264,VENUEID!$A$2:$B$28,2,TRUE)</f>
        <v>#N/A</v>
      </c>
      <c r="N26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4">
        <v>23</v>
      </c>
      <c r="Q264" t="e">
        <f>VLOOKUP([2]UNBOUNDCSV!B261,[2]VENUEID!$A$2:$C$25,3,TRUE)</f>
        <v>#N/A</v>
      </c>
      <c r="R264" s="7">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6" t="str">
        <f>[2]NOWPLAYING!A266</f>
        <v>kcook</v>
      </c>
      <c r="B265">
        <f>DATA_GOES_HERE!A265</f>
        <v>0</v>
      </c>
      <c r="E265" s="8" t="str">
        <f>IF(DATA_GOES_HERE!F167,F265,"")</f>
        <v/>
      </c>
      <c r="F265">
        <f>DATA_GOES_HERE!AI265</f>
        <v>0</v>
      </c>
      <c r="G265" s="1">
        <f>DATA_GOES_HERE!J265</f>
        <v>0</v>
      </c>
      <c r="H265" s="1">
        <f>DATA_GOES_HERE!R265</f>
        <v>0</v>
      </c>
      <c r="I265" s="1">
        <f t="shared" ca="1" si="5"/>
        <v>42529</v>
      </c>
      <c r="J265">
        <v>0</v>
      </c>
      <c r="K265" t="e">
        <f>VLOOKUP([2]UNBOUNDCSV!B344,[2]VENUEID!$A$2:$B$28,2,TRUE)</f>
        <v>#N/A</v>
      </c>
      <c r="L265" t="s">
        <v>129</v>
      </c>
      <c r="M265" t="e">
        <f>VLOOKUP(DATA_GOES_HERE!Y265,VENUEID!$A$2:$B$28,2,TRUE)</f>
        <v>#N/A</v>
      </c>
      <c r="N26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5">
        <v>23</v>
      </c>
      <c r="Q265" t="e">
        <f>VLOOKUP([2]UNBOUNDCSV!B262,[2]VENUEID!$A$2:$C$25,3,TRUE)</f>
        <v>#N/A</v>
      </c>
      <c r="R265" s="7">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6" t="str">
        <f>[2]NOWPLAYING!A267</f>
        <v>kcook</v>
      </c>
      <c r="B266">
        <f>DATA_GOES_HERE!A266</f>
        <v>0</v>
      </c>
      <c r="E266" s="8" t="str">
        <f>IF(DATA_GOES_HERE!F168,F266,"")</f>
        <v/>
      </c>
      <c r="F266">
        <f>DATA_GOES_HERE!AI266</f>
        <v>0</v>
      </c>
      <c r="G266" s="1">
        <f>DATA_GOES_HERE!J266</f>
        <v>0</v>
      </c>
      <c r="H266" s="1">
        <f>DATA_GOES_HERE!R266</f>
        <v>0</v>
      </c>
      <c r="I266" s="1">
        <f t="shared" ca="1" si="5"/>
        <v>42529</v>
      </c>
      <c r="J266">
        <v>0</v>
      </c>
      <c r="K266" t="e">
        <f>VLOOKUP([2]UNBOUNDCSV!B345,[2]VENUEID!$A$2:$B$28,2,TRUE)</f>
        <v>#N/A</v>
      </c>
      <c r="L266" t="s">
        <v>129</v>
      </c>
      <c r="M266" t="e">
        <f>VLOOKUP(DATA_GOES_HERE!Y266,VENUEID!$A$2:$B$28,2,TRUE)</f>
        <v>#N/A</v>
      </c>
      <c r="N26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6">
        <v>23</v>
      </c>
      <c r="Q266" t="e">
        <f>VLOOKUP([2]UNBOUNDCSV!B263,[2]VENUEID!$A$2:$C$25,3,TRUE)</f>
        <v>#N/A</v>
      </c>
      <c r="R266" s="7">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6" t="str">
        <f>[2]NOWPLAYING!A268</f>
        <v>kcook</v>
      </c>
      <c r="B267">
        <f>DATA_GOES_HERE!A267</f>
        <v>0</v>
      </c>
      <c r="E267" s="8" t="str">
        <f>IF(DATA_GOES_HERE!F169,F267,"")</f>
        <v/>
      </c>
      <c r="F267">
        <f>DATA_GOES_HERE!AI267</f>
        <v>0</v>
      </c>
      <c r="G267" s="1">
        <f>DATA_GOES_HERE!J267</f>
        <v>0</v>
      </c>
      <c r="H267" s="1">
        <f>DATA_GOES_HERE!R267</f>
        <v>0</v>
      </c>
      <c r="I267" s="1">
        <f t="shared" ca="1" si="5"/>
        <v>42529</v>
      </c>
      <c r="J267">
        <v>0</v>
      </c>
      <c r="K267" t="e">
        <f>VLOOKUP([2]UNBOUNDCSV!B346,[2]VENUEID!$A$2:$B$28,2,TRUE)</f>
        <v>#N/A</v>
      </c>
      <c r="L267" t="s">
        <v>129</v>
      </c>
      <c r="M267" t="e">
        <f>VLOOKUP(DATA_GOES_HERE!Y267,VENUEID!$A$2:$B$28,2,TRUE)</f>
        <v>#N/A</v>
      </c>
      <c r="N26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7">
        <v>23</v>
      </c>
      <c r="Q267" t="e">
        <f>VLOOKUP([2]UNBOUNDCSV!B264,[2]VENUEID!$A$2:$C$25,3,TRUE)</f>
        <v>#N/A</v>
      </c>
      <c r="R267" s="7">
        <f>DATA_GOES_HERE!M169</f>
        <v>0</v>
      </c>
      <c r="W267" t="str">
        <f>IF(DATA_GOES_HERE!L169="Monday",1," ")</f>
        <v xml:space="preserve"> </v>
      </c>
      <c r="X267" t="str">
        <f>IF(DATA_GOES_HERE!L169="Tuesday",1," ")</f>
        <v xml:space="preserve"> </v>
      </c>
      <c r="Y267" t="str">
        <f>IF(DATA_GOES_HERE!L169="Wednesday",1," ")</f>
        <v xml:space="preserve"> </v>
      </c>
      <c r="Z267" t="str">
        <f>IF(DATA_GOES_HERE!L169="Thursday",1," ")</f>
        <v xml:space="preserve"> </v>
      </c>
      <c r="AA267" t="str">
        <f>IF(DATA_GOES_HERE!L169="Friday",1," ")</f>
        <v xml:space="preserve"> </v>
      </c>
      <c r="AB267" t="str">
        <f>IF(DATA_GOES_HERE!L169="Saturday",1," ")</f>
        <v xml:space="preserve"> </v>
      </c>
      <c r="AC267" t="str">
        <f>IF(DATA_GOES_HERE!L169="Sunday",1," ")</f>
        <v xml:space="preserve"> </v>
      </c>
    </row>
    <row r="268" spans="1:29" x14ac:dyDescent="0.25">
      <c r="A268" s="6" t="str">
        <f>[2]NOWPLAYING!A269</f>
        <v>kcook</v>
      </c>
      <c r="B268">
        <f>DATA_GOES_HERE!A268</f>
        <v>0</v>
      </c>
      <c r="E268" s="8" t="str">
        <f>IF(DATA_GOES_HERE!F170,F268,"")</f>
        <v/>
      </c>
      <c r="F268">
        <f>DATA_GOES_HERE!AI268</f>
        <v>0</v>
      </c>
      <c r="G268" s="1">
        <f>DATA_GOES_HERE!J268</f>
        <v>0</v>
      </c>
      <c r="H268" s="1">
        <f>DATA_GOES_HERE!R268</f>
        <v>0</v>
      </c>
      <c r="I268" s="1">
        <f t="shared" ca="1" si="5"/>
        <v>42529</v>
      </c>
      <c r="J268">
        <v>0</v>
      </c>
      <c r="K268" t="e">
        <f>VLOOKUP([2]UNBOUNDCSV!B347,[2]VENUEID!$A$2:$B$28,2,TRUE)</f>
        <v>#N/A</v>
      </c>
      <c r="L268" t="s">
        <v>129</v>
      </c>
      <c r="M268" t="e">
        <f>VLOOKUP(DATA_GOES_HERE!Y268,VENUEID!$A$2:$B$28,2,TRUE)</f>
        <v>#N/A</v>
      </c>
      <c r="N26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8">
        <v>23</v>
      </c>
      <c r="Q268" t="e">
        <f>VLOOKUP([2]UNBOUNDCSV!B265,[2]VENUEID!$A$2:$C$25,3,TRUE)</f>
        <v>#N/A</v>
      </c>
      <c r="R268" s="7">
        <f>DATA_GOES_HERE!M170</f>
        <v>0</v>
      </c>
      <c r="W268" t="str">
        <f>IF(DATA_GOES_HERE!L170="Monday",1," ")</f>
        <v xml:space="preserve"> </v>
      </c>
      <c r="X268" t="str">
        <f>IF(DATA_GOES_HERE!L170="Tuesday",1," ")</f>
        <v xml:space="preserve"> </v>
      </c>
      <c r="Y268" t="str">
        <f>IF(DATA_GOES_HERE!L170="Wednesday",1," ")</f>
        <v xml:space="preserve"> </v>
      </c>
      <c r="Z268" t="str">
        <f>IF(DATA_GOES_HERE!L170="Thursday",1," ")</f>
        <v xml:space="preserve"> </v>
      </c>
      <c r="AA268" t="str">
        <f>IF(DATA_GOES_HERE!L170="Friday",1," ")</f>
        <v xml:space="preserve"> </v>
      </c>
      <c r="AB268" t="str">
        <f>IF(DATA_GOES_HERE!L170="Saturday",1," ")</f>
        <v xml:space="preserve"> </v>
      </c>
      <c r="AC268" t="str">
        <f>IF(DATA_GOES_HERE!L170="Sunday",1," ")</f>
        <v xml:space="preserve"> </v>
      </c>
    </row>
    <row r="269" spans="1:29" x14ac:dyDescent="0.25">
      <c r="A269" s="6" t="str">
        <f>[2]NOWPLAYING!A270</f>
        <v>kcook</v>
      </c>
      <c r="B269">
        <f>DATA_GOES_HERE!A269</f>
        <v>0</v>
      </c>
      <c r="E269" s="8" t="str">
        <f>IF(DATA_GOES_HERE!F171,F269,"")</f>
        <v/>
      </c>
      <c r="F269">
        <f>DATA_GOES_HERE!AI269</f>
        <v>0</v>
      </c>
      <c r="G269" s="1">
        <f>DATA_GOES_HERE!J269</f>
        <v>0</v>
      </c>
      <c r="H269" s="1">
        <f>DATA_GOES_HERE!R269</f>
        <v>0</v>
      </c>
      <c r="I269" s="1">
        <f t="shared" ca="1" si="5"/>
        <v>42529</v>
      </c>
      <c r="J269">
        <v>0</v>
      </c>
      <c r="K269" t="e">
        <f>VLOOKUP([2]UNBOUNDCSV!B348,[2]VENUEID!$A$2:$B$28,2,TRUE)</f>
        <v>#N/A</v>
      </c>
      <c r="L269" t="s">
        <v>129</v>
      </c>
      <c r="M269" t="e">
        <f>VLOOKUP(DATA_GOES_HERE!Y269,VENUEID!$A$2:$B$28,2,TRUE)</f>
        <v>#N/A</v>
      </c>
      <c r="N26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69">
        <v>23</v>
      </c>
      <c r="Q269" t="e">
        <f>VLOOKUP([2]UNBOUNDCSV!B266,[2]VENUEID!$A$2:$C$25,3,TRUE)</f>
        <v>#N/A</v>
      </c>
      <c r="R269" s="7">
        <f>DATA_GOES_HERE!M171</f>
        <v>0</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t="str">
        <f>IF(DATA_GOES_HERE!L171="Friday",1," ")</f>
        <v xml:space="preserve"> </v>
      </c>
      <c r="AB269" t="str">
        <f>IF(DATA_GOES_HERE!L171="Saturday",1," ")</f>
        <v xml:space="preserve"> </v>
      </c>
      <c r="AC269" t="str">
        <f>IF(DATA_GOES_HERE!L171="Sunday",1," ")</f>
        <v xml:space="preserve"> </v>
      </c>
    </row>
    <row r="270" spans="1:29" x14ac:dyDescent="0.25">
      <c r="A270" s="6" t="str">
        <f>[2]NOWPLAYING!A271</f>
        <v>kcook</v>
      </c>
      <c r="B270">
        <f>DATA_GOES_HERE!A270</f>
        <v>0</v>
      </c>
      <c r="E270" s="8" t="str">
        <f>IF(DATA_GOES_HERE!F172,F270,"")</f>
        <v/>
      </c>
      <c r="F270">
        <f>DATA_GOES_HERE!AI270</f>
        <v>0</v>
      </c>
      <c r="G270" s="1">
        <f>DATA_GOES_HERE!J270</f>
        <v>0</v>
      </c>
      <c r="H270" s="1">
        <f>DATA_GOES_HERE!R270</f>
        <v>0</v>
      </c>
      <c r="I270" s="1">
        <f t="shared" ref="I270:I301" ca="1" si="6">TODAY()</f>
        <v>42529</v>
      </c>
      <c r="J270">
        <v>0</v>
      </c>
      <c r="K270" t="e">
        <f>VLOOKUP([2]UNBOUNDCSV!B349,[2]VENUEID!$A$2:$B$28,2,TRUE)</f>
        <v>#N/A</v>
      </c>
      <c r="L270" t="s">
        <v>129</v>
      </c>
      <c r="M270" t="e">
        <f>VLOOKUP(DATA_GOES_HERE!Y270,VENUEID!$A$2:$B$28,2,TRUE)</f>
        <v>#N/A</v>
      </c>
      <c r="N27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0">
        <v>23</v>
      </c>
      <c r="Q270" t="e">
        <f>VLOOKUP([2]UNBOUNDCSV!B267,[2]VENUEID!$A$2:$C$25,3,TRUE)</f>
        <v>#N/A</v>
      </c>
      <c r="R270" s="7">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6" t="str">
        <f>[2]NOWPLAYING!A272</f>
        <v>kcook</v>
      </c>
      <c r="B271">
        <f>DATA_GOES_HERE!A271</f>
        <v>0</v>
      </c>
      <c r="E271" s="8" t="str">
        <f>IF(DATA_GOES_HERE!F173,F271,"")</f>
        <v/>
      </c>
      <c r="F271">
        <f>DATA_GOES_HERE!AI271</f>
        <v>0</v>
      </c>
      <c r="G271" s="1">
        <f>DATA_GOES_HERE!J271</f>
        <v>0</v>
      </c>
      <c r="H271" s="1">
        <f>DATA_GOES_HERE!R271</f>
        <v>0</v>
      </c>
      <c r="I271" s="1">
        <f t="shared" ca="1" si="6"/>
        <v>42529</v>
      </c>
      <c r="J271">
        <v>0</v>
      </c>
      <c r="K271" t="e">
        <f>VLOOKUP([2]UNBOUNDCSV!B350,[2]VENUEID!$A$2:$B$28,2,TRUE)</f>
        <v>#N/A</v>
      </c>
      <c r="L271" t="s">
        <v>129</v>
      </c>
      <c r="M271" t="e">
        <f>VLOOKUP(DATA_GOES_HERE!Y271,VENUEID!$A$2:$B$28,2,TRUE)</f>
        <v>#N/A</v>
      </c>
      <c r="N27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1">
        <v>23</v>
      </c>
      <c r="Q271" t="e">
        <f>VLOOKUP([2]UNBOUNDCSV!B268,[2]VENUEID!$A$2:$C$25,3,TRUE)</f>
        <v>#N/A</v>
      </c>
      <c r="R271" s="7">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6" t="str">
        <f>[2]NOWPLAYING!A273</f>
        <v>kcook</v>
      </c>
      <c r="B272">
        <f>DATA_GOES_HERE!A272</f>
        <v>0</v>
      </c>
      <c r="E272" s="8" t="str">
        <f>IF(DATA_GOES_HERE!F174,F272,"")</f>
        <v/>
      </c>
      <c r="F272">
        <f>DATA_GOES_HERE!AI272</f>
        <v>0</v>
      </c>
      <c r="G272" s="1">
        <f>DATA_GOES_HERE!J272</f>
        <v>0</v>
      </c>
      <c r="H272" s="1">
        <f>DATA_GOES_HERE!R272</f>
        <v>0</v>
      </c>
      <c r="I272" s="1">
        <f t="shared" ca="1" si="6"/>
        <v>42529</v>
      </c>
      <c r="J272">
        <v>0</v>
      </c>
      <c r="K272" t="e">
        <f>VLOOKUP([2]UNBOUNDCSV!B351,[2]VENUEID!$A$2:$B$28,2,TRUE)</f>
        <v>#N/A</v>
      </c>
      <c r="L272" t="s">
        <v>129</v>
      </c>
      <c r="M272" t="e">
        <f>VLOOKUP(DATA_GOES_HERE!Y272,VENUEID!$A$2:$B$28,2,TRUE)</f>
        <v>#N/A</v>
      </c>
      <c r="N27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2">
        <v>23</v>
      </c>
      <c r="Q272" t="e">
        <f>VLOOKUP([2]UNBOUNDCSV!B269,[2]VENUEID!$A$2:$C$25,3,TRUE)</f>
        <v>#N/A</v>
      </c>
      <c r="R272" s="7">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6" t="str">
        <f>[2]NOWPLAYING!A274</f>
        <v>kcook</v>
      </c>
      <c r="B273">
        <f>DATA_GOES_HERE!A273</f>
        <v>0</v>
      </c>
      <c r="E273" s="8" t="str">
        <f>IF(DATA_GOES_HERE!F175,F273,"")</f>
        <v/>
      </c>
      <c r="F273">
        <f>DATA_GOES_HERE!AI273</f>
        <v>0</v>
      </c>
      <c r="G273" s="1">
        <f>DATA_GOES_HERE!J273</f>
        <v>0</v>
      </c>
      <c r="H273" s="1">
        <f>DATA_GOES_HERE!R273</f>
        <v>0</v>
      </c>
      <c r="I273" s="1">
        <f t="shared" ca="1" si="6"/>
        <v>42529</v>
      </c>
      <c r="J273">
        <v>0</v>
      </c>
      <c r="K273" t="e">
        <f>VLOOKUP([2]UNBOUNDCSV!B352,[2]VENUEID!$A$2:$B$28,2,TRUE)</f>
        <v>#N/A</v>
      </c>
      <c r="L273" t="s">
        <v>129</v>
      </c>
      <c r="M273" t="e">
        <f>VLOOKUP(DATA_GOES_HERE!Y273,VENUEID!$A$2:$B$28,2,TRUE)</f>
        <v>#N/A</v>
      </c>
      <c r="N27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3">
        <v>23</v>
      </c>
      <c r="Q273" t="e">
        <f>VLOOKUP([2]UNBOUNDCSV!B270,[2]VENUEID!$A$2:$C$25,3,TRUE)</f>
        <v>#N/A</v>
      </c>
      <c r="R273" s="7">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6" t="str">
        <f>[2]NOWPLAYING!A275</f>
        <v>kcook</v>
      </c>
      <c r="B274">
        <f>DATA_GOES_HERE!A274</f>
        <v>0</v>
      </c>
      <c r="E274" s="8" t="str">
        <f>IF(DATA_GOES_HERE!F176,F274,"")</f>
        <v/>
      </c>
      <c r="F274">
        <f>DATA_GOES_HERE!AI274</f>
        <v>0</v>
      </c>
      <c r="G274" s="1">
        <f>DATA_GOES_HERE!J274</f>
        <v>0</v>
      </c>
      <c r="H274" s="1">
        <f>DATA_GOES_HERE!R274</f>
        <v>0</v>
      </c>
      <c r="I274" s="1">
        <f t="shared" ca="1" si="6"/>
        <v>42529</v>
      </c>
      <c r="J274">
        <v>0</v>
      </c>
      <c r="K274" t="e">
        <f>VLOOKUP([2]UNBOUNDCSV!B353,[2]VENUEID!$A$2:$B$28,2,TRUE)</f>
        <v>#N/A</v>
      </c>
      <c r="L274" t="s">
        <v>129</v>
      </c>
      <c r="M274" t="e">
        <f>VLOOKUP(DATA_GOES_HERE!Y274,VENUEID!$A$2:$B$28,2,TRUE)</f>
        <v>#N/A</v>
      </c>
      <c r="N27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4">
        <v>23</v>
      </c>
      <c r="Q274" t="e">
        <f>VLOOKUP([2]UNBOUNDCSV!B271,[2]VENUEID!$A$2:$C$25,3,TRUE)</f>
        <v>#N/A</v>
      </c>
      <c r="R274" s="7">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6" t="str">
        <f>[2]NOWPLAYING!A276</f>
        <v>kcook</v>
      </c>
      <c r="B275">
        <f>DATA_GOES_HERE!A275</f>
        <v>0</v>
      </c>
      <c r="E275" s="8" t="str">
        <f>IF(DATA_GOES_HERE!F177,F275,"")</f>
        <v/>
      </c>
      <c r="F275">
        <f>DATA_GOES_HERE!AI275</f>
        <v>0</v>
      </c>
      <c r="G275" s="1">
        <f>DATA_GOES_HERE!J275</f>
        <v>0</v>
      </c>
      <c r="H275" s="1">
        <f>DATA_GOES_HERE!R275</f>
        <v>0</v>
      </c>
      <c r="I275" s="1">
        <f t="shared" ca="1" si="6"/>
        <v>42529</v>
      </c>
      <c r="J275">
        <v>0</v>
      </c>
      <c r="K275" t="e">
        <f>VLOOKUP([2]UNBOUNDCSV!B354,[2]VENUEID!$A$2:$B$28,2,TRUE)</f>
        <v>#N/A</v>
      </c>
      <c r="L275" t="s">
        <v>129</v>
      </c>
      <c r="M275" t="e">
        <f>VLOOKUP(DATA_GOES_HERE!Y275,VENUEID!$A$2:$B$28,2,TRUE)</f>
        <v>#N/A</v>
      </c>
      <c r="N27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5">
        <v>23</v>
      </c>
      <c r="Q275" t="e">
        <f>VLOOKUP([2]UNBOUNDCSV!B272,[2]VENUEID!$A$2:$C$25,3,TRUE)</f>
        <v>#N/A</v>
      </c>
      <c r="R275" s="7">
        <f>DATA_GOES_HERE!M177</f>
        <v>0</v>
      </c>
      <c r="W275" t="str">
        <f>IF(DATA_GOES_HERE!L177="Monday",1," ")</f>
        <v xml:space="preserve"> </v>
      </c>
      <c r="X275" t="str">
        <f>IF(DATA_GOES_HERE!L177="Tuesday",1," ")</f>
        <v xml:space="preserve"> </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6" t="str">
        <f>[2]NOWPLAYING!A277</f>
        <v>kcook</v>
      </c>
      <c r="B276">
        <f>DATA_GOES_HERE!A276</f>
        <v>0</v>
      </c>
      <c r="E276" s="8" t="str">
        <f>IF(DATA_GOES_HERE!F178,F276,"")</f>
        <v/>
      </c>
      <c r="F276">
        <f>DATA_GOES_HERE!AI276</f>
        <v>0</v>
      </c>
      <c r="G276" s="1">
        <f>DATA_GOES_HERE!J276</f>
        <v>0</v>
      </c>
      <c r="H276" s="1">
        <f>DATA_GOES_HERE!R276</f>
        <v>0</v>
      </c>
      <c r="I276" s="1">
        <f t="shared" ca="1" si="6"/>
        <v>42529</v>
      </c>
      <c r="J276">
        <v>0</v>
      </c>
      <c r="K276" t="e">
        <f>VLOOKUP([2]UNBOUNDCSV!B355,[2]VENUEID!$A$2:$B$28,2,TRUE)</f>
        <v>#N/A</v>
      </c>
      <c r="L276" t="s">
        <v>129</v>
      </c>
      <c r="M276" t="e">
        <f>VLOOKUP(DATA_GOES_HERE!Y276,VENUEID!$A$2:$B$28,2,TRUE)</f>
        <v>#N/A</v>
      </c>
      <c r="N27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6">
        <v>23</v>
      </c>
      <c r="Q276" t="e">
        <f>VLOOKUP([2]UNBOUNDCSV!B273,[2]VENUEID!$A$2:$C$25,3,TRUE)</f>
        <v>#N/A</v>
      </c>
      <c r="R276" s="7">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6" t="str">
        <f>[2]NOWPLAYING!A278</f>
        <v>kcook</v>
      </c>
      <c r="B277">
        <f>DATA_GOES_HERE!A277</f>
        <v>0</v>
      </c>
      <c r="E277" s="8" t="str">
        <f>IF(DATA_GOES_HERE!F179,F277,"")</f>
        <v/>
      </c>
      <c r="F277">
        <f>DATA_GOES_HERE!AI277</f>
        <v>0</v>
      </c>
      <c r="G277" s="1">
        <f>DATA_GOES_HERE!J277</f>
        <v>0</v>
      </c>
      <c r="H277" s="1">
        <f>DATA_GOES_HERE!R277</f>
        <v>0</v>
      </c>
      <c r="I277" s="1">
        <f t="shared" ca="1" si="6"/>
        <v>42529</v>
      </c>
      <c r="J277">
        <v>0</v>
      </c>
      <c r="K277" t="e">
        <f>VLOOKUP([2]UNBOUNDCSV!B356,[2]VENUEID!$A$2:$B$28,2,TRUE)</f>
        <v>#N/A</v>
      </c>
      <c r="L277" t="s">
        <v>129</v>
      </c>
      <c r="M277" t="e">
        <f>VLOOKUP(DATA_GOES_HERE!Y277,VENUEID!$A$2:$B$28,2,TRUE)</f>
        <v>#N/A</v>
      </c>
      <c r="N27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7">
        <v>23</v>
      </c>
      <c r="Q277" t="e">
        <f>VLOOKUP([2]UNBOUNDCSV!B274,[2]VENUEID!$A$2:$C$25,3,TRUE)</f>
        <v>#N/A</v>
      </c>
      <c r="R277" s="7">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6" t="str">
        <f>[2]NOWPLAYING!A279</f>
        <v>kcook</v>
      </c>
      <c r="B278">
        <f>DATA_GOES_HERE!A278</f>
        <v>0</v>
      </c>
      <c r="E278" s="8" t="str">
        <f>IF(DATA_GOES_HERE!F180,F278,"")</f>
        <v/>
      </c>
      <c r="F278">
        <f>DATA_GOES_HERE!AI278</f>
        <v>0</v>
      </c>
      <c r="G278" s="1">
        <f>DATA_GOES_HERE!J278</f>
        <v>0</v>
      </c>
      <c r="H278" s="1">
        <f>DATA_GOES_HERE!R278</f>
        <v>0</v>
      </c>
      <c r="I278" s="1">
        <f t="shared" ca="1" si="6"/>
        <v>42529</v>
      </c>
      <c r="J278">
        <v>0</v>
      </c>
      <c r="K278" t="e">
        <f>VLOOKUP([2]UNBOUNDCSV!B357,[2]VENUEID!$A$2:$B$28,2,TRUE)</f>
        <v>#N/A</v>
      </c>
      <c r="L278" t="s">
        <v>129</v>
      </c>
      <c r="M278" t="e">
        <f>VLOOKUP(DATA_GOES_HERE!Y278,VENUEID!$A$2:$B$28,2,TRUE)</f>
        <v>#N/A</v>
      </c>
      <c r="N27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8">
        <v>23</v>
      </c>
      <c r="Q278" t="e">
        <f>VLOOKUP([2]UNBOUNDCSV!B275,[2]VENUEID!$A$2:$C$25,3,TRUE)</f>
        <v>#N/A</v>
      </c>
      <c r="R278" s="7">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6" t="str">
        <f>[2]NOWPLAYING!A280</f>
        <v>kcook</v>
      </c>
      <c r="B279">
        <f>DATA_GOES_HERE!A279</f>
        <v>0</v>
      </c>
      <c r="E279" s="8" t="str">
        <f>IF(DATA_GOES_HERE!F181,F279,"")</f>
        <v/>
      </c>
      <c r="F279">
        <f>DATA_GOES_HERE!AI279</f>
        <v>0</v>
      </c>
      <c r="G279" s="1">
        <f>DATA_GOES_HERE!J279</f>
        <v>0</v>
      </c>
      <c r="H279" s="1">
        <f>DATA_GOES_HERE!R279</f>
        <v>0</v>
      </c>
      <c r="I279" s="1">
        <f t="shared" ca="1" si="6"/>
        <v>42529</v>
      </c>
      <c r="J279">
        <v>0</v>
      </c>
      <c r="K279" t="e">
        <f>VLOOKUP([2]UNBOUNDCSV!B358,[2]VENUEID!$A$2:$B$28,2,TRUE)</f>
        <v>#N/A</v>
      </c>
      <c r="L279" t="s">
        <v>129</v>
      </c>
      <c r="M279" t="e">
        <f>VLOOKUP(DATA_GOES_HERE!Y279,VENUEID!$A$2:$B$28,2,TRUE)</f>
        <v>#N/A</v>
      </c>
      <c r="N27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79">
        <v>23</v>
      </c>
      <c r="Q279" t="e">
        <f>VLOOKUP([2]UNBOUNDCSV!B276,[2]VENUEID!$A$2:$C$25,3,TRUE)</f>
        <v>#N/A</v>
      </c>
      <c r="R279" s="7">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6" t="str">
        <f>[2]NOWPLAYING!A281</f>
        <v>kcook</v>
      </c>
      <c r="B280">
        <f>DATA_GOES_HERE!A280</f>
        <v>0</v>
      </c>
      <c r="E280" s="8" t="str">
        <f>IF(DATA_GOES_HERE!F182,F280,"")</f>
        <v/>
      </c>
      <c r="F280">
        <f>DATA_GOES_HERE!AI280</f>
        <v>0</v>
      </c>
      <c r="G280" s="1">
        <f>DATA_GOES_HERE!J280</f>
        <v>0</v>
      </c>
      <c r="H280" s="1">
        <f>DATA_GOES_HERE!R280</f>
        <v>0</v>
      </c>
      <c r="I280" s="1">
        <f t="shared" ca="1" si="6"/>
        <v>42529</v>
      </c>
      <c r="J280">
        <v>0</v>
      </c>
      <c r="K280" t="e">
        <f>VLOOKUP([2]UNBOUNDCSV!B359,[2]VENUEID!$A$2:$B$28,2,TRUE)</f>
        <v>#N/A</v>
      </c>
      <c r="L280" t="s">
        <v>129</v>
      </c>
      <c r="M280" t="e">
        <f>VLOOKUP(DATA_GOES_HERE!Y280,VENUEID!$A$2:$B$28,2,TRUE)</f>
        <v>#N/A</v>
      </c>
      <c r="N28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0">
        <v>23</v>
      </c>
      <c r="Q280" t="e">
        <f>VLOOKUP([2]UNBOUNDCSV!B277,[2]VENUEID!$A$2:$C$25,3,TRUE)</f>
        <v>#N/A</v>
      </c>
      <c r="R280" s="7">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6" t="str">
        <f>[2]NOWPLAYING!A282</f>
        <v>kcook</v>
      </c>
      <c r="B281">
        <f>DATA_GOES_HERE!A281</f>
        <v>0</v>
      </c>
      <c r="E281" s="8" t="str">
        <f>IF(DATA_GOES_HERE!F183,F281,"")</f>
        <v/>
      </c>
      <c r="F281">
        <f>DATA_GOES_HERE!AI281</f>
        <v>0</v>
      </c>
      <c r="G281" s="1">
        <f>DATA_GOES_HERE!J281</f>
        <v>0</v>
      </c>
      <c r="H281" s="1">
        <f>DATA_GOES_HERE!R281</f>
        <v>0</v>
      </c>
      <c r="I281" s="1">
        <f t="shared" ca="1" si="6"/>
        <v>42529</v>
      </c>
      <c r="J281">
        <v>0</v>
      </c>
      <c r="K281" t="e">
        <f>VLOOKUP([2]UNBOUNDCSV!B360,[2]VENUEID!$A$2:$B$28,2,TRUE)</f>
        <v>#N/A</v>
      </c>
      <c r="L281" t="s">
        <v>129</v>
      </c>
      <c r="M281" t="e">
        <f>VLOOKUP(DATA_GOES_HERE!Y281,VENUEID!$A$2:$B$28,2,TRUE)</f>
        <v>#N/A</v>
      </c>
      <c r="N28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1">
        <v>23</v>
      </c>
      <c r="Q281" t="e">
        <f>VLOOKUP([2]UNBOUNDCSV!B278,[2]VENUEID!$A$2:$C$25,3,TRUE)</f>
        <v>#N/A</v>
      </c>
      <c r="R281" s="7">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6" t="str">
        <f>[2]NOWPLAYING!A283</f>
        <v>kcook</v>
      </c>
      <c r="B282">
        <f>DATA_GOES_HERE!A282</f>
        <v>0</v>
      </c>
      <c r="E282" s="8" t="str">
        <f>IF(DATA_GOES_HERE!F184,F282,"")</f>
        <v/>
      </c>
      <c r="F282">
        <f>DATA_GOES_HERE!AI282</f>
        <v>0</v>
      </c>
      <c r="G282" s="1">
        <f>DATA_GOES_HERE!J282</f>
        <v>0</v>
      </c>
      <c r="H282" s="1">
        <f>DATA_GOES_HERE!R282</f>
        <v>0</v>
      </c>
      <c r="I282" s="1">
        <f t="shared" ca="1" si="6"/>
        <v>42529</v>
      </c>
      <c r="J282">
        <v>0</v>
      </c>
      <c r="K282" t="e">
        <f>VLOOKUP([2]UNBOUNDCSV!B361,[2]VENUEID!$A$2:$B$28,2,TRUE)</f>
        <v>#N/A</v>
      </c>
      <c r="L282" t="s">
        <v>129</v>
      </c>
      <c r="M282" t="e">
        <f>VLOOKUP(DATA_GOES_HERE!Y282,VENUEID!$A$2:$B$28,2,TRUE)</f>
        <v>#N/A</v>
      </c>
      <c r="N28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2">
        <v>23</v>
      </c>
      <c r="Q282" t="e">
        <f>VLOOKUP([2]UNBOUNDCSV!B279,[2]VENUEID!$A$2:$C$25,3,TRUE)</f>
        <v>#N/A</v>
      </c>
      <c r="R282" s="7">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6" t="str">
        <f>[2]NOWPLAYING!A284</f>
        <v>kcook</v>
      </c>
      <c r="B283">
        <f>DATA_GOES_HERE!A283</f>
        <v>0</v>
      </c>
      <c r="E283" s="8" t="str">
        <f>IF(DATA_GOES_HERE!F185,F283,"")</f>
        <v/>
      </c>
      <c r="F283">
        <f>DATA_GOES_HERE!AI283</f>
        <v>0</v>
      </c>
      <c r="G283" s="1">
        <f>DATA_GOES_HERE!J283</f>
        <v>0</v>
      </c>
      <c r="H283" s="1">
        <f>DATA_GOES_HERE!R283</f>
        <v>0</v>
      </c>
      <c r="I283" s="1">
        <f t="shared" ca="1" si="6"/>
        <v>42529</v>
      </c>
      <c r="J283">
        <v>0</v>
      </c>
      <c r="K283" t="e">
        <f>VLOOKUP([2]UNBOUNDCSV!B362,[2]VENUEID!$A$2:$B$28,2,TRUE)</f>
        <v>#N/A</v>
      </c>
      <c r="L283" t="s">
        <v>129</v>
      </c>
      <c r="M283" t="e">
        <f>VLOOKUP(DATA_GOES_HERE!Y283,VENUEID!$A$2:$B$28,2,TRUE)</f>
        <v>#N/A</v>
      </c>
      <c r="N28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3">
        <v>23</v>
      </c>
      <c r="Q283" t="e">
        <f>VLOOKUP([2]UNBOUNDCSV!B280,[2]VENUEID!$A$2:$C$25,3,TRUE)</f>
        <v>#N/A</v>
      </c>
      <c r="R283" s="7">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6" t="str">
        <f>[2]NOWPLAYING!A285</f>
        <v>kcook</v>
      </c>
      <c r="B284">
        <f>DATA_GOES_HERE!A284</f>
        <v>0</v>
      </c>
      <c r="E284" s="8" t="str">
        <f>IF(DATA_GOES_HERE!F186,F284,"")</f>
        <v/>
      </c>
      <c r="F284">
        <f>DATA_GOES_HERE!AI284</f>
        <v>0</v>
      </c>
      <c r="G284" s="1">
        <f>DATA_GOES_HERE!J284</f>
        <v>0</v>
      </c>
      <c r="H284" s="1">
        <f>DATA_GOES_HERE!R284</f>
        <v>0</v>
      </c>
      <c r="I284" s="1">
        <f t="shared" ca="1" si="6"/>
        <v>42529</v>
      </c>
      <c r="J284">
        <v>0</v>
      </c>
      <c r="K284" t="e">
        <f>VLOOKUP([2]UNBOUNDCSV!B363,[2]VENUEID!$A$2:$B$28,2,TRUE)</f>
        <v>#N/A</v>
      </c>
      <c r="L284" t="s">
        <v>129</v>
      </c>
      <c r="M284" t="e">
        <f>VLOOKUP(DATA_GOES_HERE!Y284,VENUEID!$A$2:$B$28,2,TRUE)</f>
        <v>#N/A</v>
      </c>
      <c r="N28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4">
        <v>23</v>
      </c>
      <c r="Q284" t="e">
        <f>VLOOKUP([2]UNBOUNDCSV!B281,[2]VENUEID!$A$2:$C$25,3,TRUE)</f>
        <v>#N/A</v>
      </c>
      <c r="R284" s="7">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6" t="str">
        <f>[2]NOWPLAYING!A286</f>
        <v>kcook</v>
      </c>
      <c r="B285">
        <f>DATA_GOES_HERE!A285</f>
        <v>0</v>
      </c>
      <c r="E285" s="8" t="str">
        <f>IF(DATA_GOES_HERE!F187,F285,"")</f>
        <v/>
      </c>
      <c r="F285">
        <f>DATA_GOES_HERE!AI285</f>
        <v>0</v>
      </c>
      <c r="G285" s="1">
        <f>DATA_GOES_HERE!J285</f>
        <v>0</v>
      </c>
      <c r="H285" s="1">
        <f>DATA_GOES_HERE!R285</f>
        <v>0</v>
      </c>
      <c r="I285" s="1">
        <f t="shared" ca="1" si="6"/>
        <v>42529</v>
      </c>
      <c r="J285">
        <v>0</v>
      </c>
      <c r="K285" t="e">
        <f>VLOOKUP([2]UNBOUNDCSV!B364,[2]VENUEID!$A$2:$B$28,2,TRUE)</f>
        <v>#N/A</v>
      </c>
      <c r="L285" t="s">
        <v>129</v>
      </c>
      <c r="M285" t="e">
        <f>VLOOKUP(DATA_GOES_HERE!Y285,VENUEID!$A$2:$B$28,2,TRUE)</f>
        <v>#N/A</v>
      </c>
      <c r="N28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5">
        <v>23</v>
      </c>
      <c r="Q285" t="e">
        <f>VLOOKUP([2]UNBOUNDCSV!B282,[2]VENUEID!$A$2:$C$25,3,TRUE)</f>
        <v>#N/A</v>
      </c>
      <c r="R285" s="7">
        <f>DATA_GOES_HERE!M187</f>
        <v>0</v>
      </c>
      <c r="W285" t="str">
        <f>IF(DATA_GOES_HERE!L187="Monday",1," ")</f>
        <v xml:space="preserve"> </v>
      </c>
      <c r="X285" t="str">
        <f>IF(DATA_GOES_HERE!L187="Tuesday",1," ")</f>
        <v xml:space="preserve"> </v>
      </c>
      <c r="Y285" t="str">
        <f>IF(DATA_GOES_HERE!L187="Wednesday",1," ")</f>
        <v xml:space="preserve"> </v>
      </c>
      <c r="Z285" t="str">
        <f>IF(DATA_GOES_HERE!L187="Thursday",1," ")</f>
        <v xml:space="preserve"> </v>
      </c>
      <c r="AA285" t="str">
        <f>IF(DATA_GOES_HERE!L187="Friday",1," ")</f>
        <v xml:space="preserve"> </v>
      </c>
      <c r="AB285" t="str">
        <f>IF(DATA_GOES_HERE!L187="Saturday",1," ")</f>
        <v xml:space="preserve"> </v>
      </c>
      <c r="AC285" t="str">
        <f>IF(DATA_GOES_HERE!L187="Sunday",1," ")</f>
        <v xml:space="preserve"> </v>
      </c>
    </row>
    <row r="286" spans="1:29" x14ac:dyDescent="0.25">
      <c r="A286" s="6" t="str">
        <f>[2]NOWPLAYING!A287</f>
        <v>kcook</v>
      </c>
      <c r="B286">
        <f>DATA_GOES_HERE!A286</f>
        <v>0</v>
      </c>
      <c r="E286" s="8" t="str">
        <f>IF(DATA_GOES_HERE!F188,F286,"")</f>
        <v/>
      </c>
      <c r="F286">
        <f>DATA_GOES_HERE!AI286</f>
        <v>0</v>
      </c>
      <c r="G286" s="1">
        <f>DATA_GOES_HERE!J286</f>
        <v>0</v>
      </c>
      <c r="H286" s="1">
        <f>DATA_GOES_HERE!R286</f>
        <v>0</v>
      </c>
      <c r="I286" s="1">
        <f t="shared" ca="1" si="6"/>
        <v>42529</v>
      </c>
      <c r="J286">
        <v>0</v>
      </c>
      <c r="K286" t="e">
        <f>VLOOKUP([2]UNBOUNDCSV!B365,[2]VENUEID!$A$2:$B$28,2,TRUE)</f>
        <v>#N/A</v>
      </c>
      <c r="L286" t="s">
        <v>129</v>
      </c>
      <c r="M286" t="e">
        <f>VLOOKUP(DATA_GOES_HERE!Y286,VENUEID!$A$2:$B$28,2,TRUE)</f>
        <v>#N/A</v>
      </c>
      <c r="N28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6">
        <v>23</v>
      </c>
      <c r="Q286" t="e">
        <f>VLOOKUP([2]UNBOUNDCSV!B283,[2]VENUEID!$A$2:$C$25,3,TRUE)</f>
        <v>#N/A</v>
      </c>
      <c r="R286" s="7">
        <f>DATA_GOES_HERE!M188</f>
        <v>0</v>
      </c>
      <c r="W286" t="str">
        <f>IF(DATA_GOES_HERE!L188="Monday",1," ")</f>
        <v xml:space="preserve"> </v>
      </c>
      <c r="X286" t="str">
        <f>IF(DATA_GOES_HERE!L188="Tuesday",1," ")</f>
        <v xml:space="preserve"> </v>
      </c>
      <c r="Y286" t="str">
        <f>IF(DATA_GOES_HERE!L188="Wednesday",1," ")</f>
        <v xml:space="preserve"> </v>
      </c>
      <c r="Z286" t="str">
        <f>IF(DATA_GOES_HERE!L188="Thursday",1," ")</f>
        <v xml:space="preserve"> </v>
      </c>
      <c r="AA286" t="str">
        <f>IF(DATA_GOES_HERE!L188="Friday",1," ")</f>
        <v xml:space="preserve"> </v>
      </c>
      <c r="AB286" t="str">
        <f>IF(DATA_GOES_HERE!L188="Saturday",1," ")</f>
        <v xml:space="preserve"> </v>
      </c>
      <c r="AC286" t="str">
        <f>IF(DATA_GOES_HERE!L188="Sunday",1," ")</f>
        <v xml:space="preserve"> </v>
      </c>
    </row>
    <row r="287" spans="1:29" x14ac:dyDescent="0.25">
      <c r="A287" s="6" t="str">
        <f>[2]NOWPLAYING!A288</f>
        <v>kcook</v>
      </c>
      <c r="B287">
        <f>DATA_GOES_HERE!A287</f>
        <v>0</v>
      </c>
      <c r="E287" s="8" t="str">
        <f>IF(DATA_GOES_HERE!F189,F287,"")</f>
        <v/>
      </c>
      <c r="F287">
        <f>DATA_GOES_HERE!AI287</f>
        <v>0</v>
      </c>
      <c r="G287" s="1">
        <f>DATA_GOES_HERE!J287</f>
        <v>0</v>
      </c>
      <c r="H287" s="1">
        <f>DATA_GOES_HERE!R287</f>
        <v>0</v>
      </c>
      <c r="I287" s="1">
        <f t="shared" ca="1" si="6"/>
        <v>42529</v>
      </c>
      <c r="J287">
        <v>0</v>
      </c>
      <c r="K287" t="e">
        <f>VLOOKUP([2]UNBOUNDCSV!B366,[2]VENUEID!$A$2:$B$28,2,TRUE)</f>
        <v>#N/A</v>
      </c>
      <c r="L287" t="s">
        <v>129</v>
      </c>
      <c r="M287" t="e">
        <f>VLOOKUP(DATA_GOES_HERE!Y287,VENUEID!$A$2:$B$28,2,TRUE)</f>
        <v>#N/A</v>
      </c>
      <c r="N28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7">
        <v>23</v>
      </c>
      <c r="Q287" t="e">
        <f>VLOOKUP([2]UNBOUNDCSV!B284,[2]VENUEID!$A$2:$C$25,3,TRUE)</f>
        <v>#N/A</v>
      </c>
      <c r="R287" s="7">
        <f>DATA_GOES_HERE!M189</f>
        <v>0</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t="str">
        <f>IF(DATA_GOES_HERE!L189="Friday",1," ")</f>
        <v xml:space="preserve"> </v>
      </c>
      <c r="AB287" t="str">
        <f>IF(DATA_GOES_HERE!L189="Saturday",1," ")</f>
        <v xml:space="preserve"> </v>
      </c>
      <c r="AC287" t="str">
        <f>IF(DATA_GOES_HERE!L189="Sunday",1," ")</f>
        <v xml:space="preserve"> </v>
      </c>
    </row>
    <row r="288" spans="1:29" x14ac:dyDescent="0.25">
      <c r="A288" s="6" t="str">
        <f>[2]NOWPLAYING!A289</f>
        <v>kcook</v>
      </c>
      <c r="B288">
        <f>DATA_GOES_HERE!A288</f>
        <v>0</v>
      </c>
      <c r="E288" s="8" t="str">
        <f>IF(DATA_GOES_HERE!F190,F288,"")</f>
        <v/>
      </c>
      <c r="F288">
        <f>DATA_GOES_HERE!AI288</f>
        <v>0</v>
      </c>
      <c r="G288" s="1">
        <f>DATA_GOES_HERE!J288</f>
        <v>0</v>
      </c>
      <c r="H288" s="1">
        <f>DATA_GOES_HERE!R288</f>
        <v>0</v>
      </c>
      <c r="I288" s="1">
        <f t="shared" ca="1" si="6"/>
        <v>42529</v>
      </c>
      <c r="J288">
        <v>0</v>
      </c>
      <c r="K288" t="e">
        <f>VLOOKUP([2]UNBOUNDCSV!B367,[2]VENUEID!$A$2:$B$28,2,TRUE)</f>
        <v>#N/A</v>
      </c>
      <c r="L288" t="s">
        <v>129</v>
      </c>
      <c r="M288" t="e">
        <f>VLOOKUP(DATA_GOES_HERE!Y288,VENUEID!$A$2:$B$28,2,TRUE)</f>
        <v>#N/A</v>
      </c>
      <c r="N28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8">
        <v>23</v>
      </c>
      <c r="Q288" t="e">
        <f>VLOOKUP([2]UNBOUNDCSV!B285,[2]VENUEID!$A$2:$C$25,3,TRUE)</f>
        <v>#N/A</v>
      </c>
      <c r="R288" s="7">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6" t="str">
        <f>[2]NOWPLAYING!A290</f>
        <v>kcook</v>
      </c>
      <c r="B289">
        <f>DATA_GOES_HERE!A289</f>
        <v>0</v>
      </c>
      <c r="E289" s="8" t="str">
        <f>IF(DATA_GOES_HERE!F191,F289,"")</f>
        <v/>
      </c>
      <c r="F289">
        <f>DATA_GOES_HERE!AI289</f>
        <v>0</v>
      </c>
      <c r="G289" s="1">
        <f>DATA_GOES_HERE!J289</f>
        <v>0</v>
      </c>
      <c r="H289" s="1">
        <f>DATA_GOES_HERE!R289</f>
        <v>0</v>
      </c>
      <c r="I289" s="1">
        <f t="shared" ca="1" si="6"/>
        <v>42529</v>
      </c>
      <c r="J289">
        <v>0</v>
      </c>
      <c r="K289" t="e">
        <f>VLOOKUP([2]UNBOUNDCSV!B368,[2]VENUEID!$A$2:$B$28,2,TRUE)</f>
        <v>#N/A</v>
      </c>
      <c r="L289" t="s">
        <v>129</v>
      </c>
      <c r="M289" t="e">
        <f>VLOOKUP(DATA_GOES_HERE!Y289,VENUEID!$A$2:$B$28,2,TRUE)</f>
        <v>#N/A</v>
      </c>
      <c r="N28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89">
        <v>23</v>
      </c>
      <c r="Q289" t="e">
        <f>VLOOKUP([2]UNBOUNDCSV!B286,[2]VENUEID!$A$2:$C$25,3,TRUE)</f>
        <v>#N/A</v>
      </c>
      <c r="R289" s="7">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6" t="str">
        <f>[2]NOWPLAYING!A291</f>
        <v>kcook</v>
      </c>
      <c r="B290">
        <f>DATA_GOES_HERE!A290</f>
        <v>0</v>
      </c>
      <c r="E290" s="8" t="str">
        <f>IF(DATA_GOES_HERE!F192,F290,"")</f>
        <v/>
      </c>
      <c r="F290">
        <f>DATA_GOES_HERE!AI290</f>
        <v>0</v>
      </c>
      <c r="G290" s="1">
        <f>DATA_GOES_HERE!J290</f>
        <v>0</v>
      </c>
      <c r="H290" s="1">
        <f>DATA_GOES_HERE!R290</f>
        <v>0</v>
      </c>
      <c r="I290" s="1">
        <f t="shared" ca="1" si="6"/>
        <v>42529</v>
      </c>
      <c r="J290">
        <v>0</v>
      </c>
      <c r="K290" t="e">
        <f>VLOOKUP([2]UNBOUNDCSV!B369,[2]VENUEID!$A$2:$B$28,2,TRUE)</f>
        <v>#N/A</v>
      </c>
      <c r="L290" t="s">
        <v>129</v>
      </c>
      <c r="M290" t="e">
        <f>VLOOKUP(DATA_GOES_HERE!Y290,VENUEID!$A$2:$B$28,2,TRUE)</f>
        <v>#N/A</v>
      </c>
      <c r="N29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0">
        <v>23</v>
      </c>
      <c r="Q290" t="e">
        <f>VLOOKUP([2]UNBOUNDCSV!B287,[2]VENUEID!$A$2:$C$25,3,TRUE)</f>
        <v>#N/A</v>
      </c>
      <c r="R290" s="7">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6" t="str">
        <f>[2]NOWPLAYING!A292</f>
        <v>kcook</v>
      </c>
      <c r="B291">
        <f>DATA_GOES_HERE!A291</f>
        <v>0</v>
      </c>
      <c r="E291" s="8" t="str">
        <f>IF(DATA_GOES_HERE!F193,F291,"")</f>
        <v/>
      </c>
      <c r="F291">
        <f>DATA_GOES_HERE!AI291</f>
        <v>0</v>
      </c>
      <c r="G291" s="1">
        <f>DATA_GOES_HERE!J291</f>
        <v>0</v>
      </c>
      <c r="H291" s="1">
        <f>DATA_GOES_HERE!R291</f>
        <v>0</v>
      </c>
      <c r="I291" s="1">
        <f t="shared" ca="1" si="6"/>
        <v>42529</v>
      </c>
      <c r="J291">
        <v>0</v>
      </c>
      <c r="K291" t="e">
        <f>VLOOKUP([2]UNBOUNDCSV!B370,[2]VENUEID!$A$2:$B$28,2,TRUE)</f>
        <v>#N/A</v>
      </c>
      <c r="L291" t="s">
        <v>129</v>
      </c>
      <c r="M291" t="e">
        <f>VLOOKUP(DATA_GOES_HERE!Y291,VENUEID!$A$2:$B$28,2,TRUE)</f>
        <v>#N/A</v>
      </c>
      <c r="N29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1">
        <v>23</v>
      </c>
      <c r="Q291" t="e">
        <f>VLOOKUP([2]UNBOUNDCSV!B288,[2]VENUEID!$A$2:$C$25,3,TRUE)</f>
        <v>#N/A</v>
      </c>
      <c r="R291" s="7">
        <f>DATA_GOES_HERE!M193</f>
        <v>0</v>
      </c>
      <c r="W291" t="str">
        <f>IF(DATA_GOES_HERE!L193="Monday",1," ")</f>
        <v xml:space="preserve"> </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6" t="str">
        <f>[2]NOWPLAYING!A293</f>
        <v>kcook</v>
      </c>
      <c r="B292">
        <f>DATA_GOES_HERE!A292</f>
        <v>0</v>
      </c>
      <c r="E292" s="8" t="str">
        <f>IF(DATA_GOES_HERE!F194,F292,"")</f>
        <v/>
      </c>
      <c r="F292">
        <f>DATA_GOES_HERE!AI292</f>
        <v>0</v>
      </c>
      <c r="G292" s="1">
        <f>DATA_GOES_HERE!J292</f>
        <v>0</v>
      </c>
      <c r="H292" s="1">
        <f>DATA_GOES_HERE!R292</f>
        <v>0</v>
      </c>
      <c r="I292" s="1">
        <f t="shared" ca="1" si="6"/>
        <v>42529</v>
      </c>
      <c r="J292">
        <v>0</v>
      </c>
      <c r="K292" t="e">
        <f>VLOOKUP([2]UNBOUNDCSV!B371,[2]VENUEID!$A$2:$B$28,2,TRUE)</f>
        <v>#N/A</v>
      </c>
      <c r="L292" t="s">
        <v>129</v>
      </c>
      <c r="M292" t="e">
        <f>VLOOKUP(DATA_GOES_HERE!Y292,VENUEID!$A$2:$B$28,2,TRUE)</f>
        <v>#N/A</v>
      </c>
      <c r="N29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2">
        <v>23</v>
      </c>
      <c r="Q292" t="e">
        <f>VLOOKUP([2]UNBOUNDCSV!B289,[2]VENUEID!$A$2:$C$25,3,TRUE)</f>
        <v>#N/A</v>
      </c>
      <c r="R292" s="7">
        <f>DATA_GOES_HERE!M194</f>
        <v>0</v>
      </c>
      <c r="W292" t="str">
        <f>IF(DATA_GOES_HERE!L194="Monday",1," ")</f>
        <v xml:space="preserve"> </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6" t="str">
        <f>[2]NOWPLAYING!A294</f>
        <v>kcook</v>
      </c>
      <c r="B293">
        <f>DATA_GOES_HERE!A293</f>
        <v>0</v>
      </c>
      <c r="E293" s="8" t="str">
        <f>IF(DATA_GOES_HERE!F195,F293,"")</f>
        <v/>
      </c>
      <c r="F293">
        <f>DATA_GOES_HERE!AI293</f>
        <v>0</v>
      </c>
      <c r="G293" s="1">
        <f>DATA_GOES_HERE!J293</f>
        <v>0</v>
      </c>
      <c r="H293" s="1">
        <f>DATA_GOES_HERE!R293</f>
        <v>0</v>
      </c>
      <c r="I293" s="1">
        <f t="shared" ca="1" si="6"/>
        <v>42529</v>
      </c>
      <c r="J293">
        <v>0</v>
      </c>
      <c r="K293" t="e">
        <f>VLOOKUP([2]UNBOUNDCSV!B372,[2]VENUEID!$A$2:$B$28,2,TRUE)</f>
        <v>#N/A</v>
      </c>
      <c r="L293" t="s">
        <v>129</v>
      </c>
      <c r="M293" t="e">
        <f>VLOOKUP(DATA_GOES_HERE!Y293,VENUEID!$A$2:$B$28,2,TRUE)</f>
        <v>#N/A</v>
      </c>
      <c r="N29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3">
        <v>23</v>
      </c>
      <c r="Q293" t="e">
        <f>VLOOKUP([2]UNBOUNDCSV!B290,[2]VENUEID!$A$2:$C$25,3,TRUE)</f>
        <v>#N/A</v>
      </c>
      <c r="R293" s="7">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6" t="str">
        <f>[2]NOWPLAYING!A295</f>
        <v>kcook</v>
      </c>
      <c r="B294">
        <f>DATA_GOES_HERE!A294</f>
        <v>0</v>
      </c>
      <c r="E294" s="8" t="str">
        <f>IF(DATA_GOES_HERE!F196,F294,"")</f>
        <v/>
      </c>
      <c r="F294">
        <f>DATA_GOES_HERE!AI294</f>
        <v>0</v>
      </c>
      <c r="G294" s="1">
        <f>DATA_GOES_HERE!J294</f>
        <v>0</v>
      </c>
      <c r="H294" s="1">
        <f>DATA_GOES_HERE!R294</f>
        <v>0</v>
      </c>
      <c r="I294" s="1">
        <f t="shared" ca="1" si="6"/>
        <v>42529</v>
      </c>
      <c r="J294">
        <v>0</v>
      </c>
      <c r="K294" t="e">
        <f>VLOOKUP([2]UNBOUNDCSV!B373,[2]VENUEID!$A$2:$B$28,2,TRUE)</f>
        <v>#N/A</v>
      </c>
      <c r="L294" t="s">
        <v>129</v>
      </c>
      <c r="M294" t="e">
        <f>VLOOKUP(DATA_GOES_HERE!Y294,VENUEID!$A$2:$B$28,2,TRUE)</f>
        <v>#N/A</v>
      </c>
      <c r="N29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4">
        <v>23</v>
      </c>
      <c r="Q294" t="e">
        <f>VLOOKUP([2]UNBOUNDCSV!B291,[2]VENUEID!$A$2:$C$25,3,TRUE)</f>
        <v>#N/A</v>
      </c>
      <c r="R294" s="7">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6" t="str">
        <f>[2]NOWPLAYING!A296</f>
        <v>kcook</v>
      </c>
      <c r="B295">
        <f>DATA_GOES_HERE!A295</f>
        <v>0</v>
      </c>
      <c r="E295" s="8" t="str">
        <f>IF(DATA_GOES_HERE!F197,F295,"")</f>
        <v/>
      </c>
      <c r="F295">
        <f>DATA_GOES_HERE!AI295</f>
        <v>0</v>
      </c>
      <c r="G295" s="1">
        <f>DATA_GOES_HERE!J295</f>
        <v>0</v>
      </c>
      <c r="H295" s="1">
        <f>DATA_GOES_HERE!R295</f>
        <v>0</v>
      </c>
      <c r="I295" s="1">
        <f t="shared" ca="1" si="6"/>
        <v>42529</v>
      </c>
      <c r="J295">
        <v>0</v>
      </c>
      <c r="K295" t="e">
        <f>VLOOKUP([2]UNBOUNDCSV!B374,[2]VENUEID!$A$2:$B$28,2,TRUE)</f>
        <v>#N/A</v>
      </c>
      <c r="L295" t="s">
        <v>129</v>
      </c>
      <c r="M295" t="e">
        <f>VLOOKUP(DATA_GOES_HERE!Y295,VENUEID!$A$2:$B$28,2,TRUE)</f>
        <v>#N/A</v>
      </c>
      <c r="N29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5">
        <v>23</v>
      </c>
      <c r="Q295" t="e">
        <f>VLOOKUP([2]UNBOUNDCSV!B292,[2]VENUEID!$A$2:$C$25,3,TRUE)</f>
        <v>#N/A</v>
      </c>
      <c r="R295" s="7">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6" t="str">
        <f>[2]NOWPLAYING!A297</f>
        <v>kcook</v>
      </c>
      <c r="B296">
        <f>DATA_GOES_HERE!A296</f>
        <v>0</v>
      </c>
      <c r="E296" s="8" t="str">
        <f>IF(DATA_GOES_HERE!F198,F296,"")</f>
        <v/>
      </c>
      <c r="F296">
        <f>DATA_GOES_HERE!AI296</f>
        <v>0</v>
      </c>
      <c r="G296" s="1">
        <f>DATA_GOES_HERE!J296</f>
        <v>0</v>
      </c>
      <c r="H296" s="1">
        <f>DATA_GOES_HERE!R296</f>
        <v>0</v>
      </c>
      <c r="I296" s="1">
        <f t="shared" ca="1" si="6"/>
        <v>42529</v>
      </c>
      <c r="J296">
        <v>0</v>
      </c>
      <c r="K296" t="e">
        <f>VLOOKUP([2]UNBOUNDCSV!B375,[2]VENUEID!$A$2:$B$28,2,TRUE)</f>
        <v>#N/A</v>
      </c>
      <c r="L296" t="s">
        <v>129</v>
      </c>
      <c r="M296" t="e">
        <f>VLOOKUP(DATA_GOES_HERE!Y296,VENUEID!$A$2:$B$28,2,TRUE)</f>
        <v>#N/A</v>
      </c>
      <c r="N29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6">
        <v>23</v>
      </c>
      <c r="Q296" t="e">
        <f>VLOOKUP([2]UNBOUNDCSV!B293,[2]VENUEID!$A$2:$C$25,3,TRUE)</f>
        <v>#N/A</v>
      </c>
      <c r="R296" s="7">
        <f>DATA_GOES_HERE!M198</f>
        <v>0</v>
      </c>
      <c r="W296" t="str">
        <f>IF(DATA_GOES_HERE!L198="Monday",1," ")</f>
        <v xml:space="preserve"> </v>
      </c>
      <c r="X296" t="str">
        <f>IF(DATA_GOES_HERE!L198="Tuesday",1," ")</f>
        <v xml:space="preserve"> </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6" t="str">
        <f>[2]NOWPLAYING!A298</f>
        <v>kcook</v>
      </c>
      <c r="B297">
        <f>DATA_GOES_HERE!A297</f>
        <v>0</v>
      </c>
      <c r="E297" s="8" t="str">
        <f>IF(DATA_GOES_HERE!F199,F297,"")</f>
        <v/>
      </c>
      <c r="F297">
        <f>DATA_GOES_HERE!AI297</f>
        <v>0</v>
      </c>
      <c r="G297" s="1">
        <f>DATA_GOES_HERE!J297</f>
        <v>0</v>
      </c>
      <c r="H297" s="1">
        <f>DATA_GOES_HERE!R297</f>
        <v>0</v>
      </c>
      <c r="I297" s="1">
        <f t="shared" ca="1" si="6"/>
        <v>42529</v>
      </c>
      <c r="J297">
        <v>0</v>
      </c>
      <c r="K297" t="e">
        <f>VLOOKUP([2]UNBOUNDCSV!B376,[2]VENUEID!$A$2:$B$28,2,TRUE)</f>
        <v>#N/A</v>
      </c>
      <c r="L297" t="s">
        <v>129</v>
      </c>
      <c r="M297" t="e">
        <f>VLOOKUP(DATA_GOES_HERE!Y297,VENUEID!$A$2:$B$28,2,TRUE)</f>
        <v>#N/A</v>
      </c>
      <c r="N29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7">
        <v>23</v>
      </c>
      <c r="Q297" t="e">
        <f>VLOOKUP([2]UNBOUNDCSV!B294,[2]VENUEID!$A$2:$C$25,3,TRUE)</f>
        <v>#N/A</v>
      </c>
      <c r="R297" s="7">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6" t="str">
        <f>[2]NOWPLAYING!A299</f>
        <v>kcook</v>
      </c>
      <c r="B298">
        <f>DATA_GOES_HERE!A298</f>
        <v>0</v>
      </c>
      <c r="E298" s="8" t="str">
        <f>IF(DATA_GOES_HERE!F200,F298,"")</f>
        <v/>
      </c>
      <c r="F298">
        <f>DATA_GOES_HERE!AI298</f>
        <v>0</v>
      </c>
      <c r="G298" s="1">
        <f>DATA_GOES_HERE!J298</f>
        <v>0</v>
      </c>
      <c r="H298" s="1">
        <f>DATA_GOES_HERE!R298</f>
        <v>0</v>
      </c>
      <c r="I298" s="1">
        <f t="shared" ca="1" si="6"/>
        <v>42529</v>
      </c>
      <c r="J298">
        <v>0</v>
      </c>
      <c r="K298" t="e">
        <f>VLOOKUP([2]UNBOUNDCSV!B377,[2]VENUEID!$A$2:$B$28,2,TRUE)</f>
        <v>#N/A</v>
      </c>
      <c r="L298" t="s">
        <v>129</v>
      </c>
      <c r="M298" t="e">
        <f>VLOOKUP(DATA_GOES_HERE!Y298,VENUEID!$A$2:$B$28,2,TRUE)</f>
        <v>#N/A</v>
      </c>
      <c r="N29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8">
        <v>23</v>
      </c>
      <c r="Q298" t="e">
        <f>VLOOKUP([2]UNBOUNDCSV!B295,[2]VENUEID!$A$2:$C$25,3,TRUE)</f>
        <v>#N/A</v>
      </c>
      <c r="R298" s="7">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6" t="str">
        <f>[2]NOWPLAYING!A300</f>
        <v>kcook</v>
      </c>
      <c r="B299">
        <f>DATA_GOES_HERE!A299</f>
        <v>0</v>
      </c>
      <c r="E299" s="8" t="str">
        <f>IF(DATA_GOES_HERE!F201,F299,"")</f>
        <v/>
      </c>
      <c r="F299">
        <f>DATA_GOES_HERE!AI299</f>
        <v>0</v>
      </c>
      <c r="G299" s="1">
        <f>DATA_GOES_HERE!J299</f>
        <v>0</v>
      </c>
      <c r="H299" s="1">
        <f>DATA_GOES_HERE!R299</f>
        <v>0</v>
      </c>
      <c r="I299" s="1">
        <f t="shared" ca="1" si="6"/>
        <v>42529</v>
      </c>
      <c r="J299">
        <v>0</v>
      </c>
      <c r="K299" t="e">
        <f>VLOOKUP([2]UNBOUNDCSV!B378,[2]VENUEID!$A$2:$B$28,2,TRUE)</f>
        <v>#N/A</v>
      </c>
      <c r="L299" t="s">
        <v>129</v>
      </c>
      <c r="M299" t="e">
        <f>VLOOKUP(DATA_GOES_HERE!Y299,VENUEID!$A$2:$B$28,2,TRUE)</f>
        <v>#N/A</v>
      </c>
      <c r="N29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299">
        <v>23</v>
      </c>
      <c r="Q299" t="e">
        <f>VLOOKUP([2]UNBOUNDCSV!B296,[2]VENUEID!$A$2:$C$25,3,TRUE)</f>
        <v>#N/A</v>
      </c>
      <c r="R299" s="7">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6" t="str">
        <f>[2]NOWPLAYING!A301</f>
        <v>kcook</v>
      </c>
      <c r="B300">
        <f>DATA_GOES_HERE!A300</f>
        <v>0</v>
      </c>
      <c r="E300" s="8" t="str">
        <f>IF(DATA_GOES_HERE!F202,F300,"")</f>
        <v/>
      </c>
      <c r="F300">
        <f>DATA_GOES_HERE!AI300</f>
        <v>0</v>
      </c>
      <c r="G300" s="1">
        <f>DATA_GOES_HERE!J300</f>
        <v>0</v>
      </c>
      <c r="H300" s="1">
        <f>DATA_GOES_HERE!R300</f>
        <v>0</v>
      </c>
      <c r="I300" s="1">
        <f t="shared" ca="1" si="6"/>
        <v>42529</v>
      </c>
      <c r="J300">
        <v>0</v>
      </c>
      <c r="K300" t="e">
        <f>VLOOKUP([2]UNBOUNDCSV!B379,[2]VENUEID!$A$2:$B$28,2,TRUE)</f>
        <v>#N/A</v>
      </c>
      <c r="L300" t="s">
        <v>129</v>
      </c>
      <c r="M300" t="e">
        <f>VLOOKUP(DATA_GOES_HERE!Y300,VENUEID!$A$2:$B$28,2,TRUE)</f>
        <v>#N/A</v>
      </c>
      <c r="N30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0">
        <v>23</v>
      </c>
      <c r="Q300" t="e">
        <f>VLOOKUP([2]UNBOUNDCSV!B297,[2]VENUEID!$A$2:$C$25,3,TRUE)</f>
        <v>#N/A</v>
      </c>
      <c r="R300" s="7">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6" t="str">
        <f>[2]NOWPLAYING!A302</f>
        <v>kcook</v>
      </c>
      <c r="B301">
        <f>DATA_GOES_HERE!A301</f>
        <v>0</v>
      </c>
      <c r="E301" s="8" t="str">
        <f>IF(DATA_GOES_HERE!F203,F301,"")</f>
        <v/>
      </c>
      <c r="F301">
        <f>DATA_GOES_HERE!AI301</f>
        <v>0</v>
      </c>
      <c r="G301" s="1">
        <f>DATA_GOES_HERE!J301</f>
        <v>0</v>
      </c>
      <c r="H301" s="1">
        <f>DATA_GOES_HERE!R301</f>
        <v>0</v>
      </c>
      <c r="I301" s="1">
        <f t="shared" ca="1" si="6"/>
        <v>42529</v>
      </c>
      <c r="J301">
        <v>0</v>
      </c>
      <c r="K301" t="e">
        <f>VLOOKUP([2]UNBOUNDCSV!B380,[2]VENUEID!$A$2:$B$28,2,TRUE)</f>
        <v>#N/A</v>
      </c>
      <c r="L301" t="s">
        <v>129</v>
      </c>
      <c r="M301" t="e">
        <f>VLOOKUP(DATA_GOES_HERE!Y301,VENUEID!$A$2:$B$28,2,TRUE)</f>
        <v>#N/A</v>
      </c>
      <c r="N30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1">
        <v>23</v>
      </c>
      <c r="Q301" t="e">
        <f>VLOOKUP([2]UNBOUNDCSV!B298,[2]VENUEID!$A$2:$C$25,3,TRUE)</f>
        <v>#N/A</v>
      </c>
      <c r="R301" s="7">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6" t="str">
        <f>[2]NOWPLAYING!A303</f>
        <v>kcook</v>
      </c>
      <c r="B302">
        <f>DATA_GOES_HERE!A302</f>
        <v>0</v>
      </c>
      <c r="E302" s="8" t="str">
        <f>IF(DATA_GOES_HERE!F204,F302,"")</f>
        <v/>
      </c>
      <c r="F302">
        <f>DATA_GOES_HERE!AI302</f>
        <v>0</v>
      </c>
      <c r="G302" s="1">
        <f>DATA_GOES_HERE!J302</f>
        <v>0</v>
      </c>
      <c r="H302" s="1">
        <f>DATA_GOES_HERE!R302</f>
        <v>0</v>
      </c>
      <c r="I302" s="1">
        <f t="shared" ref="I302:I333" ca="1" si="7">TODAY()</f>
        <v>42529</v>
      </c>
      <c r="J302">
        <v>0</v>
      </c>
      <c r="K302" t="e">
        <f>VLOOKUP([2]UNBOUNDCSV!B381,[2]VENUEID!$A$2:$B$28,2,TRUE)</f>
        <v>#N/A</v>
      </c>
      <c r="L302" t="s">
        <v>129</v>
      </c>
      <c r="M302" t="e">
        <f>VLOOKUP(DATA_GOES_HERE!Y302,VENUEID!$A$2:$B$28,2,TRUE)</f>
        <v>#N/A</v>
      </c>
      <c r="N30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2">
        <v>23</v>
      </c>
      <c r="Q302" t="e">
        <f>VLOOKUP([2]UNBOUNDCSV!B299,[2]VENUEID!$A$2:$C$25,3,TRUE)</f>
        <v>#N/A</v>
      </c>
      <c r="R302" s="7">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6" t="str">
        <f>[2]NOWPLAYING!A304</f>
        <v>kcook</v>
      </c>
      <c r="B303">
        <f>DATA_GOES_HERE!A303</f>
        <v>0</v>
      </c>
      <c r="E303" s="8" t="str">
        <f>IF(DATA_GOES_HERE!F205,F303,"")</f>
        <v/>
      </c>
      <c r="F303">
        <f>DATA_GOES_HERE!AI303</f>
        <v>0</v>
      </c>
      <c r="G303" s="1">
        <f>DATA_GOES_HERE!J303</f>
        <v>0</v>
      </c>
      <c r="H303" s="1">
        <f>DATA_GOES_HERE!R303</f>
        <v>0</v>
      </c>
      <c r="I303" s="1">
        <f t="shared" ca="1" si="7"/>
        <v>42529</v>
      </c>
      <c r="J303">
        <v>0</v>
      </c>
      <c r="K303" t="e">
        <f>VLOOKUP([2]UNBOUNDCSV!B382,[2]VENUEID!$A$2:$B$28,2,TRUE)</f>
        <v>#N/A</v>
      </c>
      <c r="L303" t="s">
        <v>129</v>
      </c>
      <c r="M303" t="e">
        <f>VLOOKUP(DATA_GOES_HERE!Y303,VENUEID!$A$2:$B$28,2,TRUE)</f>
        <v>#N/A</v>
      </c>
      <c r="N30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3">
        <v>23</v>
      </c>
      <c r="Q303" t="e">
        <f>VLOOKUP([2]UNBOUNDCSV!B300,[2]VENUEID!$A$2:$C$25,3,TRUE)</f>
        <v>#N/A</v>
      </c>
      <c r="R303" s="7">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6" t="str">
        <f>[2]NOWPLAYING!A305</f>
        <v>kcook</v>
      </c>
      <c r="B304">
        <f>DATA_GOES_HERE!A304</f>
        <v>0</v>
      </c>
      <c r="E304" s="8" t="str">
        <f>IF(DATA_GOES_HERE!F206,F304,"")</f>
        <v/>
      </c>
      <c r="F304">
        <f>DATA_GOES_HERE!AI304</f>
        <v>0</v>
      </c>
      <c r="G304" s="1">
        <f>DATA_GOES_HERE!J304</f>
        <v>0</v>
      </c>
      <c r="H304" s="1">
        <f>DATA_GOES_HERE!R304</f>
        <v>0</v>
      </c>
      <c r="I304" s="1">
        <f t="shared" ca="1" si="7"/>
        <v>42529</v>
      </c>
      <c r="J304">
        <v>0</v>
      </c>
      <c r="K304" t="e">
        <f>VLOOKUP([2]UNBOUNDCSV!B383,[2]VENUEID!$A$2:$B$28,2,TRUE)</f>
        <v>#N/A</v>
      </c>
      <c r="L304" t="s">
        <v>129</v>
      </c>
      <c r="M304" t="e">
        <f>VLOOKUP(DATA_GOES_HERE!Y304,VENUEID!$A$2:$B$28,2,TRUE)</f>
        <v>#N/A</v>
      </c>
      <c r="N30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4">
        <v>23</v>
      </c>
      <c r="Q304" t="e">
        <f>VLOOKUP([2]UNBOUNDCSV!B301,[2]VENUEID!$A$2:$C$25,3,TRUE)</f>
        <v>#N/A</v>
      </c>
      <c r="R304" s="7">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6" t="str">
        <f>[2]NOWPLAYING!A306</f>
        <v>kcook</v>
      </c>
      <c r="B305">
        <f>DATA_GOES_HERE!A305</f>
        <v>0</v>
      </c>
      <c r="E305" s="8" t="str">
        <f>IF(DATA_GOES_HERE!F207,F305,"")</f>
        <v/>
      </c>
      <c r="F305">
        <f>DATA_GOES_HERE!AI305</f>
        <v>0</v>
      </c>
      <c r="G305" s="1">
        <f>DATA_GOES_HERE!J305</f>
        <v>0</v>
      </c>
      <c r="H305" s="1">
        <f>DATA_GOES_HERE!R305</f>
        <v>0</v>
      </c>
      <c r="I305" s="1">
        <f t="shared" ca="1" si="7"/>
        <v>42529</v>
      </c>
      <c r="J305">
        <v>0</v>
      </c>
      <c r="K305" t="e">
        <f>VLOOKUP([2]UNBOUNDCSV!B384,[2]VENUEID!$A$2:$B$28,2,TRUE)</f>
        <v>#N/A</v>
      </c>
      <c r="L305" t="s">
        <v>129</v>
      </c>
      <c r="M305" t="e">
        <f>VLOOKUP(DATA_GOES_HERE!Y305,VENUEID!$A$2:$B$28,2,TRUE)</f>
        <v>#N/A</v>
      </c>
      <c r="N30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5">
        <v>23</v>
      </c>
      <c r="Q305" t="e">
        <f>VLOOKUP([2]UNBOUNDCSV!B302,[2]VENUEID!$A$2:$C$25,3,TRUE)</f>
        <v>#N/A</v>
      </c>
      <c r="R305" s="7">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6" t="str">
        <f>[2]NOWPLAYING!A307</f>
        <v>kcook</v>
      </c>
      <c r="B306">
        <f>DATA_GOES_HERE!A306</f>
        <v>0</v>
      </c>
      <c r="E306" s="8" t="str">
        <f>IF(DATA_GOES_HERE!F208,F306,"")</f>
        <v/>
      </c>
      <c r="F306">
        <f>DATA_GOES_HERE!AI306</f>
        <v>0</v>
      </c>
      <c r="G306" s="1">
        <f>DATA_GOES_HERE!J306</f>
        <v>0</v>
      </c>
      <c r="H306" s="1">
        <f>DATA_GOES_HERE!R306</f>
        <v>0</v>
      </c>
      <c r="I306" s="1">
        <f t="shared" ca="1" si="7"/>
        <v>42529</v>
      </c>
      <c r="J306">
        <v>0</v>
      </c>
      <c r="K306" t="e">
        <f>VLOOKUP([2]UNBOUNDCSV!B385,[2]VENUEID!$A$2:$B$28,2,TRUE)</f>
        <v>#N/A</v>
      </c>
      <c r="L306" t="s">
        <v>129</v>
      </c>
      <c r="M306" t="e">
        <f>VLOOKUP(DATA_GOES_HERE!Y306,VENUEID!$A$2:$B$28,2,TRUE)</f>
        <v>#N/A</v>
      </c>
      <c r="N30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6">
        <v>23</v>
      </c>
      <c r="Q306" t="e">
        <f>VLOOKUP([2]UNBOUNDCSV!B303,[2]VENUEID!$A$2:$C$25,3,TRUE)</f>
        <v>#N/A</v>
      </c>
      <c r="R306" s="7">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6" t="str">
        <f>[2]NOWPLAYING!A308</f>
        <v>kcook</v>
      </c>
      <c r="B307">
        <f>DATA_GOES_HERE!A307</f>
        <v>0</v>
      </c>
      <c r="E307" s="8" t="str">
        <f>IF(DATA_GOES_HERE!F209,F307,"")</f>
        <v/>
      </c>
      <c r="F307">
        <f>DATA_GOES_HERE!AI307</f>
        <v>0</v>
      </c>
      <c r="G307" s="1">
        <f>DATA_GOES_HERE!J307</f>
        <v>0</v>
      </c>
      <c r="H307" s="1">
        <f>DATA_GOES_HERE!R307</f>
        <v>0</v>
      </c>
      <c r="I307" s="1">
        <f t="shared" ca="1" si="7"/>
        <v>42529</v>
      </c>
      <c r="J307">
        <v>0</v>
      </c>
      <c r="K307" t="e">
        <f>VLOOKUP([2]UNBOUNDCSV!B386,[2]VENUEID!$A$2:$B$28,2,TRUE)</f>
        <v>#N/A</v>
      </c>
      <c r="L307" t="s">
        <v>129</v>
      </c>
      <c r="M307" t="e">
        <f>VLOOKUP(DATA_GOES_HERE!Y307,VENUEID!$A$2:$B$28,2,TRUE)</f>
        <v>#N/A</v>
      </c>
      <c r="N30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7">
        <v>23</v>
      </c>
      <c r="Q307" t="e">
        <f>VLOOKUP([2]UNBOUNDCSV!B304,[2]VENUEID!$A$2:$C$25,3,TRUE)</f>
        <v>#N/A</v>
      </c>
      <c r="R307" s="7">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6" t="str">
        <f>[2]NOWPLAYING!A309</f>
        <v>kcook</v>
      </c>
      <c r="B308">
        <f>DATA_GOES_HERE!A308</f>
        <v>0</v>
      </c>
      <c r="E308" s="8" t="str">
        <f>IF(DATA_GOES_HERE!F210,F308,"")</f>
        <v/>
      </c>
      <c r="F308">
        <f>DATA_GOES_HERE!AI308</f>
        <v>0</v>
      </c>
      <c r="G308" s="1">
        <f>DATA_GOES_HERE!J308</f>
        <v>0</v>
      </c>
      <c r="H308" s="1">
        <f>DATA_GOES_HERE!R308</f>
        <v>0</v>
      </c>
      <c r="I308" s="1">
        <f t="shared" ca="1" si="7"/>
        <v>42529</v>
      </c>
      <c r="J308">
        <v>0</v>
      </c>
      <c r="K308" t="e">
        <f>VLOOKUP([2]UNBOUNDCSV!B387,[2]VENUEID!$A$2:$B$28,2,TRUE)</f>
        <v>#N/A</v>
      </c>
      <c r="L308" t="s">
        <v>129</v>
      </c>
      <c r="M308" t="e">
        <f>VLOOKUP(DATA_GOES_HERE!Y308,VENUEID!$A$2:$B$28,2,TRUE)</f>
        <v>#N/A</v>
      </c>
      <c r="N30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8">
        <v>23</v>
      </c>
      <c r="Q308" t="e">
        <f>VLOOKUP([2]UNBOUNDCSV!B305,[2]VENUEID!$A$2:$C$25,3,TRUE)</f>
        <v>#N/A</v>
      </c>
      <c r="R308" s="7">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6" t="str">
        <f>[2]NOWPLAYING!A310</f>
        <v>kcook</v>
      </c>
      <c r="B309">
        <f>DATA_GOES_HERE!A309</f>
        <v>0</v>
      </c>
      <c r="E309" s="8" t="str">
        <f>IF(DATA_GOES_HERE!F211,F309,"")</f>
        <v/>
      </c>
      <c r="F309">
        <f>DATA_GOES_HERE!AI309</f>
        <v>0</v>
      </c>
      <c r="G309" s="1">
        <f>DATA_GOES_HERE!J309</f>
        <v>0</v>
      </c>
      <c r="H309" s="1">
        <f>DATA_GOES_HERE!R309</f>
        <v>0</v>
      </c>
      <c r="I309" s="1">
        <f t="shared" ca="1" si="7"/>
        <v>42529</v>
      </c>
      <c r="J309">
        <v>0</v>
      </c>
      <c r="K309" t="e">
        <f>VLOOKUP([2]UNBOUNDCSV!B388,[2]VENUEID!$A$2:$B$28,2,TRUE)</f>
        <v>#N/A</v>
      </c>
      <c r="L309" t="s">
        <v>129</v>
      </c>
      <c r="M309" t="e">
        <f>VLOOKUP(DATA_GOES_HERE!Y309,VENUEID!$A$2:$B$28,2,TRUE)</f>
        <v>#N/A</v>
      </c>
      <c r="N30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09">
        <v>23</v>
      </c>
      <c r="Q309" t="e">
        <f>VLOOKUP([2]UNBOUNDCSV!B306,[2]VENUEID!$A$2:$C$25,3,TRUE)</f>
        <v>#N/A</v>
      </c>
      <c r="R309" s="7">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6" t="str">
        <f>[2]NOWPLAYING!A311</f>
        <v>kcook</v>
      </c>
      <c r="B310">
        <f>DATA_GOES_HERE!A310</f>
        <v>0</v>
      </c>
      <c r="E310" s="8" t="str">
        <f>IF(DATA_GOES_HERE!F212,F310,"")</f>
        <v/>
      </c>
      <c r="F310">
        <f>DATA_GOES_HERE!AI310</f>
        <v>0</v>
      </c>
      <c r="G310" s="1">
        <f>DATA_GOES_HERE!J310</f>
        <v>0</v>
      </c>
      <c r="H310" s="1">
        <f>DATA_GOES_HERE!R310</f>
        <v>0</v>
      </c>
      <c r="I310" s="1">
        <f t="shared" ca="1" si="7"/>
        <v>42529</v>
      </c>
      <c r="J310">
        <v>0</v>
      </c>
      <c r="K310" t="e">
        <f>VLOOKUP([2]UNBOUNDCSV!B389,[2]VENUEID!$A$2:$B$28,2,TRUE)</f>
        <v>#N/A</v>
      </c>
      <c r="L310" t="s">
        <v>129</v>
      </c>
      <c r="M310" t="e">
        <f>VLOOKUP(DATA_GOES_HERE!Y310,VENUEID!$A$2:$B$28,2,TRUE)</f>
        <v>#N/A</v>
      </c>
      <c r="N31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0">
        <v>23</v>
      </c>
      <c r="Q310" t="e">
        <f>VLOOKUP([2]UNBOUNDCSV!B307,[2]VENUEID!$A$2:$C$25,3,TRUE)</f>
        <v>#N/A</v>
      </c>
      <c r="R310" s="7">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6" t="str">
        <f>[2]NOWPLAYING!A312</f>
        <v>kcook</v>
      </c>
      <c r="B311">
        <f>DATA_GOES_HERE!A311</f>
        <v>0</v>
      </c>
      <c r="E311" s="8" t="str">
        <f>IF(DATA_GOES_HERE!F213,F311,"")</f>
        <v/>
      </c>
      <c r="F311">
        <f>DATA_GOES_HERE!AI311</f>
        <v>0</v>
      </c>
      <c r="G311" s="1">
        <f>DATA_GOES_HERE!J311</f>
        <v>0</v>
      </c>
      <c r="H311" s="1">
        <f>DATA_GOES_HERE!R311</f>
        <v>0</v>
      </c>
      <c r="I311" s="1">
        <f t="shared" ca="1" si="7"/>
        <v>42529</v>
      </c>
      <c r="J311">
        <v>0</v>
      </c>
      <c r="K311" t="e">
        <f>VLOOKUP([2]UNBOUNDCSV!B390,[2]VENUEID!$A$2:$B$28,2,TRUE)</f>
        <v>#N/A</v>
      </c>
      <c r="L311" t="s">
        <v>129</v>
      </c>
      <c r="M311" t="e">
        <f>VLOOKUP(DATA_GOES_HERE!Y311,VENUEID!$A$2:$B$28,2,TRUE)</f>
        <v>#N/A</v>
      </c>
      <c r="N31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1">
        <v>23</v>
      </c>
      <c r="Q311" t="e">
        <f>VLOOKUP([2]UNBOUNDCSV!B308,[2]VENUEID!$A$2:$C$25,3,TRUE)</f>
        <v>#N/A</v>
      </c>
      <c r="R311" s="7">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6" t="str">
        <f>[2]NOWPLAYING!A313</f>
        <v>kcook</v>
      </c>
      <c r="B312">
        <f>DATA_GOES_HERE!A312</f>
        <v>0</v>
      </c>
      <c r="E312" s="8" t="str">
        <f>IF(DATA_GOES_HERE!F214,F312,"")</f>
        <v/>
      </c>
      <c r="F312">
        <f>DATA_GOES_HERE!AI312</f>
        <v>0</v>
      </c>
      <c r="G312" s="1">
        <f>DATA_GOES_HERE!J312</f>
        <v>0</v>
      </c>
      <c r="H312" s="1">
        <f>DATA_GOES_HERE!R312</f>
        <v>0</v>
      </c>
      <c r="I312" s="1">
        <f t="shared" ca="1" si="7"/>
        <v>42529</v>
      </c>
      <c r="J312">
        <v>0</v>
      </c>
      <c r="K312" t="e">
        <f>VLOOKUP([2]UNBOUNDCSV!B391,[2]VENUEID!$A$2:$B$28,2,TRUE)</f>
        <v>#N/A</v>
      </c>
      <c r="L312" t="s">
        <v>129</v>
      </c>
      <c r="M312" t="e">
        <f>VLOOKUP(DATA_GOES_HERE!Y312,VENUEID!$A$2:$B$28,2,TRUE)</f>
        <v>#N/A</v>
      </c>
      <c r="N31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2">
        <v>23</v>
      </c>
      <c r="Q312" t="e">
        <f>VLOOKUP([2]UNBOUNDCSV!B309,[2]VENUEID!$A$2:$C$25,3,TRUE)</f>
        <v>#N/A</v>
      </c>
      <c r="R312" s="7">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6" t="str">
        <f>[2]NOWPLAYING!A314</f>
        <v>kcook</v>
      </c>
      <c r="B313">
        <f>DATA_GOES_HERE!A313</f>
        <v>0</v>
      </c>
      <c r="E313" s="8" t="str">
        <f>IF(DATA_GOES_HERE!F215,F313,"")</f>
        <v/>
      </c>
      <c r="F313">
        <f>DATA_GOES_HERE!AI313</f>
        <v>0</v>
      </c>
      <c r="G313" s="1">
        <f>DATA_GOES_HERE!J313</f>
        <v>0</v>
      </c>
      <c r="H313" s="1">
        <f>DATA_GOES_HERE!R313</f>
        <v>0</v>
      </c>
      <c r="I313" s="1">
        <f t="shared" ca="1" si="7"/>
        <v>42529</v>
      </c>
      <c r="J313">
        <v>0</v>
      </c>
      <c r="K313" t="e">
        <f>VLOOKUP([2]UNBOUNDCSV!B392,[2]VENUEID!$A$2:$B$28,2,TRUE)</f>
        <v>#N/A</v>
      </c>
      <c r="L313" t="s">
        <v>129</v>
      </c>
      <c r="M313" t="e">
        <f>VLOOKUP(DATA_GOES_HERE!Y313,VENUEID!$A$2:$B$28,2,TRUE)</f>
        <v>#N/A</v>
      </c>
      <c r="N31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3">
        <v>23</v>
      </c>
      <c r="Q313" t="e">
        <f>VLOOKUP([2]UNBOUNDCSV!B310,[2]VENUEID!$A$2:$C$25,3,TRUE)</f>
        <v>#N/A</v>
      </c>
      <c r="R313" s="7">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6" t="str">
        <f>[2]NOWPLAYING!A315</f>
        <v>kcook</v>
      </c>
      <c r="B314">
        <f>DATA_GOES_HERE!A314</f>
        <v>0</v>
      </c>
      <c r="E314" s="8" t="str">
        <f>IF(DATA_GOES_HERE!F216,F314,"")</f>
        <v/>
      </c>
      <c r="F314">
        <f>DATA_GOES_HERE!AI314</f>
        <v>0</v>
      </c>
      <c r="G314" s="1">
        <f>DATA_GOES_HERE!J314</f>
        <v>0</v>
      </c>
      <c r="H314" s="1">
        <f>DATA_GOES_HERE!R314</f>
        <v>0</v>
      </c>
      <c r="I314" s="1">
        <f t="shared" ca="1" si="7"/>
        <v>42529</v>
      </c>
      <c r="J314">
        <v>0</v>
      </c>
      <c r="K314" t="e">
        <f>VLOOKUP([2]UNBOUNDCSV!B393,[2]VENUEID!$A$2:$B$28,2,TRUE)</f>
        <v>#N/A</v>
      </c>
      <c r="L314" t="s">
        <v>129</v>
      </c>
      <c r="M314" t="e">
        <f>VLOOKUP(DATA_GOES_HERE!Y314,VENUEID!$A$2:$B$28,2,TRUE)</f>
        <v>#N/A</v>
      </c>
      <c r="N31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4">
        <v>23</v>
      </c>
      <c r="Q314" t="e">
        <f>VLOOKUP([2]UNBOUNDCSV!B311,[2]VENUEID!$A$2:$C$25,3,TRUE)</f>
        <v>#N/A</v>
      </c>
      <c r="R314" s="7">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6" t="str">
        <f>[2]NOWPLAYING!A316</f>
        <v>kcook</v>
      </c>
      <c r="B315">
        <f>DATA_GOES_HERE!A315</f>
        <v>0</v>
      </c>
      <c r="E315" s="8" t="str">
        <f>IF(DATA_GOES_HERE!F217,F315,"")</f>
        <v/>
      </c>
      <c r="F315">
        <f>DATA_GOES_HERE!AI315</f>
        <v>0</v>
      </c>
      <c r="G315" s="1">
        <f>DATA_GOES_HERE!J315</f>
        <v>0</v>
      </c>
      <c r="H315" s="1">
        <f>DATA_GOES_HERE!R315</f>
        <v>0</v>
      </c>
      <c r="I315" s="1">
        <f t="shared" ca="1" si="7"/>
        <v>42529</v>
      </c>
      <c r="J315">
        <v>0</v>
      </c>
      <c r="K315" t="e">
        <f>VLOOKUP([2]UNBOUNDCSV!B394,[2]VENUEID!$A$2:$B$28,2,TRUE)</f>
        <v>#N/A</v>
      </c>
      <c r="L315" t="s">
        <v>129</v>
      </c>
      <c r="M315" t="e">
        <f>VLOOKUP(DATA_GOES_HERE!Y315,VENUEID!$A$2:$B$28,2,TRUE)</f>
        <v>#N/A</v>
      </c>
      <c r="N31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5">
        <v>23</v>
      </c>
      <c r="Q315" t="e">
        <f>VLOOKUP([2]UNBOUNDCSV!B312,[2]VENUEID!$A$2:$C$25,3,TRUE)</f>
        <v>#N/A</v>
      </c>
      <c r="R315" s="7">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6" t="str">
        <f>[2]NOWPLAYING!A317</f>
        <v>kcook</v>
      </c>
      <c r="B316">
        <f>DATA_GOES_HERE!A316</f>
        <v>0</v>
      </c>
      <c r="E316" s="8" t="str">
        <f>IF(DATA_GOES_HERE!F218,F316,"")</f>
        <v/>
      </c>
      <c r="F316">
        <f>DATA_GOES_HERE!AI316</f>
        <v>0</v>
      </c>
      <c r="G316" s="1">
        <f>DATA_GOES_HERE!J316</f>
        <v>0</v>
      </c>
      <c r="H316" s="1">
        <f>DATA_GOES_HERE!R316</f>
        <v>0</v>
      </c>
      <c r="I316" s="1">
        <f t="shared" ca="1" si="7"/>
        <v>42529</v>
      </c>
      <c r="J316">
        <v>0</v>
      </c>
      <c r="K316" t="e">
        <f>VLOOKUP([2]UNBOUNDCSV!B395,[2]VENUEID!$A$2:$B$28,2,TRUE)</f>
        <v>#N/A</v>
      </c>
      <c r="L316" t="s">
        <v>129</v>
      </c>
      <c r="M316" t="e">
        <f>VLOOKUP(DATA_GOES_HERE!Y316,VENUEID!$A$2:$B$28,2,TRUE)</f>
        <v>#N/A</v>
      </c>
      <c r="N31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6">
        <v>23</v>
      </c>
      <c r="Q316" t="e">
        <f>VLOOKUP([2]UNBOUNDCSV!B313,[2]VENUEID!$A$2:$C$25,3,TRUE)</f>
        <v>#N/A</v>
      </c>
      <c r="R316" s="7">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6" t="str">
        <f>[2]NOWPLAYING!A318</f>
        <v>kcook</v>
      </c>
      <c r="B317">
        <f>DATA_GOES_HERE!A317</f>
        <v>0</v>
      </c>
      <c r="E317" s="8" t="str">
        <f>IF(DATA_GOES_HERE!F219,F317,"")</f>
        <v/>
      </c>
      <c r="F317">
        <f>DATA_GOES_HERE!AI317</f>
        <v>0</v>
      </c>
      <c r="G317" s="1">
        <f>DATA_GOES_HERE!J317</f>
        <v>0</v>
      </c>
      <c r="H317" s="1">
        <f>DATA_GOES_HERE!R317</f>
        <v>0</v>
      </c>
      <c r="I317" s="1">
        <f t="shared" ca="1" si="7"/>
        <v>42529</v>
      </c>
      <c r="J317">
        <v>0</v>
      </c>
      <c r="K317" t="e">
        <f>VLOOKUP([2]UNBOUNDCSV!B396,[2]VENUEID!$A$2:$B$28,2,TRUE)</f>
        <v>#N/A</v>
      </c>
      <c r="L317" t="s">
        <v>129</v>
      </c>
      <c r="M317" t="e">
        <f>VLOOKUP(DATA_GOES_HERE!Y317,VENUEID!$A$2:$B$28,2,TRUE)</f>
        <v>#N/A</v>
      </c>
      <c r="N31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7">
        <v>23</v>
      </c>
      <c r="Q317" t="e">
        <f>VLOOKUP([2]UNBOUNDCSV!B314,[2]VENUEID!$A$2:$C$25,3,TRUE)</f>
        <v>#N/A</v>
      </c>
      <c r="R317" s="7">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6" t="str">
        <f>[2]NOWPLAYING!A319</f>
        <v>kcook</v>
      </c>
      <c r="B318">
        <f>DATA_GOES_HERE!A318</f>
        <v>0</v>
      </c>
      <c r="E318" s="8" t="str">
        <f>IF(DATA_GOES_HERE!F220,F318,"")</f>
        <v/>
      </c>
      <c r="F318">
        <f>DATA_GOES_HERE!AI318</f>
        <v>0</v>
      </c>
      <c r="G318" s="1">
        <f>DATA_GOES_HERE!J318</f>
        <v>0</v>
      </c>
      <c r="H318" s="1">
        <f>DATA_GOES_HERE!R318</f>
        <v>0</v>
      </c>
      <c r="I318" s="1">
        <f t="shared" ca="1" si="7"/>
        <v>42529</v>
      </c>
      <c r="J318">
        <v>0</v>
      </c>
      <c r="K318" t="e">
        <f>VLOOKUP([2]UNBOUNDCSV!B397,[2]VENUEID!$A$2:$B$28,2,TRUE)</f>
        <v>#N/A</v>
      </c>
      <c r="L318" t="s">
        <v>129</v>
      </c>
      <c r="M318" t="e">
        <f>VLOOKUP(DATA_GOES_HERE!Y318,VENUEID!$A$2:$B$28,2,TRUE)</f>
        <v>#N/A</v>
      </c>
      <c r="N31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8">
        <v>23</v>
      </c>
      <c r="Q318" t="e">
        <f>VLOOKUP([2]UNBOUNDCSV!B315,[2]VENUEID!$A$2:$C$25,3,TRUE)</f>
        <v>#N/A</v>
      </c>
      <c r="R318" s="7">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6" t="str">
        <f>[2]NOWPLAYING!A320</f>
        <v>kcook</v>
      </c>
      <c r="B319">
        <f>DATA_GOES_HERE!A319</f>
        <v>0</v>
      </c>
      <c r="E319" s="8" t="str">
        <f>IF(DATA_GOES_HERE!F221,F319,"")</f>
        <v/>
      </c>
      <c r="F319">
        <f>DATA_GOES_HERE!AI319</f>
        <v>0</v>
      </c>
      <c r="G319" s="1">
        <f>DATA_GOES_HERE!J319</f>
        <v>0</v>
      </c>
      <c r="H319" s="1">
        <f>DATA_GOES_HERE!R319</f>
        <v>0</v>
      </c>
      <c r="I319" s="1">
        <f t="shared" ca="1" si="7"/>
        <v>42529</v>
      </c>
      <c r="J319">
        <v>0</v>
      </c>
      <c r="K319" t="e">
        <f>VLOOKUP([2]UNBOUNDCSV!B398,[2]VENUEID!$A$2:$B$28,2,TRUE)</f>
        <v>#N/A</v>
      </c>
      <c r="L319" t="s">
        <v>129</v>
      </c>
      <c r="M319" t="e">
        <f>VLOOKUP(DATA_GOES_HERE!Y319,VENUEID!$A$2:$B$28,2,TRUE)</f>
        <v>#N/A</v>
      </c>
      <c r="N31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19">
        <v>23</v>
      </c>
      <c r="Q319" t="e">
        <f>VLOOKUP([2]UNBOUNDCSV!B316,[2]VENUEID!$A$2:$C$25,3,TRUE)</f>
        <v>#N/A</v>
      </c>
      <c r="R319" s="7">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6" t="str">
        <f>[2]NOWPLAYING!A321</f>
        <v>kcook</v>
      </c>
      <c r="B320">
        <f>DATA_GOES_HERE!A320</f>
        <v>0</v>
      </c>
      <c r="E320" s="8" t="str">
        <f>IF(DATA_GOES_HERE!F222,F320,"")</f>
        <v/>
      </c>
      <c r="F320">
        <f>DATA_GOES_HERE!AI320</f>
        <v>0</v>
      </c>
      <c r="G320" s="1">
        <f>DATA_GOES_HERE!J320</f>
        <v>0</v>
      </c>
      <c r="H320" s="1">
        <f>DATA_GOES_HERE!R320</f>
        <v>0</v>
      </c>
      <c r="I320" s="1">
        <f t="shared" ca="1" si="7"/>
        <v>42529</v>
      </c>
      <c r="J320">
        <v>0</v>
      </c>
      <c r="K320" t="e">
        <f>VLOOKUP([2]UNBOUNDCSV!B399,[2]VENUEID!$A$2:$B$28,2,TRUE)</f>
        <v>#N/A</v>
      </c>
      <c r="L320" t="s">
        <v>129</v>
      </c>
      <c r="M320" t="e">
        <f>VLOOKUP(DATA_GOES_HERE!Y320,VENUEID!$A$2:$B$28,2,TRUE)</f>
        <v>#N/A</v>
      </c>
      <c r="N32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0">
        <v>23</v>
      </c>
      <c r="Q320" t="e">
        <f>VLOOKUP([2]UNBOUNDCSV!B317,[2]VENUEID!$A$2:$C$25,3,TRUE)</f>
        <v>#N/A</v>
      </c>
      <c r="R320" s="7">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6" t="str">
        <f>[2]NOWPLAYING!A322</f>
        <v>kcook</v>
      </c>
      <c r="B321">
        <f>DATA_GOES_HERE!A321</f>
        <v>0</v>
      </c>
      <c r="E321" s="8" t="str">
        <f>IF(DATA_GOES_HERE!F223,F321,"")</f>
        <v/>
      </c>
      <c r="F321">
        <f>DATA_GOES_HERE!AI321</f>
        <v>0</v>
      </c>
      <c r="G321" s="1">
        <f>DATA_GOES_HERE!J321</f>
        <v>0</v>
      </c>
      <c r="H321" s="1">
        <f>DATA_GOES_HERE!R321</f>
        <v>0</v>
      </c>
      <c r="I321" s="1">
        <f t="shared" ca="1" si="7"/>
        <v>42529</v>
      </c>
      <c r="J321">
        <v>0</v>
      </c>
      <c r="K321" t="e">
        <f>VLOOKUP([2]UNBOUNDCSV!B400,[2]VENUEID!$A$2:$B$28,2,TRUE)</f>
        <v>#N/A</v>
      </c>
      <c r="L321" t="s">
        <v>129</v>
      </c>
      <c r="M321" t="e">
        <f>VLOOKUP(DATA_GOES_HERE!Y321,VENUEID!$A$2:$B$28,2,TRUE)</f>
        <v>#N/A</v>
      </c>
      <c r="N32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1">
        <v>23</v>
      </c>
      <c r="Q321" t="e">
        <f>VLOOKUP([2]UNBOUNDCSV!B318,[2]VENUEID!$A$2:$C$25,3,TRUE)</f>
        <v>#N/A</v>
      </c>
      <c r="R321" s="7">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6" t="str">
        <f>[2]NOWPLAYING!A323</f>
        <v>kcook</v>
      </c>
      <c r="B322">
        <f>DATA_GOES_HERE!A322</f>
        <v>0</v>
      </c>
      <c r="E322" s="8" t="str">
        <f>IF(DATA_GOES_HERE!F224,F322,"")</f>
        <v/>
      </c>
      <c r="F322">
        <f>DATA_GOES_HERE!AI322</f>
        <v>0</v>
      </c>
      <c r="G322" s="1">
        <f>DATA_GOES_HERE!J322</f>
        <v>0</v>
      </c>
      <c r="H322" s="1">
        <f>DATA_GOES_HERE!R322</f>
        <v>0</v>
      </c>
      <c r="I322" s="1">
        <f t="shared" ca="1" si="7"/>
        <v>42529</v>
      </c>
      <c r="J322">
        <v>0</v>
      </c>
      <c r="K322" t="e">
        <f>VLOOKUP([2]UNBOUNDCSV!B401,[2]VENUEID!$A$2:$B$28,2,TRUE)</f>
        <v>#N/A</v>
      </c>
      <c r="L322" t="s">
        <v>129</v>
      </c>
      <c r="M322" t="e">
        <f>VLOOKUP(DATA_GOES_HERE!Y322,VENUEID!$A$2:$B$28,2,TRUE)</f>
        <v>#N/A</v>
      </c>
      <c r="N32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2">
        <v>23</v>
      </c>
      <c r="Q322" t="e">
        <f>VLOOKUP([2]UNBOUNDCSV!B319,[2]VENUEID!$A$2:$C$25,3,TRUE)</f>
        <v>#N/A</v>
      </c>
      <c r="R322" s="7">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6" t="str">
        <f>[2]NOWPLAYING!A324</f>
        <v>kcook</v>
      </c>
      <c r="B323">
        <f>DATA_GOES_HERE!A323</f>
        <v>0</v>
      </c>
      <c r="E323" s="8" t="str">
        <f>IF(DATA_GOES_HERE!F225,F323,"")</f>
        <v/>
      </c>
      <c r="F323">
        <f>DATA_GOES_HERE!AI323</f>
        <v>0</v>
      </c>
      <c r="G323" s="1">
        <f>DATA_GOES_HERE!J323</f>
        <v>0</v>
      </c>
      <c r="H323" s="1">
        <f>DATA_GOES_HERE!R323</f>
        <v>0</v>
      </c>
      <c r="I323" s="1">
        <f t="shared" ca="1" si="7"/>
        <v>42529</v>
      </c>
      <c r="J323">
        <v>0</v>
      </c>
      <c r="K323" t="e">
        <f>VLOOKUP([2]UNBOUNDCSV!B402,[2]VENUEID!$A$2:$B$28,2,TRUE)</f>
        <v>#N/A</v>
      </c>
      <c r="L323" t="s">
        <v>129</v>
      </c>
      <c r="M323" t="e">
        <f>VLOOKUP(DATA_GOES_HERE!Y323,VENUEID!$A$2:$B$28,2,TRUE)</f>
        <v>#N/A</v>
      </c>
      <c r="N32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3">
        <v>23</v>
      </c>
      <c r="Q323" t="e">
        <f>VLOOKUP([2]UNBOUNDCSV!B320,[2]VENUEID!$A$2:$C$25,3,TRUE)</f>
        <v>#N/A</v>
      </c>
      <c r="R323" s="7">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6" t="str">
        <f>[2]NOWPLAYING!A325</f>
        <v>kcook</v>
      </c>
      <c r="B324">
        <f>DATA_GOES_HERE!A324</f>
        <v>0</v>
      </c>
      <c r="E324" s="8" t="str">
        <f>IF(DATA_GOES_HERE!F226,F324,"")</f>
        <v/>
      </c>
      <c r="F324">
        <f>DATA_GOES_HERE!AI324</f>
        <v>0</v>
      </c>
      <c r="G324" s="1">
        <f>DATA_GOES_HERE!J324</f>
        <v>0</v>
      </c>
      <c r="H324" s="1">
        <f>DATA_GOES_HERE!R324</f>
        <v>0</v>
      </c>
      <c r="I324" s="1">
        <f t="shared" ca="1" si="7"/>
        <v>42529</v>
      </c>
      <c r="J324">
        <v>0</v>
      </c>
      <c r="K324" t="e">
        <f>VLOOKUP([2]UNBOUNDCSV!B403,[2]VENUEID!$A$2:$B$28,2,TRUE)</f>
        <v>#N/A</v>
      </c>
      <c r="L324" t="s">
        <v>129</v>
      </c>
      <c r="M324" t="e">
        <f>VLOOKUP(DATA_GOES_HERE!Y324,VENUEID!$A$2:$B$28,2,TRUE)</f>
        <v>#N/A</v>
      </c>
      <c r="N32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4">
        <v>23</v>
      </c>
      <c r="Q324" t="e">
        <f>VLOOKUP([2]UNBOUNDCSV!B321,[2]VENUEID!$A$2:$C$25,3,TRUE)</f>
        <v>#N/A</v>
      </c>
      <c r="R324" s="7">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6" t="str">
        <f>[2]NOWPLAYING!A326</f>
        <v>kcook</v>
      </c>
      <c r="B325">
        <f>DATA_GOES_HERE!A325</f>
        <v>0</v>
      </c>
      <c r="E325" s="8" t="str">
        <f>IF(DATA_GOES_HERE!F227,F325,"")</f>
        <v/>
      </c>
      <c r="F325">
        <f>DATA_GOES_HERE!AI325</f>
        <v>0</v>
      </c>
      <c r="G325" s="1">
        <f>DATA_GOES_HERE!J325</f>
        <v>0</v>
      </c>
      <c r="H325" s="1">
        <f>DATA_GOES_HERE!R325</f>
        <v>0</v>
      </c>
      <c r="I325" s="1">
        <f t="shared" ca="1" si="7"/>
        <v>42529</v>
      </c>
      <c r="J325">
        <v>0</v>
      </c>
      <c r="K325" t="e">
        <f>VLOOKUP([2]UNBOUNDCSV!B404,[2]VENUEID!$A$2:$B$28,2,TRUE)</f>
        <v>#N/A</v>
      </c>
      <c r="L325" t="s">
        <v>129</v>
      </c>
      <c r="M325" t="e">
        <f>VLOOKUP(DATA_GOES_HERE!Y325,VENUEID!$A$2:$B$28,2,TRUE)</f>
        <v>#N/A</v>
      </c>
      <c r="N32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5">
        <v>23</v>
      </c>
      <c r="Q325" t="e">
        <f>VLOOKUP([2]UNBOUNDCSV!B322,[2]VENUEID!$A$2:$C$25,3,TRUE)</f>
        <v>#N/A</v>
      </c>
      <c r="R325" s="7">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6" t="str">
        <f>[2]NOWPLAYING!A327</f>
        <v>kcook</v>
      </c>
      <c r="B326">
        <f>DATA_GOES_HERE!A326</f>
        <v>0</v>
      </c>
      <c r="E326" s="8" t="str">
        <f>IF(DATA_GOES_HERE!F228,F326,"")</f>
        <v/>
      </c>
      <c r="F326">
        <f>DATA_GOES_HERE!AI326</f>
        <v>0</v>
      </c>
      <c r="G326" s="1">
        <f>DATA_GOES_HERE!J326</f>
        <v>0</v>
      </c>
      <c r="H326" s="1">
        <f>DATA_GOES_HERE!R326</f>
        <v>0</v>
      </c>
      <c r="I326" s="1">
        <f t="shared" ca="1" si="7"/>
        <v>42529</v>
      </c>
      <c r="J326">
        <v>0</v>
      </c>
      <c r="K326" t="e">
        <f>VLOOKUP([2]UNBOUNDCSV!B405,[2]VENUEID!$A$2:$B$28,2,TRUE)</f>
        <v>#N/A</v>
      </c>
      <c r="L326" t="s">
        <v>129</v>
      </c>
      <c r="M326" t="e">
        <f>VLOOKUP(DATA_GOES_HERE!Y326,VENUEID!$A$2:$B$28,2,TRUE)</f>
        <v>#N/A</v>
      </c>
      <c r="N32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6">
        <v>23</v>
      </c>
      <c r="Q326" t="e">
        <f>VLOOKUP([2]UNBOUNDCSV!B323,[2]VENUEID!$A$2:$C$25,3,TRUE)</f>
        <v>#N/A</v>
      </c>
      <c r="R326" s="7">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6" t="str">
        <f>[2]NOWPLAYING!A328</f>
        <v>kcook</v>
      </c>
      <c r="B327">
        <f>DATA_GOES_HERE!A327</f>
        <v>0</v>
      </c>
      <c r="E327" s="8" t="str">
        <f>IF(DATA_GOES_HERE!F229,F327,"")</f>
        <v/>
      </c>
      <c r="F327">
        <f>DATA_GOES_HERE!AI327</f>
        <v>0</v>
      </c>
      <c r="G327" s="1">
        <f>DATA_GOES_HERE!J327</f>
        <v>0</v>
      </c>
      <c r="H327" s="1">
        <f>DATA_GOES_HERE!R327</f>
        <v>0</v>
      </c>
      <c r="I327" s="1">
        <f t="shared" ca="1" si="7"/>
        <v>42529</v>
      </c>
      <c r="J327">
        <v>0</v>
      </c>
      <c r="K327" t="e">
        <f>VLOOKUP([2]UNBOUNDCSV!B406,[2]VENUEID!$A$2:$B$28,2,TRUE)</f>
        <v>#N/A</v>
      </c>
      <c r="L327" t="s">
        <v>129</v>
      </c>
      <c r="M327" t="e">
        <f>VLOOKUP(DATA_GOES_HERE!Y327,VENUEID!$A$2:$B$28,2,TRUE)</f>
        <v>#N/A</v>
      </c>
      <c r="N32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7">
        <v>23</v>
      </c>
      <c r="Q327" t="e">
        <f>VLOOKUP([2]UNBOUNDCSV!B324,[2]VENUEID!$A$2:$C$25,3,TRUE)</f>
        <v>#N/A</v>
      </c>
      <c r="R327" s="7">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6" t="str">
        <f>[2]NOWPLAYING!A329</f>
        <v>kcook</v>
      </c>
      <c r="B328">
        <f>DATA_GOES_HERE!A328</f>
        <v>0</v>
      </c>
      <c r="E328" s="8" t="str">
        <f>IF(DATA_GOES_HERE!F230,F328,"")</f>
        <v/>
      </c>
      <c r="F328">
        <f>DATA_GOES_HERE!AI328</f>
        <v>0</v>
      </c>
      <c r="G328" s="1">
        <f>DATA_GOES_HERE!J328</f>
        <v>0</v>
      </c>
      <c r="H328" s="1">
        <f>DATA_GOES_HERE!R328</f>
        <v>0</v>
      </c>
      <c r="I328" s="1">
        <f t="shared" ca="1" si="7"/>
        <v>42529</v>
      </c>
      <c r="J328">
        <v>0</v>
      </c>
      <c r="K328" t="e">
        <f>VLOOKUP([2]UNBOUNDCSV!B407,[2]VENUEID!$A$2:$B$28,2,TRUE)</f>
        <v>#N/A</v>
      </c>
      <c r="L328" t="s">
        <v>129</v>
      </c>
      <c r="M328" t="e">
        <f>VLOOKUP(DATA_GOES_HERE!Y328,VENUEID!$A$2:$B$28,2,TRUE)</f>
        <v>#N/A</v>
      </c>
      <c r="N32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8">
        <v>23</v>
      </c>
      <c r="Q328" t="e">
        <f>VLOOKUP([2]UNBOUNDCSV!B325,[2]VENUEID!$A$2:$C$25,3,TRUE)</f>
        <v>#N/A</v>
      </c>
      <c r="R328" s="7">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6" t="str">
        <f>[2]NOWPLAYING!A330</f>
        <v>kcook</v>
      </c>
      <c r="B329">
        <f>DATA_GOES_HERE!A329</f>
        <v>0</v>
      </c>
      <c r="E329" s="8" t="str">
        <f>IF(DATA_GOES_HERE!F231,F329,"")</f>
        <v/>
      </c>
      <c r="F329">
        <f>DATA_GOES_HERE!AI329</f>
        <v>0</v>
      </c>
      <c r="G329" s="1">
        <f>DATA_GOES_HERE!J329</f>
        <v>0</v>
      </c>
      <c r="H329" s="1">
        <f>DATA_GOES_HERE!R329</f>
        <v>0</v>
      </c>
      <c r="I329" s="1">
        <f t="shared" ca="1" si="7"/>
        <v>42529</v>
      </c>
      <c r="J329">
        <v>0</v>
      </c>
      <c r="K329" t="e">
        <f>VLOOKUP([2]UNBOUNDCSV!B408,[2]VENUEID!$A$2:$B$28,2,TRUE)</f>
        <v>#N/A</v>
      </c>
      <c r="L329" t="s">
        <v>129</v>
      </c>
      <c r="M329" t="e">
        <f>VLOOKUP(DATA_GOES_HERE!Y329,VENUEID!$A$2:$B$28,2,TRUE)</f>
        <v>#N/A</v>
      </c>
      <c r="N32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29">
        <v>23</v>
      </c>
      <c r="Q329" t="e">
        <f>VLOOKUP([2]UNBOUNDCSV!B326,[2]VENUEID!$A$2:$C$25,3,TRUE)</f>
        <v>#N/A</v>
      </c>
      <c r="R329" s="7">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6" t="str">
        <f>[2]NOWPLAYING!A331</f>
        <v>kcook</v>
      </c>
      <c r="B330">
        <f>DATA_GOES_HERE!A330</f>
        <v>0</v>
      </c>
      <c r="E330" s="8" t="str">
        <f>IF(DATA_GOES_HERE!F232,F330,"")</f>
        <v/>
      </c>
      <c r="F330">
        <f>DATA_GOES_HERE!AI330</f>
        <v>0</v>
      </c>
      <c r="G330" s="1">
        <f>DATA_GOES_HERE!J330</f>
        <v>0</v>
      </c>
      <c r="H330" s="1">
        <f>DATA_GOES_HERE!R330</f>
        <v>0</v>
      </c>
      <c r="I330" s="1">
        <f t="shared" ca="1" si="7"/>
        <v>42529</v>
      </c>
      <c r="J330">
        <v>0</v>
      </c>
      <c r="K330" t="e">
        <f>VLOOKUP([2]UNBOUNDCSV!B409,[2]VENUEID!$A$2:$B$28,2,TRUE)</f>
        <v>#N/A</v>
      </c>
      <c r="L330" t="s">
        <v>129</v>
      </c>
      <c r="M330" t="e">
        <f>VLOOKUP(DATA_GOES_HERE!Y330,VENUEID!$A$2:$B$28,2,TRUE)</f>
        <v>#N/A</v>
      </c>
      <c r="N33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0">
        <v>23</v>
      </c>
      <c r="Q330" t="e">
        <f>VLOOKUP([2]UNBOUNDCSV!B327,[2]VENUEID!$A$2:$C$25,3,TRUE)</f>
        <v>#N/A</v>
      </c>
      <c r="R330" s="7">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6" t="str">
        <f>[2]NOWPLAYING!A332</f>
        <v>kcook</v>
      </c>
      <c r="B331">
        <f>DATA_GOES_HERE!A331</f>
        <v>0</v>
      </c>
      <c r="E331" s="8" t="str">
        <f>IF(DATA_GOES_HERE!F233,F331,"")</f>
        <v/>
      </c>
      <c r="F331">
        <f>DATA_GOES_HERE!AI331</f>
        <v>0</v>
      </c>
      <c r="G331" s="1">
        <f>DATA_GOES_HERE!J331</f>
        <v>0</v>
      </c>
      <c r="H331" s="1">
        <f>DATA_GOES_HERE!R331</f>
        <v>0</v>
      </c>
      <c r="I331" s="1">
        <f t="shared" ca="1" si="7"/>
        <v>42529</v>
      </c>
      <c r="J331">
        <v>0</v>
      </c>
      <c r="K331" t="e">
        <f>VLOOKUP([2]UNBOUNDCSV!B410,[2]VENUEID!$A$2:$B$28,2,TRUE)</f>
        <v>#N/A</v>
      </c>
      <c r="L331" t="s">
        <v>129</v>
      </c>
      <c r="M331" t="e">
        <f>VLOOKUP(DATA_GOES_HERE!Y331,VENUEID!$A$2:$B$28,2,TRUE)</f>
        <v>#N/A</v>
      </c>
      <c r="N33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1">
        <v>23</v>
      </c>
      <c r="Q331" t="e">
        <f>VLOOKUP([2]UNBOUNDCSV!B328,[2]VENUEID!$A$2:$C$25,3,TRUE)</f>
        <v>#N/A</v>
      </c>
      <c r="R331" s="7">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6" t="str">
        <f>[2]NOWPLAYING!A333</f>
        <v>kcook</v>
      </c>
      <c r="B332">
        <f>DATA_GOES_HERE!A332</f>
        <v>0</v>
      </c>
      <c r="E332" s="8" t="str">
        <f>IF(DATA_GOES_HERE!F234,F332,"")</f>
        <v/>
      </c>
      <c r="F332">
        <f>DATA_GOES_HERE!AI332</f>
        <v>0</v>
      </c>
      <c r="G332" s="1">
        <f>DATA_GOES_HERE!J332</f>
        <v>0</v>
      </c>
      <c r="H332" s="1">
        <f>DATA_GOES_HERE!R332</f>
        <v>0</v>
      </c>
      <c r="I332" s="1">
        <f t="shared" ca="1" si="7"/>
        <v>42529</v>
      </c>
      <c r="J332">
        <v>0</v>
      </c>
      <c r="K332" t="e">
        <f>VLOOKUP([2]UNBOUNDCSV!B411,[2]VENUEID!$A$2:$B$28,2,TRUE)</f>
        <v>#N/A</v>
      </c>
      <c r="L332" t="s">
        <v>129</v>
      </c>
      <c r="M332" t="e">
        <f>VLOOKUP(DATA_GOES_HERE!Y332,VENUEID!$A$2:$B$28,2,TRUE)</f>
        <v>#N/A</v>
      </c>
      <c r="N33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2">
        <v>23</v>
      </c>
      <c r="Q332" t="e">
        <f>VLOOKUP([2]UNBOUNDCSV!B329,[2]VENUEID!$A$2:$C$25,3,TRUE)</f>
        <v>#N/A</v>
      </c>
      <c r="R332" s="7">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6" t="str">
        <f>[2]NOWPLAYING!A334</f>
        <v>kcook</v>
      </c>
      <c r="B333">
        <f>DATA_GOES_HERE!A333</f>
        <v>0</v>
      </c>
      <c r="E333" s="8" t="str">
        <f>IF(DATA_GOES_HERE!F235,F333,"")</f>
        <v/>
      </c>
      <c r="F333">
        <f>DATA_GOES_HERE!AI333</f>
        <v>0</v>
      </c>
      <c r="G333" s="1">
        <f>DATA_GOES_HERE!J333</f>
        <v>0</v>
      </c>
      <c r="H333" s="1">
        <f>DATA_GOES_HERE!R333</f>
        <v>0</v>
      </c>
      <c r="I333" s="1">
        <f t="shared" ca="1" si="7"/>
        <v>42529</v>
      </c>
      <c r="J333">
        <v>0</v>
      </c>
      <c r="K333" t="e">
        <f>VLOOKUP([2]UNBOUNDCSV!B412,[2]VENUEID!$A$2:$B$28,2,TRUE)</f>
        <v>#N/A</v>
      </c>
      <c r="L333" t="s">
        <v>129</v>
      </c>
      <c r="M333" t="e">
        <f>VLOOKUP(DATA_GOES_HERE!Y333,VENUEID!$A$2:$B$28,2,TRUE)</f>
        <v>#N/A</v>
      </c>
      <c r="N33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3">
        <v>23</v>
      </c>
      <c r="Q333" t="e">
        <f>VLOOKUP([2]UNBOUNDCSV!B330,[2]VENUEID!$A$2:$C$25,3,TRUE)</f>
        <v>#N/A</v>
      </c>
      <c r="R333" s="7">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6" t="str">
        <f>[2]NOWPLAYING!A335</f>
        <v>kcook</v>
      </c>
      <c r="B334">
        <f>DATA_GOES_HERE!A334</f>
        <v>0</v>
      </c>
      <c r="E334" s="8" t="str">
        <f>IF(DATA_GOES_HERE!F236,F334,"")</f>
        <v/>
      </c>
      <c r="F334">
        <f>DATA_GOES_HERE!AI334</f>
        <v>0</v>
      </c>
      <c r="G334" s="1">
        <f>DATA_GOES_HERE!J334</f>
        <v>0</v>
      </c>
      <c r="H334" s="1">
        <f>DATA_GOES_HERE!R334</f>
        <v>0</v>
      </c>
      <c r="I334" s="1">
        <f t="shared" ref="I334:I365" ca="1" si="8">TODAY()</f>
        <v>42529</v>
      </c>
      <c r="J334">
        <v>0</v>
      </c>
      <c r="K334" t="e">
        <f>VLOOKUP([2]UNBOUNDCSV!B413,[2]VENUEID!$A$2:$B$28,2,TRUE)</f>
        <v>#N/A</v>
      </c>
      <c r="L334" t="s">
        <v>129</v>
      </c>
      <c r="M334" t="e">
        <f>VLOOKUP(DATA_GOES_HERE!Y334,VENUEID!$A$2:$B$28,2,TRUE)</f>
        <v>#N/A</v>
      </c>
      <c r="N33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4">
        <v>23</v>
      </c>
      <c r="Q334" t="e">
        <f>VLOOKUP([2]UNBOUNDCSV!B331,[2]VENUEID!$A$2:$C$25,3,TRUE)</f>
        <v>#N/A</v>
      </c>
      <c r="R334" s="7">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6" t="str">
        <f>[2]NOWPLAYING!A336</f>
        <v>kcook</v>
      </c>
      <c r="B335">
        <f>DATA_GOES_HERE!A335</f>
        <v>0</v>
      </c>
      <c r="E335" s="8" t="str">
        <f>IF(DATA_GOES_HERE!F237,F335,"")</f>
        <v/>
      </c>
      <c r="F335">
        <f>DATA_GOES_HERE!AI335</f>
        <v>0</v>
      </c>
      <c r="G335" s="1">
        <f>DATA_GOES_HERE!J335</f>
        <v>0</v>
      </c>
      <c r="H335" s="1">
        <f>DATA_GOES_HERE!R335</f>
        <v>0</v>
      </c>
      <c r="I335" s="1">
        <f t="shared" ca="1" si="8"/>
        <v>42529</v>
      </c>
      <c r="J335">
        <v>0</v>
      </c>
      <c r="K335" t="e">
        <f>VLOOKUP([2]UNBOUNDCSV!B414,[2]VENUEID!$A$2:$B$28,2,TRUE)</f>
        <v>#N/A</v>
      </c>
      <c r="L335" t="s">
        <v>129</v>
      </c>
      <c r="M335" t="e">
        <f>VLOOKUP(DATA_GOES_HERE!Y335,VENUEID!$A$2:$B$28,2,TRUE)</f>
        <v>#N/A</v>
      </c>
      <c r="N33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5">
        <v>23</v>
      </c>
      <c r="Q335" t="e">
        <f>VLOOKUP([2]UNBOUNDCSV!B332,[2]VENUEID!$A$2:$C$25,3,TRUE)</f>
        <v>#N/A</v>
      </c>
      <c r="R335" s="7">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6" t="str">
        <f>[2]NOWPLAYING!A337</f>
        <v>kcook</v>
      </c>
      <c r="B336">
        <f>DATA_GOES_HERE!A336</f>
        <v>0</v>
      </c>
      <c r="E336" s="8" t="str">
        <f>IF(DATA_GOES_HERE!F238,F336,"")</f>
        <v/>
      </c>
      <c r="F336">
        <f>DATA_GOES_HERE!AI336</f>
        <v>0</v>
      </c>
      <c r="G336" s="1">
        <f>DATA_GOES_HERE!J336</f>
        <v>0</v>
      </c>
      <c r="H336" s="1">
        <f>DATA_GOES_HERE!R336</f>
        <v>0</v>
      </c>
      <c r="I336" s="1">
        <f t="shared" ca="1" si="8"/>
        <v>42529</v>
      </c>
      <c r="J336">
        <v>0</v>
      </c>
      <c r="K336" t="e">
        <f>VLOOKUP([2]UNBOUNDCSV!B415,[2]VENUEID!$A$2:$B$28,2,TRUE)</f>
        <v>#N/A</v>
      </c>
      <c r="L336" t="s">
        <v>129</v>
      </c>
      <c r="M336" t="e">
        <f>VLOOKUP(DATA_GOES_HERE!Y336,VENUEID!$A$2:$B$28,2,TRUE)</f>
        <v>#N/A</v>
      </c>
      <c r="N33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6">
        <v>23</v>
      </c>
      <c r="Q336" t="e">
        <f>VLOOKUP([2]UNBOUNDCSV!B333,[2]VENUEID!$A$2:$C$25,3,TRUE)</f>
        <v>#N/A</v>
      </c>
      <c r="R336" s="7">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6" t="str">
        <f>[2]NOWPLAYING!A338</f>
        <v>kcook</v>
      </c>
      <c r="B337">
        <f>DATA_GOES_HERE!A337</f>
        <v>0</v>
      </c>
      <c r="E337" s="8" t="str">
        <f>IF(DATA_GOES_HERE!F239,F337,"")</f>
        <v/>
      </c>
      <c r="F337">
        <f>DATA_GOES_HERE!AI337</f>
        <v>0</v>
      </c>
      <c r="G337" s="1">
        <f>DATA_GOES_HERE!J337</f>
        <v>0</v>
      </c>
      <c r="H337" s="1">
        <f>DATA_GOES_HERE!R337</f>
        <v>0</v>
      </c>
      <c r="I337" s="1">
        <f t="shared" ca="1" si="8"/>
        <v>42529</v>
      </c>
      <c r="J337">
        <v>0</v>
      </c>
      <c r="K337" t="e">
        <f>VLOOKUP([2]UNBOUNDCSV!B416,[2]VENUEID!$A$2:$B$28,2,TRUE)</f>
        <v>#N/A</v>
      </c>
      <c r="L337" t="s">
        <v>129</v>
      </c>
      <c r="M337" t="e">
        <f>VLOOKUP(DATA_GOES_HERE!Y337,VENUEID!$A$2:$B$28,2,TRUE)</f>
        <v>#N/A</v>
      </c>
      <c r="N33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7">
        <v>23</v>
      </c>
      <c r="Q337" t="e">
        <f>VLOOKUP([2]UNBOUNDCSV!B334,[2]VENUEID!$A$2:$C$25,3,TRUE)</f>
        <v>#N/A</v>
      </c>
      <c r="R337" s="7">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6" t="str">
        <f>[2]NOWPLAYING!A339</f>
        <v>kcook</v>
      </c>
      <c r="B338">
        <f>DATA_GOES_HERE!A338</f>
        <v>0</v>
      </c>
      <c r="E338" s="8" t="str">
        <f>IF(DATA_GOES_HERE!F240,F338,"")</f>
        <v/>
      </c>
      <c r="F338">
        <f>DATA_GOES_HERE!AI338</f>
        <v>0</v>
      </c>
      <c r="G338" s="1">
        <f>DATA_GOES_HERE!J338</f>
        <v>0</v>
      </c>
      <c r="H338" s="1">
        <f>DATA_GOES_HERE!R338</f>
        <v>0</v>
      </c>
      <c r="I338" s="1">
        <f t="shared" ca="1" si="8"/>
        <v>42529</v>
      </c>
      <c r="J338">
        <v>0</v>
      </c>
      <c r="K338" t="e">
        <f>VLOOKUP([2]UNBOUNDCSV!B417,[2]VENUEID!$A$2:$B$28,2,TRUE)</f>
        <v>#N/A</v>
      </c>
      <c r="L338" t="s">
        <v>129</v>
      </c>
      <c r="M338" t="e">
        <f>VLOOKUP(DATA_GOES_HERE!Y338,VENUEID!$A$2:$B$28,2,TRUE)</f>
        <v>#N/A</v>
      </c>
      <c r="N33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8">
        <v>23</v>
      </c>
      <c r="Q338" t="e">
        <f>VLOOKUP([2]UNBOUNDCSV!B335,[2]VENUEID!$A$2:$C$25,3,TRUE)</f>
        <v>#N/A</v>
      </c>
      <c r="R338" s="7">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6" t="str">
        <f>[2]NOWPLAYING!A340</f>
        <v>kcook</v>
      </c>
      <c r="B339">
        <f>DATA_GOES_HERE!A339</f>
        <v>0</v>
      </c>
      <c r="E339" s="8" t="str">
        <f>IF(DATA_GOES_HERE!F241,F339,"")</f>
        <v/>
      </c>
      <c r="F339">
        <f>DATA_GOES_HERE!AI339</f>
        <v>0</v>
      </c>
      <c r="G339" s="1">
        <f>DATA_GOES_HERE!J339</f>
        <v>0</v>
      </c>
      <c r="H339" s="1">
        <f>DATA_GOES_HERE!R339</f>
        <v>0</v>
      </c>
      <c r="I339" s="1">
        <f t="shared" ca="1" si="8"/>
        <v>42529</v>
      </c>
      <c r="J339">
        <v>0</v>
      </c>
      <c r="K339" t="e">
        <f>VLOOKUP([2]UNBOUNDCSV!B418,[2]VENUEID!$A$2:$B$28,2,TRUE)</f>
        <v>#N/A</v>
      </c>
      <c r="L339" t="s">
        <v>129</v>
      </c>
      <c r="M339" t="e">
        <f>VLOOKUP(DATA_GOES_HERE!Y339,VENUEID!$A$2:$B$28,2,TRUE)</f>
        <v>#N/A</v>
      </c>
      <c r="N33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39">
        <v>23</v>
      </c>
      <c r="Q339" t="e">
        <f>VLOOKUP([2]UNBOUNDCSV!B336,[2]VENUEID!$A$2:$C$25,3,TRUE)</f>
        <v>#N/A</v>
      </c>
      <c r="R339" s="7">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6" t="str">
        <f>[2]NOWPLAYING!A341</f>
        <v>kcook</v>
      </c>
      <c r="B340">
        <f>DATA_GOES_HERE!A340</f>
        <v>0</v>
      </c>
      <c r="E340" s="8" t="str">
        <f>IF(DATA_GOES_HERE!F242,F340,"")</f>
        <v/>
      </c>
      <c r="F340">
        <f>DATA_GOES_HERE!AI340</f>
        <v>0</v>
      </c>
      <c r="G340" s="1">
        <f>DATA_GOES_HERE!J340</f>
        <v>0</v>
      </c>
      <c r="H340" s="1">
        <f>DATA_GOES_HERE!R340</f>
        <v>0</v>
      </c>
      <c r="I340" s="1">
        <f t="shared" ca="1" si="8"/>
        <v>42529</v>
      </c>
      <c r="J340">
        <v>0</v>
      </c>
      <c r="K340" t="e">
        <f>VLOOKUP([2]UNBOUNDCSV!B419,[2]VENUEID!$A$2:$B$28,2,TRUE)</f>
        <v>#N/A</v>
      </c>
      <c r="L340" t="s">
        <v>129</v>
      </c>
      <c r="M340" t="e">
        <f>VLOOKUP(DATA_GOES_HERE!Y340,VENUEID!$A$2:$B$28,2,TRUE)</f>
        <v>#N/A</v>
      </c>
      <c r="N34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0">
        <v>23</v>
      </c>
      <c r="Q340" t="e">
        <f>VLOOKUP([2]UNBOUNDCSV!B337,[2]VENUEID!$A$2:$C$25,3,TRUE)</f>
        <v>#N/A</v>
      </c>
      <c r="R340" s="7">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6" t="str">
        <f>[2]NOWPLAYING!A342</f>
        <v>kcook</v>
      </c>
      <c r="B341">
        <f>DATA_GOES_HERE!A341</f>
        <v>0</v>
      </c>
      <c r="E341" s="8" t="str">
        <f>IF(DATA_GOES_HERE!F243,F341,"")</f>
        <v/>
      </c>
      <c r="F341">
        <f>DATA_GOES_HERE!AI341</f>
        <v>0</v>
      </c>
      <c r="G341" s="1">
        <f>DATA_GOES_HERE!J341</f>
        <v>0</v>
      </c>
      <c r="H341" s="1">
        <f>DATA_GOES_HERE!R341</f>
        <v>0</v>
      </c>
      <c r="I341" s="1">
        <f t="shared" ca="1" si="8"/>
        <v>42529</v>
      </c>
      <c r="J341">
        <v>0</v>
      </c>
      <c r="K341" t="e">
        <f>VLOOKUP([2]UNBOUNDCSV!B420,[2]VENUEID!$A$2:$B$28,2,TRUE)</f>
        <v>#N/A</v>
      </c>
      <c r="L341" t="s">
        <v>129</v>
      </c>
      <c r="M341" t="e">
        <f>VLOOKUP(DATA_GOES_HERE!Y341,VENUEID!$A$2:$B$28,2,TRUE)</f>
        <v>#N/A</v>
      </c>
      <c r="N34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1">
        <v>23</v>
      </c>
      <c r="Q341" t="e">
        <f>VLOOKUP([2]UNBOUNDCSV!B338,[2]VENUEID!$A$2:$C$25,3,TRUE)</f>
        <v>#N/A</v>
      </c>
      <c r="R341" s="7">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6" t="str">
        <f>[2]NOWPLAYING!A343</f>
        <v>kcook</v>
      </c>
      <c r="B342">
        <f>DATA_GOES_HERE!A342</f>
        <v>0</v>
      </c>
      <c r="E342" s="8" t="str">
        <f>IF(DATA_GOES_HERE!F244,F342,"")</f>
        <v/>
      </c>
      <c r="F342">
        <f>DATA_GOES_HERE!AI342</f>
        <v>0</v>
      </c>
      <c r="G342" s="1">
        <f>DATA_GOES_HERE!J342</f>
        <v>0</v>
      </c>
      <c r="H342" s="1">
        <f>DATA_GOES_HERE!R342</f>
        <v>0</v>
      </c>
      <c r="I342" s="1">
        <f t="shared" ca="1" si="8"/>
        <v>42529</v>
      </c>
      <c r="J342">
        <v>0</v>
      </c>
      <c r="K342" t="e">
        <f>VLOOKUP([2]UNBOUNDCSV!B421,[2]VENUEID!$A$2:$B$28,2,TRUE)</f>
        <v>#N/A</v>
      </c>
      <c r="L342" t="s">
        <v>129</v>
      </c>
      <c r="M342" t="e">
        <f>VLOOKUP(DATA_GOES_HERE!Y342,VENUEID!$A$2:$B$28,2,TRUE)</f>
        <v>#N/A</v>
      </c>
      <c r="N34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2">
        <v>23</v>
      </c>
      <c r="Q342" t="e">
        <f>VLOOKUP([2]UNBOUNDCSV!B339,[2]VENUEID!$A$2:$C$25,3,TRUE)</f>
        <v>#N/A</v>
      </c>
      <c r="R342" s="7">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6" t="str">
        <f>[2]NOWPLAYING!A344</f>
        <v>kcook</v>
      </c>
      <c r="B343">
        <f>DATA_GOES_HERE!A343</f>
        <v>0</v>
      </c>
      <c r="E343" s="8" t="str">
        <f>IF(DATA_GOES_HERE!F245,F343,"")</f>
        <v/>
      </c>
      <c r="F343">
        <f>DATA_GOES_HERE!AI343</f>
        <v>0</v>
      </c>
      <c r="G343" s="1">
        <f>DATA_GOES_HERE!J343</f>
        <v>0</v>
      </c>
      <c r="H343" s="1">
        <f>DATA_GOES_HERE!R343</f>
        <v>0</v>
      </c>
      <c r="I343" s="1">
        <f t="shared" ca="1" si="8"/>
        <v>42529</v>
      </c>
      <c r="J343">
        <v>0</v>
      </c>
      <c r="K343" t="e">
        <f>VLOOKUP([2]UNBOUNDCSV!B422,[2]VENUEID!$A$2:$B$28,2,TRUE)</f>
        <v>#N/A</v>
      </c>
      <c r="L343" t="s">
        <v>129</v>
      </c>
      <c r="M343" t="e">
        <f>VLOOKUP(DATA_GOES_HERE!Y343,VENUEID!$A$2:$B$28,2,TRUE)</f>
        <v>#N/A</v>
      </c>
      <c r="N34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3">
        <v>23</v>
      </c>
      <c r="Q343" t="e">
        <f>VLOOKUP([2]UNBOUNDCSV!B340,[2]VENUEID!$A$2:$C$25,3,TRUE)</f>
        <v>#N/A</v>
      </c>
      <c r="R343" s="7">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6" t="str">
        <f>[2]NOWPLAYING!A345</f>
        <v>kcook</v>
      </c>
      <c r="B344">
        <f>DATA_GOES_HERE!A344</f>
        <v>0</v>
      </c>
      <c r="E344" s="8" t="str">
        <f>IF(DATA_GOES_HERE!F246,F344,"")</f>
        <v/>
      </c>
      <c r="F344">
        <f>DATA_GOES_HERE!AI344</f>
        <v>0</v>
      </c>
      <c r="G344" s="1">
        <f>DATA_GOES_HERE!J344</f>
        <v>0</v>
      </c>
      <c r="H344" s="1">
        <f>DATA_GOES_HERE!R344</f>
        <v>0</v>
      </c>
      <c r="I344" s="1">
        <f t="shared" ca="1" si="8"/>
        <v>42529</v>
      </c>
      <c r="J344">
        <v>0</v>
      </c>
      <c r="K344" t="e">
        <f>VLOOKUP([2]UNBOUNDCSV!B423,[2]VENUEID!$A$2:$B$28,2,TRUE)</f>
        <v>#N/A</v>
      </c>
      <c r="L344" t="s">
        <v>129</v>
      </c>
      <c r="M344" t="e">
        <f>VLOOKUP(DATA_GOES_HERE!Y344,VENUEID!$A$2:$B$28,2,TRUE)</f>
        <v>#N/A</v>
      </c>
      <c r="N34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4">
        <v>23</v>
      </c>
      <c r="Q344" t="e">
        <f>VLOOKUP([2]UNBOUNDCSV!B341,[2]VENUEID!$A$2:$C$25,3,TRUE)</f>
        <v>#N/A</v>
      </c>
      <c r="R344" s="7">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6" t="str">
        <f>[2]NOWPLAYING!A346</f>
        <v>kcook</v>
      </c>
      <c r="B345">
        <f>DATA_GOES_HERE!A345</f>
        <v>0</v>
      </c>
      <c r="E345" s="8" t="str">
        <f>IF(DATA_GOES_HERE!F247,F345,"")</f>
        <v/>
      </c>
      <c r="F345">
        <f>DATA_GOES_HERE!AI345</f>
        <v>0</v>
      </c>
      <c r="G345" s="1">
        <f>DATA_GOES_HERE!J345</f>
        <v>0</v>
      </c>
      <c r="H345" s="1">
        <f>DATA_GOES_HERE!R345</f>
        <v>0</v>
      </c>
      <c r="I345" s="1">
        <f t="shared" ca="1" si="8"/>
        <v>42529</v>
      </c>
      <c r="J345">
        <v>0</v>
      </c>
      <c r="K345" t="e">
        <f>VLOOKUP([2]UNBOUNDCSV!B424,[2]VENUEID!$A$2:$B$28,2,TRUE)</f>
        <v>#N/A</v>
      </c>
      <c r="L345" t="s">
        <v>129</v>
      </c>
      <c r="M345" t="e">
        <f>VLOOKUP(DATA_GOES_HERE!Y345,VENUEID!$A$2:$B$28,2,TRUE)</f>
        <v>#N/A</v>
      </c>
      <c r="N34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5">
        <v>23</v>
      </c>
      <c r="Q345" t="e">
        <f>VLOOKUP([2]UNBOUNDCSV!B342,[2]VENUEID!$A$2:$C$25,3,TRUE)</f>
        <v>#N/A</v>
      </c>
      <c r="R345" s="7">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6" t="str">
        <f>[2]NOWPLAYING!A347</f>
        <v>kcook</v>
      </c>
      <c r="B346">
        <f>DATA_GOES_HERE!A346</f>
        <v>0</v>
      </c>
      <c r="E346" s="8" t="str">
        <f>IF(DATA_GOES_HERE!F248,F346,"")</f>
        <v/>
      </c>
      <c r="F346">
        <f>DATA_GOES_HERE!AI346</f>
        <v>0</v>
      </c>
      <c r="G346" s="1">
        <f>DATA_GOES_HERE!J346</f>
        <v>0</v>
      </c>
      <c r="H346" s="1">
        <f>DATA_GOES_HERE!R346</f>
        <v>0</v>
      </c>
      <c r="I346" s="1">
        <f t="shared" ca="1" si="8"/>
        <v>42529</v>
      </c>
      <c r="J346">
        <v>0</v>
      </c>
      <c r="K346" t="e">
        <f>VLOOKUP([2]UNBOUNDCSV!B425,[2]VENUEID!$A$2:$B$28,2,TRUE)</f>
        <v>#N/A</v>
      </c>
      <c r="L346" t="s">
        <v>129</v>
      </c>
      <c r="M346" t="e">
        <f>VLOOKUP(DATA_GOES_HERE!Y346,VENUEID!$A$2:$B$28,2,TRUE)</f>
        <v>#N/A</v>
      </c>
      <c r="N34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6">
        <v>23</v>
      </c>
      <c r="Q346" t="e">
        <f>VLOOKUP([2]UNBOUNDCSV!B343,[2]VENUEID!$A$2:$C$25,3,TRUE)</f>
        <v>#N/A</v>
      </c>
      <c r="R346" s="7">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6" t="str">
        <f>[2]NOWPLAYING!A348</f>
        <v>kcook</v>
      </c>
      <c r="B347">
        <f>DATA_GOES_HERE!A347</f>
        <v>0</v>
      </c>
      <c r="E347" s="8" t="str">
        <f>IF(DATA_GOES_HERE!F249,F347,"")</f>
        <v/>
      </c>
      <c r="F347">
        <f>DATA_GOES_HERE!AI347</f>
        <v>0</v>
      </c>
      <c r="G347" s="1">
        <f>DATA_GOES_HERE!J347</f>
        <v>0</v>
      </c>
      <c r="H347" s="1">
        <f>DATA_GOES_HERE!R347</f>
        <v>0</v>
      </c>
      <c r="I347" s="1">
        <f t="shared" ca="1" si="8"/>
        <v>42529</v>
      </c>
      <c r="J347">
        <v>0</v>
      </c>
      <c r="K347" t="e">
        <f>VLOOKUP([2]UNBOUNDCSV!B426,[2]VENUEID!$A$2:$B$28,2,TRUE)</f>
        <v>#N/A</v>
      </c>
      <c r="L347" t="s">
        <v>129</v>
      </c>
      <c r="M347" t="e">
        <f>VLOOKUP(DATA_GOES_HERE!Y347,VENUEID!$A$2:$B$28,2,TRUE)</f>
        <v>#N/A</v>
      </c>
      <c r="N34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7">
        <v>23</v>
      </c>
      <c r="Q347" t="e">
        <f>VLOOKUP([2]UNBOUNDCSV!B344,[2]VENUEID!$A$2:$C$25,3,TRUE)</f>
        <v>#N/A</v>
      </c>
      <c r="R347" s="7">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6" t="str">
        <f>[2]NOWPLAYING!A349</f>
        <v>kcook</v>
      </c>
      <c r="B348">
        <f>DATA_GOES_HERE!A348</f>
        <v>0</v>
      </c>
      <c r="E348" s="8" t="str">
        <f>IF(DATA_GOES_HERE!F250,F348,"")</f>
        <v/>
      </c>
      <c r="F348">
        <f>DATA_GOES_HERE!AI348</f>
        <v>0</v>
      </c>
      <c r="G348" s="1">
        <f>DATA_GOES_HERE!J348</f>
        <v>0</v>
      </c>
      <c r="H348" s="1">
        <f>DATA_GOES_HERE!R348</f>
        <v>0</v>
      </c>
      <c r="I348" s="1">
        <f t="shared" ca="1" si="8"/>
        <v>42529</v>
      </c>
      <c r="J348">
        <v>0</v>
      </c>
      <c r="K348" t="e">
        <f>VLOOKUP([2]UNBOUNDCSV!B427,[2]VENUEID!$A$2:$B$28,2,TRUE)</f>
        <v>#N/A</v>
      </c>
      <c r="L348" t="s">
        <v>129</v>
      </c>
      <c r="M348" t="e">
        <f>VLOOKUP(DATA_GOES_HERE!Y348,VENUEID!$A$2:$B$28,2,TRUE)</f>
        <v>#N/A</v>
      </c>
      <c r="N34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8">
        <v>23</v>
      </c>
      <c r="Q348" t="e">
        <f>VLOOKUP([2]UNBOUNDCSV!B345,[2]VENUEID!$A$2:$C$25,3,TRUE)</f>
        <v>#N/A</v>
      </c>
      <c r="R348" s="7">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6" t="str">
        <f>[2]NOWPLAYING!A350</f>
        <v>kcook</v>
      </c>
      <c r="B349">
        <f>DATA_GOES_HERE!A349</f>
        <v>0</v>
      </c>
      <c r="E349" s="8" t="str">
        <f>IF(DATA_GOES_HERE!F251,F349,"")</f>
        <v/>
      </c>
      <c r="F349">
        <f>DATA_GOES_HERE!AI349</f>
        <v>0</v>
      </c>
      <c r="G349" s="1">
        <f>DATA_GOES_HERE!J349</f>
        <v>0</v>
      </c>
      <c r="H349" s="1">
        <f>DATA_GOES_HERE!R349</f>
        <v>0</v>
      </c>
      <c r="I349" s="1">
        <f t="shared" ca="1" si="8"/>
        <v>42529</v>
      </c>
      <c r="J349">
        <v>0</v>
      </c>
      <c r="K349" t="e">
        <f>VLOOKUP([2]UNBOUNDCSV!B428,[2]VENUEID!$A$2:$B$28,2,TRUE)</f>
        <v>#N/A</v>
      </c>
      <c r="L349" t="s">
        <v>129</v>
      </c>
      <c r="M349" t="e">
        <f>VLOOKUP(DATA_GOES_HERE!Y349,VENUEID!$A$2:$B$28,2,TRUE)</f>
        <v>#N/A</v>
      </c>
      <c r="N34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49">
        <v>23</v>
      </c>
      <c r="Q349" t="e">
        <f>VLOOKUP([2]UNBOUNDCSV!B346,[2]VENUEID!$A$2:$C$25,3,TRUE)</f>
        <v>#N/A</v>
      </c>
      <c r="R349" s="7">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6" t="str">
        <f>[2]NOWPLAYING!A351</f>
        <v>kcook</v>
      </c>
      <c r="B350">
        <f>DATA_GOES_HERE!A350</f>
        <v>0</v>
      </c>
      <c r="E350" s="8" t="str">
        <f>IF(DATA_GOES_HERE!F252,F350,"")</f>
        <v/>
      </c>
      <c r="F350">
        <f>DATA_GOES_HERE!AI350</f>
        <v>0</v>
      </c>
      <c r="G350" s="1">
        <f>DATA_GOES_HERE!J350</f>
        <v>0</v>
      </c>
      <c r="H350" s="1">
        <f>DATA_GOES_HERE!R350</f>
        <v>0</v>
      </c>
      <c r="I350" s="1">
        <f t="shared" ca="1" si="8"/>
        <v>42529</v>
      </c>
      <c r="J350">
        <v>0</v>
      </c>
      <c r="K350" t="e">
        <f>VLOOKUP([2]UNBOUNDCSV!B429,[2]VENUEID!$A$2:$B$28,2,TRUE)</f>
        <v>#N/A</v>
      </c>
      <c r="L350" t="s">
        <v>129</v>
      </c>
      <c r="M350" t="e">
        <f>VLOOKUP(DATA_GOES_HERE!Y350,VENUEID!$A$2:$B$28,2,TRUE)</f>
        <v>#N/A</v>
      </c>
      <c r="N35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0">
        <v>23</v>
      </c>
      <c r="Q350" t="e">
        <f>VLOOKUP([2]UNBOUNDCSV!B347,[2]VENUEID!$A$2:$C$25,3,TRUE)</f>
        <v>#N/A</v>
      </c>
      <c r="R350" s="7">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6" t="str">
        <f>[2]NOWPLAYING!A352</f>
        <v>kcook</v>
      </c>
      <c r="B351">
        <f>DATA_GOES_HERE!A351</f>
        <v>0</v>
      </c>
      <c r="E351" s="8" t="str">
        <f>IF(DATA_GOES_HERE!F253,F351,"")</f>
        <v/>
      </c>
      <c r="F351">
        <f>DATA_GOES_HERE!AI351</f>
        <v>0</v>
      </c>
      <c r="G351" s="1">
        <f>DATA_GOES_HERE!J351</f>
        <v>0</v>
      </c>
      <c r="H351" s="1">
        <f>DATA_GOES_HERE!R351</f>
        <v>0</v>
      </c>
      <c r="I351" s="1">
        <f t="shared" ca="1" si="8"/>
        <v>42529</v>
      </c>
      <c r="J351">
        <v>0</v>
      </c>
      <c r="K351" t="e">
        <f>VLOOKUP([2]UNBOUNDCSV!B430,[2]VENUEID!$A$2:$B$28,2,TRUE)</f>
        <v>#N/A</v>
      </c>
      <c r="L351" t="s">
        <v>129</v>
      </c>
      <c r="M351" t="e">
        <f>VLOOKUP(DATA_GOES_HERE!Y351,VENUEID!$A$2:$B$28,2,TRUE)</f>
        <v>#N/A</v>
      </c>
      <c r="N35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1">
        <v>23</v>
      </c>
      <c r="Q351" t="e">
        <f>VLOOKUP([2]UNBOUNDCSV!B348,[2]VENUEID!$A$2:$C$25,3,TRUE)</f>
        <v>#N/A</v>
      </c>
      <c r="R351" s="7">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6" t="str">
        <f>[2]NOWPLAYING!A353</f>
        <v>kcook</v>
      </c>
      <c r="B352">
        <f>DATA_GOES_HERE!A352</f>
        <v>0</v>
      </c>
      <c r="E352" s="8" t="str">
        <f>IF(DATA_GOES_HERE!F254,F352,"")</f>
        <v/>
      </c>
      <c r="F352">
        <f>DATA_GOES_HERE!AI352</f>
        <v>0</v>
      </c>
      <c r="G352" s="1">
        <f>DATA_GOES_HERE!J352</f>
        <v>0</v>
      </c>
      <c r="H352" s="1">
        <f>DATA_GOES_HERE!R352</f>
        <v>0</v>
      </c>
      <c r="I352" s="1">
        <f t="shared" ca="1" si="8"/>
        <v>42529</v>
      </c>
      <c r="J352">
        <v>0</v>
      </c>
      <c r="K352" t="e">
        <f>VLOOKUP([2]UNBOUNDCSV!B431,[2]VENUEID!$A$2:$B$28,2,TRUE)</f>
        <v>#N/A</v>
      </c>
      <c r="L352" t="s">
        <v>129</v>
      </c>
      <c r="M352" t="e">
        <f>VLOOKUP(DATA_GOES_HERE!Y352,VENUEID!$A$2:$B$28,2,TRUE)</f>
        <v>#N/A</v>
      </c>
      <c r="N35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2">
        <v>23</v>
      </c>
      <c r="Q352" t="e">
        <f>VLOOKUP([2]UNBOUNDCSV!B349,[2]VENUEID!$A$2:$C$25,3,TRUE)</f>
        <v>#N/A</v>
      </c>
      <c r="R352" s="7">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6" t="str">
        <f>[2]NOWPLAYING!A354</f>
        <v>kcook</v>
      </c>
      <c r="B353">
        <f>DATA_GOES_HERE!A353</f>
        <v>0</v>
      </c>
      <c r="E353" s="8" t="str">
        <f>IF(DATA_GOES_HERE!F255,F353,"")</f>
        <v/>
      </c>
      <c r="F353">
        <f>DATA_GOES_HERE!AI353</f>
        <v>0</v>
      </c>
      <c r="G353" s="1">
        <f>DATA_GOES_HERE!J353</f>
        <v>0</v>
      </c>
      <c r="H353" s="1">
        <f>DATA_GOES_HERE!R353</f>
        <v>0</v>
      </c>
      <c r="I353" s="1">
        <f t="shared" ca="1" si="8"/>
        <v>42529</v>
      </c>
      <c r="J353">
        <v>0</v>
      </c>
      <c r="K353" t="e">
        <f>VLOOKUP([2]UNBOUNDCSV!B432,[2]VENUEID!$A$2:$B$28,2,TRUE)</f>
        <v>#N/A</v>
      </c>
      <c r="L353" t="s">
        <v>129</v>
      </c>
      <c r="M353" t="e">
        <f>VLOOKUP(DATA_GOES_HERE!Y353,VENUEID!$A$2:$B$28,2,TRUE)</f>
        <v>#N/A</v>
      </c>
      <c r="N35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3">
        <v>23</v>
      </c>
      <c r="Q353" t="e">
        <f>VLOOKUP([2]UNBOUNDCSV!B350,[2]VENUEID!$A$2:$C$25,3,TRUE)</f>
        <v>#N/A</v>
      </c>
      <c r="R353" s="7">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6" t="str">
        <f>[2]NOWPLAYING!A355</f>
        <v>kcook</v>
      </c>
      <c r="B354">
        <f>DATA_GOES_HERE!A354</f>
        <v>0</v>
      </c>
      <c r="E354" s="8" t="str">
        <f>IF(DATA_GOES_HERE!F256,F354,"")</f>
        <v/>
      </c>
      <c r="F354">
        <f>DATA_GOES_HERE!AI354</f>
        <v>0</v>
      </c>
      <c r="G354" s="1">
        <f>DATA_GOES_HERE!J354</f>
        <v>0</v>
      </c>
      <c r="H354" s="1">
        <f>DATA_GOES_HERE!R354</f>
        <v>0</v>
      </c>
      <c r="I354" s="1">
        <f t="shared" ca="1" si="8"/>
        <v>42529</v>
      </c>
      <c r="J354">
        <v>0</v>
      </c>
      <c r="K354" t="e">
        <f>VLOOKUP([2]UNBOUNDCSV!B433,[2]VENUEID!$A$2:$B$28,2,TRUE)</f>
        <v>#N/A</v>
      </c>
      <c r="L354" t="s">
        <v>129</v>
      </c>
      <c r="M354" t="e">
        <f>VLOOKUP(DATA_GOES_HERE!Y354,VENUEID!$A$2:$B$28,2,TRUE)</f>
        <v>#N/A</v>
      </c>
      <c r="N35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4">
        <v>23</v>
      </c>
      <c r="Q354" t="e">
        <f>VLOOKUP([2]UNBOUNDCSV!B351,[2]VENUEID!$A$2:$C$25,3,TRUE)</f>
        <v>#N/A</v>
      </c>
      <c r="R354" s="7">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6" t="str">
        <f>[2]NOWPLAYING!A356</f>
        <v>kcook</v>
      </c>
      <c r="B355">
        <f>DATA_GOES_HERE!A355</f>
        <v>0</v>
      </c>
      <c r="E355" s="8" t="str">
        <f>IF(DATA_GOES_HERE!F257,F355,"")</f>
        <v/>
      </c>
      <c r="F355">
        <f>DATA_GOES_HERE!AI355</f>
        <v>0</v>
      </c>
      <c r="G355" s="1">
        <f>DATA_GOES_HERE!J355</f>
        <v>0</v>
      </c>
      <c r="H355" s="1">
        <f>DATA_GOES_HERE!R355</f>
        <v>0</v>
      </c>
      <c r="I355" s="1">
        <f t="shared" ca="1" si="8"/>
        <v>42529</v>
      </c>
      <c r="J355">
        <v>0</v>
      </c>
      <c r="K355" t="e">
        <f>VLOOKUP([2]UNBOUNDCSV!B434,[2]VENUEID!$A$2:$B$28,2,TRUE)</f>
        <v>#N/A</v>
      </c>
      <c r="L355" t="s">
        <v>129</v>
      </c>
      <c r="M355" t="e">
        <f>VLOOKUP(DATA_GOES_HERE!Y355,VENUEID!$A$2:$B$28,2,TRUE)</f>
        <v>#N/A</v>
      </c>
      <c r="N35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5">
        <v>23</v>
      </c>
      <c r="Q355" t="e">
        <f>VLOOKUP([2]UNBOUNDCSV!B352,[2]VENUEID!$A$2:$C$25,3,TRUE)</f>
        <v>#N/A</v>
      </c>
      <c r="R355" s="7">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6" t="str">
        <f>[2]NOWPLAYING!A357</f>
        <v>kcook</v>
      </c>
      <c r="B356">
        <f>DATA_GOES_HERE!A356</f>
        <v>0</v>
      </c>
      <c r="E356" s="8" t="str">
        <f>IF(DATA_GOES_HERE!F258,F356,"")</f>
        <v/>
      </c>
      <c r="F356">
        <f>DATA_GOES_HERE!AI356</f>
        <v>0</v>
      </c>
      <c r="G356" s="1">
        <f>DATA_GOES_HERE!J356</f>
        <v>0</v>
      </c>
      <c r="H356" s="1">
        <f>DATA_GOES_HERE!R356</f>
        <v>0</v>
      </c>
      <c r="I356" s="1">
        <f t="shared" ca="1" si="8"/>
        <v>42529</v>
      </c>
      <c r="J356">
        <v>0</v>
      </c>
      <c r="K356" t="e">
        <f>VLOOKUP([2]UNBOUNDCSV!B435,[2]VENUEID!$A$2:$B$28,2,TRUE)</f>
        <v>#N/A</v>
      </c>
      <c r="L356" t="s">
        <v>129</v>
      </c>
      <c r="M356" t="e">
        <f>VLOOKUP(DATA_GOES_HERE!Y356,VENUEID!$A$2:$B$28,2,TRUE)</f>
        <v>#N/A</v>
      </c>
      <c r="N35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6">
        <v>23</v>
      </c>
      <c r="Q356" t="e">
        <f>VLOOKUP([2]UNBOUNDCSV!B353,[2]VENUEID!$A$2:$C$25,3,TRUE)</f>
        <v>#N/A</v>
      </c>
      <c r="R356" s="7">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6" t="str">
        <f>[2]NOWPLAYING!A358</f>
        <v>kcook</v>
      </c>
      <c r="B357">
        <f>DATA_GOES_HERE!A357</f>
        <v>0</v>
      </c>
      <c r="E357" s="8" t="str">
        <f>IF(DATA_GOES_HERE!F259,F357,"")</f>
        <v/>
      </c>
      <c r="F357">
        <f>DATA_GOES_HERE!AI357</f>
        <v>0</v>
      </c>
      <c r="G357" s="1">
        <f>DATA_GOES_HERE!J357</f>
        <v>0</v>
      </c>
      <c r="H357" s="1">
        <f>DATA_GOES_HERE!R357</f>
        <v>0</v>
      </c>
      <c r="I357" s="1">
        <f t="shared" ca="1" si="8"/>
        <v>42529</v>
      </c>
      <c r="J357">
        <v>0</v>
      </c>
      <c r="K357" t="e">
        <f>VLOOKUP([2]UNBOUNDCSV!B436,[2]VENUEID!$A$2:$B$28,2,TRUE)</f>
        <v>#N/A</v>
      </c>
      <c r="L357" t="s">
        <v>129</v>
      </c>
      <c r="M357" t="e">
        <f>VLOOKUP(DATA_GOES_HERE!Y357,VENUEID!$A$2:$B$28,2,TRUE)</f>
        <v>#N/A</v>
      </c>
      <c r="N35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7">
        <v>23</v>
      </c>
      <c r="Q357" t="e">
        <f>VLOOKUP([2]UNBOUNDCSV!B354,[2]VENUEID!$A$2:$C$25,3,TRUE)</f>
        <v>#N/A</v>
      </c>
      <c r="R357" s="7">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6" t="str">
        <f>[2]NOWPLAYING!A359</f>
        <v>kcook</v>
      </c>
      <c r="B358">
        <f>DATA_GOES_HERE!A358</f>
        <v>0</v>
      </c>
      <c r="E358" s="8" t="str">
        <f>IF(DATA_GOES_HERE!F260,F358,"")</f>
        <v/>
      </c>
      <c r="F358">
        <f>DATA_GOES_HERE!AI358</f>
        <v>0</v>
      </c>
      <c r="G358" s="1">
        <f>DATA_GOES_HERE!J358</f>
        <v>0</v>
      </c>
      <c r="H358" s="1">
        <f>DATA_GOES_HERE!R358</f>
        <v>0</v>
      </c>
      <c r="I358" s="1">
        <f t="shared" ca="1" si="8"/>
        <v>42529</v>
      </c>
      <c r="J358">
        <v>0</v>
      </c>
      <c r="K358" t="e">
        <f>VLOOKUP([2]UNBOUNDCSV!B437,[2]VENUEID!$A$2:$B$28,2,TRUE)</f>
        <v>#N/A</v>
      </c>
      <c r="L358" t="s">
        <v>129</v>
      </c>
      <c r="M358" t="e">
        <f>VLOOKUP(DATA_GOES_HERE!Y358,VENUEID!$A$2:$B$28,2,TRUE)</f>
        <v>#N/A</v>
      </c>
      <c r="N35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8">
        <v>23</v>
      </c>
      <c r="Q358" t="e">
        <f>VLOOKUP([2]UNBOUNDCSV!B355,[2]VENUEID!$A$2:$C$25,3,TRUE)</f>
        <v>#N/A</v>
      </c>
      <c r="R358" s="7">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6" t="str">
        <f>[2]NOWPLAYING!A360</f>
        <v>kcook</v>
      </c>
      <c r="B359">
        <f>DATA_GOES_HERE!A359</f>
        <v>0</v>
      </c>
      <c r="E359" s="8" t="str">
        <f>IF(DATA_GOES_HERE!F261,F359,"")</f>
        <v/>
      </c>
      <c r="F359">
        <f>DATA_GOES_HERE!AI359</f>
        <v>0</v>
      </c>
      <c r="G359" s="1">
        <f>DATA_GOES_HERE!J359</f>
        <v>0</v>
      </c>
      <c r="H359" s="1">
        <f>DATA_GOES_HERE!R359</f>
        <v>0</v>
      </c>
      <c r="I359" s="1">
        <f t="shared" ca="1" si="8"/>
        <v>42529</v>
      </c>
      <c r="J359">
        <v>0</v>
      </c>
      <c r="K359" t="e">
        <f>VLOOKUP([2]UNBOUNDCSV!B438,[2]VENUEID!$A$2:$B$28,2,TRUE)</f>
        <v>#N/A</v>
      </c>
      <c r="L359" t="s">
        <v>129</v>
      </c>
      <c r="M359" t="e">
        <f>VLOOKUP(DATA_GOES_HERE!Y359,VENUEID!$A$2:$B$28,2,TRUE)</f>
        <v>#N/A</v>
      </c>
      <c r="N35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59">
        <v>23</v>
      </c>
      <c r="Q359" t="e">
        <f>VLOOKUP([2]UNBOUNDCSV!B356,[2]VENUEID!$A$2:$C$25,3,TRUE)</f>
        <v>#N/A</v>
      </c>
      <c r="R359" s="7">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6" t="str">
        <f>[2]NOWPLAYING!A361</f>
        <v>kcook</v>
      </c>
      <c r="B360">
        <f>DATA_GOES_HERE!A360</f>
        <v>0</v>
      </c>
      <c r="E360" s="8" t="str">
        <f>IF(DATA_GOES_HERE!F262,F360,"")</f>
        <v/>
      </c>
      <c r="F360">
        <f>DATA_GOES_HERE!AI360</f>
        <v>0</v>
      </c>
      <c r="G360" s="1">
        <f>DATA_GOES_HERE!J360</f>
        <v>0</v>
      </c>
      <c r="H360" s="1">
        <f>DATA_GOES_HERE!R360</f>
        <v>0</v>
      </c>
      <c r="I360" s="1">
        <f t="shared" ca="1" si="8"/>
        <v>42529</v>
      </c>
      <c r="J360">
        <v>0</v>
      </c>
      <c r="K360" t="e">
        <f>VLOOKUP([2]UNBOUNDCSV!B439,[2]VENUEID!$A$2:$B$28,2,TRUE)</f>
        <v>#N/A</v>
      </c>
      <c r="L360" t="s">
        <v>129</v>
      </c>
      <c r="M360" t="e">
        <f>VLOOKUP(DATA_GOES_HERE!Y360,VENUEID!$A$2:$B$28,2,TRUE)</f>
        <v>#N/A</v>
      </c>
      <c r="N36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0">
        <v>23</v>
      </c>
      <c r="Q360" t="e">
        <f>VLOOKUP([2]UNBOUNDCSV!B357,[2]VENUEID!$A$2:$C$25,3,TRUE)</f>
        <v>#N/A</v>
      </c>
      <c r="R360" s="7">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6" t="str">
        <f>[2]NOWPLAYING!A362</f>
        <v>kcook</v>
      </c>
      <c r="B361">
        <f>DATA_GOES_HERE!A361</f>
        <v>0</v>
      </c>
      <c r="E361" s="8" t="str">
        <f>IF(DATA_GOES_HERE!F263,F361,"")</f>
        <v/>
      </c>
      <c r="F361">
        <f>DATA_GOES_HERE!AI361</f>
        <v>0</v>
      </c>
      <c r="G361" s="1">
        <f>DATA_GOES_HERE!J361</f>
        <v>0</v>
      </c>
      <c r="H361" s="1">
        <f>DATA_GOES_HERE!R361</f>
        <v>0</v>
      </c>
      <c r="I361" s="1">
        <f t="shared" ca="1" si="8"/>
        <v>42529</v>
      </c>
      <c r="J361">
        <v>0</v>
      </c>
      <c r="K361" t="e">
        <f>VLOOKUP([2]UNBOUNDCSV!B440,[2]VENUEID!$A$2:$B$28,2,TRUE)</f>
        <v>#N/A</v>
      </c>
      <c r="L361" t="s">
        <v>129</v>
      </c>
      <c r="M361" t="e">
        <f>VLOOKUP(DATA_GOES_HERE!Y361,VENUEID!$A$2:$B$28,2,TRUE)</f>
        <v>#N/A</v>
      </c>
      <c r="N36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1">
        <v>23</v>
      </c>
      <c r="Q361" t="e">
        <f>VLOOKUP([2]UNBOUNDCSV!B358,[2]VENUEID!$A$2:$C$25,3,TRUE)</f>
        <v>#N/A</v>
      </c>
      <c r="R361" s="7">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6" t="str">
        <f>[2]NOWPLAYING!A363</f>
        <v>kcook</v>
      </c>
      <c r="B362">
        <f>DATA_GOES_HERE!A362</f>
        <v>0</v>
      </c>
      <c r="E362" s="8" t="str">
        <f>IF(DATA_GOES_HERE!F264,F362,"")</f>
        <v/>
      </c>
      <c r="F362">
        <f>DATA_GOES_HERE!AI362</f>
        <v>0</v>
      </c>
      <c r="G362" s="1">
        <f>DATA_GOES_HERE!J362</f>
        <v>0</v>
      </c>
      <c r="H362" s="1">
        <f>DATA_GOES_HERE!R362</f>
        <v>0</v>
      </c>
      <c r="I362" s="1">
        <f t="shared" ca="1" si="8"/>
        <v>42529</v>
      </c>
      <c r="J362">
        <v>0</v>
      </c>
      <c r="K362" t="e">
        <f>VLOOKUP([2]UNBOUNDCSV!B441,[2]VENUEID!$A$2:$B$28,2,TRUE)</f>
        <v>#N/A</v>
      </c>
      <c r="L362" t="s">
        <v>129</v>
      </c>
      <c r="M362" t="e">
        <f>VLOOKUP(DATA_GOES_HERE!Y362,VENUEID!$A$2:$B$28,2,TRUE)</f>
        <v>#N/A</v>
      </c>
      <c r="N36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2">
        <v>23</v>
      </c>
      <c r="Q362" t="e">
        <f>VLOOKUP([2]UNBOUNDCSV!B359,[2]VENUEID!$A$2:$C$25,3,TRUE)</f>
        <v>#N/A</v>
      </c>
      <c r="R362" s="7">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6" t="str">
        <f>[2]NOWPLAYING!A364</f>
        <v>kcook</v>
      </c>
      <c r="B363">
        <f>DATA_GOES_HERE!A363</f>
        <v>0</v>
      </c>
      <c r="E363" s="8" t="str">
        <f>IF(DATA_GOES_HERE!F265,F363,"")</f>
        <v/>
      </c>
      <c r="F363">
        <f>DATA_GOES_HERE!AI363</f>
        <v>0</v>
      </c>
      <c r="G363" s="1">
        <f>DATA_GOES_HERE!J363</f>
        <v>0</v>
      </c>
      <c r="H363" s="1">
        <f>DATA_GOES_HERE!R363</f>
        <v>0</v>
      </c>
      <c r="I363" s="1">
        <f t="shared" ca="1" si="8"/>
        <v>42529</v>
      </c>
      <c r="J363">
        <v>0</v>
      </c>
      <c r="K363" t="e">
        <f>VLOOKUP([2]UNBOUNDCSV!B442,[2]VENUEID!$A$2:$B$28,2,TRUE)</f>
        <v>#N/A</v>
      </c>
      <c r="L363" t="s">
        <v>129</v>
      </c>
      <c r="M363" t="e">
        <f>VLOOKUP(DATA_GOES_HERE!Y363,VENUEID!$A$2:$B$28,2,TRUE)</f>
        <v>#N/A</v>
      </c>
      <c r="N36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3">
        <v>23</v>
      </c>
      <c r="Q363" t="e">
        <f>VLOOKUP([2]UNBOUNDCSV!B360,[2]VENUEID!$A$2:$C$25,3,TRUE)</f>
        <v>#N/A</v>
      </c>
      <c r="R363" s="7">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6" t="str">
        <f>[2]NOWPLAYING!A365</f>
        <v>kcook</v>
      </c>
      <c r="B364">
        <f>DATA_GOES_HERE!A364</f>
        <v>0</v>
      </c>
      <c r="E364" s="8" t="str">
        <f>IF(DATA_GOES_HERE!F266,F364,"")</f>
        <v/>
      </c>
      <c r="F364">
        <f>DATA_GOES_HERE!AI364</f>
        <v>0</v>
      </c>
      <c r="G364" s="1">
        <f>DATA_GOES_HERE!J364</f>
        <v>0</v>
      </c>
      <c r="H364" s="1">
        <f>DATA_GOES_HERE!R364</f>
        <v>0</v>
      </c>
      <c r="I364" s="1">
        <f t="shared" ca="1" si="8"/>
        <v>42529</v>
      </c>
      <c r="J364">
        <v>0</v>
      </c>
      <c r="K364" t="e">
        <f>VLOOKUP([2]UNBOUNDCSV!B443,[2]VENUEID!$A$2:$B$28,2,TRUE)</f>
        <v>#N/A</v>
      </c>
      <c r="L364" t="s">
        <v>129</v>
      </c>
      <c r="M364" t="e">
        <f>VLOOKUP(DATA_GOES_HERE!Y364,VENUEID!$A$2:$B$28,2,TRUE)</f>
        <v>#N/A</v>
      </c>
      <c r="N36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4">
        <v>23</v>
      </c>
      <c r="Q364" t="e">
        <f>VLOOKUP([2]UNBOUNDCSV!B361,[2]VENUEID!$A$2:$C$25,3,TRUE)</f>
        <v>#N/A</v>
      </c>
      <c r="R364" s="7">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6" t="str">
        <f>[2]NOWPLAYING!A366</f>
        <v>kcook</v>
      </c>
      <c r="B365">
        <f>DATA_GOES_HERE!A365</f>
        <v>0</v>
      </c>
      <c r="E365" s="8" t="str">
        <f>IF(DATA_GOES_HERE!F267,F365,"")</f>
        <v/>
      </c>
      <c r="F365">
        <f>DATA_GOES_HERE!AI365</f>
        <v>0</v>
      </c>
      <c r="G365" s="1">
        <f>DATA_GOES_HERE!J365</f>
        <v>0</v>
      </c>
      <c r="H365" s="1">
        <f>DATA_GOES_HERE!R365</f>
        <v>0</v>
      </c>
      <c r="I365" s="1">
        <f t="shared" ca="1" si="8"/>
        <v>42529</v>
      </c>
      <c r="J365">
        <v>0</v>
      </c>
      <c r="K365" t="e">
        <f>VLOOKUP([2]UNBOUNDCSV!B444,[2]VENUEID!$A$2:$B$28,2,TRUE)</f>
        <v>#N/A</v>
      </c>
      <c r="L365" t="s">
        <v>129</v>
      </c>
      <c r="M365" t="e">
        <f>VLOOKUP(DATA_GOES_HERE!Y365,VENUEID!$A$2:$B$28,2,TRUE)</f>
        <v>#N/A</v>
      </c>
      <c r="N36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5">
        <v>23</v>
      </c>
      <c r="Q365" t="e">
        <f>VLOOKUP([2]UNBOUNDCSV!B362,[2]VENUEID!$A$2:$C$25,3,TRUE)</f>
        <v>#N/A</v>
      </c>
      <c r="R365" s="7">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6" t="str">
        <f>[2]NOWPLAYING!A367</f>
        <v>kcook</v>
      </c>
      <c r="B366">
        <f>DATA_GOES_HERE!A366</f>
        <v>0</v>
      </c>
      <c r="E366" s="8" t="str">
        <f>IF(DATA_GOES_HERE!F268,F366,"")</f>
        <v/>
      </c>
      <c r="F366">
        <f>DATA_GOES_HERE!AI366</f>
        <v>0</v>
      </c>
      <c r="G366" s="1">
        <f>DATA_GOES_HERE!J366</f>
        <v>0</v>
      </c>
      <c r="H366" s="1">
        <f>DATA_GOES_HERE!R366</f>
        <v>0</v>
      </c>
      <c r="I366" s="1">
        <f t="shared" ref="I366:I397" ca="1" si="9">TODAY()</f>
        <v>42529</v>
      </c>
      <c r="J366">
        <v>0</v>
      </c>
      <c r="K366" t="e">
        <f>VLOOKUP([2]UNBOUNDCSV!B445,[2]VENUEID!$A$2:$B$28,2,TRUE)</f>
        <v>#N/A</v>
      </c>
      <c r="L366" t="s">
        <v>129</v>
      </c>
      <c r="M366" t="e">
        <f>VLOOKUP(DATA_GOES_HERE!Y366,VENUEID!$A$2:$B$28,2,TRUE)</f>
        <v>#N/A</v>
      </c>
      <c r="N36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6">
        <v>23</v>
      </c>
      <c r="Q366" t="e">
        <f>VLOOKUP([2]UNBOUNDCSV!B363,[2]VENUEID!$A$2:$C$25,3,TRUE)</f>
        <v>#N/A</v>
      </c>
      <c r="R366" s="7">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6" t="str">
        <f>[2]NOWPLAYING!A368</f>
        <v>kcook</v>
      </c>
      <c r="B367">
        <f>DATA_GOES_HERE!A367</f>
        <v>0</v>
      </c>
      <c r="E367" s="8" t="str">
        <f>IF(DATA_GOES_HERE!F269,F367,"")</f>
        <v/>
      </c>
      <c r="F367">
        <f>DATA_GOES_HERE!AI367</f>
        <v>0</v>
      </c>
      <c r="G367" s="1">
        <f>DATA_GOES_HERE!J367</f>
        <v>0</v>
      </c>
      <c r="H367" s="1">
        <f>DATA_GOES_HERE!R367</f>
        <v>0</v>
      </c>
      <c r="I367" s="1">
        <f t="shared" ca="1" si="9"/>
        <v>42529</v>
      </c>
      <c r="J367">
        <v>0</v>
      </c>
      <c r="K367" t="e">
        <f>VLOOKUP([2]UNBOUNDCSV!B446,[2]VENUEID!$A$2:$B$28,2,TRUE)</f>
        <v>#N/A</v>
      </c>
      <c r="L367" t="s">
        <v>129</v>
      </c>
      <c r="M367" t="e">
        <f>VLOOKUP(DATA_GOES_HERE!Y367,VENUEID!$A$2:$B$28,2,TRUE)</f>
        <v>#N/A</v>
      </c>
      <c r="N36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7">
        <v>23</v>
      </c>
      <c r="Q367" t="e">
        <f>VLOOKUP([2]UNBOUNDCSV!B364,[2]VENUEID!$A$2:$C$25,3,TRUE)</f>
        <v>#N/A</v>
      </c>
      <c r="R367" s="7">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6" t="str">
        <f>[2]NOWPLAYING!A369</f>
        <v>kcook</v>
      </c>
      <c r="B368">
        <f>DATA_GOES_HERE!A368</f>
        <v>0</v>
      </c>
      <c r="E368" s="8" t="str">
        <f>IF(DATA_GOES_HERE!F270,F368,"")</f>
        <v/>
      </c>
      <c r="F368">
        <f>DATA_GOES_HERE!AI368</f>
        <v>0</v>
      </c>
      <c r="G368" s="1">
        <f>DATA_GOES_HERE!J368</f>
        <v>0</v>
      </c>
      <c r="H368" s="1">
        <f>DATA_GOES_HERE!R368</f>
        <v>0</v>
      </c>
      <c r="I368" s="1">
        <f t="shared" ca="1" si="9"/>
        <v>42529</v>
      </c>
      <c r="J368">
        <v>0</v>
      </c>
      <c r="K368" t="e">
        <f>VLOOKUP([2]UNBOUNDCSV!B447,[2]VENUEID!$A$2:$B$28,2,TRUE)</f>
        <v>#N/A</v>
      </c>
      <c r="L368" t="s">
        <v>129</v>
      </c>
      <c r="M368" t="e">
        <f>VLOOKUP(DATA_GOES_HERE!Y368,VENUEID!$A$2:$B$28,2,TRUE)</f>
        <v>#N/A</v>
      </c>
      <c r="N36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8">
        <v>23</v>
      </c>
      <c r="Q368" t="e">
        <f>VLOOKUP([2]UNBOUNDCSV!B365,[2]VENUEID!$A$2:$C$25,3,TRUE)</f>
        <v>#N/A</v>
      </c>
      <c r="R368" s="7">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6" t="str">
        <f>[2]NOWPLAYING!A370</f>
        <v>kcook</v>
      </c>
      <c r="B369">
        <f>DATA_GOES_HERE!A369</f>
        <v>0</v>
      </c>
      <c r="E369" s="8" t="str">
        <f>IF(DATA_GOES_HERE!F271,F369,"")</f>
        <v/>
      </c>
      <c r="F369">
        <f>DATA_GOES_HERE!AI369</f>
        <v>0</v>
      </c>
      <c r="G369" s="1">
        <f>DATA_GOES_HERE!J369</f>
        <v>0</v>
      </c>
      <c r="H369" s="1">
        <f>DATA_GOES_HERE!R369</f>
        <v>0</v>
      </c>
      <c r="I369" s="1">
        <f t="shared" ca="1" si="9"/>
        <v>42529</v>
      </c>
      <c r="J369">
        <v>0</v>
      </c>
      <c r="K369" t="e">
        <f>VLOOKUP([2]UNBOUNDCSV!B448,[2]VENUEID!$A$2:$B$28,2,TRUE)</f>
        <v>#N/A</v>
      </c>
      <c r="L369" t="s">
        <v>129</v>
      </c>
      <c r="M369" t="e">
        <f>VLOOKUP(DATA_GOES_HERE!Y369,VENUEID!$A$2:$B$28,2,TRUE)</f>
        <v>#N/A</v>
      </c>
      <c r="N36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69">
        <v>23</v>
      </c>
      <c r="Q369" t="e">
        <f>VLOOKUP([2]UNBOUNDCSV!B366,[2]VENUEID!$A$2:$C$25,3,TRUE)</f>
        <v>#N/A</v>
      </c>
      <c r="R369" s="7">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6" t="str">
        <f>[2]NOWPLAYING!A371</f>
        <v>kcook</v>
      </c>
      <c r="B370">
        <f>DATA_GOES_HERE!A370</f>
        <v>0</v>
      </c>
      <c r="E370" s="8" t="str">
        <f>IF(DATA_GOES_HERE!F272,F370,"")</f>
        <v/>
      </c>
      <c r="F370">
        <f>DATA_GOES_HERE!AI370</f>
        <v>0</v>
      </c>
      <c r="G370" s="1">
        <f>DATA_GOES_HERE!J370</f>
        <v>0</v>
      </c>
      <c r="H370" s="1">
        <f>DATA_GOES_HERE!R370</f>
        <v>0</v>
      </c>
      <c r="I370" s="1">
        <f t="shared" ca="1" si="9"/>
        <v>42529</v>
      </c>
      <c r="J370">
        <v>0</v>
      </c>
      <c r="K370" t="e">
        <f>VLOOKUP([2]UNBOUNDCSV!B449,[2]VENUEID!$A$2:$B$28,2,TRUE)</f>
        <v>#N/A</v>
      </c>
      <c r="L370" t="s">
        <v>129</v>
      </c>
      <c r="M370" t="e">
        <f>VLOOKUP(DATA_GOES_HERE!Y370,VENUEID!$A$2:$B$28,2,TRUE)</f>
        <v>#N/A</v>
      </c>
      <c r="N37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0">
        <v>23</v>
      </c>
      <c r="Q370" t="e">
        <f>VLOOKUP([2]UNBOUNDCSV!B367,[2]VENUEID!$A$2:$C$25,3,TRUE)</f>
        <v>#N/A</v>
      </c>
      <c r="R370" s="7">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6" t="str">
        <f>[2]NOWPLAYING!A372</f>
        <v>kcook</v>
      </c>
      <c r="B371">
        <f>DATA_GOES_HERE!A371</f>
        <v>0</v>
      </c>
      <c r="E371" s="8" t="str">
        <f>IF(DATA_GOES_HERE!F273,F371,"")</f>
        <v/>
      </c>
      <c r="F371">
        <f>DATA_GOES_HERE!AI371</f>
        <v>0</v>
      </c>
      <c r="G371" s="1">
        <f>DATA_GOES_HERE!J371</f>
        <v>0</v>
      </c>
      <c r="H371" s="1">
        <f>DATA_GOES_HERE!R371</f>
        <v>0</v>
      </c>
      <c r="I371" s="1">
        <f t="shared" ca="1" si="9"/>
        <v>42529</v>
      </c>
      <c r="J371">
        <v>0</v>
      </c>
      <c r="K371" t="e">
        <f>VLOOKUP([2]UNBOUNDCSV!B450,[2]VENUEID!$A$2:$B$28,2,TRUE)</f>
        <v>#N/A</v>
      </c>
      <c r="L371" t="s">
        <v>129</v>
      </c>
      <c r="M371" t="e">
        <f>VLOOKUP(DATA_GOES_HERE!Y371,VENUEID!$A$2:$B$28,2,TRUE)</f>
        <v>#N/A</v>
      </c>
      <c r="N37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1">
        <v>23</v>
      </c>
      <c r="Q371" t="e">
        <f>VLOOKUP([2]UNBOUNDCSV!B368,[2]VENUEID!$A$2:$C$25,3,TRUE)</f>
        <v>#N/A</v>
      </c>
      <c r="R371" s="7">
        <f>DATA_GOES_HERE!M273</f>
        <v>0</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6" t="str">
        <f>[2]NOWPLAYING!A373</f>
        <v>kcook</v>
      </c>
      <c r="B372">
        <f>DATA_GOES_HERE!A372</f>
        <v>0</v>
      </c>
      <c r="E372" s="8" t="str">
        <f>IF(DATA_GOES_HERE!F274,F372,"")</f>
        <v/>
      </c>
      <c r="F372">
        <f>DATA_GOES_HERE!AI372</f>
        <v>0</v>
      </c>
      <c r="G372" s="1">
        <f>DATA_GOES_HERE!J372</f>
        <v>0</v>
      </c>
      <c r="H372" s="1">
        <f>DATA_GOES_HERE!R372</f>
        <v>0</v>
      </c>
      <c r="I372" s="1">
        <f t="shared" ca="1" si="9"/>
        <v>42529</v>
      </c>
      <c r="J372">
        <v>0</v>
      </c>
      <c r="K372" t="e">
        <f>VLOOKUP([2]UNBOUNDCSV!B451,[2]VENUEID!$A$2:$B$28,2,TRUE)</f>
        <v>#N/A</v>
      </c>
      <c r="L372" t="s">
        <v>129</v>
      </c>
      <c r="M372" t="e">
        <f>VLOOKUP(DATA_GOES_HERE!Y372,VENUEID!$A$2:$B$28,2,TRUE)</f>
        <v>#N/A</v>
      </c>
      <c r="N37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2">
        <v>23</v>
      </c>
      <c r="Q372" t="e">
        <f>VLOOKUP([2]UNBOUNDCSV!B369,[2]VENUEID!$A$2:$C$25,3,TRUE)</f>
        <v>#N/A</v>
      </c>
      <c r="R372" s="7">
        <f>DATA_GOES_HERE!M274</f>
        <v>0</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6" t="str">
        <f>[2]NOWPLAYING!A374</f>
        <v>kcook</v>
      </c>
      <c r="B373">
        <f>DATA_GOES_HERE!A373</f>
        <v>0</v>
      </c>
      <c r="E373" s="8" t="str">
        <f>IF(DATA_GOES_HERE!F275,F373,"")</f>
        <v/>
      </c>
      <c r="F373">
        <f>DATA_GOES_HERE!AI373</f>
        <v>0</v>
      </c>
      <c r="G373" s="1">
        <f>DATA_GOES_HERE!J373</f>
        <v>0</v>
      </c>
      <c r="H373" s="1">
        <f>DATA_GOES_HERE!R373</f>
        <v>0</v>
      </c>
      <c r="I373" s="1">
        <f t="shared" ca="1" si="9"/>
        <v>42529</v>
      </c>
      <c r="J373">
        <v>0</v>
      </c>
      <c r="K373" t="e">
        <f>VLOOKUP([2]UNBOUNDCSV!B452,[2]VENUEID!$A$2:$B$28,2,TRUE)</f>
        <v>#N/A</v>
      </c>
      <c r="L373" t="s">
        <v>129</v>
      </c>
      <c r="M373" t="e">
        <f>VLOOKUP(DATA_GOES_HERE!Y373,VENUEID!$A$2:$B$28,2,TRUE)</f>
        <v>#N/A</v>
      </c>
      <c r="N37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3">
        <v>23</v>
      </c>
      <c r="Q373" t="e">
        <f>VLOOKUP([2]UNBOUNDCSV!B370,[2]VENUEID!$A$2:$C$25,3,TRUE)</f>
        <v>#N/A</v>
      </c>
      <c r="R373" s="7">
        <f>DATA_GOES_HERE!M275</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6" t="str">
        <f>[2]NOWPLAYING!A375</f>
        <v>kcook</v>
      </c>
      <c r="B374">
        <f>DATA_GOES_HERE!A374</f>
        <v>0</v>
      </c>
      <c r="E374" s="8" t="str">
        <f>IF(DATA_GOES_HERE!F276,F374,"")</f>
        <v/>
      </c>
      <c r="F374">
        <f>DATA_GOES_HERE!AI374</f>
        <v>0</v>
      </c>
      <c r="G374" s="1">
        <f>DATA_GOES_HERE!J374</f>
        <v>0</v>
      </c>
      <c r="H374" s="1">
        <f>DATA_GOES_HERE!R374</f>
        <v>0</v>
      </c>
      <c r="I374" s="1">
        <f t="shared" ca="1" si="9"/>
        <v>42529</v>
      </c>
      <c r="J374">
        <v>0</v>
      </c>
      <c r="K374" t="e">
        <f>VLOOKUP([2]UNBOUNDCSV!B453,[2]VENUEID!$A$2:$B$28,2,TRUE)</f>
        <v>#N/A</v>
      </c>
      <c r="L374" t="s">
        <v>129</v>
      </c>
      <c r="M374" t="e">
        <f>VLOOKUP(DATA_GOES_HERE!Y374,VENUEID!$A$2:$B$28,2,TRUE)</f>
        <v>#N/A</v>
      </c>
      <c r="N37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4">
        <v>23</v>
      </c>
      <c r="Q374" t="e">
        <f>VLOOKUP([2]UNBOUNDCSV!B371,[2]VENUEID!$A$2:$C$25,3,TRUE)</f>
        <v>#N/A</v>
      </c>
      <c r="R374" s="7">
        <f>DATA_GOES_HERE!M276</f>
        <v>0</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6" t="str">
        <f>[2]NOWPLAYING!A376</f>
        <v>kcook</v>
      </c>
      <c r="B375">
        <f>DATA_GOES_HERE!A375</f>
        <v>0</v>
      </c>
      <c r="E375" s="8" t="str">
        <f>IF(DATA_GOES_HERE!F277,F375,"")</f>
        <v/>
      </c>
      <c r="F375">
        <f>DATA_GOES_HERE!AI375</f>
        <v>0</v>
      </c>
      <c r="G375" s="1">
        <f>DATA_GOES_HERE!J375</f>
        <v>0</v>
      </c>
      <c r="H375" s="1">
        <f>DATA_GOES_HERE!R375</f>
        <v>0</v>
      </c>
      <c r="I375" s="1">
        <f t="shared" ca="1" si="9"/>
        <v>42529</v>
      </c>
      <c r="J375">
        <v>0</v>
      </c>
      <c r="K375" t="e">
        <f>VLOOKUP([2]UNBOUNDCSV!B454,[2]VENUEID!$A$2:$B$28,2,TRUE)</f>
        <v>#N/A</v>
      </c>
      <c r="L375" t="s">
        <v>129</v>
      </c>
      <c r="M375" t="e">
        <f>VLOOKUP(DATA_GOES_HERE!Y375,VENUEID!$A$2:$B$28,2,TRUE)</f>
        <v>#N/A</v>
      </c>
      <c r="N37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5">
        <v>23</v>
      </c>
      <c r="Q375" t="e">
        <f>VLOOKUP([2]UNBOUNDCSV!B372,[2]VENUEID!$A$2:$C$25,3,TRUE)</f>
        <v>#N/A</v>
      </c>
      <c r="R375" s="7">
        <f>DATA_GOES_HERE!M277</f>
        <v>0</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6" t="str">
        <f>[2]NOWPLAYING!A377</f>
        <v>kcook</v>
      </c>
      <c r="B376">
        <f>DATA_GOES_HERE!A376</f>
        <v>0</v>
      </c>
      <c r="E376" s="8" t="str">
        <f>IF(DATA_GOES_HERE!F278,F376,"")</f>
        <v/>
      </c>
      <c r="F376">
        <f>DATA_GOES_HERE!AI376</f>
        <v>0</v>
      </c>
      <c r="G376" s="1">
        <f>DATA_GOES_HERE!J376</f>
        <v>0</v>
      </c>
      <c r="H376" s="1">
        <f>DATA_GOES_HERE!R376</f>
        <v>0</v>
      </c>
      <c r="I376" s="1">
        <f t="shared" ca="1" si="9"/>
        <v>42529</v>
      </c>
      <c r="J376">
        <v>0</v>
      </c>
      <c r="K376" t="e">
        <f>VLOOKUP([2]UNBOUNDCSV!B455,[2]VENUEID!$A$2:$B$28,2,TRUE)</f>
        <v>#N/A</v>
      </c>
      <c r="L376" t="s">
        <v>129</v>
      </c>
      <c r="M376" t="e">
        <f>VLOOKUP(DATA_GOES_HERE!Y376,VENUEID!$A$2:$B$28,2,TRUE)</f>
        <v>#N/A</v>
      </c>
      <c r="N37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6">
        <v>23</v>
      </c>
      <c r="Q376" t="e">
        <f>VLOOKUP([2]UNBOUNDCSV!B373,[2]VENUEID!$A$2:$C$25,3,TRUE)</f>
        <v>#N/A</v>
      </c>
      <c r="R376" s="7">
        <f>DATA_GOES_HERE!M278</f>
        <v>0</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6" t="str">
        <f>[2]NOWPLAYING!A378</f>
        <v>kcook</v>
      </c>
      <c r="B377">
        <f>DATA_GOES_HERE!A377</f>
        <v>0</v>
      </c>
      <c r="E377" s="8" t="str">
        <f>IF(DATA_GOES_HERE!F279,F377,"")</f>
        <v/>
      </c>
      <c r="F377">
        <f>DATA_GOES_HERE!AI377</f>
        <v>0</v>
      </c>
      <c r="G377" s="1">
        <f>DATA_GOES_HERE!J377</f>
        <v>0</v>
      </c>
      <c r="H377" s="1">
        <f>DATA_GOES_HERE!R377</f>
        <v>0</v>
      </c>
      <c r="I377" s="1">
        <f t="shared" ca="1" si="9"/>
        <v>42529</v>
      </c>
      <c r="J377">
        <v>0</v>
      </c>
      <c r="K377" t="e">
        <f>VLOOKUP([2]UNBOUNDCSV!B456,[2]VENUEID!$A$2:$B$28,2,TRUE)</f>
        <v>#N/A</v>
      </c>
      <c r="L377" t="s">
        <v>129</v>
      </c>
      <c r="M377" t="e">
        <f>VLOOKUP(DATA_GOES_HERE!Y377,VENUEID!$A$2:$B$28,2,TRUE)</f>
        <v>#N/A</v>
      </c>
      <c r="N37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7">
        <v>23</v>
      </c>
      <c r="Q377" t="e">
        <f>VLOOKUP([2]UNBOUNDCSV!B374,[2]VENUEID!$A$2:$C$25,3,TRUE)</f>
        <v>#N/A</v>
      </c>
      <c r="R377" s="7">
        <f>DATA_GOES_HERE!M279</f>
        <v>0</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6" t="str">
        <f>[2]NOWPLAYING!A379</f>
        <v>kcook</v>
      </c>
      <c r="B378">
        <f>DATA_GOES_HERE!A378</f>
        <v>0</v>
      </c>
      <c r="E378" s="8" t="str">
        <f>IF(DATA_GOES_HERE!F280,F378,"")</f>
        <v/>
      </c>
      <c r="F378">
        <f>DATA_GOES_HERE!AI378</f>
        <v>0</v>
      </c>
      <c r="G378" s="1">
        <f>DATA_GOES_HERE!J378</f>
        <v>0</v>
      </c>
      <c r="H378" s="1">
        <f>DATA_GOES_HERE!R378</f>
        <v>0</v>
      </c>
      <c r="I378" s="1">
        <f t="shared" ca="1" si="9"/>
        <v>42529</v>
      </c>
      <c r="J378">
        <v>0</v>
      </c>
      <c r="K378" t="e">
        <f>VLOOKUP([2]UNBOUNDCSV!B457,[2]VENUEID!$A$2:$B$28,2,TRUE)</f>
        <v>#N/A</v>
      </c>
      <c r="L378" t="s">
        <v>129</v>
      </c>
      <c r="M378" t="e">
        <f>VLOOKUP(DATA_GOES_HERE!Y378,VENUEID!$A$2:$B$28,2,TRUE)</f>
        <v>#N/A</v>
      </c>
      <c r="N37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8">
        <v>23</v>
      </c>
      <c r="Q378" t="e">
        <f>VLOOKUP([2]UNBOUNDCSV!B375,[2]VENUEID!$A$2:$C$25,3,TRUE)</f>
        <v>#N/A</v>
      </c>
      <c r="R378" s="7">
        <f>DATA_GOES_HERE!M280</f>
        <v>0</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6" t="str">
        <f>[2]NOWPLAYING!A380</f>
        <v>kcook</v>
      </c>
      <c r="B379">
        <f>DATA_GOES_HERE!A379</f>
        <v>0</v>
      </c>
      <c r="E379" s="8" t="str">
        <f>IF(DATA_GOES_HERE!F281,F379,"")</f>
        <v/>
      </c>
      <c r="F379">
        <f>DATA_GOES_HERE!AI379</f>
        <v>0</v>
      </c>
      <c r="G379" s="1">
        <f>DATA_GOES_HERE!J379</f>
        <v>0</v>
      </c>
      <c r="H379" s="1">
        <f>DATA_GOES_HERE!R379</f>
        <v>0</v>
      </c>
      <c r="I379" s="1">
        <f t="shared" ca="1" si="9"/>
        <v>42529</v>
      </c>
      <c r="J379">
        <v>0</v>
      </c>
      <c r="K379" t="e">
        <f>VLOOKUP([2]UNBOUNDCSV!B458,[2]VENUEID!$A$2:$B$28,2,TRUE)</f>
        <v>#N/A</v>
      </c>
      <c r="L379" t="s">
        <v>129</v>
      </c>
      <c r="M379" t="e">
        <f>VLOOKUP(DATA_GOES_HERE!Y379,VENUEID!$A$2:$B$28,2,TRUE)</f>
        <v>#N/A</v>
      </c>
      <c r="N37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79">
        <v>23</v>
      </c>
      <c r="Q379" t="e">
        <f>VLOOKUP([2]UNBOUNDCSV!B376,[2]VENUEID!$A$2:$C$25,3,TRUE)</f>
        <v>#N/A</v>
      </c>
      <c r="R379" s="7">
        <f>DATA_GOES_HERE!M281</f>
        <v>0</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6" t="str">
        <f>[2]NOWPLAYING!A381</f>
        <v>kcook</v>
      </c>
      <c r="B380">
        <f>DATA_GOES_HERE!A380</f>
        <v>0</v>
      </c>
      <c r="E380" s="8" t="str">
        <f>IF(DATA_GOES_HERE!F282,F380,"")</f>
        <v/>
      </c>
      <c r="F380">
        <f>DATA_GOES_HERE!AI380</f>
        <v>0</v>
      </c>
      <c r="G380" s="1">
        <f>DATA_GOES_HERE!J380</f>
        <v>0</v>
      </c>
      <c r="H380" s="1">
        <f>DATA_GOES_HERE!R380</f>
        <v>0</v>
      </c>
      <c r="I380" s="1">
        <f t="shared" ca="1" si="9"/>
        <v>42529</v>
      </c>
      <c r="J380">
        <v>0</v>
      </c>
      <c r="K380" t="e">
        <f>VLOOKUP([2]UNBOUNDCSV!B459,[2]VENUEID!$A$2:$B$28,2,TRUE)</f>
        <v>#N/A</v>
      </c>
      <c r="L380" t="s">
        <v>129</v>
      </c>
      <c r="M380" t="e">
        <f>VLOOKUP(DATA_GOES_HERE!Y380,VENUEID!$A$2:$B$28,2,TRUE)</f>
        <v>#N/A</v>
      </c>
      <c r="N38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0">
        <v>23</v>
      </c>
      <c r="Q380" t="e">
        <f>VLOOKUP([2]UNBOUNDCSV!B377,[2]VENUEID!$A$2:$C$25,3,TRUE)</f>
        <v>#N/A</v>
      </c>
      <c r="R380" s="7">
        <f>DATA_GOES_HERE!M282</f>
        <v>0</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6" t="str">
        <f>[2]NOWPLAYING!A382</f>
        <v>kcook</v>
      </c>
      <c r="B381">
        <f>DATA_GOES_HERE!A381</f>
        <v>0</v>
      </c>
      <c r="E381" s="8" t="str">
        <f>IF(DATA_GOES_HERE!F283,F381,"")</f>
        <v/>
      </c>
      <c r="F381">
        <f>DATA_GOES_HERE!AI381</f>
        <v>0</v>
      </c>
      <c r="G381" s="1">
        <f>DATA_GOES_HERE!J381</f>
        <v>0</v>
      </c>
      <c r="H381" s="1">
        <f>DATA_GOES_HERE!R381</f>
        <v>0</v>
      </c>
      <c r="I381" s="1">
        <f t="shared" ca="1" si="9"/>
        <v>42529</v>
      </c>
      <c r="J381">
        <v>0</v>
      </c>
      <c r="K381" t="e">
        <f>VLOOKUP([2]UNBOUNDCSV!B460,[2]VENUEID!$A$2:$B$28,2,TRUE)</f>
        <v>#N/A</v>
      </c>
      <c r="L381" t="s">
        <v>129</v>
      </c>
      <c r="M381" t="e">
        <f>VLOOKUP(DATA_GOES_HERE!Y381,VENUEID!$A$2:$B$28,2,TRUE)</f>
        <v>#N/A</v>
      </c>
      <c r="N38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1">
        <v>23</v>
      </c>
      <c r="Q381" t="e">
        <f>VLOOKUP([2]UNBOUNDCSV!B378,[2]VENUEID!$A$2:$C$25,3,TRUE)</f>
        <v>#N/A</v>
      </c>
      <c r="R381" s="7">
        <f>DATA_GOES_HERE!M283</f>
        <v>0</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6" t="str">
        <f>[2]NOWPLAYING!A383</f>
        <v>kcook</v>
      </c>
      <c r="B382">
        <f>DATA_GOES_HERE!A382</f>
        <v>0</v>
      </c>
      <c r="E382" s="8" t="str">
        <f>IF(DATA_GOES_HERE!F284,F382,"")</f>
        <v/>
      </c>
      <c r="F382">
        <f>DATA_GOES_HERE!AI382</f>
        <v>0</v>
      </c>
      <c r="G382" s="1">
        <f>DATA_GOES_HERE!J382</f>
        <v>0</v>
      </c>
      <c r="H382" s="1">
        <f>DATA_GOES_HERE!R382</f>
        <v>0</v>
      </c>
      <c r="I382" s="1">
        <f t="shared" ca="1" si="9"/>
        <v>42529</v>
      </c>
      <c r="J382">
        <v>0</v>
      </c>
      <c r="K382" t="e">
        <f>VLOOKUP([2]UNBOUNDCSV!B461,[2]VENUEID!$A$2:$B$28,2,TRUE)</f>
        <v>#N/A</v>
      </c>
      <c r="L382" t="s">
        <v>129</v>
      </c>
      <c r="M382" t="e">
        <f>VLOOKUP(DATA_GOES_HERE!Y382,VENUEID!$A$2:$B$28,2,TRUE)</f>
        <v>#N/A</v>
      </c>
      <c r="N38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2">
        <v>23</v>
      </c>
      <c r="Q382" t="e">
        <f>VLOOKUP([2]UNBOUNDCSV!B379,[2]VENUEID!$A$2:$C$25,3,TRUE)</f>
        <v>#N/A</v>
      </c>
      <c r="R382" s="7">
        <f>DATA_GOES_HERE!M284</f>
        <v>0</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6" t="str">
        <f>[2]NOWPLAYING!A384</f>
        <v>kcook</v>
      </c>
      <c r="B383">
        <f>DATA_GOES_HERE!A383</f>
        <v>0</v>
      </c>
      <c r="E383" s="8" t="str">
        <f>IF(DATA_GOES_HERE!F285,F383,"")</f>
        <v/>
      </c>
      <c r="F383">
        <f>DATA_GOES_HERE!AI383</f>
        <v>0</v>
      </c>
      <c r="G383" s="1">
        <f>DATA_GOES_HERE!J383</f>
        <v>0</v>
      </c>
      <c r="H383" s="1">
        <f>DATA_GOES_HERE!R383</f>
        <v>0</v>
      </c>
      <c r="I383" s="1">
        <f t="shared" ca="1" si="9"/>
        <v>42529</v>
      </c>
      <c r="J383">
        <v>0</v>
      </c>
      <c r="K383" t="e">
        <f>VLOOKUP([2]UNBOUNDCSV!B462,[2]VENUEID!$A$2:$B$28,2,TRUE)</f>
        <v>#N/A</v>
      </c>
      <c r="L383" t="s">
        <v>129</v>
      </c>
      <c r="M383" t="e">
        <f>VLOOKUP(DATA_GOES_HERE!Y383,VENUEID!$A$2:$B$28,2,TRUE)</f>
        <v>#N/A</v>
      </c>
      <c r="N38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3">
        <v>23</v>
      </c>
      <c r="Q383" t="e">
        <f>VLOOKUP([2]UNBOUNDCSV!B380,[2]VENUEID!$A$2:$C$25,3,TRUE)</f>
        <v>#N/A</v>
      </c>
      <c r="R383" s="7">
        <f>DATA_GOES_HERE!M285</f>
        <v>0</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6" t="str">
        <f>[2]NOWPLAYING!A385</f>
        <v>kcook</v>
      </c>
      <c r="B384">
        <f>DATA_GOES_HERE!A384</f>
        <v>0</v>
      </c>
      <c r="E384" s="8" t="str">
        <f>IF(DATA_GOES_HERE!F286,F384,"")</f>
        <v/>
      </c>
      <c r="F384">
        <f>DATA_GOES_HERE!AI384</f>
        <v>0</v>
      </c>
      <c r="G384" s="1">
        <f>DATA_GOES_HERE!J384</f>
        <v>0</v>
      </c>
      <c r="H384" s="1">
        <f>DATA_GOES_HERE!R384</f>
        <v>0</v>
      </c>
      <c r="I384" s="1">
        <f t="shared" ca="1" si="9"/>
        <v>42529</v>
      </c>
      <c r="J384">
        <v>0</v>
      </c>
      <c r="K384" t="e">
        <f>VLOOKUP([2]UNBOUNDCSV!B463,[2]VENUEID!$A$2:$B$28,2,TRUE)</f>
        <v>#N/A</v>
      </c>
      <c r="L384" t="s">
        <v>129</v>
      </c>
      <c r="M384" t="e">
        <f>VLOOKUP(DATA_GOES_HERE!Y384,VENUEID!$A$2:$B$28,2,TRUE)</f>
        <v>#N/A</v>
      </c>
      <c r="N38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4">
        <v>23</v>
      </c>
      <c r="Q384" t="e">
        <f>VLOOKUP([2]UNBOUNDCSV!B381,[2]VENUEID!$A$2:$C$25,3,TRUE)</f>
        <v>#N/A</v>
      </c>
      <c r="R384" s="7">
        <f>DATA_GOES_HERE!M286</f>
        <v>0</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6" t="str">
        <f>[2]NOWPLAYING!A386</f>
        <v>kcook</v>
      </c>
      <c r="B385">
        <f>DATA_GOES_HERE!A385</f>
        <v>0</v>
      </c>
      <c r="E385" s="8" t="str">
        <f>IF(DATA_GOES_HERE!F287,F385,"")</f>
        <v/>
      </c>
      <c r="F385">
        <f>DATA_GOES_HERE!AI385</f>
        <v>0</v>
      </c>
      <c r="G385" s="1">
        <f>DATA_GOES_HERE!J385</f>
        <v>0</v>
      </c>
      <c r="H385" s="1">
        <f>DATA_GOES_HERE!R385</f>
        <v>0</v>
      </c>
      <c r="I385" s="1">
        <f t="shared" ca="1" si="9"/>
        <v>42529</v>
      </c>
      <c r="J385">
        <v>0</v>
      </c>
      <c r="K385" t="e">
        <f>VLOOKUP([2]UNBOUNDCSV!B464,[2]VENUEID!$A$2:$B$28,2,TRUE)</f>
        <v>#N/A</v>
      </c>
      <c r="L385" t="s">
        <v>129</v>
      </c>
      <c r="M385" t="e">
        <f>VLOOKUP(DATA_GOES_HERE!Y385,VENUEID!$A$2:$B$28,2,TRUE)</f>
        <v>#N/A</v>
      </c>
      <c r="N38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5">
        <v>23</v>
      </c>
      <c r="Q385" t="e">
        <f>VLOOKUP([2]UNBOUNDCSV!B382,[2]VENUEID!$A$2:$C$25,3,TRUE)</f>
        <v>#N/A</v>
      </c>
      <c r="R385" s="7">
        <f>DATA_GOES_HERE!M287</f>
        <v>0</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6" t="str">
        <f>[2]NOWPLAYING!A387</f>
        <v>kcook</v>
      </c>
      <c r="B386">
        <f>DATA_GOES_HERE!A386</f>
        <v>0</v>
      </c>
      <c r="E386" s="8" t="str">
        <f>IF(DATA_GOES_HERE!F288,F386,"")</f>
        <v/>
      </c>
      <c r="F386">
        <f>DATA_GOES_HERE!AI386</f>
        <v>0</v>
      </c>
      <c r="G386" s="1">
        <f>DATA_GOES_HERE!J386</f>
        <v>0</v>
      </c>
      <c r="H386" s="1">
        <f>DATA_GOES_HERE!R386</f>
        <v>0</v>
      </c>
      <c r="I386" s="1">
        <f t="shared" ca="1" si="9"/>
        <v>42529</v>
      </c>
      <c r="J386">
        <v>0</v>
      </c>
      <c r="K386" t="e">
        <f>VLOOKUP([2]UNBOUNDCSV!B465,[2]VENUEID!$A$2:$B$28,2,TRUE)</f>
        <v>#N/A</v>
      </c>
      <c r="L386" t="s">
        <v>129</v>
      </c>
      <c r="M386" t="e">
        <f>VLOOKUP(DATA_GOES_HERE!Y386,VENUEID!$A$2:$B$28,2,TRUE)</f>
        <v>#N/A</v>
      </c>
      <c r="N38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6">
        <v>23</v>
      </c>
      <c r="Q386" t="e">
        <f>VLOOKUP([2]UNBOUNDCSV!B383,[2]VENUEID!$A$2:$C$25,3,TRUE)</f>
        <v>#N/A</v>
      </c>
      <c r="R386" s="7">
        <f>DATA_GOES_HERE!M288</f>
        <v>0</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6" t="str">
        <f>[2]NOWPLAYING!A388</f>
        <v>kcook</v>
      </c>
      <c r="B387">
        <f>DATA_GOES_HERE!A387</f>
        <v>0</v>
      </c>
      <c r="E387" s="8" t="str">
        <f>IF(DATA_GOES_HERE!F289,F387,"")</f>
        <v/>
      </c>
      <c r="F387">
        <f>DATA_GOES_HERE!AI387</f>
        <v>0</v>
      </c>
      <c r="G387" s="1">
        <f>DATA_GOES_HERE!J387</f>
        <v>0</v>
      </c>
      <c r="H387" s="1">
        <f>DATA_GOES_HERE!R387</f>
        <v>0</v>
      </c>
      <c r="I387" s="1">
        <f t="shared" ca="1" si="9"/>
        <v>42529</v>
      </c>
      <c r="J387">
        <v>0</v>
      </c>
      <c r="K387" t="e">
        <f>VLOOKUP([2]UNBOUNDCSV!B466,[2]VENUEID!$A$2:$B$28,2,TRUE)</f>
        <v>#N/A</v>
      </c>
      <c r="L387" t="s">
        <v>129</v>
      </c>
      <c r="M387" t="e">
        <f>VLOOKUP(DATA_GOES_HERE!Y387,VENUEID!$A$2:$B$28,2,TRUE)</f>
        <v>#N/A</v>
      </c>
      <c r="N38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7">
        <v>23</v>
      </c>
      <c r="Q387" t="e">
        <f>VLOOKUP([2]UNBOUNDCSV!B384,[2]VENUEID!$A$2:$C$25,3,TRUE)</f>
        <v>#N/A</v>
      </c>
      <c r="R387" s="7">
        <f>DATA_GOES_HERE!M289</f>
        <v>0</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6" t="str">
        <f>[2]NOWPLAYING!A389</f>
        <v>kcook</v>
      </c>
      <c r="B388">
        <f>DATA_GOES_HERE!A388</f>
        <v>0</v>
      </c>
      <c r="E388" s="8" t="str">
        <f>IF(DATA_GOES_HERE!F290,F388,"")</f>
        <v/>
      </c>
      <c r="F388">
        <f>DATA_GOES_HERE!AI388</f>
        <v>0</v>
      </c>
      <c r="G388" s="1">
        <f>DATA_GOES_HERE!J388</f>
        <v>0</v>
      </c>
      <c r="H388" s="1">
        <f>DATA_GOES_HERE!R388</f>
        <v>0</v>
      </c>
      <c r="I388" s="1">
        <f t="shared" ca="1" si="9"/>
        <v>42529</v>
      </c>
      <c r="J388">
        <v>0</v>
      </c>
      <c r="K388" t="e">
        <f>VLOOKUP([2]UNBOUNDCSV!B467,[2]VENUEID!$A$2:$B$28,2,TRUE)</f>
        <v>#N/A</v>
      </c>
      <c r="L388" t="s">
        <v>129</v>
      </c>
      <c r="M388" t="e">
        <f>VLOOKUP(DATA_GOES_HERE!Y388,VENUEID!$A$2:$B$28,2,TRUE)</f>
        <v>#N/A</v>
      </c>
      <c r="N38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8">
        <v>23</v>
      </c>
      <c r="Q388" t="e">
        <f>VLOOKUP([2]UNBOUNDCSV!B385,[2]VENUEID!$A$2:$C$25,3,TRUE)</f>
        <v>#N/A</v>
      </c>
      <c r="R388" s="7">
        <f>DATA_GOES_HERE!M290</f>
        <v>0</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6" t="str">
        <f>[2]NOWPLAYING!A390</f>
        <v>kcook</v>
      </c>
      <c r="B389">
        <f>DATA_GOES_HERE!A389</f>
        <v>0</v>
      </c>
      <c r="E389" s="8" t="str">
        <f>IF(DATA_GOES_HERE!F291,F389,"")</f>
        <v/>
      </c>
      <c r="F389">
        <f>DATA_GOES_HERE!AI389</f>
        <v>0</v>
      </c>
      <c r="G389" s="1">
        <f>DATA_GOES_HERE!J389</f>
        <v>0</v>
      </c>
      <c r="H389" s="1">
        <f>DATA_GOES_HERE!R389</f>
        <v>0</v>
      </c>
      <c r="I389" s="1">
        <f t="shared" ca="1" si="9"/>
        <v>42529</v>
      </c>
      <c r="J389">
        <v>0</v>
      </c>
      <c r="K389" t="e">
        <f>VLOOKUP([2]UNBOUNDCSV!B468,[2]VENUEID!$A$2:$B$28,2,TRUE)</f>
        <v>#N/A</v>
      </c>
      <c r="L389" t="s">
        <v>129</v>
      </c>
      <c r="M389" t="e">
        <f>VLOOKUP(DATA_GOES_HERE!Y389,VENUEID!$A$2:$B$28,2,TRUE)</f>
        <v>#N/A</v>
      </c>
      <c r="N38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89">
        <v>23</v>
      </c>
      <c r="Q389" t="e">
        <f>VLOOKUP([2]UNBOUNDCSV!B386,[2]VENUEID!$A$2:$C$25,3,TRUE)</f>
        <v>#N/A</v>
      </c>
      <c r="R389" s="7">
        <f>DATA_GOES_HERE!M291</f>
        <v>0</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6" t="str">
        <f>[2]NOWPLAYING!A391</f>
        <v>kcook</v>
      </c>
      <c r="B390">
        <f>DATA_GOES_HERE!A390</f>
        <v>0</v>
      </c>
      <c r="E390" s="8" t="str">
        <f>IF(DATA_GOES_HERE!F292,F390,"")</f>
        <v/>
      </c>
      <c r="F390">
        <f>DATA_GOES_HERE!AI390</f>
        <v>0</v>
      </c>
      <c r="G390" s="1">
        <f>DATA_GOES_HERE!J390</f>
        <v>0</v>
      </c>
      <c r="H390" s="1">
        <f>DATA_GOES_HERE!R390</f>
        <v>0</v>
      </c>
      <c r="I390" s="1">
        <f t="shared" ca="1" si="9"/>
        <v>42529</v>
      </c>
      <c r="J390">
        <v>0</v>
      </c>
      <c r="K390" t="e">
        <f>VLOOKUP([2]UNBOUNDCSV!B469,[2]VENUEID!$A$2:$B$28,2,TRUE)</f>
        <v>#N/A</v>
      </c>
      <c r="L390" t="s">
        <v>129</v>
      </c>
      <c r="M390" t="e">
        <f>VLOOKUP(DATA_GOES_HERE!Y390,VENUEID!$A$2:$B$28,2,TRUE)</f>
        <v>#N/A</v>
      </c>
      <c r="N39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0">
        <v>23</v>
      </c>
      <c r="Q390" t="e">
        <f>VLOOKUP([2]UNBOUNDCSV!B387,[2]VENUEID!$A$2:$C$25,3,TRUE)</f>
        <v>#N/A</v>
      </c>
      <c r="R390" s="7">
        <f>DATA_GOES_HERE!M292</f>
        <v>0</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6" t="str">
        <f>[2]NOWPLAYING!A392</f>
        <v>kcook</v>
      </c>
      <c r="B391">
        <f>DATA_GOES_HERE!A391</f>
        <v>0</v>
      </c>
      <c r="E391" s="8" t="str">
        <f>IF(DATA_GOES_HERE!F293,F391,"")</f>
        <v/>
      </c>
      <c r="F391">
        <f>DATA_GOES_HERE!AI391</f>
        <v>0</v>
      </c>
      <c r="G391" s="1">
        <f>DATA_GOES_HERE!J391</f>
        <v>0</v>
      </c>
      <c r="H391" s="1">
        <f>DATA_GOES_HERE!R391</f>
        <v>0</v>
      </c>
      <c r="I391" s="1">
        <f t="shared" ca="1" si="9"/>
        <v>42529</v>
      </c>
      <c r="J391">
        <v>0</v>
      </c>
      <c r="K391" t="e">
        <f>VLOOKUP([2]UNBOUNDCSV!B470,[2]VENUEID!$A$2:$B$28,2,TRUE)</f>
        <v>#N/A</v>
      </c>
      <c r="L391" t="s">
        <v>129</v>
      </c>
      <c r="M391" t="e">
        <f>VLOOKUP(DATA_GOES_HERE!Y391,VENUEID!$A$2:$B$28,2,TRUE)</f>
        <v>#N/A</v>
      </c>
      <c r="N39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1">
        <v>23</v>
      </c>
      <c r="Q391" t="e">
        <f>VLOOKUP([2]UNBOUNDCSV!B388,[2]VENUEID!$A$2:$C$25,3,TRUE)</f>
        <v>#N/A</v>
      </c>
      <c r="R391" s="7">
        <f>DATA_GOES_HERE!M293</f>
        <v>0</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6" t="str">
        <f>[2]NOWPLAYING!A393</f>
        <v>kcook</v>
      </c>
      <c r="B392">
        <f>DATA_GOES_HERE!A392</f>
        <v>0</v>
      </c>
      <c r="E392" s="8" t="str">
        <f>IF(DATA_GOES_HERE!F294,F392,"")</f>
        <v/>
      </c>
      <c r="F392">
        <f>DATA_GOES_HERE!AI392</f>
        <v>0</v>
      </c>
      <c r="G392" s="1">
        <f>DATA_GOES_HERE!J392</f>
        <v>0</v>
      </c>
      <c r="H392" s="1">
        <f>DATA_GOES_HERE!R392</f>
        <v>0</v>
      </c>
      <c r="I392" s="1">
        <f t="shared" ca="1" si="9"/>
        <v>42529</v>
      </c>
      <c r="J392">
        <v>0</v>
      </c>
      <c r="K392" t="e">
        <f>VLOOKUP([2]UNBOUNDCSV!B471,[2]VENUEID!$A$2:$B$28,2,TRUE)</f>
        <v>#N/A</v>
      </c>
      <c r="L392" t="s">
        <v>129</v>
      </c>
      <c r="M392" t="e">
        <f>VLOOKUP(DATA_GOES_HERE!Y392,VENUEID!$A$2:$B$28,2,TRUE)</f>
        <v>#N/A</v>
      </c>
      <c r="N39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2">
        <v>23</v>
      </c>
      <c r="Q392" t="e">
        <f>VLOOKUP([2]UNBOUNDCSV!B389,[2]VENUEID!$A$2:$C$25,3,TRUE)</f>
        <v>#N/A</v>
      </c>
      <c r="R392" s="7">
        <f>DATA_GOES_HERE!M294</f>
        <v>0</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6" t="str">
        <f>[2]NOWPLAYING!A394</f>
        <v>kcook</v>
      </c>
      <c r="B393">
        <f>DATA_GOES_HERE!A393</f>
        <v>0</v>
      </c>
      <c r="E393" s="8" t="str">
        <f>IF(DATA_GOES_HERE!F295,F393,"")</f>
        <v/>
      </c>
      <c r="F393">
        <f>DATA_GOES_HERE!AI393</f>
        <v>0</v>
      </c>
      <c r="G393" s="1">
        <f>DATA_GOES_HERE!J393</f>
        <v>0</v>
      </c>
      <c r="H393" s="1">
        <f>DATA_GOES_HERE!R393</f>
        <v>0</v>
      </c>
      <c r="I393" s="1">
        <f t="shared" ca="1" si="9"/>
        <v>42529</v>
      </c>
      <c r="J393">
        <v>0</v>
      </c>
      <c r="K393" t="e">
        <f>VLOOKUP([2]UNBOUNDCSV!B472,[2]VENUEID!$A$2:$B$28,2,TRUE)</f>
        <v>#N/A</v>
      </c>
      <c r="L393" t="s">
        <v>129</v>
      </c>
      <c r="M393" t="e">
        <f>VLOOKUP(DATA_GOES_HERE!Y393,VENUEID!$A$2:$B$28,2,TRUE)</f>
        <v>#N/A</v>
      </c>
      <c r="N39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3">
        <v>23</v>
      </c>
      <c r="Q393" t="e">
        <f>VLOOKUP([2]UNBOUNDCSV!B390,[2]VENUEID!$A$2:$C$25,3,TRUE)</f>
        <v>#N/A</v>
      </c>
      <c r="R393" s="7">
        <f>DATA_GOES_HERE!M295</f>
        <v>0</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6" t="str">
        <f>[2]NOWPLAYING!A395</f>
        <v>kcook</v>
      </c>
      <c r="B394">
        <f>DATA_GOES_HERE!A394</f>
        <v>0</v>
      </c>
      <c r="E394" s="8" t="str">
        <f>IF(DATA_GOES_HERE!F296,F394,"")</f>
        <v/>
      </c>
      <c r="F394">
        <f>DATA_GOES_HERE!AI394</f>
        <v>0</v>
      </c>
      <c r="G394" s="1">
        <f>DATA_GOES_HERE!J394</f>
        <v>0</v>
      </c>
      <c r="H394" s="1">
        <f>DATA_GOES_HERE!R394</f>
        <v>0</v>
      </c>
      <c r="I394" s="1">
        <f t="shared" ca="1" si="9"/>
        <v>42529</v>
      </c>
      <c r="J394">
        <v>0</v>
      </c>
      <c r="K394" t="e">
        <f>VLOOKUP([2]UNBOUNDCSV!B473,[2]VENUEID!$A$2:$B$28,2,TRUE)</f>
        <v>#N/A</v>
      </c>
      <c r="L394" t="s">
        <v>129</v>
      </c>
      <c r="M394" t="e">
        <f>VLOOKUP(DATA_GOES_HERE!Y394,VENUEID!$A$2:$B$28,2,TRUE)</f>
        <v>#N/A</v>
      </c>
      <c r="N394">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4">
        <v>23</v>
      </c>
      <c r="Q394" t="e">
        <f>VLOOKUP([2]UNBOUNDCSV!B391,[2]VENUEID!$A$2:$C$25,3,TRUE)</f>
        <v>#N/A</v>
      </c>
      <c r="R394" s="7">
        <f>DATA_GOES_HERE!M296</f>
        <v>0</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6" t="str">
        <f>[2]NOWPLAYING!A396</f>
        <v>kcook</v>
      </c>
      <c r="B395">
        <f>DATA_GOES_HERE!A395</f>
        <v>0</v>
      </c>
      <c r="E395" s="8" t="str">
        <f>IF(DATA_GOES_HERE!F297,F395,"")</f>
        <v/>
      </c>
      <c r="F395">
        <f>DATA_GOES_HERE!AI395</f>
        <v>0</v>
      </c>
      <c r="G395" s="1">
        <f>DATA_GOES_HERE!J395</f>
        <v>0</v>
      </c>
      <c r="H395" s="1">
        <f>DATA_GOES_HERE!R395</f>
        <v>0</v>
      </c>
      <c r="I395" s="1">
        <f t="shared" ca="1" si="9"/>
        <v>42529</v>
      </c>
      <c r="J395">
        <v>0</v>
      </c>
      <c r="K395" t="e">
        <f>VLOOKUP([2]UNBOUNDCSV!B474,[2]VENUEID!$A$2:$B$28,2,TRUE)</f>
        <v>#N/A</v>
      </c>
      <c r="L395" t="s">
        <v>129</v>
      </c>
      <c r="M395" t="e">
        <f>VLOOKUP(DATA_GOES_HERE!Y395,VENUEID!$A$2:$B$28,2,TRUE)</f>
        <v>#N/A</v>
      </c>
      <c r="N395">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5">
        <v>23</v>
      </c>
      <c r="Q395" t="e">
        <f>VLOOKUP([2]UNBOUNDCSV!B392,[2]VENUEID!$A$2:$C$25,3,TRUE)</f>
        <v>#N/A</v>
      </c>
      <c r="R395" s="7">
        <f>DATA_GOES_HERE!M297</f>
        <v>0</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6" t="str">
        <f>[2]NOWPLAYING!A397</f>
        <v>kcook</v>
      </c>
      <c r="B396">
        <f>DATA_GOES_HERE!A396</f>
        <v>0</v>
      </c>
      <c r="E396" s="8" t="str">
        <f>IF(DATA_GOES_HERE!F298,F396,"")</f>
        <v/>
      </c>
      <c r="F396">
        <f>DATA_GOES_HERE!AI396</f>
        <v>0</v>
      </c>
      <c r="G396" s="1">
        <f>DATA_GOES_HERE!J396</f>
        <v>0</v>
      </c>
      <c r="H396" s="1">
        <f>DATA_GOES_HERE!R396</f>
        <v>0</v>
      </c>
      <c r="I396" s="1">
        <f t="shared" ca="1" si="9"/>
        <v>42529</v>
      </c>
      <c r="J396">
        <v>0</v>
      </c>
      <c r="K396" t="e">
        <f>VLOOKUP([2]UNBOUNDCSV!B475,[2]VENUEID!$A$2:$B$28,2,TRUE)</f>
        <v>#N/A</v>
      </c>
      <c r="L396" t="s">
        <v>129</v>
      </c>
      <c r="M396" t="e">
        <f>VLOOKUP(DATA_GOES_HERE!Y396,VENUEID!$A$2:$B$28,2,TRUE)</f>
        <v>#N/A</v>
      </c>
      <c r="N396">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6">
        <v>23</v>
      </c>
      <c r="Q396" t="e">
        <f>VLOOKUP([2]UNBOUNDCSV!B393,[2]VENUEID!$A$2:$C$25,3,TRUE)</f>
        <v>#N/A</v>
      </c>
      <c r="R396" s="7">
        <f>DATA_GOES_HERE!M298</f>
        <v>0</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6" t="str">
        <f>[2]NOWPLAYING!A398</f>
        <v>kcook</v>
      </c>
      <c r="B397">
        <f>DATA_GOES_HERE!A397</f>
        <v>0</v>
      </c>
      <c r="E397" s="8" t="str">
        <f>IF(DATA_GOES_HERE!F299,F397,"")</f>
        <v/>
      </c>
      <c r="F397">
        <f>DATA_GOES_HERE!AI397</f>
        <v>0</v>
      </c>
      <c r="G397" s="1">
        <f>DATA_GOES_HERE!J397</f>
        <v>0</v>
      </c>
      <c r="H397" s="1">
        <f>DATA_GOES_HERE!R397</f>
        <v>0</v>
      </c>
      <c r="I397" s="1">
        <f t="shared" ca="1" si="9"/>
        <v>42529</v>
      </c>
      <c r="J397">
        <v>0</v>
      </c>
      <c r="K397" t="e">
        <f>VLOOKUP([2]UNBOUNDCSV!B476,[2]VENUEID!$A$2:$B$28,2,TRUE)</f>
        <v>#N/A</v>
      </c>
      <c r="L397" t="s">
        <v>129</v>
      </c>
      <c r="M397" t="e">
        <f>VLOOKUP(DATA_GOES_HERE!Y397,VENUEID!$A$2:$B$28,2,TRUE)</f>
        <v>#N/A</v>
      </c>
      <c r="N397">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7">
        <v>23</v>
      </c>
      <c r="Q397" t="e">
        <f>VLOOKUP([2]UNBOUNDCSV!B394,[2]VENUEID!$A$2:$C$25,3,TRUE)</f>
        <v>#N/A</v>
      </c>
      <c r="R397" s="7">
        <f>DATA_GOES_HERE!M299</f>
        <v>0</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6" t="str">
        <f>[2]NOWPLAYING!A399</f>
        <v>kcook</v>
      </c>
      <c r="B398">
        <f>DATA_GOES_HERE!A398</f>
        <v>0</v>
      </c>
      <c r="E398" s="8" t="str">
        <f>IF(DATA_GOES_HERE!F300,F398,"")</f>
        <v/>
      </c>
      <c r="F398">
        <f>DATA_GOES_HERE!AI398</f>
        <v>0</v>
      </c>
      <c r="G398" s="1">
        <f>DATA_GOES_HERE!J398</f>
        <v>0</v>
      </c>
      <c r="H398" s="1">
        <f>DATA_GOES_HERE!R398</f>
        <v>0</v>
      </c>
      <c r="I398" s="1">
        <f t="shared" ref="I398:I403" ca="1" si="10">TODAY()</f>
        <v>42529</v>
      </c>
      <c r="J398">
        <v>0</v>
      </c>
      <c r="K398" t="e">
        <f>VLOOKUP([2]UNBOUNDCSV!B477,[2]VENUEID!$A$2:$B$28,2,TRUE)</f>
        <v>#N/A</v>
      </c>
      <c r="L398" t="s">
        <v>129</v>
      </c>
      <c r="M398" t="e">
        <f>VLOOKUP(DATA_GOES_HERE!Y398,VENUEID!$A$2:$B$28,2,TRUE)</f>
        <v>#N/A</v>
      </c>
      <c r="N398">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8">
        <v>23</v>
      </c>
      <c r="Q398" t="e">
        <f>VLOOKUP([2]UNBOUNDCSV!B395,[2]VENUEID!$A$2:$C$25,3,TRUE)</f>
        <v>#N/A</v>
      </c>
      <c r="R398" s="7"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6" t="str">
        <f>[2]NOWPLAYING!A400</f>
        <v>kcook</v>
      </c>
      <c r="B399">
        <f>DATA_GOES_HERE!A399</f>
        <v>0</v>
      </c>
      <c r="E399" s="8" t="str">
        <f>IF(DATA_GOES_HERE!F301,F399,"")</f>
        <v/>
      </c>
      <c r="F399">
        <f>DATA_GOES_HERE!AI399</f>
        <v>0</v>
      </c>
      <c r="G399" s="1">
        <f>DATA_GOES_HERE!J399</f>
        <v>0</v>
      </c>
      <c r="H399" s="1">
        <f>DATA_GOES_HERE!R399</f>
        <v>0</v>
      </c>
      <c r="I399" s="1">
        <f t="shared" ca="1" si="10"/>
        <v>42529</v>
      </c>
      <c r="J399">
        <v>0</v>
      </c>
      <c r="K399" t="e">
        <f>VLOOKUP([2]UNBOUNDCSV!B478,[2]VENUEID!$A$2:$B$28,2,TRUE)</f>
        <v>#N/A</v>
      </c>
      <c r="L399" t="s">
        <v>129</v>
      </c>
      <c r="M399" t="e">
        <f>VLOOKUP(DATA_GOES_HERE!Y399,VENUEID!$A$2:$B$28,2,TRUE)</f>
        <v>#N/A</v>
      </c>
      <c r="N399">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399">
        <v>23</v>
      </c>
      <c r="Q399" t="e">
        <f>VLOOKUP([2]UNBOUNDCSV!B396,[2]VENUEID!$A$2:$C$25,3,TRUE)</f>
        <v>#N/A</v>
      </c>
      <c r="R399" s="7"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6" t="str">
        <f>[2]NOWPLAYING!A401</f>
        <v>kcook</v>
      </c>
      <c r="B400">
        <f>DATA_GOES_HERE!A400</f>
        <v>0</v>
      </c>
      <c r="E400" s="8" t="str">
        <f>IF(DATA_GOES_HERE!F302,F400,"")</f>
        <v/>
      </c>
      <c r="F400">
        <f>DATA_GOES_HERE!AI400</f>
        <v>0</v>
      </c>
      <c r="G400" s="1">
        <f>DATA_GOES_HERE!J400</f>
        <v>0</v>
      </c>
      <c r="H400" s="1">
        <f>DATA_GOES_HERE!R400</f>
        <v>0</v>
      </c>
      <c r="I400" s="1">
        <f t="shared" ca="1" si="10"/>
        <v>42529</v>
      </c>
      <c r="J400">
        <v>0</v>
      </c>
      <c r="K400" t="e">
        <f>VLOOKUP([2]UNBOUNDCSV!B479,[2]VENUEID!$A$2:$B$28,2,TRUE)</f>
        <v>#N/A</v>
      </c>
      <c r="L400" t="s">
        <v>129</v>
      </c>
      <c r="M400" t="e">
        <f>VLOOKUP(DATA_GOES_HERE!Y400,VENUEID!$A$2:$B$28,2,TRUE)</f>
        <v>#N/A</v>
      </c>
      <c r="N400">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00">
        <v>23</v>
      </c>
      <c r="Q400" t="e">
        <f>VLOOKUP([2]UNBOUNDCSV!B397,[2]VENUEID!$A$2:$C$25,3,TRUE)</f>
        <v>#N/A</v>
      </c>
      <c r="R400" s="7"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6" t="str">
        <f>[2]NOWPLAYING!A402</f>
        <v>kcook</v>
      </c>
      <c r="B401">
        <f>DATA_GOES_HERE!A401</f>
        <v>0</v>
      </c>
      <c r="E401" s="8" t="str">
        <f>IF(DATA_GOES_HERE!F303,F401,"")</f>
        <v/>
      </c>
      <c r="F401">
        <f>DATA_GOES_HERE!AI401</f>
        <v>0</v>
      </c>
      <c r="G401" s="1">
        <f>DATA_GOES_HERE!J401</f>
        <v>0</v>
      </c>
      <c r="H401" s="1">
        <f>DATA_GOES_HERE!R401</f>
        <v>0</v>
      </c>
      <c r="I401" s="1">
        <f t="shared" ca="1" si="10"/>
        <v>42529</v>
      </c>
      <c r="J401">
        <v>0</v>
      </c>
      <c r="K401" t="e">
        <f>VLOOKUP([2]UNBOUNDCSV!B480,[2]VENUEID!$A$2:$B$28,2,TRUE)</f>
        <v>#N/A</v>
      </c>
      <c r="L401" t="s">
        <v>129</v>
      </c>
      <c r="M401" t="e">
        <f>VLOOKUP(DATA_GOES_HERE!Y401,VENUEID!$A$2:$B$28,2,TRUE)</f>
        <v>#N/A</v>
      </c>
      <c r="N401">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01">
        <v>23</v>
      </c>
      <c r="Q401" t="e">
        <f>VLOOKUP([2]UNBOUNDCSV!B398,[2]VENUEID!$A$2:$C$25,3,TRUE)</f>
        <v>#N/A</v>
      </c>
      <c r="R401" s="7"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6" t="str">
        <f>[2]NOWPLAYING!A403</f>
        <v>kcook</v>
      </c>
      <c r="B402">
        <f>DATA_GOES_HERE!A402</f>
        <v>0</v>
      </c>
      <c r="E402" s="8" t="str">
        <f>IF(DATA_GOES_HERE!F304,F402,"")</f>
        <v/>
      </c>
      <c r="F402">
        <f>DATA_GOES_HERE!AI402</f>
        <v>0</v>
      </c>
      <c r="G402" s="1">
        <f>DATA_GOES_HERE!J402</f>
        <v>0</v>
      </c>
      <c r="H402" s="1">
        <f>DATA_GOES_HERE!R402</f>
        <v>0</v>
      </c>
      <c r="I402" s="1">
        <f t="shared" ca="1" si="10"/>
        <v>42529</v>
      </c>
      <c r="J402">
        <v>0</v>
      </c>
      <c r="K402" t="e">
        <f>VLOOKUP([2]UNBOUNDCSV!B481,[2]VENUEID!$A$2:$B$28,2,TRUE)</f>
        <v>#N/A</v>
      </c>
      <c r="L402" t="s">
        <v>129</v>
      </c>
      <c r="M402" t="e">
        <f>VLOOKUP(DATA_GOES_HERE!Y402,VENUEID!$A$2:$B$28,2,TRUE)</f>
        <v>#N/A</v>
      </c>
      <c r="N402">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02">
        <v>23</v>
      </c>
      <c r="Q402" t="e">
        <f>VLOOKUP([2]UNBOUNDCSV!B399,[2]VENUEID!$A$2:$C$25,3,TRUE)</f>
        <v>#N/A</v>
      </c>
      <c r="R402" s="7"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6" t="str">
        <f>[2]NOWPLAYING!A404</f>
        <v>kcook</v>
      </c>
      <c r="B403">
        <f>DATA_GOES_HERE!A403</f>
        <v>0</v>
      </c>
      <c r="E403" s="8" t="str">
        <f>IF(DATA_GOES_HERE!F305,F403,"")</f>
        <v/>
      </c>
      <c r="F403">
        <f>DATA_GOES_HERE!AI403</f>
        <v>0</v>
      </c>
      <c r="G403" s="1">
        <f>DATA_GOES_HERE!J403</f>
        <v>0</v>
      </c>
      <c r="H403" s="1">
        <f>DATA_GOES_HERE!R403</f>
        <v>0</v>
      </c>
      <c r="I403" s="1">
        <f t="shared" ca="1" si="10"/>
        <v>42529</v>
      </c>
      <c r="J403">
        <v>0</v>
      </c>
      <c r="K403" t="e">
        <f>VLOOKUP([2]UNBOUNDCSV!B482,[2]VENUEID!$A$2:$B$28,2,TRUE)</f>
        <v>#N/A</v>
      </c>
      <c r="L403" t="s">
        <v>129</v>
      </c>
      <c r="M403" t="e">
        <f>VLOOKUP(DATA_GOES_HERE!Y403,VENUEID!$A$2:$B$28,2,TRUE)</f>
        <v>#N/A</v>
      </c>
      <c r="N403">
        <f>IFERROR(IF(SEARCH(eventTypeID!$A$2,Table1[[#This Row],[categories]])&gt;0,eventTypeID!$B$2),IFERROR(IF(SEARCH(eventTypeID!$A$3,Table1[[#This Row],[categories]])&gt;0,eventTypeID!$B$3),IFERROR(IF(SEARCH(eventTypeID!$A$4,Table1[[#This Row],[categories]])&gt;0,eventTypeID!$B$4),IFERROR(IF(SEARCH(eventTypeID!$A$5,Table1[[#This Row],[categories]])&gt;0,eventTypeID!$B$5),IFERROR(IF(SEARCH(eventTypeID!$A$6,Table1[[#This Row],[categories]])&gt;0,eventTypeID!$B$6),IFERROR(IF(SEARCH(eventTypeID!$A$7,Table1[[#This Row],[categories]])&gt;0,eventTypeID!$B$7),IFERROR(IF(SEARCH(eventTypeID!$A$8,Table1[[#This Row],[categories]])&gt;0,eventTypeID!$B$8),IFERROR(IF(SEARCH(eventTypeID!$A$9,Table1[[#This Row],[categories]])&gt;0,eventTypeID!$B$9),IFERROR(IF(SEARCH(eventTypeID!$A$10,Table1[[#This Row],[categories]])&gt;0,eventTypeID!$B$10),IFERROR(IF(SEARCH(eventTypeID!$A$11,Table1[[#This Row],[categories]])&gt;0,eventTypeID!$B$11),IFERROR(IF(SEARCH(eventTypeID!$A$12,Table1[[#This Row],[categories]])&gt;0,eventTypeID!$B$12),IFERROR(IF(SEARCH(eventTypeID!$A$13,Table1[[#This Row],[categories]])&gt;0,eventTypeID!$B$13),IFERROR(IF(SEARCH(eventTypeID!$A$14,Table1[[#This Row],[categories]])&gt;0,eventTypeID!$B$14),IFERROR(IF(SEARCH(eventTypeID!$A$15,Table1[[#This Row],[categories]])&gt;0,eventTypeID!$B$15),IFERROR(IF(SEARCH(eventTypeID!$A$16,Table1[[#This Row],[categories]])&gt;0,eventTypeID!$B$16),IFERROR(IF(SEARCH(eventTypeID!$A$17,Table1[[#This Row],[categories]])&gt;0,eventTypeID!$B$17),23))))))))))))))))</f>
        <v>23</v>
      </c>
      <c r="O403">
        <v>23</v>
      </c>
      <c r="Q403" t="e">
        <f>VLOOKUP([2]UNBOUNDCSV!B400,[2]VENUEID!$A$2:$C$25,3,TRUE)</f>
        <v>#N/A</v>
      </c>
      <c r="R403" s="7"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6"/>
      <c r="E404" s="8" t="str">
        <f>IF(DATA_GOES_HERE!F306,F404,"")</f>
        <v/>
      </c>
      <c r="G404" s="1"/>
      <c r="H404" s="1"/>
      <c r="I404" s="1"/>
      <c r="O404">
        <v>23</v>
      </c>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6"/>
      <c r="E405" s="8" t="str">
        <f>IF(DATA_GOES_HERE!F307,F405,"")</f>
        <v/>
      </c>
      <c r="G405" s="1"/>
      <c r="H405" s="1"/>
      <c r="I405" s="1"/>
      <c r="O405">
        <v>23</v>
      </c>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6"/>
      <c r="E406" s="8" t="str">
        <f>IF(DATA_GOES_HERE!F308,F406,"")</f>
        <v/>
      </c>
      <c r="G406" s="1"/>
      <c r="H406" s="1"/>
      <c r="I406" s="1"/>
      <c r="O406">
        <v>23</v>
      </c>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6"/>
      <c r="E407" s="8" t="str">
        <f>IF(DATA_GOES_HERE!F309,F407,"")</f>
        <v/>
      </c>
      <c r="G407" s="1"/>
      <c r="H407" s="1"/>
      <c r="I407" s="1"/>
      <c r="O407">
        <v>23</v>
      </c>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6"/>
      <c r="E408" s="8" t="str">
        <f>IF(DATA_GOES_HERE!F310,F408,"")</f>
        <v/>
      </c>
      <c r="G408" s="1"/>
      <c r="H408" s="1"/>
      <c r="I408" s="1"/>
      <c r="O408">
        <v>23</v>
      </c>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6"/>
      <c r="E409" s="8" t="str">
        <f>IF(DATA_GOES_HERE!F311,F409,"")</f>
        <v/>
      </c>
      <c r="G409" s="1"/>
      <c r="H409" s="1"/>
      <c r="I409" s="1"/>
      <c r="O409">
        <v>23</v>
      </c>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6"/>
      <c r="E410" s="8" t="str">
        <f>IF(DATA_GOES_HERE!F312,F410,"")</f>
        <v/>
      </c>
      <c r="G410" s="1"/>
      <c r="H410" s="1"/>
      <c r="I410" s="1"/>
      <c r="O410">
        <v>23</v>
      </c>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6"/>
      <c r="E411" s="8" t="str">
        <f>IF(DATA_GOES_HERE!F313,F411,"")</f>
        <v/>
      </c>
      <c r="G411" s="1"/>
      <c r="H411" s="1"/>
      <c r="I411" s="1"/>
      <c r="O411">
        <v>23</v>
      </c>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6"/>
      <c r="E412" s="8" t="str">
        <f>IF(DATA_GOES_HERE!F314,F412,"")</f>
        <v/>
      </c>
      <c r="G412" s="1"/>
      <c r="H412" s="1"/>
      <c r="I412" s="1"/>
      <c r="O412">
        <v>23</v>
      </c>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6"/>
      <c r="E413" s="8" t="str">
        <f>IF(DATA_GOES_HERE!F315,F413,"")</f>
        <v/>
      </c>
      <c r="G413" s="1"/>
      <c r="H413" s="1"/>
      <c r="I413" s="1"/>
      <c r="O413">
        <v>23</v>
      </c>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6"/>
      <c r="E414" s="8" t="str">
        <f>IF(DATA_GOES_HERE!F316,F414,"")</f>
        <v/>
      </c>
      <c r="G414" s="1"/>
      <c r="H414" s="1"/>
      <c r="I414" s="1"/>
      <c r="O414">
        <v>23</v>
      </c>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6"/>
      <c r="E415" s="8" t="str">
        <f>IF(DATA_GOES_HERE!F317,F415,"")</f>
        <v/>
      </c>
      <c r="G415" s="1"/>
      <c r="H415" s="1"/>
      <c r="I415" s="1"/>
      <c r="O415">
        <v>23</v>
      </c>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6"/>
      <c r="E416" s="8" t="str">
        <f>IF(DATA_GOES_HERE!F318,F416,"")</f>
        <v/>
      </c>
      <c r="G416" s="1"/>
      <c r="H416" s="1"/>
      <c r="I416" s="1"/>
      <c r="O416">
        <v>23</v>
      </c>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6"/>
      <c r="E417" s="8" t="str">
        <f>IF(DATA_GOES_HERE!F319,F417,"")</f>
        <v/>
      </c>
      <c r="G417" s="1"/>
      <c r="H417" s="1"/>
      <c r="I417" s="1"/>
      <c r="O417">
        <v>23</v>
      </c>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6"/>
      <c r="E418" s="8" t="str">
        <f>IF(DATA_GOES_HERE!F320,F418,"")</f>
        <v/>
      </c>
      <c r="G418" s="1"/>
      <c r="H418" s="1"/>
      <c r="I418" s="1"/>
      <c r="O418">
        <v>23</v>
      </c>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6"/>
      <c r="E419" s="8" t="str">
        <f>IF(DATA_GOES_HERE!F321,F419,"")</f>
        <v/>
      </c>
      <c r="G419" s="1"/>
      <c r="H419" s="1"/>
      <c r="I419" s="1"/>
      <c r="O419">
        <v>23</v>
      </c>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6"/>
      <c r="G420" s="1"/>
      <c r="H420" s="1"/>
      <c r="I420" s="1"/>
    </row>
    <row r="421" spans="1:29" x14ac:dyDescent="0.25">
      <c r="A421" s="6"/>
      <c r="G421" s="1"/>
      <c r="H421" s="1"/>
      <c r="I421" s="1"/>
    </row>
    <row r="422" spans="1:29" x14ac:dyDescent="0.25">
      <c r="A422" s="6"/>
      <c r="G422" s="1"/>
      <c r="H422" s="1"/>
      <c r="I422" s="1"/>
    </row>
    <row r="423" spans="1:29" x14ac:dyDescent="0.25">
      <c r="A423" s="6"/>
      <c r="G423" s="1"/>
      <c r="H423" s="1"/>
      <c r="I423" s="1"/>
    </row>
    <row r="424" spans="1:29" x14ac:dyDescent="0.25">
      <c r="A424" s="6"/>
      <c r="G424" s="1"/>
      <c r="H424" s="1"/>
      <c r="I424" s="1"/>
    </row>
    <row r="425" spans="1:29" x14ac:dyDescent="0.25">
      <c r="A425" s="6"/>
      <c r="G425" s="1"/>
      <c r="H425" s="1"/>
      <c r="I425" s="1"/>
    </row>
    <row r="426" spans="1:29" x14ac:dyDescent="0.25">
      <c r="A426" s="6"/>
      <c r="G426" s="1"/>
      <c r="H426" s="1"/>
      <c r="I426" s="1"/>
    </row>
    <row r="427" spans="1:29" x14ac:dyDescent="0.25">
      <c r="A427" s="6"/>
      <c r="G427" s="1"/>
      <c r="H427" s="1"/>
      <c r="I427" s="1"/>
    </row>
    <row r="428" spans="1:29" x14ac:dyDescent="0.25">
      <c r="A428" s="6"/>
      <c r="G428" s="1"/>
      <c r="H428" s="1"/>
      <c r="I428" s="1"/>
    </row>
    <row r="429" spans="1:29" x14ac:dyDescent="0.25">
      <c r="A429" s="6"/>
      <c r="G429" s="1"/>
      <c r="H429" s="1"/>
      <c r="I429" s="1"/>
    </row>
    <row r="430" spans="1:29" x14ac:dyDescent="0.25">
      <c r="A430" s="6"/>
      <c r="G430" s="1"/>
      <c r="H430" s="1"/>
      <c r="I430" s="1"/>
    </row>
    <row r="431" spans="1:29" x14ac:dyDescent="0.25">
      <c r="A431" s="6"/>
      <c r="G431" s="1"/>
      <c r="H431" s="1"/>
      <c r="I431" s="1"/>
    </row>
    <row r="432" spans="1:29" x14ac:dyDescent="0.25">
      <c r="A432" s="6"/>
      <c r="G432" s="1"/>
      <c r="H432" s="1"/>
      <c r="I432" s="1"/>
    </row>
    <row r="433" spans="1:9" x14ac:dyDescent="0.25">
      <c r="A433" s="6"/>
      <c r="G433" s="1"/>
      <c r="H433" s="1"/>
      <c r="I433" s="1"/>
    </row>
    <row r="434" spans="1:9" x14ac:dyDescent="0.25">
      <c r="A434" s="6"/>
      <c r="G434" s="1"/>
      <c r="H434" s="1"/>
      <c r="I434" s="1"/>
    </row>
    <row r="435" spans="1:9" x14ac:dyDescent="0.25">
      <c r="A435" s="6"/>
      <c r="G435" s="1"/>
      <c r="H435" s="1"/>
      <c r="I435" s="1"/>
    </row>
    <row r="436" spans="1:9" x14ac:dyDescent="0.25">
      <c r="A436" s="6"/>
      <c r="G436" s="1"/>
      <c r="H436" s="1"/>
      <c r="I436" s="1"/>
    </row>
    <row r="437" spans="1:9" x14ac:dyDescent="0.25">
      <c r="A437" s="6"/>
      <c r="G437" s="1"/>
      <c r="H437" s="1"/>
      <c r="I437" s="1"/>
    </row>
    <row r="438" spans="1:9" x14ac:dyDescent="0.25">
      <c r="A438" s="6"/>
      <c r="G438" s="1"/>
      <c r="H438" s="1"/>
      <c r="I438" s="1"/>
    </row>
    <row r="439" spans="1:9" x14ac:dyDescent="0.25">
      <c r="A439" s="6"/>
      <c r="G439" s="1"/>
      <c r="H439" s="1"/>
      <c r="I439" s="1"/>
    </row>
    <row r="440" spans="1:9" x14ac:dyDescent="0.25">
      <c r="A440" s="6"/>
      <c r="G440" s="1"/>
      <c r="H440" s="1"/>
      <c r="I440" s="1"/>
    </row>
    <row r="441" spans="1:9" x14ac:dyDescent="0.25">
      <c r="A441" s="6"/>
      <c r="G441" s="1"/>
      <c r="H441" s="1"/>
      <c r="I441" s="1"/>
    </row>
    <row r="442" spans="1:9" x14ac:dyDescent="0.25">
      <c r="A442" s="6"/>
      <c r="G442" s="1"/>
      <c r="H442" s="1"/>
      <c r="I442" s="1"/>
    </row>
    <row r="443" spans="1:9" x14ac:dyDescent="0.25">
      <c r="A443" s="6"/>
      <c r="G443" s="1"/>
      <c r="H443" s="1"/>
      <c r="I443" s="1"/>
    </row>
    <row r="444" spans="1:9" x14ac:dyDescent="0.25">
      <c r="A444" s="6"/>
      <c r="G444" s="1"/>
      <c r="H444" s="1"/>
      <c r="I444" s="1"/>
    </row>
    <row r="445" spans="1:9" x14ac:dyDescent="0.25">
      <c r="A445" s="6"/>
      <c r="G445" s="1"/>
      <c r="H445" s="1"/>
      <c r="I445" s="1"/>
    </row>
    <row r="446" spans="1:9" x14ac:dyDescent="0.25">
      <c r="A446" s="6"/>
      <c r="G446" s="1"/>
      <c r="H446" s="1"/>
      <c r="I446" s="1"/>
    </row>
    <row r="447" spans="1:9" x14ac:dyDescent="0.25">
      <c r="A447" s="6"/>
      <c r="G447" s="1"/>
      <c r="H447" s="1"/>
      <c r="I447" s="1"/>
    </row>
    <row r="448" spans="1:9" x14ac:dyDescent="0.25">
      <c r="A448" s="6"/>
      <c r="G448" s="1"/>
      <c r="H448" s="1"/>
      <c r="I448" s="1"/>
    </row>
    <row r="449" spans="1:9" x14ac:dyDescent="0.25">
      <c r="A449" s="6"/>
      <c r="G449" s="1"/>
      <c r="H449" s="1"/>
      <c r="I449" s="1"/>
    </row>
    <row r="450" spans="1:9" x14ac:dyDescent="0.25">
      <c r="A450" s="6"/>
      <c r="G450" s="1"/>
      <c r="H450" s="1"/>
      <c r="I450" s="1"/>
    </row>
    <row r="451" spans="1:9" x14ac:dyDescent="0.25">
      <c r="A451" s="6"/>
      <c r="G451" s="1"/>
      <c r="H451" s="1"/>
      <c r="I451" s="1"/>
    </row>
    <row r="452" spans="1:9" x14ac:dyDescent="0.25">
      <c r="A452" s="6"/>
      <c r="G452" s="1"/>
      <c r="H452" s="1"/>
      <c r="I452" s="1"/>
    </row>
    <row r="453" spans="1:9" x14ac:dyDescent="0.25">
      <c r="A453" s="6"/>
      <c r="G453" s="1"/>
      <c r="H453" s="1"/>
      <c r="I453" s="1"/>
    </row>
    <row r="454" spans="1:9" x14ac:dyDescent="0.25">
      <c r="A454" s="6"/>
      <c r="G454" s="1"/>
      <c r="H454" s="1"/>
      <c r="I454" s="1"/>
    </row>
    <row r="455" spans="1:9" x14ac:dyDescent="0.25">
      <c r="A455" s="6"/>
      <c r="G455" s="1"/>
      <c r="H455" s="1"/>
      <c r="I455" s="1"/>
    </row>
    <row r="456" spans="1:9" x14ac:dyDescent="0.25">
      <c r="A456" s="6"/>
      <c r="G456" s="1"/>
      <c r="H456" s="1"/>
      <c r="I456" s="1"/>
    </row>
    <row r="457" spans="1:9" x14ac:dyDescent="0.25">
      <c r="A457" s="6"/>
      <c r="G457" s="1"/>
      <c r="H457" s="1"/>
      <c r="I457" s="1"/>
    </row>
    <row r="458" spans="1:9" x14ac:dyDescent="0.25">
      <c r="A458" s="6"/>
      <c r="G458" s="1"/>
      <c r="H458" s="1"/>
      <c r="I458" s="1"/>
    </row>
    <row r="459" spans="1:9" x14ac:dyDescent="0.25">
      <c r="A459" s="6"/>
      <c r="G459" s="1"/>
      <c r="H459" s="1"/>
      <c r="I459" s="1"/>
    </row>
    <row r="460" spans="1:9" x14ac:dyDescent="0.25">
      <c r="A460" s="6"/>
      <c r="G460" s="1"/>
      <c r="H460" s="1"/>
      <c r="I460" s="1"/>
    </row>
    <row r="461" spans="1:9" x14ac:dyDescent="0.25">
      <c r="A461" s="6"/>
      <c r="G461" s="1"/>
      <c r="H461" s="1"/>
      <c r="I461" s="1"/>
    </row>
    <row r="462" spans="1:9" x14ac:dyDescent="0.25">
      <c r="A462" s="6"/>
      <c r="G462" s="1"/>
      <c r="H462" s="1"/>
      <c r="I462" s="1"/>
    </row>
    <row r="463" spans="1:9" x14ac:dyDescent="0.25">
      <c r="A463" s="6"/>
      <c r="G463" s="1"/>
      <c r="H463" s="1"/>
      <c r="I463" s="1"/>
    </row>
    <row r="464" spans="1:9" x14ac:dyDescent="0.25">
      <c r="A464" s="6"/>
      <c r="G464" s="1"/>
      <c r="H464" s="1"/>
      <c r="I464" s="1"/>
    </row>
    <row r="465" spans="1:9" x14ac:dyDescent="0.25">
      <c r="A465" s="6"/>
      <c r="G465" s="1"/>
      <c r="H465" s="1"/>
      <c r="I465" s="1"/>
    </row>
    <row r="466" spans="1:9" x14ac:dyDescent="0.25">
      <c r="A466" s="6"/>
      <c r="G466" s="1"/>
      <c r="H466" s="1"/>
      <c r="I466" s="1"/>
    </row>
    <row r="467" spans="1:9" x14ac:dyDescent="0.25">
      <c r="A467" s="6"/>
      <c r="G467" s="1"/>
      <c r="H467" s="1"/>
      <c r="I467" s="1"/>
    </row>
    <row r="468" spans="1:9" x14ac:dyDescent="0.25">
      <c r="A468" s="6"/>
      <c r="G468" s="1"/>
      <c r="H468" s="1"/>
      <c r="I468" s="1"/>
    </row>
    <row r="469" spans="1:9" x14ac:dyDescent="0.25">
      <c r="A469" s="6"/>
      <c r="G469" s="1"/>
      <c r="H469" s="1"/>
      <c r="I469" s="1"/>
    </row>
    <row r="470" spans="1:9" x14ac:dyDescent="0.25">
      <c r="A470" s="6"/>
      <c r="G470" s="1"/>
      <c r="H470" s="1"/>
      <c r="I470" s="1"/>
    </row>
    <row r="471" spans="1:9" x14ac:dyDescent="0.25">
      <c r="A471" s="6"/>
      <c r="G471" s="1"/>
      <c r="H471" s="1"/>
      <c r="I471" s="1"/>
    </row>
    <row r="472" spans="1:9" x14ac:dyDescent="0.25">
      <c r="A472" s="6"/>
      <c r="G472" s="1"/>
      <c r="H472" s="1"/>
      <c r="I472" s="1"/>
    </row>
    <row r="473" spans="1:9" x14ac:dyDescent="0.25">
      <c r="A473" s="6"/>
      <c r="G473" s="1"/>
      <c r="H473" s="1"/>
      <c r="I473" s="1"/>
    </row>
    <row r="474" spans="1:9" x14ac:dyDescent="0.25">
      <c r="A474" s="6"/>
      <c r="G474" s="1"/>
      <c r="H474" s="1"/>
      <c r="I474" s="1"/>
    </row>
    <row r="475" spans="1:9" x14ac:dyDescent="0.25">
      <c r="A475" s="6"/>
      <c r="G475" s="1"/>
      <c r="H475" s="1"/>
      <c r="I475" s="1"/>
    </row>
    <row r="476" spans="1:9" x14ac:dyDescent="0.25">
      <c r="A476" s="6"/>
      <c r="G476" s="1"/>
      <c r="H476" s="1"/>
      <c r="I476" s="1"/>
    </row>
    <row r="477" spans="1:9" x14ac:dyDescent="0.25">
      <c r="A477" s="6"/>
      <c r="G477" s="1"/>
      <c r="H477" s="1"/>
      <c r="I477" s="1"/>
    </row>
    <row r="478" spans="1:9" x14ac:dyDescent="0.25">
      <c r="A478" s="6"/>
      <c r="G478" s="1"/>
      <c r="H478" s="1"/>
      <c r="I478" s="1"/>
    </row>
    <row r="479" spans="1:9" x14ac:dyDescent="0.25">
      <c r="A479" s="6"/>
      <c r="G479" s="1"/>
      <c r="H479" s="1"/>
      <c r="I479" s="1"/>
    </row>
    <row r="480" spans="1:9" x14ac:dyDescent="0.25">
      <c r="A480" s="6"/>
      <c r="G480" s="1"/>
      <c r="H480" s="1"/>
      <c r="I480" s="1"/>
    </row>
    <row r="481" spans="1:9" x14ac:dyDescent="0.25">
      <c r="A481" s="6"/>
      <c r="G481" s="1"/>
      <c r="H481" s="1"/>
      <c r="I481" s="1"/>
    </row>
    <row r="482" spans="1:9" x14ac:dyDescent="0.25">
      <c r="A482" s="6"/>
      <c r="G482" s="1"/>
      <c r="H482" s="1"/>
      <c r="I482" s="1"/>
    </row>
    <row r="483" spans="1:9" x14ac:dyDescent="0.25">
      <c r="A483" s="6"/>
      <c r="G483" s="1"/>
      <c r="H483" s="1"/>
      <c r="I483" s="1"/>
    </row>
    <row r="484" spans="1:9" x14ac:dyDescent="0.25">
      <c r="A484" s="6"/>
      <c r="G484" s="1"/>
      <c r="H484" s="1"/>
      <c r="I484" s="1"/>
    </row>
    <row r="485" spans="1:9" x14ac:dyDescent="0.25">
      <c r="A485" s="6"/>
      <c r="G485" s="1"/>
      <c r="H485" s="1"/>
      <c r="I485" s="1"/>
    </row>
    <row r="486" spans="1:9" x14ac:dyDescent="0.25">
      <c r="A486" s="6"/>
      <c r="G486" s="1"/>
      <c r="H486" s="1"/>
      <c r="I486" s="1"/>
    </row>
    <row r="487" spans="1:9" x14ac:dyDescent="0.25">
      <c r="A487" s="6"/>
      <c r="G487" s="1"/>
      <c r="H487" s="1"/>
      <c r="I487" s="1"/>
    </row>
    <row r="488" spans="1:9" x14ac:dyDescent="0.25">
      <c r="A488" s="6"/>
      <c r="G488" s="1"/>
      <c r="H488" s="1"/>
      <c r="I488" s="1"/>
    </row>
    <row r="489" spans="1:9" x14ac:dyDescent="0.25">
      <c r="A489" s="6"/>
      <c r="G489" s="1"/>
      <c r="H489" s="1"/>
      <c r="I489" s="1"/>
    </row>
    <row r="490" spans="1:9" x14ac:dyDescent="0.25">
      <c r="A490" s="6"/>
      <c r="G490" s="1"/>
      <c r="H490" s="1"/>
      <c r="I490" s="1"/>
    </row>
    <row r="491" spans="1:9" x14ac:dyDescent="0.25">
      <c r="A491" s="6"/>
      <c r="G491" s="1"/>
      <c r="H491" s="1"/>
      <c r="I491" s="1"/>
    </row>
    <row r="492" spans="1:9" x14ac:dyDescent="0.25">
      <c r="A492" s="6"/>
      <c r="G492" s="1"/>
      <c r="H492" s="1"/>
      <c r="I492" s="1"/>
    </row>
    <row r="493" spans="1:9" x14ac:dyDescent="0.25">
      <c r="A493" s="6"/>
      <c r="G493" s="1"/>
      <c r="H493" s="1"/>
      <c r="I493" s="1"/>
    </row>
    <row r="494" spans="1:9" x14ac:dyDescent="0.25">
      <c r="A494" s="6"/>
      <c r="G494" s="1"/>
      <c r="H494" s="1"/>
      <c r="I494" s="1"/>
    </row>
    <row r="495" spans="1:9" x14ac:dyDescent="0.25">
      <c r="A495" s="6"/>
      <c r="G495" s="1"/>
      <c r="H495" s="1"/>
      <c r="I495" s="1"/>
    </row>
    <row r="496" spans="1:9" x14ac:dyDescent="0.25">
      <c r="A496" s="6"/>
      <c r="G496" s="1"/>
      <c r="H496" s="1"/>
      <c r="I496" s="1"/>
    </row>
    <row r="497" spans="1:9" x14ac:dyDescent="0.25">
      <c r="A497" s="6"/>
      <c r="G497" s="1"/>
      <c r="H497" s="1"/>
      <c r="I497" s="1"/>
    </row>
    <row r="498" spans="1:9" x14ac:dyDescent="0.25">
      <c r="A498" s="6"/>
      <c r="G498" s="1"/>
      <c r="H498" s="1"/>
      <c r="I498" s="1"/>
    </row>
    <row r="499" spans="1:9" x14ac:dyDescent="0.25">
      <c r="A499" s="6"/>
      <c r="G499" s="1"/>
      <c r="H499" s="1"/>
      <c r="I49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6"/>
  <sheetViews>
    <sheetView topLeftCell="B1" workbookViewId="0">
      <selection activeCell="B4" sqref="B4"/>
    </sheetView>
  </sheetViews>
  <sheetFormatPr defaultRowHeight="15" x14ac:dyDescent="0.25"/>
  <cols>
    <col min="1" max="1" width="255.7109375" customWidth="1"/>
    <col min="2" max="2" width="20.140625" customWidth="1"/>
    <col min="3" max="194" width="16.140625" bestFit="1" customWidth="1"/>
    <col min="195" max="195" width="11.28515625" bestFit="1" customWidth="1"/>
  </cols>
  <sheetData>
    <row r="3" spans="1:2" x14ac:dyDescent="0.25">
      <c r="A3" s="15" t="s">
        <v>1012</v>
      </c>
      <c r="B3" t="s">
        <v>1246</v>
      </c>
    </row>
    <row r="4" spans="1:2" x14ac:dyDescent="0.25">
      <c r="A4" s="16" t="s">
        <v>250</v>
      </c>
      <c r="B4" s="1">
        <v>42439</v>
      </c>
    </row>
    <row r="5" spans="1:2" x14ac:dyDescent="0.25">
      <c r="A5" s="18" t="s">
        <v>972</v>
      </c>
      <c r="B5" s="1">
        <v>42439</v>
      </c>
    </row>
    <row r="6" spans="1:2" x14ac:dyDescent="0.25">
      <c r="A6" s="17" t="s">
        <v>252</v>
      </c>
      <c r="B6" s="1">
        <v>42439</v>
      </c>
    </row>
    <row r="7" spans="1:2" x14ac:dyDescent="0.25">
      <c r="A7" s="18" t="s">
        <v>985</v>
      </c>
      <c r="B7" s="1">
        <v>42456</v>
      </c>
    </row>
    <row r="8" spans="1:2" x14ac:dyDescent="0.25">
      <c r="A8" s="17" t="s">
        <v>471</v>
      </c>
      <c r="B8" s="1">
        <v>42456</v>
      </c>
    </row>
    <row r="9" spans="1:2" x14ac:dyDescent="0.25">
      <c r="A9" s="16" t="s">
        <v>127</v>
      </c>
      <c r="B9" s="1">
        <v>42430</v>
      </c>
    </row>
    <row r="10" spans="1:2" x14ac:dyDescent="0.25">
      <c r="A10" s="18" t="s">
        <v>975</v>
      </c>
      <c r="B10" s="1">
        <v>42441</v>
      </c>
    </row>
    <row r="11" spans="1:2" x14ac:dyDescent="0.25">
      <c r="A11" s="17" t="s">
        <v>320</v>
      </c>
      <c r="B11" s="1">
        <v>42441</v>
      </c>
    </row>
    <row r="12" spans="1:2" x14ac:dyDescent="0.25">
      <c r="A12" s="18" t="s">
        <v>952</v>
      </c>
      <c r="B12" s="1">
        <v>42430</v>
      </c>
    </row>
    <row r="13" spans="1:2" x14ac:dyDescent="0.25">
      <c r="A13" s="18" t="s">
        <v>994</v>
      </c>
      <c r="B13" s="1">
        <v>42472</v>
      </c>
    </row>
    <row r="14" spans="1:2" x14ac:dyDescent="0.25">
      <c r="A14" s="17" t="s">
        <v>637</v>
      </c>
      <c r="B14" s="1">
        <v>42472</v>
      </c>
    </row>
    <row r="15" spans="1:2" x14ac:dyDescent="0.25">
      <c r="A15" s="18" t="s">
        <v>989</v>
      </c>
      <c r="B15" s="1">
        <v>42465</v>
      </c>
    </row>
    <row r="16" spans="1:2" x14ac:dyDescent="0.25">
      <c r="A16" s="18" t="s">
        <v>963</v>
      </c>
      <c r="B16" s="1">
        <v>42433</v>
      </c>
    </row>
    <row r="17" spans="1:2" x14ac:dyDescent="0.25">
      <c r="A17" s="17" t="s">
        <v>276</v>
      </c>
      <c r="B17" s="1">
        <v>42433</v>
      </c>
    </row>
    <row r="18" spans="1:2" x14ac:dyDescent="0.25">
      <c r="A18" s="18" t="s">
        <v>954</v>
      </c>
      <c r="B18" s="1">
        <v>42430</v>
      </c>
    </row>
    <row r="19" spans="1:2" x14ac:dyDescent="0.25">
      <c r="A19" s="18" t="s">
        <v>992</v>
      </c>
      <c r="B19" s="1">
        <v>42467</v>
      </c>
    </row>
    <row r="20" spans="1:2" x14ac:dyDescent="0.25">
      <c r="A20" s="17" t="s">
        <v>610</v>
      </c>
      <c r="B20" s="1">
        <v>42467</v>
      </c>
    </row>
    <row r="21" spans="1:2" x14ac:dyDescent="0.25">
      <c r="A21" s="18" t="s">
        <v>995</v>
      </c>
      <c r="B21" s="1">
        <v>42472</v>
      </c>
    </row>
    <row r="22" spans="1:2" x14ac:dyDescent="0.25">
      <c r="A22" s="17" t="s">
        <v>643</v>
      </c>
      <c r="B22" s="1">
        <v>42472</v>
      </c>
    </row>
    <row r="23" spans="1:2" x14ac:dyDescent="0.25">
      <c r="A23" s="18" t="s">
        <v>1011</v>
      </c>
      <c r="B23" s="1">
        <v>42500</v>
      </c>
    </row>
    <row r="24" spans="1:2" x14ac:dyDescent="0.25">
      <c r="A24" s="17" t="s">
        <v>913</v>
      </c>
      <c r="B24" s="1">
        <v>42500</v>
      </c>
    </row>
    <row r="25" spans="1:2" x14ac:dyDescent="0.25">
      <c r="A25" s="18" t="s">
        <v>1001</v>
      </c>
      <c r="B25" s="1">
        <v>42476</v>
      </c>
    </row>
    <row r="26" spans="1:2" x14ac:dyDescent="0.25">
      <c r="A26" s="17" t="s">
        <v>696</v>
      </c>
      <c r="B26" s="1">
        <v>42476</v>
      </c>
    </row>
    <row r="27" spans="1:2" x14ac:dyDescent="0.25">
      <c r="A27" s="18" t="s">
        <v>1003</v>
      </c>
      <c r="B27" s="1">
        <v>42480</v>
      </c>
    </row>
    <row r="28" spans="1:2" x14ac:dyDescent="0.25">
      <c r="A28" s="17" t="s">
        <v>743</v>
      </c>
      <c r="B28" s="1">
        <v>42480</v>
      </c>
    </row>
    <row r="29" spans="1:2" x14ac:dyDescent="0.25">
      <c r="A29" s="18" t="s">
        <v>971</v>
      </c>
      <c r="B29" s="1">
        <v>42438</v>
      </c>
    </row>
    <row r="30" spans="1:2" x14ac:dyDescent="0.25">
      <c r="A30" s="17" t="s">
        <v>249</v>
      </c>
      <c r="B30" s="1">
        <v>42438</v>
      </c>
    </row>
    <row r="31" spans="1:2" x14ac:dyDescent="0.25">
      <c r="A31" s="18" t="s">
        <v>960</v>
      </c>
      <c r="B31" s="1">
        <v>42432</v>
      </c>
    </row>
    <row r="32" spans="1:2" x14ac:dyDescent="0.25">
      <c r="A32" s="17" t="s">
        <v>176</v>
      </c>
      <c r="B32" s="1">
        <v>42432</v>
      </c>
    </row>
    <row r="33" spans="1:2" x14ac:dyDescent="0.25">
      <c r="A33" s="18" t="s">
        <v>1010</v>
      </c>
      <c r="B33" s="1">
        <v>42494</v>
      </c>
    </row>
    <row r="34" spans="1:2" x14ac:dyDescent="0.25">
      <c r="A34" s="17" t="s">
        <v>206</v>
      </c>
      <c r="B34" s="1">
        <v>42494</v>
      </c>
    </row>
    <row r="35" spans="1:2" x14ac:dyDescent="0.25">
      <c r="A35" s="18" t="s">
        <v>982</v>
      </c>
      <c r="B35" s="1">
        <v>42452</v>
      </c>
    </row>
    <row r="36" spans="1:2" x14ac:dyDescent="0.25">
      <c r="A36" s="17" t="s">
        <v>432</v>
      </c>
      <c r="B36" s="1">
        <v>42452</v>
      </c>
    </row>
    <row r="37" spans="1:2" x14ac:dyDescent="0.25">
      <c r="A37" s="18" t="s">
        <v>987</v>
      </c>
      <c r="B37" s="1">
        <v>42464</v>
      </c>
    </row>
    <row r="38" spans="1:2" x14ac:dyDescent="0.25">
      <c r="A38" s="17" t="s">
        <v>539</v>
      </c>
      <c r="B38" s="1">
        <v>42464</v>
      </c>
    </row>
    <row r="39" spans="1:2" x14ac:dyDescent="0.25">
      <c r="A39" s="18" t="s">
        <v>968</v>
      </c>
      <c r="B39" s="1">
        <v>42436</v>
      </c>
    </row>
    <row r="40" spans="1:2" x14ac:dyDescent="0.25">
      <c r="A40" s="17" t="s">
        <v>223</v>
      </c>
      <c r="B40" s="1">
        <v>42436</v>
      </c>
    </row>
    <row r="41" spans="1:2" x14ac:dyDescent="0.25">
      <c r="A41" s="18" t="s">
        <v>977</v>
      </c>
      <c r="B41" s="1">
        <v>42443</v>
      </c>
    </row>
    <row r="42" spans="1:2" x14ac:dyDescent="0.25">
      <c r="A42" s="17" t="s">
        <v>340</v>
      </c>
      <c r="B42" s="1">
        <v>42443</v>
      </c>
    </row>
    <row r="43" spans="1:2" x14ac:dyDescent="0.25">
      <c r="A43" s="17" t="s">
        <v>627</v>
      </c>
      <c r="B43" s="1">
        <v>42471</v>
      </c>
    </row>
    <row r="44" spans="1:2" x14ac:dyDescent="0.25">
      <c r="A44" s="18" t="s">
        <v>974</v>
      </c>
      <c r="B44" s="1">
        <v>42441</v>
      </c>
    </row>
    <row r="45" spans="1:2" x14ac:dyDescent="0.25">
      <c r="A45" s="17" t="s">
        <v>307</v>
      </c>
      <c r="B45" s="1">
        <v>42441</v>
      </c>
    </row>
    <row r="46" spans="1:2" x14ac:dyDescent="0.25">
      <c r="A46" s="18" t="s">
        <v>958</v>
      </c>
      <c r="B46" s="1">
        <v>42431</v>
      </c>
    </row>
    <row r="47" spans="1:2" x14ac:dyDescent="0.25">
      <c r="A47" s="17" t="s">
        <v>166</v>
      </c>
      <c r="B47" s="1">
        <v>42431</v>
      </c>
    </row>
    <row r="48" spans="1:2" x14ac:dyDescent="0.25">
      <c r="A48" s="18" t="s">
        <v>990</v>
      </c>
      <c r="B48" s="1">
        <v>42466</v>
      </c>
    </row>
    <row r="49" spans="1:2" x14ac:dyDescent="0.25">
      <c r="A49" s="17" t="s">
        <v>207</v>
      </c>
      <c r="B49" s="1">
        <v>42466</v>
      </c>
    </row>
    <row r="50" spans="1:2" x14ac:dyDescent="0.25">
      <c r="A50" s="18" t="s">
        <v>999</v>
      </c>
      <c r="B50" s="1">
        <v>42473</v>
      </c>
    </row>
    <row r="51" spans="1:2" x14ac:dyDescent="0.25">
      <c r="A51" s="17" t="s">
        <v>664</v>
      </c>
      <c r="B51" s="1">
        <v>42473</v>
      </c>
    </row>
    <row r="52" spans="1:2" x14ac:dyDescent="0.25">
      <c r="A52" s="18" t="s">
        <v>991</v>
      </c>
      <c r="B52" s="1">
        <v>42466</v>
      </c>
    </row>
    <row r="53" spans="1:2" x14ac:dyDescent="0.25">
      <c r="A53" s="17" t="s">
        <v>213</v>
      </c>
      <c r="B53" s="1">
        <v>42466</v>
      </c>
    </row>
    <row r="54" spans="1:2" x14ac:dyDescent="0.25">
      <c r="A54" s="18" t="s">
        <v>1005</v>
      </c>
      <c r="B54" s="1">
        <v>42487</v>
      </c>
    </row>
    <row r="55" spans="1:2" x14ac:dyDescent="0.25">
      <c r="A55" s="17" t="s">
        <v>786</v>
      </c>
      <c r="B55" s="1">
        <v>42487</v>
      </c>
    </row>
    <row r="56" spans="1:2" x14ac:dyDescent="0.25">
      <c r="A56" s="18" t="s">
        <v>988</v>
      </c>
      <c r="B56" s="1">
        <v>42464</v>
      </c>
    </row>
    <row r="57" spans="1:2" x14ac:dyDescent="0.25">
      <c r="A57" s="17" t="s">
        <v>546</v>
      </c>
      <c r="B57" s="1">
        <v>42464</v>
      </c>
    </row>
    <row r="58" spans="1:2" x14ac:dyDescent="0.25">
      <c r="A58" s="18" t="s">
        <v>998</v>
      </c>
      <c r="B58" s="1">
        <v>42473</v>
      </c>
    </row>
    <row r="59" spans="1:2" x14ac:dyDescent="0.25">
      <c r="A59" s="17" t="s">
        <v>242</v>
      </c>
      <c r="B59" s="1">
        <v>42473</v>
      </c>
    </row>
    <row r="60" spans="1:2" x14ac:dyDescent="0.25">
      <c r="A60" s="18" t="s">
        <v>1007</v>
      </c>
      <c r="B60" s="1">
        <v>42487</v>
      </c>
    </row>
    <row r="61" spans="1:2" x14ac:dyDescent="0.25">
      <c r="A61" s="17" t="s">
        <v>242</v>
      </c>
      <c r="B61" s="1">
        <v>42487</v>
      </c>
    </row>
    <row r="62" spans="1:2" x14ac:dyDescent="0.25">
      <c r="A62" s="18" t="s">
        <v>970</v>
      </c>
      <c r="B62" s="1">
        <v>42438</v>
      </c>
    </row>
    <row r="63" spans="1:2" x14ac:dyDescent="0.25">
      <c r="A63" s="17" t="s">
        <v>242</v>
      </c>
      <c r="B63" s="1">
        <v>42438</v>
      </c>
    </row>
    <row r="64" spans="1:2" x14ac:dyDescent="0.25">
      <c r="A64" s="18" t="s">
        <v>981</v>
      </c>
      <c r="B64" s="1">
        <v>42452</v>
      </c>
    </row>
    <row r="65" spans="1:2" x14ac:dyDescent="0.25">
      <c r="A65" s="17" t="s">
        <v>242</v>
      </c>
      <c r="B65" s="1">
        <v>42452</v>
      </c>
    </row>
    <row r="66" spans="1:2" x14ac:dyDescent="0.25">
      <c r="A66" s="18" t="s">
        <v>986</v>
      </c>
      <c r="B66" s="1">
        <v>42462</v>
      </c>
    </row>
    <row r="67" spans="1:2" x14ac:dyDescent="0.25">
      <c r="A67" s="17" t="s">
        <v>529</v>
      </c>
      <c r="B67" s="1">
        <v>42462</v>
      </c>
    </row>
    <row r="68" spans="1:2" x14ac:dyDescent="0.25">
      <c r="A68" s="18" t="s">
        <v>979</v>
      </c>
      <c r="B68" s="1">
        <v>42449</v>
      </c>
    </row>
    <row r="69" spans="1:2" x14ac:dyDescent="0.25">
      <c r="A69" s="17" t="s">
        <v>392</v>
      </c>
      <c r="B69" s="1">
        <v>42449</v>
      </c>
    </row>
    <row r="70" spans="1:2" x14ac:dyDescent="0.25">
      <c r="A70" s="17" t="s">
        <v>704</v>
      </c>
      <c r="B70" s="1">
        <v>42477</v>
      </c>
    </row>
    <row r="71" spans="1:2" x14ac:dyDescent="0.25">
      <c r="A71" s="18" t="s">
        <v>957</v>
      </c>
      <c r="B71" s="1">
        <v>42431</v>
      </c>
    </row>
    <row r="72" spans="1:2" x14ac:dyDescent="0.25">
      <c r="A72" s="17" t="s">
        <v>164</v>
      </c>
      <c r="B72" s="1">
        <v>42431</v>
      </c>
    </row>
    <row r="73" spans="1:2" x14ac:dyDescent="0.25">
      <c r="A73" s="18" t="s">
        <v>978</v>
      </c>
      <c r="B73" s="1">
        <v>42444</v>
      </c>
    </row>
    <row r="74" spans="1:2" x14ac:dyDescent="0.25">
      <c r="A74" s="17" t="s">
        <v>358</v>
      </c>
      <c r="B74" s="1">
        <v>42444</v>
      </c>
    </row>
    <row r="75" spans="1:2" x14ac:dyDescent="0.25">
      <c r="A75" s="18" t="s">
        <v>1008</v>
      </c>
      <c r="B75" s="1">
        <v>42492</v>
      </c>
    </row>
    <row r="76" spans="1:2" x14ac:dyDescent="0.25">
      <c r="A76" s="17" t="s">
        <v>829</v>
      </c>
      <c r="B76" s="1">
        <v>42492</v>
      </c>
    </row>
    <row r="77" spans="1:2" x14ac:dyDescent="0.25">
      <c r="A77" s="18" t="s">
        <v>993</v>
      </c>
      <c r="B77" s="1">
        <v>42469</v>
      </c>
    </row>
    <row r="78" spans="1:2" x14ac:dyDescent="0.25">
      <c r="A78" s="17" t="s">
        <v>621</v>
      </c>
      <c r="B78" s="1">
        <v>42469</v>
      </c>
    </row>
    <row r="79" spans="1:2" x14ac:dyDescent="0.25">
      <c r="A79" s="18" t="s">
        <v>976</v>
      </c>
      <c r="B79" s="1">
        <v>42441</v>
      </c>
    </row>
    <row r="80" spans="1:2" x14ac:dyDescent="0.25">
      <c r="A80" s="17" t="s">
        <v>327</v>
      </c>
      <c r="B80" s="1">
        <v>42441</v>
      </c>
    </row>
    <row r="81" spans="1:2" x14ac:dyDescent="0.25">
      <c r="A81" s="18" t="s">
        <v>959</v>
      </c>
      <c r="B81" s="1">
        <v>42431</v>
      </c>
    </row>
    <row r="82" spans="1:2" x14ac:dyDescent="0.25">
      <c r="A82" s="17" t="s">
        <v>172</v>
      </c>
      <c r="B82" s="1">
        <v>42431</v>
      </c>
    </row>
    <row r="83" spans="1:2" x14ac:dyDescent="0.25">
      <c r="A83" s="18" t="s">
        <v>966</v>
      </c>
      <c r="B83" s="1">
        <v>42436</v>
      </c>
    </row>
    <row r="84" spans="1:2" x14ac:dyDescent="0.25">
      <c r="A84" s="17" t="s">
        <v>212</v>
      </c>
      <c r="B84" s="1">
        <v>42436</v>
      </c>
    </row>
    <row r="85" spans="1:2" x14ac:dyDescent="0.25">
      <c r="A85" s="18" t="s">
        <v>962</v>
      </c>
      <c r="B85" s="1">
        <v>42432</v>
      </c>
    </row>
    <row r="86" spans="1:2" x14ac:dyDescent="0.25">
      <c r="A86" s="17" t="s">
        <v>193</v>
      </c>
      <c r="B86" s="1">
        <v>42446</v>
      </c>
    </row>
    <row r="87" spans="1:2" x14ac:dyDescent="0.25">
      <c r="A87" s="17" t="s">
        <v>270</v>
      </c>
      <c r="B87" s="1">
        <v>42432</v>
      </c>
    </row>
    <row r="88" spans="1:2" x14ac:dyDescent="0.25">
      <c r="A88" s="18" t="s">
        <v>1002</v>
      </c>
      <c r="B88" s="1">
        <v>42479</v>
      </c>
    </row>
    <row r="89" spans="1:2" x14ac:dyDescent="0.25">
      <c r="A89" s="17" t="s">
        <v>719</v>
      </c>
      <c r="B89" s="1">
        <v>42479</v>
      </c>
    </row>
    <row r="90" spans="1:2" x14ac:dyDescent="0.25">
      <c r="A90" s="18" t="s">
        <v>1000</v>
      </c>
      <c r="B90" s="1">
        <v>42474</v>
      </c>
    </row>
    <row r="91" spans="1:2" x14ac:dyDescent="0.25">
      <c r="A91" s="17" t="s">
        <v>684</v>
      </c>
      <c r="B91" s="1">
        <v>42474</v>
      </c>
    </row>
    <row r="92" spans="1:2" x14ac:dyDescent="0.25">
      <c r="A92" s="18" t="s">
        <v>967</v>
      </c>
      <c r="B92" s="1">
        <v>42436</v>
      </c>
    </row>
    <row r="93" spans="1:2" x14ac:dyDescent="0.25">
      <c r="A93" s="17" t="s">
        <v>221</v>
      </c>
      <c r="B93" s="1">
        <v>42436</v>
      </c>
    </row>
    <row r="94" spans="1:2" x14ac:dyDescent="0.25">
      <c r="A94" s="18" t="s">
        <v>965</v>
      </c>
      <c r="B94" s="1">
        <v>42434</v>
      </c>
    </row>
    <row r="95" spans="1:2" x14ac:dyDescent="0.25">
      <c r="A95" s="17" t="s">
        <v>204</v>
      </c>
      <c r="B95" s="1">
        <v>42434</v>
      </c>
    </row>
    <row r="96" spans="1:2" x14ac:dyDescent="0.25">
      <c r="A96" s="18" t="s">
        <v>961</v>
      </c>
      <c r="B96" s="1">
        <v>42432</v>
      </c>
    </row>
    <row r="97" spans="1:2" x14ac:dyDescent="0.25">
      <c r="A97" s="17" t="s">
        <v>185</v>
      </c>
      <c r="B97" s="1">
        <v>42432</v>
      </c>
    </row>
    <row r="98" spans="1:2" x14ac:dyDescent="0.25">
      <c r="A98" s="18" t="s">
        <v>1009</v>
      </c>
      <c r="B98" s="1">
        <v>42494</v>
      </c>
    </row>
    <row r="99" spans="1:2" x14ac:dyDescent="0.25">
      <c r="A99" s="17" t="s">
        <v>855</v>
      </c>
      <c r="B99" s="1">
        <v>42494</v>
      </c>
    </row>
    <row r="100" spans="1:2" x14ac:dyDescent="0.25">
      <c r="A100" s="18" t="s">
        <v>956</v>
      </c>
      <c r="B100" s="1">
        <v>42431</v>
      </c>
    </row>
    <row r="101" spans="1:2" x14ac:dyDescent="0.25">
      <c r="A101" s="17" t="s">
        <v>152</v>
      </c>
      <c r="B101" s="1">
        <v>42431</v>
      </c>
    </row>
    <row r="102" spans="1:2" x14ac:dyDescent="0.25">
      <c r="A102" s="18" t="s">
        <v>955</v>
      </c>
      <c r="B102" s="1">
        <v>42431</v>
      </c>
    </row>
    <row r="103" spans="1:2" x14ac:dyDescent="0.25">
      <c r="A103" s="17" t="s">
        <v>152</v>
      </c>
      <c r="B103" s="1">
        <v>42431</v>
      </c>
    </row>
    <row r="104" spans="1:2" x14ac:dyDescent="0.25">
      <c r="A104" s="18" t="s">
        <v>997</v>
      </c>
      <c r="B104" s="1">
        <v>42473</v>
      </c>
    </row>
    <row r="105" spans="1:2" x14ac:dyDescent="0.25">
      <c r="A105" s="17" t="s">
        <v>649</v>
      </c>
      <c r="B105" s="1">
        <v>42473</v>
      </c>
    </row>
    <row r="106" spans="1:2" x14ac:dyDescent="0.25">
      <c r="A106" s="18" t="s">
        <v>1006</v>
      </c>
      <c r="B106" s="1">
        <v>42487</v>
      </c>
    </row>
    <row r="107" spans="1:2" x14ac:dyDescent="0.25">
      <c r="A107" s="17" t="s">
        <v>796</v>
      </c>
      <c r="B107" s="1">
        <v>42487</v>
      </c>
    </row>
    <row r="108" spans="1:2" x14ac:dyDescent="0.25">
      <c r="A108" s="18" t="s">
        <v>996</v>
      </c>
      <c r="B108" s="1">
        <v>42473</v>
      </c>
    </row>
    <row r="109" spans="1:2" x14ac:dyDescent="0.25">
      <c r="A109" s="17" t="s">
        <v>649</v>
      </c>
      <c r="B109" s="1">
        <v>42473</v>
      </c>
    </row>
    <row r="110" spans="1:2" x14ac:dyDescent="0.25">
      <c r="A110" s="18" t="s">
        <v>964</v>
      </c>
      <c r="B110" s="1">
        <v>42434</v>
      </c>
    </row>
    <row r="111" spans="1:2" x14ac:dyDescent="0.25">
      <c r="A111" s="17" t="s">
        <v>198</v>
      </c>
      <c r="B111" s="1">
        <v>42434</v>
      </c>
    </row>
    <row r="112" spans="1:2" x14ac:dyDescent="0.25">
      <c r="A112" s="17" t="s">
        <v>690</v>
      </c>
      <c r="B112" s="1">
        <v>42476</v>
      </c>
    </row>
    <row r="113" spans="1:2" x14ac:dyDescent="0.25">
      <c r="A113" s="18" t="s">
        <v>984</v>
      </c>
      <c r="B113" s="1">
        <v>42455</v>
      </c>
    </row>
    <row r="114" spans="1:2" x14ac:dyDescent="0.25">
      <c r="A114" s="17" t="s">
        <v>465</v>
      </c>
      <c r="B114" s="1">
        <v>42455</v>
      </c>
    </row>
    <row r="115" spans="1:2" x14ac:dyDescent="0.25">
      <c r="A115" s="18" t="s">
        <v>983</v>
      </c>
      <c r="B115" s="1">
        <v>42453</v>
      </c>
    </row>
    <row r="116" spans="1:2" x14ac:dyDescent="0.25">
      <c r="A116" s="17" t="s">
        <v>452</v>
      </c>
      <c r="B116" s="1">
        <v>42453</v>
      </c>
    </row>
    <row r="117" spans="1:2" x14ac:dyDescent="0.25">
      <c r="A117" s="18" t="s">
        <v>953</v>
      </c>
      <c r="B117" s="1">
        <v>42430</v>
      </c>
    </row>
    <row r="118" spans="1:2" x14ac:dyDescent="0.25">
      <c r="A118" s="17" t="s">
        <v>258</v>
      </c>
      <c r="B118" s="1">
        <v>42430</v>
      </c>
    </row>
    <row r="119" spans="1:2" x14ac:dyDescent="0.25">
      <c r="A119" s="18" t="s">
        <v>969</v>
      </c>
      <c r="B119" s="1">
        <v>42437</v>
      </c>
    </row>
    <row r="120" spans="1:2" x14ac:dyDescent="0.25">
      <c r="A120" s="17" t="s">
        <v>288</v>
      </c>
      <c r="B120" s="1">
        <v>42437</v>
      </c>
    </row>
    <row r="121" spans="1:2" x14ac:dyDescent="0.25">
      <c r="A121" s="18" t="s">
        <v>980</v>
      </c>
      <c r="B121" s="1">
        <v>42450</v>
      </c>
    </row>
    <row r="122" spans="1:2" x14ac:dyDescent="0.25">
      <c r="A122" s="17" t="s">
        <v>402</v>
      </c>
      <c r="B122" s="1">
        <v>42450</v>
      </c>
    </row>
    <row r="123" spans="1:2" x14ac:dyDescent="0.25">
      <c r="A123" s="18" t="s">
        <v>1004</v>
      </c>
      <c r="B123" s="1">
        <v>42483</v>
      </c>
    </row>
    <row r="124" spans="1:2" x14ac:dyDescent="0.25">
      <c r="A124" s="17" t="s">
        <v>767</v>
      </c>
      <c r="B124" s="1">
        <v>42483</v>
      </c>
    </row>
    <row r="125" spans="1:2" x14ac:dyDescent="0.25">
      <c r="A125" s="16" t="s">
        <v>298</v>
      </c>
      <c r="B125" s="1">
        <v>42439</v>
      </c>
    </row>
    <row r="126" spans="1:2" x14ac:dyDescent="0.25">
      <c r="A126" s="16" t="s">
        <v>1013</v>
      </c>
      <c r="B126" s="1">
        <v>42430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DATA_GOES_HERE</vt:lpstr>
      <vt:lpstr>WORD</vt:lpstr>
      <vt:lpstr>WORDY_DESCRIPTION</vt:lpstr>
      <vt:lpstr>SUMMARY_WORD</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2016-06-08T19:49:41Z</dcterms:modified>
</cp:coreProperties>
</file>