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ate1904="1"/>
  <mc:AlternateContent xmlns:mc="http://schemas.openxmlformats.org/markup-compatibility/2006">
    <mc:Choice Requires="x15">
      <x15ac:absPath xmlns:x15ac="http://schemas.microsoft.com/office/spreadsheetml/2010/11/ac" url="/Users/brandizi/Documents/Work/RRes/events/2018_swat4ls/paper/graphdb-benchmarks/results/"/>
    </mc:Choice>
  </mc:AlternateContent>
  <xr:revisionPtr revIDLastSave="0" documentId="13_ncr:1_{405F3D1C-2322-BA46-AAE1-2E9144F3395D}" xr6:coauthVersionLast="37" xr6:coauthVersionMax="37" xr10:uidLastSave="{00000000-0000-0000-0000-000000000000}"/>
  <bookViews>
    <workbookView xWindow="0" yWindow="460" windowWidth="28800" windowHeight="16960" activeTab="4" xr2:uid="{00000000-000D-0000-FFFF-FFFF00000000}"/>
  </bookViews>
  <sheets>
    <sheet name="Biopax" sheetId="1" r:id="rId1"/>
    <sheet name="Ara" sheetId="2" r:id="rId2"/>
    <sheet name="Wheat" sheetId="3" r:id="rId3"/>
    <sheet name="Load Chart" sheetId="5" r:id="rId4"/>
    <sheet name="Performance Chart" sheetId="6" r:id="rId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2" i="6" l="1"/>
  <c r="F22" i="6"/>
  <c r="E22" i="6"/>
  <c r="D22" i="6"/>
  <c r="C22" i="6"/>
  <c r="B22" i="6"/>
  <c r="A22" i="6"/>
  <c r="G21" i="6"/>
  <c r="F21" i="6"/>
  <c r="E21" i="6"/>
  <c r="D21" i="6"/>
  <c r="C21" i="6"/>
  <c r="B21" i="6"/>
  <c r="A21" i="6"/>
  <c r="G20" i="6"/>
  <c r="F20" i="6"/>
  <c r="E20" i="6"/>
  <c r="D20" i="6"/>
  <c r="C20" i="6"/>
  <c r="B20" i="6"/>
  <c r="A20" i="6"/>
  <c r="G19" i="6"/>
  <c r="F19" i="6"/>
  <c r="E19" i="6"/>
  <c r="D19" i="6"/>
  <c r="C19" i="6"/>
  <c r="B19" i="6"/>
  <c r="A19" i="6"/>
  <c r="G18" i="6"/>
  <c r="F18" i="6"/>
  <c r="E18" i="6"/>
  <c r="D18" i="6"/>
  <c r="C18" i="6"/>
  <c r="B18" i="6"/>
  <c r="A18" i="6"/>
  <c r="G17" i="6"/>
  <c r="F17" i="6"/>
  <c r="E17" i="6"/>
  <c r="D17" i="6"/>
  <c r="C17" i="6"/>
  <c r="B17" i="6"/>
  <c r="A17" i="6"/>
  <c r="G16" i="6"/>
  <c r="F16" i="6"/>
  <c r="E16" i="6"/>
  <c r="D16" i="6"/>
  <c r="C16" i="6"/>
  <c r="B16" i="6"/>
  <c r="A16" i="6"/>
  <c r="G15" i="6"/>
  <c r="F15" i="6"/>
  <c r="E15" i="6"/>
  <c r="D15" i="6"/>
  <c r="C15" i="6"/>
  <c r="B15" i="6"/>
  <c r="A15" i="6"/>
  <c r="G14" i="6"/>
  <c r="F14" i="6"/>
  <c r="E14" i="6"/>
  <c r="D14" i="6"/>
  <c r="C14" i="6"/>
  <c r="B14" i="6"/>
  <c r="A14" i="6"/>
  <c r="G13" i="6"/>
  <c r="F13" i="6"/>
  <c r="E13" i="6"/>
  <c r="D13" i="6"/>
  <c r="C13" i="6"/>
  <c r="B13" i="6"/>
  <c r="A13" i="6"/>
  <c r="G12" i="6"/>
  <c r="F12" i="6"/>
  <c r="E12" i="6"/>
  <c r="D12" i="6"/>
  <c r="C12" i="6"/>
  <c r="B12" i="6"/>
  <c r="A12" i="6"/>
  <c r="G11" i="6"/>
  <c r="F11" i="6"/>
  <c r="E11" i="6"/>
  <c r="D11" i="6"/>
  <c r="C11" i="6"/>
  <c r="B11" i="6"/>
  <c r="A11" i="6"/>
  <c r="G10" i="6"/>
  <c r="F10" i="6"/>
  <c r="E10" i="6"/>
  <c r="D10" i="6"/>
  <c r="C10" i="6"/>
  <c r="B10" i="6"/>
  <c r="A10" i="6"/>
  <c r="G9" i="6"/>
  <c r="F9" i="6"/>
  <c r="E9" i="6"/>
  <c r="D9" i="6"/>
  <c r="C9" i="6"/>
  <c r="B9" i="6"/>
  <c r="A9" i="6"/>
  <c r="G8" i="6"/>
  <c r="F8" i="6"/>
  <c r="E8" i="6"/>
  <c r="D8" i="6"/>
  <c r="C8" i="6"/>
  <c r="B8" i="6"/>
  <c r="A8" i="6"/>
  <c r="G7" i="6"/>
  <c r="F7" i="6"/>
  <c r="E7" i="6"/>
  <c r="D7" i="6"/>
  <c r="C7" i="6"/>
  <c r="B7" i="6"/>
  <c r="A7" i="6"/>
  <c r="G6" i="6"/>
  <c r="F6" i="6"/>
  <c r="E6" i="6"/>
  <c r="D6" i="6"/>
  <c r="C6" i="6"/>
  <c r="B6" i="6"/>
  <c r="A6" i="6"/>
  <c r="G5" i="6"/>
  <c r="F5" i="6"/>
  <c r="E5" i="6"/>
  <c r="D5" i="6"/>
  <c r="C5" i="6"/>
  <c r="B5" i="6"/>
  <c r="A5" i="6"/>
  <c r="G4" i="6"/>
  <c r="F4" i="6"/>
  <c r="E4" i="6"/>
  <c r="D4" i="6"/>
  <c r="C4" i="6"/>
  <c r="B4" i="6"/>
  <c r="A4" i="6"/>
  <c r="G3" i="6"/>
  <c r="F3" i="6"/>
  <c r="E3" i="6"/>
  <c r="D3" i="6"/>
  <c r="C3" i="6"/>
  <c r="B3" i="6"/>
  <c r="A3" i="6"/>
  <c r="G2" i="6"/>
  <c r="F2" i="6"/>
  <c r="E2" i="6"/>
  <c r="D2" i="6"/>
  <c r="C2" i="6"/>
  <c r="B2" i="6"/>
  <c r="A2" i="6"/>
  <c r="D4" i="5" l="1"/>
  <c r="D3" i="5"/>
  <c r="D2" i="5"/>
  <c r="C4" i="5"/>
  <c r="C3" i="5"/>
  <c r="C2" i="5"/>
  <c r="B4" i="5"/>
  <c r="B3" i="5"/>
  <c r="B2" i="5"/>
  <c r="C8" i="3"/>
  <c r="C8" i="2"/>
  <c r="C7" i="1"/>
  <c r="C8" i="1" s="1"/>
  <c r="C6" i="1"/>
  <c r="B3" i="1"/>
  <c r="D8" i="3"/>
  <c r="B3" i="3"/>
  <c r="E5" i="3" s="1"/>
  <c r="D8" i="2"/>
  <c r="E5" i="2"/>
  <c r="E5" i="1"/>
</calcChain>
</file>

<file path=xl/sharedStrings.xml><?xml version="1.0" encoding="utf-8"?>
<sst xmlns="http://schemas.openxmlformats.org/spreadsheetml/2006/main" count="125" uniqueCount="51">
  <si>
    <t>Table 1</t>
  </si>
  <si>
    <t>Loading</t>
  </si>
  <si>
    <t>Cypher</t>
  </si>
  <si>
    <t>Virtuoso</t>
  </si>
  <si>
    <t>Notes</t>
  </si>
  <si>
    <t>Triples</t>
  </si>
  <si>
    <t>Including onto files</t>
  </si>
  <si>
    <t>Cypher Nodes</t>
  </si>
  <si>
    <t>Cypher Relations</t>
  </si>
  <si>
    <t>triples/entity</t>
  </si>
  <si>
    <t>Conversion, TDB Load</t>
  </si>
  <si>
    <t>s</t>
  </si>
  <si>
    <t>Conversion rdf2neo</t>
  </si>
  <si>
    <t>Total Loading time</t>
  </si>
  <si>
    <t>cnt</t>
  </si>
  <si>
    <t>ms</t>
  </si>
  <si>
    <t>cntType</t>
  </si>
  <si>
    <t>cntRel</t>
  </si>
  <si>
    <t>cntRelType</t>
  </si>
  <si>
    <t>sel</t>
  </si>
  <si>
    <t>join</t>
  </si>
  <si>
    <t>joinRel</t>
  </si>
  <si>
    <t>joinFilter</t>
  </si>
  <si>
    <t>joinRe</t>
  </si>
  <si>
    <t>joinReif</t>
  </si>
  <si>
    <t>varPathC</t>
  </si>
  <si>
    <t>varPath</t>
  </si>
  <si>
    <t>2union</t>
  </si>
  <si>
    <t>2union1Nest</t>
  </si>
  <si>
    <t>pway</t>
  </si>
  <si>
    <t>grp</t>
  </si>
  <si>
    <t>grpAg</t>
  </si>
  <si>
    <t>mulGrpAg</t>
  </si>
  <si>
    <t>nestAg</t>
  </si>
  <si>
    <t>exist</t>
  </si>
  <si>
    <t>existAg</t>
  </si>
  <si>
    <t>Dataset</t>
  </si>
  <si>
    <t>Biopax</t>
  </si>
  <si>
    <t>Arabidopsis</t>
  </si>
  <si>
    <t>Wheat</t>
  </si>
  <si>
    <t>Query</t>
  </si>
  <si>
    <t>virt/ara</t>
  </si>
  <si>
    <t>virt/wheat</t>
  </si>
  <si>
    <t>virt/bpax</t>
  </si>
  <si>
    <t>neo4j/bpax</t>
  </si>
  <si>
    <t>neo4j/ara</t>
  </si>
  <si>
    <t>neo4j/wheat</t>
  </si>
  <si>
    <t>neo4j</t>
  </si>
  <si>
    <t>X: Triples</t>
  </si>
  <si>
    <t>Y: Load time (min)</t>
  </si>
  <si>
    <t>Times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</si>
</sst>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"/>
    <numFmt numFmtId="166" formatCode="0.00000"/>
    <numFmt numFmtId="167" formatCode="0.000"/>
  </numFmts>
  <fonts count="7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b/>
      <sz val="10"/>
      <color rgb="FFFFFFFF"/>
      <name val="Helvetica Neue"/>
      <family val="2"/>
    </font>
    <font>
      <sz val="10"/>
      <color rgb="FFFFFFFF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3700"/>
        <bgColor indexed="64"/>
      </patternFill>
    </fill>
    <fill>
      <patternFill patternType="solid">
        <fgColor rgb="FF007CFE"/>
        <bgColor indexed="64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3" fontId="0" fillId="0" borderId="3" xfId="0" applyNumberFormat="1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3" fontId="0" fillId="0" borderId="6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4" fontId="0" fillId="0" borderId="6" xfId="0" applyNumberFormat="1" applyFont="1" applyBorder="1" applyAlignment="1">
      <alignment vertical="top" wrapText="1"/>
    </xf>
    <xf numFmtId="164" fontId="0" fillId="0" borderId="7" xfId="0" applyNumberFormat="1" applyFont="1" applyBorder="1" applyAlignment="1">
      <alignment vertical="top" wrapText="1"/>
    </xf>
    <xf numFmtId="2" fontId="0" fillId="0" borderId="7" xfId="0" applyNumberFormat="1" applyFont="1" applyBorder="1" applyAlignment="1">
      <alignment vertical="top" wrapText="1"/>
    </xf>
    <xf numFmtId="165" fontId="0" fillId="0" borderId="7" xfId="0" applyNumberFormat="1" applyFont="1" applyBorder="1" applyAlignment="1">
      <alignment vertical="top" wrapText="1"/>
    </xf>
    <xf numFmtId="166" fontId="0" fillId="0" borderId="7" xfId="0" applyNumberFormat="1" applyFont="1" applyBorder="1" applyAlignment="1">
      <alignment vertical="top" wrapText="1"/>
    </xf>
    <xf numFmtId="1" fontId="0" fillId="0" borderId="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167" fontId="0" fillId="0" borderId="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6" xfId="0" applyFont="1" applyBorder="1" applyAlignment="1">
      <alignment vertical="top" wrapText="1"/>
    </xf>
    <xf numFmtId="3" fontId="0" fillId="0" borderId="0" xfId="0" applyNumberFormat="1" applyFont="1" applyAlignment="1">
      <alignment vertical="top" wrapText="1"/>
    </xf>
    <xf numFmtId="4" fontId="0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8" xfId="0" applyFont="1" applyBorder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0" fontId="5" fillId="5" borderId="8" xfId="0" applyFont="1" applyFill="1" applyBorder="1" applyAlignment="1">
      <alignment vertical="top" wrapText="1"/>
    </xf>
    <xf numFmtId="0" fontId="5" fillId="4" borderId="8" xfId="0" applyFont="1" applyFill="1" applyBorder="1" applyAlignment="1">
      <alignment vertical="top" wrapText="1"/>
    </xf>
    <xf numFmtId="4" fontId="6" fillId="5" borderId="8" xfId="0" applyNumberFormat="1" applyFont="1" applyFill="1" applyBorder="1" applyAlignment="1">
      <alignment vertical="top" wrapText="1"/>
    </xf>
    <xf numFmtId="4" fontId="6" fillId="4" borderId="8" xfId="0" applyNumberFormat="1" applyFon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  <color rgb="FFF0EEF1"/>
      <color rgb="FFD5D4D4"/>
      <color rgb="FFE0E0E0"/>
      <color rgb="FFE7E5E8"/>
      <color rgb="FF007CFE"/>
      <color rgb="FF0432FF"/>
      <color rgb="FFFF3700"/>
      <color rgb="FFFF5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'Load Chart'!$C$1</c:f>
              <c:strCache>
                <c:ptCount val="1"/>
                <c:pt idx="0">
                  <c:v>neo4j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bpax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354-2B47-BEF9-F5C9E9D2699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ara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54-2B47-BEF9-F5C9E9D2699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wheat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54-2B47-BEF9-F5C9E9D269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'Load Chart'!$B$2:$B$4</c:f>
              <c:numCache>
                <c:formatCode>#,##0</c:formatCode>
                <c:ptCount val="3"/>
                <c:pt idx="0">
                  <c:v>1.89995</c:v>
                </c:pt>
                <c:pt idx="1">
                  <c:v>16.851234999999999</c:v>
                </c:pt>
                <c:pt idx="2">
                  <c:v>44.662455999999999</c:v>
                </c:pt>
              </c:numCache>
            </c:numRef>
          </c:xVal>
          <c:yVal>
            <c:numRef>
              <c:f>'Load Chart'!$C$2:$C$4</c:f>
              <c:numCache>
                <c:formatCode>#,##0.00</c:formatCode>
                <c:ptCount val="3"/>
                <c:pt idx="0">
                  <c:v>4.1494999999999997</c:v>
                </c:pt>
                <c:pt idx="1">
                  <c:v>19.2745</c:v>
                </c:pt>
                <c:pt idx="2">
                  <c:v>33.329666666666668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62-0640-8843-591971A589CF}"/>
            </c:ext>
          </c:extLst>
        </c:ser>
        <c:ser>
          <c:idx val="2"/>
          <c:order val="1"/>
          <c:tx>
            <c:strRef>
              <c:f>'Load Chart'!$D$1</c:f>
              <c:strCache>
                <c:ptCount val="1"/>
                <c:pt idx="0">
                  <c:v>Virtuoso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bpax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54-2B47-BEF9-F5C9E9D2699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ara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54-2B47-BEF9-F5C9E9D2699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wheat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54-2B47-BEF9-F5C9E9D269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'Load Chart'!$B$2:$B$4</c:f>
              <c:numCache>
                <c:formatCode>#,##0</c:formatCode>
                <c:ptCount val="3"/>
                <c:pt idx="0">
                  <c:v>1.89995</c:v>
                </c:pt>
                <c:pt idx="1">
                  <c:v>16.851234999999999</c:v>
                </c:pt>
                <c:pt idx="2">
                  <c:v>44.662455999999999</c:v>
                </c:pt>
              </c:numCache>
            </c:numRef>
          </c:xVal>
          <c:yVal>
            <c:numRef>
              <c:f>'Load Chart'!$D$2:$D$4</c:f>
              <c:numCache>
                <c:formatCode>#,##0.00</c:formatCode>
                <c:ptCount val="3"/>
                <c:pt idx="0">
                  <c:v>0.6</c:v>
                </c:pt>
                <c:pt idx="1">
                  <c:v>5.85</c:v>
                </c:pt>
                <c:pt idx="2">
                  <c:v>8.3211833333333338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B62-0640-8843-591971A58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100304"/>
        <c:axId val="966097072"/>
      </c:scatterChart>
      <c:valAx>
        <c:axId val="96610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097072"/>
        <c:crosses val="autoZero"/>
        <c:crossBetween val="midCat"/>
      </c:valAx>
      <c:valAx>
        <c:axId val="9660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10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Chart'!$B$1</c:f>
              <c:strCache>
                <c:ptCount val="1"/>
                <c:pt idx="0">
                  <c:v>neo4j/bpax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Chart'!$A$2:$A$22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Chart'!$B$2:$B$22</c:f>
              <c:numCache>
                <c:formatCode>#,##0.00</c:formatCode>
                <c:ptCount val="21"/>
                <c:pt idx="0">
                  <c:v>4.9505E-2</c:v>
                </c:pt>
                <c:pt idx="1">
                  <c:v>0.76</c:v>
                </c:pt>
                <c:pt idx="2">
                  <c:v>0.114286</c:v>
                </c:pt>
                <c:pt idx="3">
                  <c:v>1.6727270000000001</c:v>
                </c:pt>
                <c:pt idx="4">
                  <c:v>0.31428600000000001</c:v>
                </c:pt>
                <c:pt idx="5">
                  <c:v>1.0659339999999999</c:v>
                </c:pt>
                <c:pt idx="6">
                  <c:v>1.194175</c:v>
                </c:pt>
                <c:pt idx="7">
                  <c:v>3.7083330000000001</c:v>
                </c:pt>
                <c:pt idx="8">
                  <c:v>3.913043</c:v>
                </c:pt>
                <c:pt idx="9">
                  <c:v>6.8415840000000001</c:v>
                </c:pt>
                <c:pt idx="10">
                  <c:v>0.61904800000000004</c:v>
                </c:pt>
                <c:pt idx="11">
                  <c:v>5.1397849999999998</c:v>
                </c:pt>
                <c:pt idx="12">
                  <c:v>11.172043</c:v>
                </c:pt>
                <c:pt idx="13">
                  <c:v>30.958333</c:v>
                </c:pt>
                <c:pt idx="14">
                  <c:v>4.9519229999999999</c:v>
                </c:pt>
                <c:pt idx="15">
                  <c:v>8.9894739999999995</c:v>
                </c:pt>
                <c:pt idx="16">
                  <c:v>10.757009</c:v>
                </c:pt>
                <c:pt idx="17">
                  <c:v>827</c:v>
                </c:pt>
                <c:pt idx="18">
                  <c:v>10.677083</c:v>
                </c:pt>
                <c:pt idx="19">
                  <c:v>31.053763</c:v>
                </c:pt>
                <c:pt idx="20">
                  <c:v>59.613208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1-2141-8FF2-C137D637097E}"/>
            </c:ext>
          </c:extLst>
        </c:ser>
        <c:ser>
          <c:idx val="1"/>
          <c:order val="1"/>
          <c:tx>
            <c:strRef>
              <c:f>'Performance Chart'!$C$1</c:f>
              <c:strCache>
                <c:ptCount val="1"/>
                <c:pt idx="0">
                  <c:v>virt/bpax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Chart'!$A$2:$A$22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Chart'!$C$2:$C$22</c:f>
              <c:numCache>
                <c:formatCode>#,##0.00</c:formatCode>
                <c:ptCount val="21"/>
                <c:pt idx="0">
                  <c:v>622.47959200000003</c:v>
                </c:pt>
                <c:pt idx="1">
                  <c:v>2.548387</c:v>
                </c:pt>
                <c:pt idx="2">
                  <c:v>64.877778000000006</c:v>
                </c:pt>
                <c:pt idx="3">
                  <c:v>34.025641</c:v>
                </c:pt>
                <c:pt idx="4">
                  <c:v>6.1818179999999998</c:v>
                </c:pt>
                <c:pt idx="5">
                  <c:v>8.6190479999999994</c:v>
                </c:pt>
                <c:pt idx="6">
                  <c:v>13.4</c:v>
                </c:pt>
                <c:pt idx="7">
                  <c:v>9.5775860000000002</c:v>
                </c:pt>
                <c:pt idx="8">
                  <c:v>10.494624</c:v>
                </c:pt>
                <c:pt idx="9">
                  <c:v>373.79411800000003</c:v>
                </c:pt>
                <c:pt idx="10">
                  <c:v>27.914894</c:v>
                </c:pt>
                <c:pt idx="11">
                  <c:v>89.483146000000005</c:v>
                </c:pt>
                <c:pt idx="12">
                  <c:v>12.308510999999999</c:v>
                </c:pt>
                <c:pt idx="13">
                  <c:v>11.049020000000001</c:v>
                </c:pt>
                <c:pt idx="14">
                  <c:v>38.512605000000001</c:v>
                </c:pt>
                <c:pt idx="15">
                  <c:v>21.039216</c:v>
                </c:pt>
                <c:pt idx="16">
                  <c:v>23.666667</c:v>
                </c:pt>
                <c:pt idx="17">
                  <c:v>65.769912000000005</c:v>
                </c:pt>
                <c:pt idx="18">
                  <c:v>22.274509999999999</c:v>
                </c:pt>
                <c:pt idx="19">
                  <c:v>30.904254999999999</c:v>
                </c:pt>
                <c:pt idx="20">
                  <c:v>51.344828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1-2141-8FF2-C137D637097E}"/>
            </c:ext>
          </c:extLst>
        </c:ser>
        <c:ser>
          <c:idx val="2"/>
          <c:order val="2"/>
          <c:tx>
            <c:strRef>
              <c:f>'Performance Chart'!$D$1</c:f>
              <c:strCache>
                <c:ptCount val="1"/>
                <c:pt idx="0">
                  <c:v>neo4j/ara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Chart'!$A$2:$A$22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Chart'!$D$2:$D$22</c:f>
              <c:numCache>
                <c:formatCode>#,##0.00</c:formatCode>
                <c:ptCount val="21"/>
                <c:pt idx="0">
                  <c:v>0.47169800000000001</c:v>
                </c:pt>
                <c:pt idx="1">
                  <c:v>5.7818180000000003</c:v>
                </c:pt>
                <c:pt idx="2">
                  <c:v>0.36274499999999998</c:v>
                </c:pt>
                <c:pt idx="3">
                  <c:v>6.8738739999999998</c:v>
                </c:pt>
                <c:pt idx="4">
                  <c:v>0.76087000000000005</c:v>
                </c:pt>
                <c:pt idx="5">
                  <c:v>1.448</c:v>
                </c:pt>
                <c:pt idx="6">
                  <c:v>1.8658539999999999</c:v>
                </c:pt>
                <c:pt idx="7">
                  <c:v>8.7522120000000001</c:v>
                </c:pt>
                <c:pt idx="8">
                  <c:v>5.8192769999999996</c:v>
                </c:pt>
                <c:pt idx="9">
                  <c:v>491.942857</c:v>
                </c:pt>
                <c:pt idx="10">
                  <c:v>1.8921570000000001</c:v>
                </c:pt>
                <c:pt idx="11">
                  <c:v>7.5833329999999997</c:v>
                </c:pt>
                <c:pt idx="12">
                  <c:v>10.340206</c:v>
                </c:pt>
                <c:pt idx="13">
                  <c:v>44.315789000000002</c:v>
                </c:pt>
                <c:pt idx="14">
                  <c:v>11.361905</c:v>
                </c:pt>
                <c:pt idx="15">
                  <c:v>13.53012</c:v>
                </c:pt>
                <c:pt idx="16">
                  <c:v>19.221239000000001</c:v>
                </c:pt>
                <c:pt idx="17">
                  <c:v>753.010989</c:v>
                </c:pt>
                <c:pt idx="18">
                  <c:v>20.428571000000002</c:v>
                </c:pt>
                <c:pt idx="19">
                  <c:v>21.775281</c:v>
                </c:pt>
                <c:pt idx="20">
                  <c:v>25.355768999999999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E1-2141-8FF2-C137D637097E}"/>
            </c:ext>
          </c:extLst>
        </c:ser>
        <c:ser>
          <c:idx val="3"/>
          <c:order val="3"/>
          <c:tx>
            <c:strRef>
              <c:f>'Performance Chart'!$E$1</c:f>
              <c:strCache>
                <c:ptCount val="1"/>
                <c:pt idx="0">
                  <c:v>virt/ara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Chart'!$A$2:$A$22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Chart'!$E$2:$E$22</c:f>
              <c:numCache>
                <c:formatCode>#,##0.00</c:formatCode>
                <c:ptCount val="21"/>
                <c:pt idx="0">
                  <c:v>5543.3195880000003</c:v>
                </c:pt>
                <c:pt idx="1">
                  <c:v>5.0206189999999999</c:v>
                </c:pt>
                <c:pt idx="2">
                  <c:v>546.69662900000003</c:v>
                </c:pt>
                <c:pt idx="3">
                  <c:v>92.782608999999994</c:v>
                </c:pt>
                <c:pt idx="4">
                  <c:v>4.6306310000000002</c:v>
                </c:pt>
                <c:pt idx="5">
                  <c:v>9.0099009999999993</c:v>
                </c:pt>
                <c:pt idx="6">
                  <c:v>17.393162</c:v>
                </c:pt>
                <c:pt idx="7">
                  <c:v>10.4</c:v>
                </c:pt>
                <c:pt idx="8">
                  <c:v>18.807338999999999</c:v>
                </c:pt>
                <c:pt idx="9">
                  <c:v>60.181818</c:v>
                </c:pt>
                <c:pt idx="10">
                  <c:v>25.590909</c:v>
                </c:pt>
                <c:pt idx="11">
                  <c:v>18.135922000000001</c:v>
                </c:pt>
                <c:pt idx="12">
                  <c:v>12.383838000000001</c:v>
                </c:pt>
                <c:pt idx="13">
                  <c:v>11.75</c:v>
                </c:pt>
                <c:pt idx="14">
                  <c:v>36.090909000000003</c:v>
                </c:pt>
                <c:pt idx="15">
                  <c:v>26.521277000000001</c:v>
                </c:pt>
                <c:pt idx="16">
                  <c:v>30.169643000000001</c:v>
                </c:pt>
                <c:pt idx="17">
                  <c:v>83.12</c:v>
                </c:pt>
                <c:pt idx="18">
                  <c:v>26.955752</c:v>
                </c:pt>
                <c:pt idx="19">
                  <c:v>36.989691000000001</c:v>
                </c:pt>
                <c:pt idx="20">
                  <c:v>62.617283999999998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E1-2141-8FF2-C137D637097E}"/>
            </c:ext>
          </c:extLst>
        </c:ser>
        <c:ser>
          <c:idx val="4"/>
          <c:order val="4"/>
          <c:tx>
            <c:strRef>
              <c:f>'Performance Chart'!$F$1</c:f>
              <c:strCache>
                <c:ptCount val="1"/>
                <c:pt idx="0">
                  <c:v>neo4j/wheat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Chart'!$A$2:$A$22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Chart'!$F$2:$F$22</c:f>
              <c:numCache>
                <c:formatCode>#,##0.00</c:formatCode>
                <c:ptCount val="21"/>
                <c:pt idx="0">
                  <c:v>0.70454499999999998</c:v>
                </c:pt>
                <c:pt idx="1">
                  <c:v>6.5729170000000003</c:v>
                </c:pt>
                <c:pt idx="2">
                  <c:v>0.655914</c:v>
                </c:pt>
                <c:pt idx="3">
                  <c:v>8</c:v>
                </c:pt>
                <c:pt idx="4">
                  <c:v>1.605769</c:v>
                </c:pt>
                <c:pt idx="5">
                  <c:v>1.535088</c:v>
                </c:pt>
                <c:pt idx="6">
                  <c:v>4.68</c:v>
                </c:pt>
                <c:pt idx="7">
                  <c:v>9.4180329999999994</c:v>
                </c:pt>
                <c:pt idx="8">
                  <c:v>5.9545450000000004</c:v>
                </c:pt>
                <c:pt idx="9">
                  <c:v>14.741935</c:v>
                </c:pt>
                <c:pt idx="10">
                  <c:v>1.81</c:v>
                </c:pt>
                <c:pt idx="11">
                  <c:v>4.0416670000000003</c:v>
                </c:pt>
                <c:pt idx="12">
                  <c:v>12.25</c:v>
                </c:pt>
                <c:pt idx="13">
                  <c:v>41.304761999999997</c:v>
                </c:pt>
                <c:pt idx="14">
                  <c:v>8.3406590000000005</c:v>
                </c:pt>
                <c:pt idx="15">
                  <c:v>14.344086000000001</c:v>
                </c:pt>
                <c:pt idx="16">
                  <c:v>18.600000000000001</c:v>
                </c:pt>
                <c:pt idx="17">
                  <c:v>780.01851899999997</c:v>
                </c:pt>
                <c:pt idx="18">
                  <c:v>19.745097999999999</c:v>
                </c:pt>
                <c:pt idx="19">
                  <c:v>19.142856999999999</c:v>
                </c:pt>
                <c:pt idx="20">
                  <c:v>36.047618999999997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E1-2141-8FF2-C137D637097E}"/>
            </c:ext>
          </c:extLst>
        </c:ser>
        <c:ser>
          <c:idx val="5"/>
          <c:order val="5"/>
          <c:tx>
            <c:strRef>
              <c:f>'Performance Chart'!$G$1</c:f>
              <c:strCache>
                <c:ptCount val="1"/>
                <c:pt idx="0">
                  <c:v>virt/wheat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Chart'!$A$2:$A$22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Chart'!$G$2:$G$22</c:f>
              <c:numCache>
                <c:formatCode>#,##0.00</c:formatCode>
                <c:ptCount val="21"/>
                <c:pt idx="0">
                  <c:v>14721.444444000001</c:v>
                </c:pt>
                <c:pt idx="1">
                  <c:v>13.847826</c:v>
                </c:pt>
                <c:pt idx="2">
                  <c:v>1401.9534880000001</c:v>
                </c:pt>
                <c:pt idx="3">
                  <c:v>100.835052</c:v>
                </c:pt>
                <c:pt idx="4">
                  <c:v>6.9036140000000001</c:v>
                </c:pt>
                <c:pt idx="5">
                  <c:v>9.8627450000000003</c:v>
                </c:pt>
                <c:pt idx="6">
                  <c:v>21.5</c:v>
                </c:pt>
                <c:pt idx="7">
                  <c:v>10.657895</c:v>
                </c:pt>
                <c:pt idx="8">
                  <c:v>10.666667</c:v>
                </c:pt>
                <c:pt idx="9">
                  <c:v>66.676190000000005</c:v>
                </c:pt>
                <c:pt idx="10">
                  <c:v>25.862745</c:v>
                </c:pt>
                <c:pt idx="11">
                  <c:v>33.349592999999999</c:v>
                </c:pt>
                <c:pt idx="12">
                  <c:v>19.73</c:v>
                </c:pt>
                <c:pt idx="13">
                  <c:v>11.644231</c:v>
                </c:pt>
                <c:pt idx="14">
                  <c:v>34.221238999999997</c:v>
                </c:pt>
                <c:pt idx="15">
                  <c:v>23.847826000000001</c:v>
                </c:pt>
                <c:pt idx="16">
                  <c:v>27.177569999999999</c:v>
                </c:pt>
                <c:pt idx="17">
                  <c:v>56.32</c:v>
                </c:pt>
                <c:pt idx="18">
                  <c:v>24.944444000000001</c:v>
                </c:pt>
                <c:pt idx="19">
                  <c:v>34.734693999999998</c:v>
                </c:pt>
                <c:pt idx="20">
                  <c:v>59.063063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E1-2141-8FF2-C137D637097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966579936"/>
        <c:axId val="972506032"/>
      </c:barChart>
      <c:catAx>
        <c:axId val="9665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06032"/>
        <c:crossesAt val="1"/>
        <c:auto val="1"/>
        <c:lblAlgn val="ctr"/>
        <c:lblOffset val="100"/>
        <c:noMultiLvlLbl val="0"/>
      </c:catAx>
      <c:valAx>
        <c:axId val="972506032"/>
        <c:scaling>
          <c:logBase val="10"/>
          <c:orientation val="minMax"/>
          <c:max val="5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293078</xdr:colOff>
      <xdr:row>6</xdr:row>
      <xdr:rowOff>88899</xdr:rowOff>
    </xdr:from>
    <xdr:to>
      <xdr:col>3</xdr:col>
      <xdr:colOff>1524000</xdr:colOff>
      <xdr:row>31</xdr:row>
      <xdr:rowOff>39684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04978A-ED27-564F-97D9-F2D6BAC0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122827</xdr:colOff>
      <xdr:row>24</xdr:row>
      <xdr:rowOff>63500</xdr:rowOff>
    </xdr:from>
    <xdr:to>
      <xdr:col>12</xdr:col>
      <xdr:colOff>249382</xdr:colOff>
      <xdr:row>48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719F6F-9833-074E-AA14-2AC5AAFD3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9"/>
  <sheetViews>
    <sheetView showGridLines="0" zoomScale="110" zoomScaleNormal="110" workbookViewId="0">
      <pane xSplit="1" ySplit="2" topLeftCell="B3" activePane="bottomRight" state="frozen"/>
      <selection pane="topRight"/>
      <selection pane="bottomLeft"/>
      <selection pane="bottomRight" activeCell="C9" sqref="C9"/>
    </sheetView>
  </sheetViews>
  <sheetFormatPr baseColWidth="10" defaultColWidth="16.33203125" defaultRowHeight="20" customHeight="1" x14ac:dyDescent="0.15"/>
  <cols>
    <col min="1" max="1" width="23.33203125" style="1" customWidth="1"/>
    <col min="2" max="256" width="16.33203125" style="1" customWidth="1"/>
  </cols>
  <sheetData>
    <row r="1" spans="1:7" ht="27.75" customHeight="1" x14ac:dyDescent="0.15">
      <c r="A1" s="34" t="s">
        <v>0</v>
      </c>
      <c r="B1" s="34"/>
      <c r="C1" s="34"/>
      <c r="D1" s="34"/>
      <c r="E1" s="34"/>
      <c r="F1" s="34"/>
      <c r="G1" s="34"/>
    </row>
    <row r="2" spans="1:7" ht="20.25" customHeight="1" x14ac:dyDescent="0.15">
      <c r="A2" s="2"/>
      <c r="B2" s="3" t="s">
        <v>1</v>
      </c>
      <c r="C2" s="3" t="s">
        <v>2</v>
      </c>
      <c r="D2" s="3" t="s">
        <v>3</v>
      </c>
      <c r="E2" s="3" t="s">
        <v>4</v>
      </c>
      <c r="F2" s="2"/>
      <c r="G2" s="2"/>
    </row>
    <row r="3" spans="1:7" ht="20.25" customHeight="1" x14ac:dyDescent="0.15">
      <c r="A3" s="4" t="s">
        <v>5</v>
      </c>
      <c r="B3" s="5">
        <f>1899950</f>
        <v>1899950</v>
      </c>
      <c r="C3" s="6"/>
      <c r="D3" s="6"/>
      <c r="E3" s="7" t="s">
        <v>6</v>
      </c>
      <c r="F3" s="6"/>
      <c r="G3" s="6"/>
    </row>
    <row r="4" spans="1:7" ht="20" customHeight="1" x14ac:dyDescent="0.15">
      <c r="A4" s="8" t="s">
        <v>7</v>
      </c>
      <c r="B4" s="9">
        <v>173706</v>
      </c>
      <c r="C4" s="10"/>
      <c r="D4" s="10"/>
      <c r="E4" s="10"/>
      <c r="F4" s="10"/>
      <c r="G4" s="10"/>
    </row>
    <row r="5" spans="1:7" ht="20" customHeight="1" x14ac:dyDescent="0.15">
      <c r="A5" s="8" t="s">
        <v>8</v>
      </c>
      <c r="B5" s="9">
        <v>527616</v>
      </c>
      <c r="C5" s="10"/>
      <c r="D5" s="10"/>
      <c r="E5" s="11">
        <f>B3/(B4+B5)</f>
        <v>2.7090979607084904</v>
      </c>
      <c r="F5" s="12" t="s">
        <v>9</v>
      </c>
      <c r="G5" s="10"/>
    </row>
    <row r="6" spans="1:7" ht="20" customHeight="1" x14ac:dyDescent="0.15">
      <c r="A6" s="8" t="s">
        <v>10</v>
      </c>
      <c r="B6" s="13"/>
      <c r="C6" s="13">
        <f>19.97</f>
        <v>19.97</v>
      </c>
      <c r="D6" s="10"/>
      <c r="E6" s="12" t="s">
        <v>11</v>
      </c>
      <c r="F6" s="10"/>
      <c r="G6" s="10"/>
    </row>
    <row r="7" spans="1:7" ht="20" customHeight="1" x14ac:dyDescent="0.15">
      <c r="A7" s="8" t="s">
        <v>12</v>
      </c>
      <c r="B7" s="9"/>
      <c r="C7" s="9">
        <f>229</f>
        <v>229</v>
      </c>
      <c r="D7" s="10"/>
      <c r="E7" s="10"/>
      <c r="F7" s="10"/>
      <c r="G7" s="10"/>
    </row>
    <row r="8" spans="1:7" ht="20" customHeight="1" x14ac:dyDescent="0.15">
      <c r="A8" s="8" t="s">
        <v>13</v>
      </c>
      <c r="B8" s="13"/>
      <c r="C8" s="13">
        <f>C6+C7</f>
        <v>248.97</v>
      </c>
      <c r="D8" s="11">
        <v>36</v>
      </c>
      <c r="E8" s="10"/>
      <c r="F8" s="10"/>
      <c r="G8" s="10"/>
    </row>
    <row r="9" spans="1:7" ht="20" customHeight="1" x14ac:dyDescent="0.15">
      <c r="A9" s="8" t="s">
        <v>14</v>
      </c>
      <c r="B9" s="9"/>
      <c r="C9" s="14">
        <v>4.9505E-2</v>
      </c>
      <c r="D9" s="14">
        <v>622.47959200000003</v>
      </c>
      <c r="E9" s="12" t="s">
        <v>15</v>
      </c>
      <c r="F9" s="10"/>
      <c r="G9" s="10"/>
    </row>
    <row r="10" spans="1:7" ht="20" customHeight="1" x14ac:dyDescent="0.15">
      <c r="A10" s="8" t="s">
        <v>16</v>
      </c>
      <c r="B10" s="9"/>
      <c r="C10" s="15">
        <v>0.76</v>
      </c>
      <c r="D10" s="14">
        <v>2.548387</v>
      </c>
      <c r="E10" s="10"/>
      <c r="F10" s="10"/>
      <c r="G10" s="10"/>
    </row>
    <row r="11" spans="1:7" ht="20" customHeight="1" x14ac:dyDescent="0.15">
      <c r="A11" s="8" t="s">
        <v>17</v>
      </c>
      <c r="B11" s="9"/>
      <c r="C11" s="14">
        <v>0.114286</v>
      </c>
      <c r="D11" s="14">
        <v>64.877778000000006</v>
      </c>
      <c r="E11" s="10"/>
      <c r="F11" s="10"/>
      <c r="G11" s="10"/>
    </row>
    <row r="12" spans="1:7" ht="20" customHeight="1" x14ac:dyDescent="0.15">
      <c r="A12" s="8" t="s">
        <v>18</v>
      </c>
      <c r="B12" s="9"/>
      <c r="C12" s="14">
        <v>1.6727270000000001</v>
      </c>
      <c r="D12" s="14">
        <v>34.025641</v>
      </c>
      <c r="E12" s="10"/>
      <c r="F12" s="10"/>
      <c r="G12" s="10"/>
    </row>
    <row r="13" spans="1:7" ht="20" customHeight="1" x14ac:dyDescent="0.15">
      <c r="A13" s="8" t="s">
        <v>19</v>
      </c>
      <c r="B13" s="9"/>
      <c r="C13" s="14">
        <v>0.31428600000000001</v>
      </c>
      <c r="D13" s="14">
        <v>6.1818179999999998</v>
      </c>
      <c r="E13" s="10"/>
      <c r="F13" s="10"/>
      <c r="G13" s="10"/>
    </row>
    <row r="14" spans="1:7" ht="20" customHeight="1" x14ac:dyDescent="0.15">
      <c r="A14" s="8" t="s">
        <v>20</v>
      </c>
      <c r="B14" s="9"/>
      <c r="C14" s="14">
        <v>1.0659339999999999</v>
      </c>
      <c r="D14" s="14">
        <v>8.6190479999999994</v>
      </c>
      <c r="E14" s="10"/>
      <c r="F14" s="10"/>
      <c r="G14" s="10"/>
    </row>
    <row r="15" spans="1:7" ht="20" customHeight="1" x14ac:dyDescent="0.15">
      <c r="A15" s="8" t="s">
        <v>21</v>
      </c>
      <c r="B15" s="9"/>
      <c r="C15" s="14">
        <v>1.194175</v>
      </c>
      <c r="D15" s="16">
        <v>13.4</v>
      </c>
      <c r="E15" s="10"/>
      <c r="F15" s="10"/>
      <c r="G15" s="10"/>
    </row>
    <row r="16" spans="1:7" ht="20" customHeight="1" x14ac:dyDescent="0.15">
      <c r="A16" s="8" t="s">
        <v>22</v>
      </c>
      <c r="B16" s="9"/>
      <c r="C16" s="14">
        <v>3.7083330000000001</v>
      </c>
      <c r="D16" s="14">
        <v>9.5775860000000002</v>
      </c>
      <c r="E16" s="10"/>
      <c r="F16" s="10"/>
      <c r="G16" s="10"/>
    </row>
    <row r="17" spans="1:7" ht="20" customHeight="1" x14ac:dyDescent="0.15">
      <c r="A17" s="8" t="s">
        <v>23</v>
      </c>
      <c r="B17" s="9"/>
      <c r="C17" s="14">
        <v>3.913043</v>
      </c>
      <c r="D17" s="14">
        <v>10.494624</v>
      </c>
      <c r="E17" s="10"/>
      <c r="F17" s="10"/>
      <c r="G17" s="10"/>
    </row>
    <row r="18" spans="1:7" ht="20" customHeight="1" x14ac:dyDescent="0.15">
      <c r="A18" s="8" t="s">
        <v>24</v>
      </c>
      <c r="B18" s="9"/>
      <c r="C18" s="14">
        <v>6.8415840000000001</v>
      </c>
      <c r="D18" s="14">
        <v>373.79411800000003</v>
      </c>
      <c r="E18" s="10"/>
      <c r="F18" s="10"/>
      <c r="G18" s="10"/>
    </row>
    <row r="19" spans="1:7" ht="20" customHeight="1" x14ac:dyDescent="0.15">
      <c r="A19" s="8" t="s">
        <v>25</v>
      </c>
      <c r="B19" s="9"/>
      <c r="C19" s="14">
        <v>0.61904800000000004</v>
      </c>
      <c r="D19" s="14">
        <v>27.914894</v>
      </c>
      <c r="E19" s="10"/>
      <c r="F19" s="10"/>
      <c r="G19" s="10"/>
    </row>
    <row r="20" spans="1:7" ht="20" customHeight="1" x14ac:dyDescent="0.15">
      <c r="A20" s="8" t="s">
        <v>26</v>
      </c>
      <c r="B20" s="9"/>
      <c r="C20" s="14">
        <v>5.1397849999999998</v>
      </c>
      <c r="D20" s="14">
        <v>89.483146000000005</v>
      </c>
      <c r="E20" s="10"/>
      <c r="F20" s="10"/>
      <c r="G20" s="10"/>
    </row>
    <row r="21" spans="1:7" ht="20" customHeight="1" x14ac:dyDescent="0.15">
      <c r="A21" s="8" t="s">
        <v>27</v>
      </c>
      <c r="B21" s="9"/>
      <c r="C21" s="14">
        <v>11.172043</v>
      </c>
      <c r="D21" s="14">
        <v>12.308510999999999</v>
      </c>
      <c r="E21" s="10"/>
      <c r="F21" s="10"/>
      <c r="G21" s="10"/>
    </row>
    <row r="22" spans="1:7" ht="20" customHeight="1" x14ac:dyDescent="0.15">
      <c r="A22" s="8" t="s">
        <v>28</v>
      </c>
      <c r="B22" s="9"/>
      <c r="C22" s="14">
        <v>30.958333</v>
      </c>
      <c r="D22" s="17">
        <v>11.049020000000001</v>
      </c>
      <c r="E22" s="10"/>
      <c r="F22" s="10"/>
      <c r="G22" s="10"/>
    </row>
    <row r="23" spans="1:7" ht="20" customHeight="1" x14ac:dyDescent="0.15">
      <c r="A23" s="8" t="s">
        <v>29</v>
      </c>
      <c r="B23" s="9"/>
      <c r="C23" s="14">
        <v>4.9519229999999999</v>
      </c>
      <c r="D23" s="14">
        <v>38.512605000000001</v>
      </c>
      <c r="E23" s="10"/>
      <c r="F23" s="10"/>
      <c r="G23" s="10"/>
    </row>
    <row r="24" spans="1:7" ht="20" customHeight="1" x14ac:dyDescent="0.15">
      <c r="A24" s="8" t="s">
        <v>30</v>
      </c>
      <c r="B24" s="9"/>
      <c r="C24" s="14">
        <v>8.9894739999999995</v>
      </c>
      <c r="D24" s="14">
        <v>21.039216</v>
      </c>
      <c r="E24" s="10"/>
      <c r="F24" s="10"/>
      <c r="G24" s="10"/>
    </row>
    <row r="25" spans="1:7" ht="20" customHeight="1" x14ac:dyDescent="0.15">
      <c r="A25" s="8" t="s">
        <v>31</v>
      </c>
      <c r="B25" s="9"/>
      <c r="C25" s="14">
        <v>10.757009</v>
      </c>
      <c r="D25" s="14">
        <v>23.666667</v>
      </c>
      <c r="E25" s="10"/>
      <c r="F25" s="10"/>
      <c r="G25" s="10"/>
    </row>
    <row r="26" spans="1:7" ht="20" customHeight="1" x14ac:dyDescent="0.15">
      <c r="A26" s="8" t="s">
        <v>32</v>
      </c>
      <c r="B26" s="9"/>
      <c r="C26" s="18">
        <v>827</v>
      </c>
      <c r="D26" s="14">
        <v>65.769912000000005</v>
      </c>
      <c r="E26" s="10"/>
      <c r="F26" s="10"/>
      <c r="G26" s="10"/>
    </row>
    <row r="27" spans="1:7" ht="20" customHeight="1" x14ac:dyDescent="0.15">
      <c r="A27" s="8" t="s">
        <v>33</v>
      </c>
      <c r="B27" s="9"/>
      <c r="C27" s="14">
        <v>10.677083</v>
      </c>
      <c r="D27" s="17">
        <v>22.274509999999999</v>
      </c>
      <c r="E27" s="10"/>
      <c r="F27" s="10"/>
      <c r="G27" s="10"/>
    </row>
    <row r="28" spans="1:7" ht="20" customHeight="1" x14ac:dyDescent="0.15">
      <c r="A28" s="8" t="s">
        <v>34</v>
      </c>
      <c r="B28" s="9"/>
      <c r="C28" s="14">
        <v>31.053763</v>
      </c>
      <c r="D28" s="14">
        <v>30.904254999999999</v>
      </c>
      <c r="E28" s="10"/>
      <c r="F28" s="10"/>
      <c r="G28" s="10"/>
    </row>
    <row r="29" spans="1:7" ht="20" customHeight="1" x14ac:dyDescent="0.15">
      <c r="A29" s="8" t="s">
        <v>35</v>
      </c>
      <c r="B29" s="9"/>
      <c r="C29" s="14">
        <v>59.613208</v>
      </c>
      <c r="D29" s="14">
        <v>51.344828</v>
      </c>
      <c r="E29" s="10"/>
      <c r="F29" s="10"/>
      <c r="G29" s="10"/>
    </row>
  </sheetData>
  <mergeCells count="1">
    <mergeCell ref="A1:G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9"/>
  <sheetViews>
    <sheetView showGridLines="0" zoomScale="120" zoomScaleNormal="120" workbookViewId="0">
      <pane xSplit="1" ySplit="2" topLeftCell="B3" activePane="bottomRight" state="frozen"/>
      <selection pane="topRight"/>
      <selection pane="bottomLeft"/>
      <selection pane="bottomRight" activeCell="C8" sqref="C8"/>
    </sheetView>
  </sheetViews>
  <sheetFormatPr baseColWidth="10" defaultColWidth="16.33203125" defaultRowHeight="20" customHeight="1" x14ac:dyDescent="0.15"/>
  <cols>
    <col min="1" max="1" width="21.83203125" style="19" customWidth="1"/>
    <col min="2" max="2" width="16.33203125" style="19" customWidth="1"/>
    <col min="3" max="3" width="18.83203125" style="19" customWidth="1"/>
    <col min="4" max="4" width="20.83203125" style="19" customWidth="1"/>
    <col min="5" max="256" width="16.33203125" style="19" customWidth="1"/>
  </cols>
  <sheetData>
    <row r="1" spans="1:7" ht="27.75" customHeight="1" x14ac:dyDescent="0.15">
      <c r="A1" s="34" t="s">
        <v>0</v>
      </c>
      <c r="B1" s="34"/>
      <c r="C1" s="34"/>
      <c r="D1" s="34"/>
      <c r="E1" s="34"/>
      <c r="F1" s="34"/>
      <c r="G1" s="34"/>
    </row>
    <row r="2" spans="1:7" ht="20.25" customHeight="1" x14ac:dyDescent="0.15">
      <c r="A2" s="2"/>
      <c r="B2" s="3" t="s">
        <v>1</v>
      </c>
      <c r="C2" s="3" t="s">
        <v>2</v>
      </c>
      <c r="D2" s="3" t="s">
        <v>3</v>
      </c>
      <c r="E2" s="3" t="s">
        <v>4</v>
      </c>
      <c r="F2" s="2"/>
      <c r="G2" s="2"/>
    </row>
    <row r="3" spans="1:7" ht="20.25" customHeight="1" x14ac:dyDescent="0.15">
      <c r="A3" s="4" t="s">
        <v>5</v>
      </c>
      <c r="B3" s="5">
        <v>16851235</v>
      </c>
      <c r="C3" s="6"/>
      <c r="D3" s="6"/>
      <c r="E3" s="7" t="s">
        <v>6</v>
      </c>
      <c r="F3" s="6"/>
      <c r="G3" s="6"/>
    </row>
    <row r="4" spans="1:7" ht="20" customHeight="1" x14ac:dyDescent="0.15">
      <c r="A4" s="8" t="s">
        <v>7</v>
      </c>
      <c r="B4" s="9">
        <v>844029</v>
      </c>
      <c r="C4" s="10"/>
      <c r="D4" s="10"/>
      <c r="E4" s="10"/>
      <c r="F4" s="10"/>
      <c r="G4" s="10"/>
    </row>
    <row r="5" spans="1:7" ht="20" customHeight="1" x14ac:dyDescent="0.15">
      <c r="A5" s="8" t="s">
        <v>8</v>
      </c>
      <c r="B5" s="9">
        <v>3589272</v>
      </c>
      <c r="C5" s="10"/>
      <c r="D5" s="10"/>
      <c r="E5" s="11">
        <f>B3/(B4+B5)</f>
        <v>3.8010581731310373</v>
      </c>
      <c r="F5" s="12" t="s">
        <v>9</v>
      </c>
      <c r="G5" s="10"/>
    </row>
    <row r="6" spans="1:7" ht="20" customHeight="1" x14ac:dyDescent="0.15">
      <c r="A6" s="8" t="s">
        <v>10</v>
      </c>
      <c r="B6" s="13"/>
      <c r="C6" s="13">
        <v>330.47</v>
      </c>
      <c r="D6" s="10"/>
      <c r="E6" s="12" t="s">
        <v>11</v>
      </c>
      <c r="F6" s="10"/>
      <c r="G6" s="10"/>
    </row>
    <row r="7" spans="1:7" ht="20" customHeight="1" x14ac:dyDescent="0.15">
      <c r="A7" s="8" t="s">
        <v>12</v>
      </c>
      <c r="B7" s="9"/>
      <c r="C7" s="9">
        <v>826</v>
      </c>
      <c r="D7" s="10"/>
      <c r="E7" s="10"/>
      <c r="F7" s="10"/>
      <c r="G7" s="10"/>
    </row>
    <row r="8" spans="1:7" ht="20" customHeight="1" x14ac:dyDescent="0.15">
      <c r="A8" s="8" t="s">
        <v>13</v>
      </c>
      <c r="B8" s="13"/>
      <c r="C8" s="13">
        <f>SUM(C6:C7)</f>
        <v>1156.47</v>
      </c>
      <c r="D8" s="11">
        <f>3+6*60+23-35</f>
        <v>351</v>
      </c>
      <c r="E8" s="10"/>
      <c r="F8" s="10"/>
      <c r="G8" s="10"/>
    </row>
    <row r="9" spans="1:7" ht="20" customHeight="1" x14ac:dyDescent="0.15">
      <c r="A9" s="8" t="s">
        <v>14</v>
      </c>
      <c r="B9" s="9"/>
      <c r="C9" s="14">
        <v>0.47169800000000001</v>
      </c>
      <c r="D9" s="14">
        <v>5543.3195880000003</v>
      </c>
      <c r="E9" s="12" t="s">
        <v>15</v>
      </c>
      <c r="F9" s="10"/>
      <c r="G9" s="14"/>
    </row>
    <row r="10" spans="1:7" ht="20" customHeight="1" x14ac:dyDescent="0.15">
      <c r="A10" s="8" t="s">
        <v>16</v>
      </c>
      <c r="B10" s="9"/>
      <c r="C10" s="14">
        <v>5.7818180000000003</v>
      </c>
      <c r="D10" s="14">
        <v>5.0206189999999999</v>
      </c>
      <c r="E10" s="10"/>
      <c r="F10" s="10"/>
      <c r="G10" s="14"/>
    </row>
    <row r="11" spans="1:7" ht="20" customHeight="1" x14ac:dyDescent="0.15">
      <c r="A11" s="8" t="s">
        <v>17</v>
      </c>
      <c r="B11" s="9"/>
      <c r="C11" s="14">
        <v>0.36274499999999998</v>
      </c>
      <c r="D11" s="14">
        <v>546.69662900000003</v>
      </c>
      <c r="E11" s="10"/>
      <c r="F11" s="10"/>
      <c r="G11" s="14"/>
    </row>
    <row r="12" spans="1:7" ht="20" customHeight="1" x14ac:dyDescent="0.15">
      <c r="A12" s="8" t="s">
        <v>18</v>
      </c>
      <c r="B12" s="9"/>
      <c r="C12" s="14">
        <v>6.8738739999999998</v>
      </c>
      <c r="D12" s="14">
        <v>92.782608999999994</v>
      </c>
      <c r="E12" s="10"/>
      <c r="F12" s="10"/>
      <c r="G12" s="14"/>
    </row>
    <row r="13" spans="1:7" ht="20" customHeight="1" x14ac:dyDescent="0.15">
      <c r="A13" s="8" t="s">
        <v>19</v>
      </c>
      <c r="B13" s="9"/>
      <c r="C13" s="17">
        <v>0.76087000000000005</v>
      </c>
      <c r="D13" s="14">
        <v>4.6306310000000002</v>
      </c>
      <c r="E13" s="10"/>
      <c r="F13" s="10"/>
      <c r="G13" s="14"/>
    </row>
    <row r="14" spans="1:7" ht="20" customHeight="1" x14ac:dyDescent="0.15">
      <c r="A14" s="8" t="s">
        <v>20</v>
      </c>
      <c r="B14" s="9"/>
      <c r="C14" s="20">
        <v>1.448</v>
      </c>
      <c r="D14" s="14">
        <v>9.0099009999999993</v>
      </c>
      <c r="E14" s="10"/>
      <c r="F14" s="10"/>
      <c r="G14" s="14"/>
    </row>
    <row r="15" spans="1:7" ht="20" customHeight="1" x14ac:dyDescent="0.15">
      <c r="A15" s="8" t="s">
        <v>21</v>
      </c>
      <c r="B15" s="9"/>
      <c r="C15" s="14">
        <v>1.8658539999999999</v>
      </c>
      <c r="D15" s="14">
        <v>17.393162</v>
      </c>
      <c r="E15" s="10"/>
      <c r="F15" s="10"/>
      <c r="G15" s="14"/>
    </row>
    <row r="16" spans="1:7" ht="20" customHeight="1" x14ac:dyDescent="0.15">
      <c r="A16" s="8" t="s">
        <v>22</v>
      </c>
      <c r="B16" s="9"/>
      <c r="C16" s="14">
        <v>8.7522120000000001</v>
      </c>
      <c r="D16" s="16">
        <v>10.4</v>
      </c>
      <c r="E16" s="10"/>
      <c r="F16" s="10"/>
      <c r="G16" s="16"/>
    </row>
    <row r="17" spans="1:7" ht="20" customHeight="1" x14ac:dyDescent="0.15">
      <c r="A17" s="8" t="s">
        <v>23</v>
      </c>
      <c r="B17" s="9"/>
      <c r="C17" s="14">
        <v>5.8192769999999996</v>
      </c>
      <c r="D17" s="14">
        <v>18.807338999999999</v>
      </c>
      <c r="E17" s="10"/>
      <c r="F17" s="10"/>
      <c r="G17" s="14"/>
    </row>
    <row r="18" spans="1:7" ht="20" customHeight="1" x14ac:dyDescent="0.15">
      <c r="A18" s="8" t="s">
        <v>24</v>
      </c>
      <c r="B18" s="9"/>
      <c r="C18" s="14">
        <v>491.942857</v>
      </c>
      <c r="D18" s="14">
        <v>60.181818</v>
      </c>
      <c r="E18" s="10"/>
      <c r="F18" s="10"/>
      <c r="G18" s="14"/>
    </row>
    <row r="19" spans="1:7" ht="20" customHeight="1" x14ac:dyDescent="0.15">
      <c r="A19" s="8" t="s">
        <v>25</v>
      </c>
      <c r="B19" s="9"/>
      <c r="C19" s="14">
        <v>1.8921570000000001</v>
      </c>
      <c r="D19" s="14">
        <v>25.590909</v>
      </c>
      <c r="E19" s="10"/>
      <c r="F19" s="10"/>
      <c r="G19" s="14"/>
    </row>
    <row r="20" spans="1:7" ht="20" customHeight="1" x14ac:dyDescent="0.15">
      <c r="A20" s="8" t="s">
        <v>26</v>
      </c>
      <c r="B20" s="9"/>
      <c r="C20" s="14">
        <v>7.5833329999999997</v>
      </c>
      <c r="D20" s="14">
        <v>18.135922000000001</v>
      </c>
      <c r="E20" s="10"/>
      <c r="F20" s="10"/>
      <c r="G20" s="14"/>
    </row>
    <row r="21" spans="1:7" ht="20" customHeight="1" x14ac:dyDescent="0.15">
      <c r="A21" s="8" t="s">
        <v>27</v>
      </c>
      <c r="B21" s="9"/>
      <c r="C21" s="14">
        <v>10.340206</v>
      </c>
      <c r="D21" s="14">
        <v>12.383838000000001</v>
      </c>
      <c r="E21" s="10"/>
      <c r="F21" s="10"/>
      <c r="G21" s="14"/>
    </row>
    <row r="22" spans="1:7" ht="20" customHeight="1" x14ac:dyDescent="0.15">
      <c r="A22" s="8" t="s">
        <v>28</v>
      </c>
      <c r="B22" s="9"/>
      <c r="C22" s="14">
        <v>44.315789000000002</v>
      </c>
      <c r="D22" s="15">
        <v>11.75</v>
      </c>
      <c r="E22" s="10"/>
      <c r="F22" s="10"/>
      <c r="G22" s="15"/>
    </row>
    <row r="23" spans="1:7" ht="20" customHeight="1" x14ac:dyDescent="0.15">
      <c r="A23" s="8" t="s">
        <v>29</v>
      </c>
      <c r="B23" s="9"/>
      <c r="C23" s="14">
        <v>11.361905</v>
      </c>
      <c r="D23" s="14">
        <v>36.090909000000003</v>
      </c>
      <c r="E23" s="10"/>
      <c r="F23" s="10"/>
      <c r="G23" s="14"/>
    </row>
    <row r="24" spans="1:7" ht="20" customHeight="1" x14ac:dyDescent="0.15">
      <c r="A24" s="8" t="s">
        <v>30</v>
      </c>
      <c r="B24" s="9"/>
      <c r="C24" s="17">
        <v>13.53012</v>
      </c>
      <c r="D24" s="14">
        <v>26.521277000000001</v>
      </c>
      <c r="E24" s="10"/>
      <c r="F24" s="10"/>
      <c r="G24" s="14"/>
    </row>
    <row r="25" spans="1:7" ht="20" customHeight="1" x14ac:dyDescent="0.15">
      <c r="A25" s="8" t="s">
        <v>31</v>
      </c>
      <c r="B25" s="9"/>
      <c r="C25" s="14">
        <v>19.221239000000001</v>
      </c>
      <c r="D25" s="14">
        <v>30.169643000000001</v>
      </c>
      <c r="E25" s="10"/>
      <c r="F25" s="10"/>
      <c r="G25" s="14"/>
    </row>
    <row r="26" spans="1:7" ht="20" customHeight="1" x14ac:dyDescent="0.15">
      <c r="A26" s="8" t="s">
        <v>32</v>
      </c>
      <c r="B26" s="9"/>
      <c r="C26" s="14">
        <v>753.010989</v>
      </c>
      <c r="D26" s="15">
        <v>83.12</v>
      </c>
      <c r="E26" s="10"/>
      <c r="F26" s="10"/>
      <c r="G26" s="15"/>
    </row>
    <row r="27" spans="1:7" ht="20" customHeight="1" x14ac:dyDescent="0.15">
      <c r="A27" s="8" t="s">
        <v>33</v>
      </c>
      <c r="B27" s="9"/>
      <c r="C27" s="14">
        <v>20.428571000000002</v>
      </c>
      <c r="D27" s="14">
        <v>26.955752</v>
      </c>
      <c r="E27" s="10"/>
      <c r="F27" s="10"/>
      <c r="G27" s="14"/>
    </row>
    <row r="28" spans="1:7" ht="20" customHeight="1" x14ac:dyDescent="0.15">
      <c r="A28" s="8" t="s">
        <v>34</v>
      </c>
      <c r="B28" s="9"/>
      <c r="C28" s="14">
        <v>21.775281</v>
      </c>
      <c r="D28" s="14">
        <v>36.989691000000001</v>
      </c>
      <c r="E28" s="10"/>
      <c r="F28" s="10"/>
      <c r="G28" s="14"/>
    </row>
    <row r="29" spans="1:7" ht="20" customHeight="1" x14ac:dyDescent="0.15">
      <c r="A29" s="8" t="s">
        <v>35</v>
      </c>
      <c r="B29" s="9"/>
      <c r="C29" s="14">
        <v>25.355768999999999</v>
      </c>
      <c r="D29" s="14">
        <v>62.617283999999998</v>
      </c>
      <c r="E29" s="10"/>
      <c r="F29" s="10"/>
      <c r="G29" s="14"/>
    </row>
  </sheetData>
  <mergeCells count="1">
    <mergeCell ref="A1:G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9"/>
  <sheetViews>
    <sheetView showGridLines="0" zoomScale="120" zoomScaleNormal="120" workbookViewId="0">
      <pane xSplit="1" ySplit="2" topLeftCell="B3" activePane="bottomRight" state="frozen"/>
      <selection pane="topRight"/>
      <selection pane="bottomLeft"/>
      <selection pane="bottomRight" activeCell="B6" sqref="B6"/>
    </sheetView>
  </sheetViews>
  <sheetFormatPr baseColWidth="10" defaultColWidth="16.33203125" defaultRowHeight="20" customHeight="1" x14ac:dyDescent="0.15"/>
  <cols>
    <col min="1" max="1" width="21" style="21" customWidth="1"/>
    <col min="2" max="2" width="16.33203125" style="21" customWidth="1"/>
    <col min="3" max="3" width="25.1640625" style="21" customWidth="1"/>
    <col min="4" max="256" width="16.33203125" style="21" customWidth="1"/>
  </cols>
  <sheetData>
    <row r="1" spans="1:7" ht="27.75" customHeight="1" x14ac:dyDescent="0.15">
      <c r="A1" s="34" t="s">
        <v>0</v>
      </c>
      <c r="B1" s="34"/>
      <c r="C1" s="34"/>
      <c r="D1" s="34"/>
      <c r="E1" s="34"/>
      <c r="F1" s="34"/>
      <c r="G1" s="34"/>
    </row>
    <row r="2" spans="1:7" ht="20.25" customHeight="1" x14ac:dyDescent="0.15">
      <c r="A2" s="2"/>
      <c r="B2" s="3" t="s">
        <v>1</v>
      </c>
      <c r="C2" s="3" t="s">
        <v>2</v>
      </c>
      <c r="D2" s="3" t="s">
        <v>3</v>
      </c>
      <c r="E2" s="3" t="s">
        <v>4</v>
      </c>
      <c r="F2" s="2"/>
      <c r="G2" s="2"/>
    </row>
    <row r="3" spans="1:7" ht="20.25" customHeight="1" x14ac:dyDescent="0.15">
      <c r="A3" s="4" t="s">
        <v>5</v>
      </c>
      <c r="B3" s="5">
        <f>44662456</f>
        <v>44662456</v>
      </c>
      <c r="C3" s="6"/>
      <c r="D3" s="6"/>
      <c r="E3" s="7" t="s">
        <v>6</v>
      </c>
      <c r="F3" s="6"/>
      <c r="G3" s="6"/>
    </row>
    <row r="4" spans="1:7" ht="20" customHeight="1" x14ac:dyDescent="0.15">
      <c r="A4" s="8" t="s">
        <v>7</v>
      </c>
      <c r="B4" s="9">
        <v>1728447</v>
      </c>
      <c r="C4" s="10"/>
      <c r="D4" s="10"/>
      <c r="E4" s="10"/>
      <c r="F4" s="10"/>
      <c r="G4" s="10"/>
    </row>
    <row r="5" spans="1:7" ht="20" customHeight="1" x14ac:dyDescent="0.15">
      <c r="A5" s="8" t="s">
        <v>8</v>
      </c>
      <c r="B5" s="9">
        <v>7787849</v>
      </c>
      <c r="C5" s="10"/>
      <c r="D5" s="10"/>
      <c r="E5" s="11">
        <f>B3/(B4+B5)</f>
        <v>4.693260487063454</v>
      </c>
      <c r="F5" s="12" t="s">
        <v>9</v>
      </c>
      <c r="G5" s="10"/>
    </row>
    <row r="6" spans="1:7" ht="20" customHeight="1" x14ac:dyDescent="0.15">
      <c r="A6" s="8" t="s">
        <v>10</v>
      </c>
      <c r="B6" s="13"/>
      <c r="C6" s="13">
        <v>267.77999999999997</v>
      </c>
      <c r="D6" s="10"/>
      <c r="E6" s="12" t="s">
        <v>11</v>
      </c>
      <c r="F6" s="10"/>
      <c r="G6" s="10"/>
    </row>
    <row r="7" spans="1:7" ht="20" customHeight="1" x14ac:dyDescent="0.15">
      <c r="A7" s="8" t="s">
        <v>12</v>
      </c>
      <c r="B7" s="9"/>
      <c r="C7" s="9">
        <v>1732</v>
      </c>
      <c r="D7" s="10"/>
      <c r="E7" s="10"/>
      <c r="F7" s="10"/>
      <c r="G7" s="10"/>
    </row>
    <row r="8" spans="1:7" ht="20" customHeight="1" x14ac:dyDescent="0.15">
      <c r="A8" s="8" t="s">
        <v>13</v>
      </c>
      <c r="B8" s="13"/>
      <c r="C8" s="13">
        <f>SUM(C6:C7)</f>
        <v>1999.78</v>
      </c>
      <c r="D8" s="11">
        <f>3+496271/1000</f>
        <v>499.27100000000002</v>
      </c>
      <c r="E8" s="10"/>
      <c r="F8" s="10"/>
      <c r="G8" s="10"/>
    </row>
    <row r="9" spans="1:7" ht="20" customHeight="1" x14ac:dyDescent="0.15">
      <c r="A9" s="8" t="s">
        <v>14</v>
      </c>
      <c r="B9" s="22"/>
      <c r="C9" s="14">
        <v>0.70454499999999998</v>
      </c>
      <c r="D9" s="14">
        <v>14721.444444000001</v>
      </c>
      <c r="E9" s="12" t="s">
        <v>15</v>
      </c>
      <c r="F9" s="10"/>
      <c r="G9" s="10"/>
    </row>
    <row r="10" spans="1:7" ht="20" customHeight="1" x14ac:dyDescent="0.15">
      <c r="A10" s="8" t="s">
        <v>16</v>
      </c>
      <c r="B10" s="22"/>
      <c r="C10" s="14">
        <v>6.5729170000000003</v>
      </c>
      <c r="D10" s="14">
        <v>13.847826</v>
      </c>
      <c r="E10" s="10"/>
      <c r="F10" s="10"/>
      <c r="G10" s="10"/>
    </row>
    <row r="11" spans="1:7" ht="20" customHeight="1" x14ac:dyDescent="0.15">
      <c r="A11" s="8" t="s">
        <v>17</v>
      </c>
      <c r="B11" s="22"/>
      <c r="C11" s="14">
        <v>0.655914</v>
      </c>
      <c r="D11" s="14">
        <v>1401.9534880000001</v>
      </c>
      <c r="E11" s="10"/>
      <c r="F11" s="10"/>
      <c r="G11" s="10"/>
    </row>
    <row r="12" spans="1:7" ht="20" customHeight="1" x14ac:dyDescent="0.15">
      <c r="A12" s="8" t="s">
        <v>18</v>
      </c>
      <c r="B12" s="22"/>
      <c r="C12" s="18">
        <v>8</v>
      </c>
      <c r="D12" s="14">
        <v>100.835052</v>
      </c>
      <c r="E12" s="10"/>
      <c r="F12" s="10"/>
      <c r="G12" s="10"/>
    </row>
    <row r="13" spans="1:7" ht="20" customHeight="1" x14ac:dyDescent="0.15">
      <c r="A13" s="8" t="s">
        <v>19</v>
      </c>
      <c r="B13" s="22"/>
      <c r="C13" s="14">
        <v>1.605769</v>
      </c>
      <c r="D13" s="14">
        <v>6.9036140000000001</v>
      </c>
      <c r="E13" s="10"/>
      <c r="F13" s="10"/>
      <c r="G13" s="10"/>
    </row>
    <row r="14" spans="1:7" ht="20" customHeight="1" x14ac:dyDescent="0.15">
      <c r="A14" s="8" t="s">
        <v>20</v>
      </c>
      <c r="B14" s="22"/>
      <c r="C14" s="14">
        <v>1.535088</v>
      </c>
      <c r="D14" s="14">
        <v>9.8627450000000003</v>
      </c>
      <c r="E14" s="10"/>
      <c r="F14" s="10"/>
      <c r="G14" s="10"/>
    </row>
    <row r="15" spans="1:7" ht="20" customHeight="1" x14ac:dyDescent="0.15">
      <c r="A15" s="8" t="s">
        <v>21</v>
      </c>
      <c r="B15" s="22"/>
      <c r="C15" s="15">
        <v>4.68</v>
      </c>
      <c r="D15" s="16">
        <v>21.5</v>
      </c>
      <c r="E15" s="10"/>
      <c r="F15" s="10"/>
      <c r="G15" s="10"/>
    </row>
    <row r="16" spans="1:7" ht="20" customHeight="1" x14ac:dyDescent="0.15">
      <c r="A16" s="8" t="s">
        <v>22</v>
      </c>
      <c r="B16" s="22"/>
      <c r="C16" s="14">
        <v>9.4180329999999994</v>
      </c>
      <c r="D16" s="14">
        <v>10.657895</v>
      </c>
      <c r="E16" s="10"/>
      <c r="F16" s="10"/>
      <c r="G16" s="10"/>
    </row>
    <row r="17" spans="1:7" ht="20" customHeight="1" x14ac:dyDescent="0.15">
      <c r="A17" s="8" t="s">
        <v>23</v>
      </c>
      <c r="B17" s="22"/>
      <c r="C17" s="14">
        <v>5.9545450000000004</v>
      </c>
      <c r="D17" s="14">
        <v>10.666667</v>
      </c>
      <c r="E17" s="10"/>
      <c r="F17" s="10"/>
      <c r="G17" s="10"/>
    </row>
    <row r="18" spans="1:7" ht="20" customHeight="1" x14ac:dyDescent="0.15">
      <c r="A18" s="8" t="s">
        <v>24</v>
      </c>
      <c r="B18" s="22"/>
      <c r="C18" s="14">
        <v>14.741935</v>
      </c>
      <c r="D18" s="17">
        <v>66.676190000000005</v>
      </c>
      <c r="E18" s="10"/>
      <c r="F18" s="10"/>
      <c r="G18" s="10"/>
    </row>
    <row r="19" spans="1:7" ht="20" customHeight="1" x14ac:dyDescent="0.15">
      <c r="A19" s="8" t="s">
        <v>25</v>
      </c>
      <c r="B19" s="22"/>
      <c r="C19" s="15">
        <v>1.81</v>
      </c>
      <c r="D19" s="14">
        <v>25.862745</v>
      </c>
      <c r="E19" s="10"/>
      <c r="F19" s="10"/>
      <c r="G19" s="10"/>
    </row>
    <row r="20" spans="1:7" ht="20" customHeight="1" x14ac:dyDescent="0.15">
      <c r="A20" s="8" t="s">
        <v>26</v>
      </c>
      <c r="B20" s="22"/>
      <c r="C20" s="14">
        <v>4.0416670000000003</v>
      </c>
      <c r="D20" s="14">
        <v>33.349592999999999</v>
      </c>
      <c r="E20" s="10"/>
      <c r="F20" s="10"/>
      <c r="G20" s="10"/>
    </row>
    <row r="21" spans="1:7" ht="20" customHeight="1" x14ac:dyDescent="0.15">
      <c r="A21" s="8" t="s">
        <v>27</v>
      </c>
      <c r="B21" s="22"/>
      <c r="C21" s="15">
        <v>12.25</v>
      </c>
      <c r="D21" s="15">
        <v>19.73</v>
      </c>
      <c r="E21" s="10"/>
      <c r="F21" s="10"/>
      <c r="G21" s="10"/>
    </row>
    <row r="22" spans="1:7" ht="20" customHeight="1" x14ac:dyDescent="0.15">
      <c r="A22" s="8" t="s">
        <v>28</v>
      </c>
      <c r="B22" s="22"/>
      <c r="C22" s="14">
        <v>41.304761999999997</v>
      </c>
      <c r="D22" s="14">
        <v>11.644231</v>
      </c>
      <c r="E22" s="10"/>
      <c r="F22" s="10"/>
      <c r="G22" s="10"/>
    </row>
    <row r="23" spans="1:7" ht="20" customHeight="1" x14ac:dyDescent="0.15">
      <c r="A23" s="8" t="s">
        <v>29</v>
      </c>
      <c r="B23" s="22"/>
      <c r="C23" s="14">
        <v>8.3406590000000005</v>
      </c>
      <c r="D23" s="14">
        <v>34.221238999999997</v>
      </c>
      <c r="E23" s="10"/>
      <c r="F23" s="10"/>
      <c r="G23" s="10"/>
    </row>
    <row r="24" spans="1:7" ht="20" customHeight="1" x14ac:dyDescent="0.15">
      <c r="A24" s="8" t="s">
        <v>30</v>
      </c>
      <c r="B24" s="22"/>
      <c r="C24" s="14">
        <v>14.344086000000001</v>
      </c>
      <c r="D24" s="14">
        <v>23.847826000000001</v>
      </c>
      <c r="E24" s="10"/>
      <c r="F24" s="10"/>
      <c r="G24" s="10"/>
    </row>
    <row r="25" spans="1:7" ht="20" customHeight="1" x14ac:dyDescent="0.15">
      <c r="A25" s="8" t="s">
        <v>31</v>
      </c>
      <c r="B25" s="22"/>
      <c r="C25" s="16">
        <v>18.600000000000001</v>
      </c>
      <c r="D25" s="17">
        <v>27.177569999999999</v>
      </c>
      <c r="E25" s="10"/>
      <c r="F25" s="10"/>
      <c r="G25" s="10"/>
    </row>
    <row r="26" spans="1:7" ht="20" customHeight="1" x14ac:dyDescent="0.15">
      <c r="A26" s="8" t="s">
        <v>32</v>
      </c>
      <c r="B26" s="22"/>
      <c r="C26" s="14">
        <v>780.01851899999997</v>
      </c>
      <c r="D26" s="15">
        <v>56.32</v>
      </c>
      <c r="E26" s="10"/>
      <c r="F26" s="10"/>
      <c r="G26" s="10"/>
    </row>
    <row r="27" spans="1:7" ht="20" customHeight="1" x14ac:dyDescent="0.15">
      <c r="A27" s="8" t="s">
        <v>33</v>
      </c>
      <c r="B27" s="22"/>
      <c r="C27" s="14">
        <v>19.745097999999999</v>
      </c>
      <c r="D27" s="14">
        <v>24.944444000000001</v>
      </c>
      <c r="E27" s="10"/>
      <c r="F27" s="10"/>
      <c r="G27" s="10"/>
    </row>
    <row r="28" spans="1:7" ht="20" customHeight="1" x14ac:dyDescent="0.15">
      <c r="A28" s="8" t="s">
        <v>34</v>
      </c>
      <c r="B28" s="22"/>
      <c r="C28" s="14">
        <v>19.142856999999999</v>
      </c>
      <c r="D28" s="14">
        <v>34.734693999999998</v>
      </c>
      <c r="E28" s="10"/>
      <c r="F28" s="10"/>
      <c r="G28" s="10"/>
    </row>
    <row r="29" spans="1:7" ht="20" customHeight="1" x14ac:dyDescent="0.15">
      <c r="A29" s="8" t="s">
        <v>35</v>
      </c>
      <c r="B29" s="22"/>
      <c r="C29" s="14">
        <v>36.047618999999997</v>
      </c>
      <c r="D29" s="14">
        <v>59.063063</v>
      </c>
      <c r="E29" s="10"/>
      <c r="F29" s="10"/>
      <c r="G29" s="10"/>
    </row>
  </sheetData>
  <mergeCells count="1">
    <mergeCell ref="A1:G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2A09-EE40-6F42-9F63-1EF10D68E4CE}">
  <dimension ref="A1:E9"/>
  <sheetViews>
    <sheetView zoomScale="130" zoomScaleNormal="130" workbookViewId="0">
      <selection activeCell="H7" sqref="H7"/>
    </sheetView>
  </sheetViews>
  <sheetFormatPr baseColWidth="10" defaultRowHeight="13" x14ac:dyDescent="0.15"/>
  <cols>
    <col min="1" max="2" width="17.6640625" customWidth="1"/>
    <col min="3" max="3" width="19" customWidth="1"/>
    <col min="4" max="4" width="21.5" customWidth="1"/>
    <col min="5" max="5" width="25" customWidth="1"/>
  </cols>
  <sheetData>
    <row r="1" spans="1:5" s="25" customFormat="1" ht="14" x14ac:dyDescent="0.15">
      <c r="A1" s="25" t="s">
        <v>36</v>
      </c>
      <c r="B1" s="25" t="s">
        <v>5</v>
      </c>
      <c r="C1" s="27" t="s">
        <v>47</v>
      </c>
      <c r="D1" s="25" t="s">
        <v>3</v>
      </c>
    </row>
    <row r="2" spans="1:5" ht="14" x14ac:dyDescent="0.15">
      <c r="A2" t="s">
        <v>37</v>
      </c>
      <c r="B2" s="23">
        <f>Biopax!$B$3/1000000</f>
        <v>1.89995</v>
      </c>
      <c r="C2" s="24">
        <f>Biopax!C$8/60</f>
        <v>4.1494999999999997</v>
      </c>
      <c r="D2" s="24">
        <f>Biopax!D$8/60</f>
        <v>0.6</v>
      </c>
    </row>
    <row r="3" spans="1:5" ht="14" x14ac:dyDescent="0.15">
      <c r="A3" t="s">
        <v>38</v>
      </c>
      <c r="B3" s="23">
        <f>Ara!$B$3/1000000</f>
        <v>16.851234999999999</v>
      </c>
      <c r="C3" s="24">
        <f>Ara!C$8/60</f>
        <v>19.2745</v>
      </c>
      <c r="D3" s="24">
        <f>Ara!D$8/60</f>
        <v>5.85</v>
      </c>
    </row>
    <row r="4" spans="1:5" ht="14" x14ac:dyDescent="0.15">
      <c r="A4" t="s">
        <v>39</v>
      </c>
      <c r="B4" s="23">
        <f>Wheat!$B$3/1000000</f>
        <v>44.662455999999999</v>
      </c>
      <c r="C4" s="24">
        <f>Wheat!C$8/60</f>
        <v>33.329666666666668</v>
      </c>
      <c r="D4" s="24">
        <f>Wheat!D$8/60</f>
        <v>8.3211833333333338</v>
      </c>
    </row>
    <row r="8" spans="1:5" ht="14" x14ac:dyDescent="0.15">
      <c r="E8" s="26" t="s">
        <v>48</v>
      </c>
    </row>
    <row r="9" spans="1:5" ht="13" customHeight="1" x14ac:dyDescent="0.15">
      <c r="E9" s="26" t="s">
        <v>49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3143-BDBF-FD41-9A6E-2395CA27F127}">
  <dimension ref="A1:G50"/>
  <sheetViews>
    <sheetView tabSelected="1" zoomScaleNormal="100" workbookViewId="0">
      <selection activeCell="H2" sqref="H2"/>
    </sheetView>
  </sheetViews>
  <sheetFormatPr baseColWidth="10" defaultRowHeight="13" x14ac:dyDescent="0.15"/>
  <cols>
    <col min="1" max="7" width="14.5" customWidth="1"/>
  </cols>
  <sheetData>
    <row r="1" spans="1:7" s="27" customFormat="1" ht="14" x14ac:dyDescent="0.15">
      <c r="A1" s="28" t="s">
        <v>40</v>
      </c>
      <c r="B1" s="30" t="s">
        <v>44</v>
      </c>
      <c r="C1" s="31" t="s">
        <v>43</v>
      </c>
      <c r="D1" s="30" t="s">
        <v>45</v>
      </c>
      <c r="E1" s="31" t="s">
        <v>41</v>
      </c>
      <c r="F1" s="30" t="s">
        <v>46</v>
      </c>
      <c r="G1" s="31" t="s">
        <v>42</v>
      </c>
    </row>
    <row r="2" spans="1:7" ht="14" x14ac:dyDescent="0.15">
      <c r="A2" s="29" t="str">
        <f>Biopax!$A9</f>
        <v>cnt</v>
      </c>
      <c r="B2" s="32">
        <f>Biopax!$C9</f>
        <v>4.9505E-2</v>
      </c>
      <c r="C2" s="33">
        <f>Biopax!$D9</f>
        <v>622.47959200000003</v>
      </c>
      <c r="D2" s="32">
        <f>Ara!$C9</f>
        <v>0.47169800000000001</v>
      </c>
      <c r="E2" s="33">
        <f>Ara!$D9</f>
        <v>5543.3195880000003</v>
      </c>
      <c r="F2" s="32">
        <f>Wheat!$C9</f>
        <v>0.70454499999999998</v>
      </c>
      <c r="G2" s="33">
        <f>Wheat!$D9</f>
        <v>14721.444444000001</v>
      </c>
    </row>
    <row r="3" spans="1:7" ht="14" x14ac:dyDescent="0.15">
      <c r="A3" s="29" t="str">
        <f>Biopax!$A10</f>
        <v>cntType</v>
      </c>
      <c r="B3" s="32">
        <f>Biopax!$C10</f>
        <v>0.76</v>
      </c>
      <c r="C3" s="33">
        <f>Biopax!$D10</f>
        <v>2.548387</v>
      </c>
      <c r="D3" s="32">
        <f>Ara!$C10</f>
        <v>5.7818180000000003</v>
      </c>
      <c r="E3" s="33">
        <f>Ara!$D10</f>
        <v>5.0206189999999999</v>
      </c>
      <c r="F3" s="32">
        <f>Wheat!$C10</f>
        <v>6.5729170000000003</v>
      </c>
      <c r="G3" s="33">
        <f>Wheat!$D10</f>
        <v>13.847826</v>
      </c>
    </row>
    <row r="4" spans="1:7" ht="14" x14ac:dyDescent="0.15">
      <c r="A4" s="29" t="str">
        <f>Biopax!$A11</f>
        <v>cntRel</v>
      </c>
      <c r="B4" s="32">
        <f>Biopax!$C11</f>
        <v>0.114286</v>
      </c>
      <c r="C4" s="33">
        <f>Biopax!$D11</f>
        <v>64.877778000000006</v>
      </c>
      <c r="D4" s="32">
        <f>Ara!$C11</f>
        <v>0.36274499999999998</v>
      </c>
      <c r="E4" s="33">
        <f>Ara!$D11</f>
        <v>546.69662900000003</v>
      </c>
      <c r="F4" s="32">
        <f>Wheat!$C11</f>
        <v>0.655914</v>
      </c>
      <c r="G4" s="33">
        <f>Wheat!$D11</f>
        <v>1401.9534880000001</v>
      </c>
    </row>
    <row r="5" spans="1:7" ht="14" x14ac:dyDescent="0.15">
      <c r="A5" s="29" t="str">
        <f>Biopax!$A12</f>
        <v>cntRelType</v>
      </c>
      <c r="B5" s="32">
        <f>Biopax!$C12</f>
        <v>1.6727270000000001</v>
      </c>
      <c r="C5" s="33">
        <f>Biopax!$D12</f>
        <v>34.025641</v>
      </c>
      <c r="D5" s="32">
        <f>Ara!$C12</f>
        <v>6.8738739999999998</v>
      </c>
      <c r="E5" s="33">
        <f>Ara!$D12</f>
        <v>92.782608999999994</v>
      </c>
      <c r="F5" s="32">
        <f>Wheat!$C12</f>
        <v>8</v>
      </c>
      <c r="G5" s="33">
        <f>Wheat!$D12</f>
        <v>100.835052</v>
      </c>
    </row>
    <row r="6" spans="1:7" ht="14" x14ac:dyDescent="0.15">
      <c r="A6" s="29" t="str">
        <f>Biopax!$A13</f>
        <v>sel</v>
      </c>
      <c r="B6" s="32">
        <f>Biopax!$C13</f>
        <v>0.31428600000000001</v>
      </c>
      <c r="C6" s="33">
        <f>Biopax!$D13</f>
        <v>6.1818179999999998</v>
      </c>
      <c r="D6" s="32">
        <f>Ara!$C13</f>
        <v>0.76087000000000005</v>
      </c>
      <c r="E6" s="33">
        <f>Ara!$D13</f>
        <v>4.6306310000000002</v>
      </c>
      <c r="F6" s="32">
        <f>Wheat!$C13</f>
        <v>1.605769</v>
      </c>
      <c r="G6" s="33">
        <f>Wheat!$D13</f>
        <v>6.9036140000000001</v>
      </c>
    </row>
    <row r="7" spans="1:7" ht="14" x14ac:dyDescent="0.15">
      <c r="A7" s="29" t="str">
        <f>Biopax!$A14</f>
        <v>join</v>
      </c>
      <c r="B7" s="32">
        <f>Biopax!$C14</f>
        <v>1.0659339999999999</v>
      </c>
      <c r="C7" s="33">
        <f>Biopax!$D14</f>
        <v>8.6190479999999994</v>
      </c>
      <c r="D7" s="32">
        <f>Ara!$C14</f>
        <v>1.448</v>
      </c>
      <c r="E7" s="33">
        <f>Ara!$D14</f>
        <v>9.0099009999999993</v>
      </c>
      <c r="F7" s="32">
        <f>Wheat!$C14</f>
        <v>1.535088</v>
      </c>
      <c r="G7" s="33">
        <f>Wheat!$D14</f>
        <v>9.8627450000000003</v>
      </c>
    </row>
    <row r="8" spans="1:7" ht="14" x14ac:dyDescent="0.15">
      <c r="A8" s="29" t="str">
        <f>Biopax!$A15</f>
        <v>joinRel</v>
      </c>
      <c r="B8" s="32">
        <f>Biopax!$C15</f>
        <v>1.194175</v>
      </c>
      <c r="C8" s="33">
        <f>Biopax!$D15</f>
        <v>13.4</v>
      </c>
      <c r="D8" s="32">
        <f>Ara!$C15</f>
        <v>1.8658539999999999</v>
      </c>
      <c r="E8" s="33">
        <f>Ara!$D15</f>
        <v>17.393162</v>
      </c>
      <c r="F8" s="32">
        <f>Wheat!$C15</f>
        <v>4.68</v>
      </c>
      <c r="G8" s="33">
        <f>Wheat!$D15</f>
        <v>21.5</v>
      </c>
    </row>
    <row r="9" spans="1:7" ht="14" x14ac:dyDescent="0.15">
      <c r="A9" s="29" t="str">
        <f>Biopax!$A16</f>
        <v>joinFilter</v>
      </c>
      <c r="B9" s="32">
        <f>Biopax!$C16</f>
        <v>3.7083330000000001</v>
      </c>
      <c r="C9" s="33">
        <f>Biopax!$D16</f>
        <v>9.5775860000000002</v>
      </c>
      <c r="D9" s="32">
        <f>Ara!$C16</f>
        <v>8.7522120000000001</v>
      </c>
      <c r="E9" s="33">
        <f>Ara!$D16</f>
        <v>10.4</v>
      </c>
      <c r="F9" s="32">
        <f>Wheat!$C16</f>
        <v>9.4180329999999994</v>
      </c>
      <c r="G9" s="33">
        <f>Wheat!$D16</f>
        <v>10.657895</v>
      </c>
    </row>
    <row r="10" spans="1:7" ht="14" x14ac:dyDescent="0.15">
      <c r="A10" s="29" t="str">
        <f>Biopax!$A17</f>
        <v>joinRe</v>
      </c>
      <c r="B10" s="32">
        <f>Biopax!$C17</f>
        <v>3.913043</v>
      </c>
      <c r="C10" s="33">
        <f>Biopax!$D17</f>
        <v>10.494624</v>
      </c>
      <c r="D10" s="32">
        <f>Ara!$C17</f>
        <v>5.8192769999999996</v>
      </c>
      <c r="E10" s="33">
        <f>Ara!$D17</f>
        <v>18.807338999999999</v>
      </c>
      <c r="F10" s="32">
        <f>Wheat!$C17</f>
        <v>5.9545450000000004</v>
      </c>
      <c r="G10" s="33">
        <f>Wheat!$D17</f>
        <v>10.666667</v>
      </c>
    </row>
    <row r="11" spans="1:7" ht="14" x14ac:dyDescent="0.15">
      <c r="A11" s="29" t="str">
        <f>Biopax!$A18</f>
        <v>joinReif</v>
      </c>
      <c r="B11" s="32">
        <f>Biopax!$C18</f>
        <v>6.8415840000000001</v>
      </c>
      <c r="C11" s="33">
        <f>Biopax!$D18</f>
        <v>373.79411800000003</v>
      </c>
      <c r="D11" s="32">
        <f>Ara!$C18</f>
        <v>491.942857</v>
      </c>
      <c r="E11" s="33">
        <f>Ara!$D18</f>
        <v>60.181818</v>
      </c>
      <c r="F11" s="32">
        <f>Wheat!$C18</f>
        <v>14.741935</v>
      </c>
      <c r="G11" s="33">
        <f>Wheat!$D18</f>
        <v>66.676190000000005</v>
      </c>
    </row>
    <row r="12" spans="1:7" ht="14" x14ac:dyDescent="0.15">
      <c r="A12" s="29" t="str">
        <f>Biopax!$A19</f>
        <v>varPathC</v>
      </c>
      <c r="B12" s="32">
        <f>Biopax!$C19</f>
        <v>0.61904800000000004</v>
      </c>
      <c r="C12" s="33">
        <f>Biopax!$D19</f>
        <v>27.914894</v>
      </c>
      <c r="D12" s="32">
        <f>Ara!$C19</f>
        <v>1.8921570000000001</v>
      </c>
      <c r="E12" s="33">
        <f>Ara!$D19</f>
        <v>25.590909</v>
      </c>
      <c r="F12" s="32">
        <f>Wheat!$C19</f>
        <v>1.81</v>
      </c>
      <c r="G12" s="33">
        <f>Wheat!$D19</f>
        <v>25.862745</v>
      </c>
    </row>
    <row r="13" spans="1:7" ht="14" x14ac:dyDescent="0.15">
      <c r="A13" s="29" t="str">
        <f>Biopax!$A20</f>
        <v>varPath</v>
      </c>
      <c r="B13" s="32">
        <f>Biopax!$C20</f>
        <v>5.1397849999999998</v>
      </c>
      <c r="C13" s="33">
        <f>Biopax!$D20</f>
        <v>89.483146000000005</v>
      </c>
      <c r="D13" s="32">
        <f>Ara!$C20</f>
        <v>7.5833329999999997</v>
      </c>
      <c r="E13" s="33">
        <f>Ara!$D20</f>
        <v>18.135922000000001</v>
      </c>
      <c r="F13" s="32">
        <f>Wheat!$C20</f>
        <v>4.0416670000000003</v>
      </c>
      <c r="G13" s="33">
        <f>Wheat!$D20</f>
        <v>33.349592999999999</v>
      </c>
    </row>
    <row r="14" spans="1:7" ht="14" x14ac:dyDescent="0.15">
      <c r="A14" s="29" t="str">
        <f>Biopax!$A21</f>
        <v>2union</v>
      </c>
      <c r="B14" s="32">
        <f>Biopax!$C21</f>
        <v>11.172043</v>
      </c>
      <c r="C14" s="33">
        <f>Biopax!$D21</f>
        <v>12.308510999999999</v>
      </c>
      <c r="D14" s="32">
        <f>Ara!$C21</f>
        <v>10.340206</v>
      </c>
      <c r="E14" s="33">
        <f>Ara!$D21</f>
        <v>12.383838000000001</v>
      </c>
      <c r="F14" s="32">
        <f>Wheat!$C21</f>
        <v>12.25</v>
      </c>
      <c r="G14" s="33">
        <f>Wheat!$D21</f>
        <v>19.73</v>
      </c>
    </row>
    <row r="15" spans="1:7" ht="14" x14ac:dyDescent="0.15">
      <c r="A15" s="29" t="str">
        <f>Biopax!$A22</f>
        <v>2union1Nest</v>
      </c>
      <c r="B15" s="32">
        <f>Biopax!$C22</f>
        <v>30.958333</v>
      </c>
      <c r="C15" s="33">
        <f>Biopax!$D22</f>
        <v>11.049020000000001</v>
      </c>
      <c r="D15" s="32">
        <f>Ara!$C22</f>
        <v>44.315789000000002</v>
      </c>
      <c r="E15" s="33">
        <f>Ara!$D22</f>
        <v>11.75</v>
      </c>
      <c r="F15" s="32">
        <f>Wheat!$C22</f>
        <v>41.304761999999997</v>
      </c>
      <c r="G15" s="33">
        <f>Wheat!$D22</f>
        <v>11.644231</v>
      </c>
    </row>
    <row r="16" spans="1:7" ht="14" x14ac:dyDescent="0.15">
      <c r="A16" s="29" t="str">
        <f>Biopax!$A23</f>
        <v>pway</v>
      </c>
      <c r="B16" s="32">
        <f>Biopax!$C23</f>
        <v>4.9519229999999999</v>
      </c>
      <c r="C16" s="33">
        <f>Biopax!$D23</f>
        <v>38.512605000000001</v>
      </c>
      <c r="D16" s="32">
        <f>Ara!$C23</f>
        <v>11.361905</v>
      </c>
      <c r="E16" s="33">
        <f>Ara!$D23</f>
        <v>36.090909000000003</v>
      </c>
      <c r="F16" s="32">
        <f>Wheat!$C23</f>
        <v>8.3406590000000005</v>
      </c>
      <c r="G16" s="33">
        <f>Wheat!$D23</f>
        <v>34.221238999999997</v>
      </c>
    </row>
    <row r="17" spans="1:7" ht="14" x14ac:dyDescent="0.15">
      <c r="A17" s="29" t="str">
        <f>Biopax!$A24</f>
        <v>grp</v>
      </c>
      <c r="B17" s="32">
        <f>Biopax!$C24</f>
        <v>8.9894739999999995</v>
      </c>
      <c r="C17" s="33">
        <f>Biopax!$D24</f>
        <v>21.039216</v>
      </c>
      <c r="D17" s="32">
        <f>Ara!$C24</f>
        <v>13.53012</v>
      </c>
      <c r="E17" s="33">
        <f>Ara!$D24</f>
        <v>26.521277000000001</v>
      </c>
      <c r="F17" s="32">
        <f>Wheat!$C24</f>
        <v>14.344086000000001</v>
      </c>
      <c r="G17" s="33">
        <f>Wheat!$D24</f>
        <v>23.847826000000001</v>
      </c>
    </row>
    <row r="18" spans="1:7" ht="14" x14ac:dyDescent="0.15">
      <c r="A18" s="29" t="str">
        <f>Biopax!$A25</f>
        <v>grpAg</v>
      </c>
      <c r="B18" s="32">
        <f>Biopax!$C25</f>
        <v>10.757009</v>
      </c>
      <c r="C18" s="33">
        <f>Biopax!$D25</f>
        <v>23.666667</v>
      </c>
      <c r="D18" s="32">
        <f>Ara!$C25</f>
        <v>19.221239000000001</v>
      </c>
      <c r="E18" s="33">
        <f>Ara!$D25</f>
        <v>30.169643000000001</v>
      </c>
      <c r="F18" s="32">
        <f>Wheat!$C25</f>
        <v>18.600000000000001</v>
      </c>
      <c r="G18" s="33">
        <f>Wheat!$D25</f>
        <v>27.177569999999999</v>
      </c>
    </row>
    <row r="19" spans="1:7" ht="14" x14ac:dyDescent="0.15">
      <c r="A19" s="29" t="str">
        <f>Biopax!$A26</f>
        <v>mulGrpAg</v>
      </c>
      <c r="B19" s="32">
        <f>Biopax!$C26</f>
        <v>827</v>
      </c>
      <c r="C19" s="33">
        <f>Biopax!$D26</f>
        <v>65.769912000000005</v>
      </c>
      <c r="D19" s="32">
        <f>Ara!$C26</f>
        <v>753.010989</v>
      </c>
      <c r="E19" s="33">
        <f>Ara!$D26</f>
        <v>83.12</v>
      </c>
      <c r="F19" s="32">
        <f>Wheat!$C26</f>
        <v>780.01851899999997</v>
      </c>
      <c r="G19" s="33">
        <f>Wheat!$D26</f>
        <v>56.32</v>
      </c>
    </row>
    <row r="20" spans="1:7" ht="14" x14ac:dyDescent="0.15">
      <c r="A20" s="29" t="str">
        <f>Biopax!$A27</f>
        <v>nestAg</v>
      </c>
      <c r="B20" s="32">
        <f>Biopax!$C27</f>
        <v>10.677083</v>
      </c>
      <c r="C20" s="33">
        <f>Biopax!$D27</f>
        <v>22.274509999999999</v>
      </c>
      <c r="D20" s="32">
        <f>Ara!$C27</f>
        <v>20.428571000000002</v>
      </c>
      <c r="E20" s="33">
        <f>Ara!$D27</f>
        <v>26.955752</v>
      </c>
      <c r="F20" s="32">
        <f>Wheat!$C27</f>
        <v>19.745097999999999</v>
      </c>
      <c r="G20" s="33">
        <f>Wheat!$D27</f>
        <v>24.944444000000001</v>
      </c>
    </row>
    <row r="21" spans="1:7" ht="14" x14ac:dyDescent="0.15">
      <c r="A21" s="29" t="str">
        <f>Biopax!$A28</f>
        <v>exist</v>
      </c>
      <c r="B21" s="32">
        <f>Biopax!$C28</f>
        <v>31.053763</v>
      </c>
      <c r="C21" s="33">
        <f>Biopax!$D28</f>
        <v>30.904254999999999</v>
      </c>
      <c r="D21" s="32">
        <f>Ara!$C28</f>
        <v>21.775281</v>
      </c>
      <c r="E21" s="33">
        <f>Ara!$D28</f>
        <v>36.989691000000001</v>
      </c>
      <c r="F21" s="32">
        <f>Wheat!$C28</f>
        <v>19.142856999999999</v>
      </c>
      <c r="G21" s="33">
        <f>Wheat!$D28</f>
        <v>34.734693999999998</v>
      </c>
    </row>
    <row r="22" spans="1:7" ht="14" x14ac:dyDescent="0.15">
      <c r="A22" s="29" t="str">
        <f>Biopax!$A29</f>
        <v>existAg</v>
      </c>
      <c r="B22" s="32">
        <f>Biopax!$C29</f>
        <v>59.613208</v>
      </c>
      <c r="C22" s="33">
        <f>Biopax!$D29</f>
        <v>51.344828</v>
      </c>
      <c r="D22" s="32">
        <f>Ara!$C29</f>
        <v>25.355768999999999</v>
      </c>
      <c r="E22" s="33">
        <f>Ara!$D29</f>
        <v>62.617283999999998</v>
      </c>
      <c r="F22" s="32">
        <f>Wheat!$C29</f>
        <v>36.047618999999997</v>
      </c>
      <c r="G22" s="33">
        <f>Wheat!$D29</f>
        <v>59.063063</v>
      </c>
    </row>
    <row r="50" spans="3:3" ht="14" x14ac:dyDescent="0.15">
      <c r="C50" s="26" t="s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Biopax</vt:lpstr>
      <vt:lpstr>Ara</vt:lpstr>
      <vt:lpstr>Wheat</vt:lpstr>
      <vt:lpstr>Load Chart</vt:lpstr>
      <vt:lpstr>Performance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Brandizi</cp:lastModifiedBy>
  <dcterms:created xsi:type="dcterms:W3CDTF">2018-08-18T23:26:59Z</dcterms:created>
  <dcterms:modified xsi:type="dcterms:W3CDTF">2018-09-21T15:23:49Z</dcterms:modified>
</cp:coreProperties>
</file>