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slicers/slicer2.xml" ContentType="application/vnd.ms-excel.slicer+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15"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nasip\Desktop\EXCEL egitim\Excel Dashboard Projects\"/>
    </mc:Choice>
  </mc:AlternateContent>
  <xr:revisionPtr revIDLastSave="0" documentId="13_ncr:1_{6F04AE5E-80AB-435B-8CBA-DB7F3A1F5541}" xr6:coauthVersionLast="47" xr6:coauthVersionMax="47" xr10:uidLastSave="{00000000-0000-0000-0000-000000000000}"/>
  <bookViews>
    <workbookView showHorizontalScroll="0" showVerticalScroll="0" showSheetTabs="0" xWindow="-120" yWindow="-120" windowWidth="29040" windowHeight="16440" tabRatio="898" activeTab="3" xr2:uid="{8551C6F9-F105-48B2-BA0C-1854874288D2}"/>
  </bookViews>
  <sheets>
    <sheet name="Sheet1" sheetId="38" r:id="rId1"/>
    <sheet name="DATA" sheetId="32" r:id="rId2"/>
    <sheet name="Worksheet" sheetId="37" r:id="rId3"/>
    <sheet name="Dashboard" sheetId="36" r:id="rId4"/>
    <sheet name="Sellers" sheetId="34" r:id="rId5"/>
    <sheet name="images" sheetId="35" r:id="rId6"/>
  </sheets>
  <externalReferences>
    <externalReference r:id="rId7"/>
    <externalReference r:id="rId8"/>
  </externalReferences>
  <definedNames>
    <definedName name="_xlnm._FilterDatabase" localSheetId="1" hidden="1">DATA!$A$1:$H$886</definedName>
    <definedName name="_xlnm._FilterDatabase" localSheetId="4" hidden="1">Sellers!#REF!</definedName>
    <definedName name="_xlchart.v5.0" hidden="1">Worksheet!$A$1:$A$886</definedName>
    <definedName name="_xlchart.v5.1" hidden="1">Worksheet!$B$1:$B$886</definedName>
    <definedName name="_xlchart.v5.2" hidden="1">Worksheet!$A$1:$A$886</definedName>
    <definedName name="_xlchart.v5.3" hidden="1">Worksheet!$B$1:$B$886</definedName>
    <definedName name="photo">INDEX(#REF!,MATCH([1]Sheet1!$A$1,#REF!,0),0)</definedName>
    <definedName name="Slicer_SALERS">#N/A</definedName>
    <definedName name="Slicer_STATE">#N/A</definedName>
    <definedName name="states">Worksheet!$A:$A</definedName>
    <definedName name="year">Worksheet!$H$1:$H$3</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7" i="37" l="1"/>
  <c r="N21" i="37"/>
  <c r="N22" i="37"/>
  <c r="M24" i="37" a="1"/>
  <c r="N13" i="37" a="1"/>
  <c r="N13" i="37" l="1"/>
  <c r="O25" i="37"/>
  <c r="O26" i="37"/>
  <c r="O27" i="37"/>
  <c r="O28" i="37"/>
  <c r="N26" i="37"/>
  <c r="N27" i="37"/>
  <c r="N25" i="37"/>
  <c r="N28" i="37"/>
  <c r="M24" i="37"/>
  <c r="O24" i="37" s="1"/>
  <c r="G1" i="37"/>
  <c r="J12" i="37" s="1"/>
  <c r="G886" i="32"/>
  <c r="G885" i="32"/>
  <c r="G884" i="32"/>
  <c r="G883" i="32"/>
  <c r="G882" i="32"/>
  <c r="G881" i="32"/>
  <c r="G880" i="32"/>
  <c r="G879" i="32"/>
  <c r="G878" i="32"/>
  <c r="G877" i="32"/>
  <c r="G876" i="32"/>
  <c r="G875" i="32"/>
  <c r="G874" i="32"/>
  <c r="G873" i="32"/>
  <c r="G872" i="32"/>
  <c r="G871" i="32"/>
  <c r="G870" i="32"/>
  <c r="G869" i="32"/>
  <c r="G868" i="32"/>
  <c r="G867" i="32"/>
  <c r="G866" i="32"/>
  <c r="G865" i="32"/>
  <c r="G864" i="32"/>
  <c r="G863" i="32"/>
  <c r="G862" i="32"/>
  <c r="G861" i="32"/>
  <c r="G860" i="32"/>
  <c r="G859" i="32"/>
  <c r="G858" i="32"/>
  <c r="G857" i="32"/>
  <c r="G856" i="32"/>
  <c r="G855" i="32"/>
  <c r="G854" i="32"/>
  <c r="G853" i="32"/>
  <c r="G852" i="32"/>
  <c r="G851" i="32"/>
  <c r="G850" i="32"/>
  <c r="G849" i="32"/>
  <c r="G848" i="32"/>
  <c r="G847" i="32"/>
  <c r="G846" i="32"/>
  <c r="G845" i="32"/>
  <c r="G844" i="32"/>
  <c r="G843" i="32"/>
  <c r="G842" i="32"/>
  <c r="G841" i="32"/>
  <c r="G840" i="32"/>
  <c r="G839" i="32"/>
  <c r="G838" i="32"/>
  <c r="G837" i="32"/>
  <c r="G836" i="32"/>
  <c r="G835" i="32"/>
  <c r="G834" i="32"/>
  <c r="G833" i="32"/>
  <c r="G832" i="32"/>
  <c r="G831" i="32"/>
  <c r="G830" i="32"/>
  <c r="G829" i="32"/>
  <c r="G828" i="32"/>
  <c r="G827" i="32"/>
  <c r="G826" i="32"/>
  <c r="G825" i="32"/>
  <c r="G824" i="32"/>
  <c r="G823" i="32"/>
  <c r="G822" i="32"/>
  <c r="G821" i="32"/>
  <c r="G820" i="32"/>
  <c r="G819" i="32"/>
  <c r="G818" i="32"/>
  <c r="G817" i="32"/>
  <c r="G816" i="32"/>
  <c r="G815" i="32"/>
  <c r="G814" i="32"/>
  <c r="G813" i="32"/>
  <c r="G812" i="32"/>
  <c r="G811" i="32"/>
  <c r="G810" i="32"/>
  <c r="G809" i="32"/>
  <c r="G808" i="32"/>
  <c r="G807" i="32"/>
  <c r="G806" i="32"/>
  <c r="G805" i="32"/>
  <c r="G804" i="32"/>
  <c r="G803" i="32"/>
  <c r="G802" i="32"/>
  <c r="G801" i="32"/>
  <c r="G800" i="32"/>
  <c r="G799" i="32"/>
  <c r="G798" i="32"/>
  <c r="G797" i="32"/>
  <c r="G796" i="32"/>
  <c r="G795" i="32"/>
  <c r="G794" i="32"/>
  <c r="G793" i="32"/>
  <c r="G792" i="32"/>
  <c r="G791" i="32"/>
  <c r="G790" i="32"/>
  <c r="G789" i="32"/>
  <c r="G788" i="32"/>
  <c r="G787" i="32"/>
  <c r="G786" i="32"/>
  <c r="G785" i="32"/>
  <c r="G784" i="32"/>
  <c r="G783" i="32"/>
  <c r="G782" i="32"/>
  <c r="G781" i="32"/>
  <c r="G780" i="32"/>
  <c r="G779" i="32"/>
  <c r="G778" i="32"/>
  <c r="G777" i="32"/>
  <c r="G776" i="32"/>
  <c r="G775" i="32"/>
  <c r="G774" i="32"/>
  <c r="G773" i="32"/>
  <c r="G772" i="32"/>
  <c r="G771" i="32"/>
  <c r="G770" i="32"/>
  <c r="G769" i="32"/>
  <c r="G768" i="32"/>
  <c r="G767" i="32"/>
  <c r="G766" i="32"/>
  <c r="G765" i="32"/>
  <c r="G764" i="32"/>
  <c r="G763" i="32"/>
  <c r="G762" i="32"/>
  <c r="G761" i="32"/>
  <c r="G760" i="32"/>
  <c r="G759" i="32"/>
  <c r="G758" i="32"/>
  <c r="G757" i="32"/>
  <c r="G756" i="32"/>
  <c r="G755" i="32"/>
  <c r="G754" i="32"/>
  <c r="G753" i="32"/>
  <c r="G752" i="32"/>
  <c r="G751" i="32"/>
  <c r="G750" i="32"/>
  <c r="G749" i="32"/>
  <c r="G748" i="32"/>
  <c r="G747" i="32"/>
  <c r="G746" i="32"/>
  <c r="G745" i="32"/>
  <c r="G744" i="32"/>
  <c r="G743" i="32"/>
  <c r="G742" i="32"/>
  <c r="G741" i="32"/>
  <c r="G740" i="32"/>
  <c r="G739" i="32"/>
  <c r="G738" i="32"/>
  <c r="G737" i="32"/>
  <c r="G736" i="32"/>
  <c r="G735" i="32"/>
  <c r="G734" i="32"/>
  <c r="G733" i="32"/>
  <c r="G732" i="32"/>
  <c r="G731" i="32"/>
  <c r="G730" i="32"/>
  <c r="G729" i="32"/>
  <c r="G728" i="32"/>
  <c r="G727" i="32"/>
  <c r="G726" i="32"/>
  <c r="G725" i="32"/>
  <c r="G724" i="32"/>
  <c r="G723" i="32"/>
  <c r="G722" i="32"/>
  <c r="G721" i="32"/>
  <c r="G720" i="32"/>
  <c r="G719" i="32"/>
  <c r="G718" i="32"/>
  <c r="G717" i="32"/>
  <c r="G716" i="32"/>
  <c r="G715" i="32"/>
  <c r="G714" i="32"/>
  <c r="G713" i="32"/>
  <c r="G712" i="32"/>
  <c r="G711" i="32"/>
  <c r="G710" i="32"/>
  <c r="G709" i="32"/>
  <c r="G708" i="32"/>
  <c r="G707" i="32"/>
  <c r="G706" i="32"/>
  <c r="G705" i="32"/>
  <c r="G704" i="32"/>
  <c r="G703" i="32"/>
  <c r="G702" i="32"/>
  <c r="G701" i="32"/>
  <c r="G700" i="32"/>
  <c r="G699" i="32"/>
  <c r="G698" i="32"/>
  <c r="G697" i="32"/>
  <c r="G696" i="32"/>
  <c r="G695" i="32"/>
  <c r="G694" i="32"/>
  <c r="G693" i="32"/>
  <c r="G692" i="32"/>
  <c r="G691" i="32"/>
  <c r="G690" i="32"/>
  <c r="G689" i="32"/>
  <c r="G688" i="32"/>
  <c r="G687" i="32"/>
  <c r="G686" i="32"/>
  <c r="G685" i="32"/>
  <c r="G684" i="32"/>
  <c r="G683" i="32"/>
  <c r="G682" i="32"/>
  <c r="G681" i="32"/>
  <c r="G680" i="32"/>
  <c r="G679" i="32"/>
  <c r="G678" i="32"/>
  <c r="G677" i="32"/>
  <c r="G676" i="32"/>
  <c r="G675" i="32"/>
  <c r="G674" i="32"/>
  <c r="G673" i="32"/>
  <c r="G672" i="32"/>
  <c r="G671" i="32"/>
  <c r="G670" i="32"/>
  <c r="G669" i="32"/>
  <c r="G668" i="32"/>
  <c r="G667" i="32"/>
  <c r="G666" i="32"/>
  <c r="G665" i="32"/>
  <c r="G664" i="32"/>
  <c r="G663" i="32"/>
  <c r="G662" i="32"/>
  <c r="G661" i="32"/>
  <c r="G660" i="32"/>
  <c r="G659" i="32"/>
  <c r="G658" i="32"/>
  <c r="G657" i="32"/>
  <c r="G656" i="32"/>
  <c r="G655" i="32"/>
  <c r="G654" i="32"/>
  <c r="G653" i="32"/>
  <c r="G652" i="32"/>
  <c r="G651" i="32"/>
  <c r="G650" i="32"/>
  <c r="G649" i="32"/>
  <c r="G648" i="32"/>
  <c r="G647" i="32"/>
  <c r="G646" i="32"/>
  <c r="G645" i="32"/>
  <c r="G644" i="32"/>
  <c r="G643" i="32"/>
  <c r="G642" i="32"/>
  <c r="G641" i="32"/>
  <c r="G640" i="32"/>
  <c r="G639" i="32"/>
  <c r="G638" i="32"/>
  <c r="G637" i="32"/>
  <c r="G636" i="32"/>
  <c r="G635" i="32"/>
  <c r="G634" i="32"/>
  <c r="G633" i="32"/>
  <c r="G632" i="32"/>
  <c r="G631" i="32"/>
  <c r="G630" i="32"/>
  <c r="G629" i="32"/>
  <c r="G628" i="32"/>
  <c r="G627" i="32"/>
  <c r="G626" i="32"/>
  <c r="G625" i="32"/>
  <c r="G624" i="32"/>
  <c r="G623" i="32"/>
  <c r="G622" i="32"/>
  <c r="G621" i="32"/>
  <c r="G620" i="32"/>
  <c r="G619" i="32"/>
  <c r="G618" i="32"/>
  <c r="G617" i="32"/>
  <c r="G616" i="32"/>
  <c r="G615" i="32"/>
  <c r="G614" i="32"/>
  <c r="G613" i="32"/>
  <c r="G612" i="32"/>
  <c r="G611" i="32"/>
  <c r="G610" i="32"/>
  <c r="G609" i="32"/>
  <c r="G608" i="32"/>
  <c r="G607" i="32"/>
  <c r="G606" i="32"/>
  <c r="G605" i="32"/>
  <c r="G604" i="32"/>
  <c r="G603" i="32"/>
  <c r="G602" i="32"/>
  <c r="G601" i="32"/>
  <c r="G600" i="32"/>
  <c r="G599" i="32"/>
  <c r="G598" i="32"/>
  <c r="G597" i="32"/>
  <c r="G596" i="32"/>
  <c r="G595" i="32"/>
  <c r="G594" i="32"/>
  <c r="G593" i="32"/>
  <c r="G592" i="32"/>
  <c r="G591" i="32"/>
  <c r="G590" i="32"/>
  <c r="G589" i="32"/>
  <c r="G588" i="32"/>
  <c r="G587" i="32"/>
  <c r="G586" i="32"/>
  <c r="G585" i="32"/>
  <c r="G584" i="32"/>
  <c r="G583" i="32"/>
  <c r="G582" i="32"/>
  <c r="G581" i="32"/>
  <c r="G580" i="32"/>
  <c r="G579" i="32"/>
  <c r="G578" i="32"/>
  <c r="G577" i="32"/>
  <c r="G576" i="32"/>
  <c r="G575" i="32"/>
  <c r="G574" i="32"/>
  <c r="G573" i="32"/>
  <c r="G572" i="32"/>
  <c r="G571" i="32"/>
  <c r="G570" i="32"/>
  <c r="G569" i="32"/>
  <c r="G568" i="32"/>
  <c r="G567" i="32"/>
  <c r="G566" i="32"/>
  <c r="G565" i="32"/>
  <c r="G564" i="32"/>
  <c r="G563" i="32"/>
  <c r="G562" i="32"/>
  <c r="G561" i="32"/>
  <c r="G560" i="32"/>
  <c r="G559" i="32"/>
  <c r="G558" i="32"/>
  <c r="G557" i="32"/>
  <c r="G556" i="32"/>
  <c r="G555" i="32"/>
  <c r="G554" i="32"/>
  <c r="G553" i="32"/>
  <c r="G552" i="32"/>
  <c r="G551" i="32"/>
  <c r="G550" i="32"/>
  <c r="G549" i="32"/>
  <c r="G548" i="32"/>
  <c r="G547" i="32"/>
  <c r="G546" i="32"/>
  <c r="G545" i="32"/>
  <c r="G544" i="32"/>
  <c r="G543" i="32"/>
  <c r="G542" i="32"/>
  <c r="G541" i="32"/>
  <c r="G540" i="32"/>
  <c r="G539" i="32"/>
  <c r="G538" i="32"/>
  <c r="G537" i="32"/>
  <c r="G536" i="32"/>
  <c r="G535" i="32"/>
  <c r="G534" i="32"/>
  <c r="G533" i="32"/>
  <c r="G532" i="32"/>
  <c r="G531" i="32"/>
  <c r="G530" i="32"/>
  <c r="G529" i="32"/>
  <c r="G528" i="32"/>
  <c r="G527" i="32"/>
  <c r="G526" i="32"/>
  <c r="G525" i="32"/>
  <c r="G524" i="32"/>
  <c r="G523" i="32"/>
  <c r="G522" i="32"/>
  <c r="G521" i="32"/>
  <c r="G520" i="32"/>
  <c r="G519" i="32"/>
  <c r="G518" i="32"/>
  <c r="G517" i="32"/>
  <c r="G516" i="32"/>
  <c r="G515" i="32"/>
  <c r="G514" i="32"/>
  <c r="G513" i="32"/>
  <c r="G512" i="32"/>
  <c r="G511" i="32"/>
  <c r="G510" i="32"/>
  <c r="G509" i="32"/>
  <c r="G508" i="32"/>
  <c r="G507" i="32"/>
  <c r="G506" i="32"/>
  <c r="G505" i="32"/>
  <c r="G504" i="32"/>
  <c r="G503" i="32"/>
  <c r="G502" i="32"/>
  <c r="G501" i="32"/>
  <c r="G500" i="32"/>
  <c r="G499" i="32"/>
  <c r="G498" i="32"/>
  <c r="G497" i="32"/>
  <c r="G496" i="32"/>
  <c r="G495" i="32"/>
  <c r="G494" i="32"/>
  <c r="G493" i="32"/>
  <c r="G492" i="32"/>
  <c r="G491" i="32"/>
  <c r="G490" i="32"/>
  <c r="G489" i="32"/>
  <c r="G488" i="32"/>
  <c r="G487" i="32"/>
  <c r="G486" i="32"/>
  <c r="G485" i="32"/>
  <c r="G484" i="32"/>
  <c r="G483" i="32"/>
  <c r="G482" i="32"/>
  <c r="G481" i="32"/>
  <c r="G480" i="32"/>
  <c r="G479" i="32"/>
  <c r="G478" i="32"/>
  <c r="G477" i="32"/>
  <c r="G476" i="32"/>
  <c r="G475" i="32"/>
  <c r="G474" i="32"/>
  <c r="G473" i="32"/>
  <c r="G472" i="32"/>
  <c r="G471" i="32"/>
  <c r="G470" i="32"/>
  <c r="G469" i="32"/>
  <c r="G468" i="32"/>
  <c r="G467" i="32"/>
  <c r="G466" i="32"/>
  <c r="G465" i="32"/>
  <c r="G464" i="32"/>
  <c r="G463" i="32"/>
  <c r="G462" i="32"/>
  <c r="G461" i="32"/>
  <c r="G460" i="32"/>
  <c r="G459" i="32"/>
  <c r="G458" i="32"/>
  <c r="G457" i="32"/>
  <c r="G456" i="32"/>
  <c r="G455" i="32"/>
  <c r="G454" i="32"/>
  <c r="G453" i="32"/>
  <c r="G452" i="32"/>
  <c r="G451" i="32"/>
  <c r="G450" i="32"/>
  <c r="G449" i="32"/>
  <c r="G448" i="32"/>
  <c r="G447" i="32"/>
  <c r="G446" i="32"/>
  <c r="G445" i="32"/>
  <c r="G444" i="32"/>
  <c r="G443" i="32"/>
  <c r="G442" i="32"/>
  <c r="G441" i="32"/>
  <c r="G440" i="32"/>
  <c r="G439" i="32"/>
  <c r="G438" i="32"/>
  <c r="G437" i="32"/>
  <c r="G436" i="32"/>
  <c r="G435" i="32"/>
  <c r="G434" i="32"/>
  <c r="G433" i="32"/>
  <c r="G432" i="32"/>
  <c r="G431" i="32"/>
  <c r="G430" i="32"/>
  <c r="G429" i="32"/>
  <c r="G428" i="32"/>
  <c r="G427" i="32"/>
  <c r="G426" i="32"/>
  <c r="G425" i="32"/>
  <c r="G424" i="32"/>
  <c r="G423" i="32"/>
  <c r="G422" i="32"/>
  <c r="G421" i="32"/>
  <c r="G420" i="32"/>
  <c r="G419" i="32"/>
  <c r="G418" i="32"/>
  <c r="G417" i="32"/>
  <c r="G416" i="32"/>
  <c r="G415" i="32"/>
  <c r="G414" i="32"/>
  <c r="G413" i="32"/>
  <c r="G412" i="32"/>
  <c r="G411" i="32"/>
  <c r="G410" i="32"/>
  <c r="G409" i="32"/>
  <c r="G408" i="32"/>
  <c r="G407" i="32"/>
  <c r="G406" i="32"/>
  <c r="G405" i="32"/>
  <c r="G404" i="32"/>
  <c r="G403" i="32"/>
  <c r="G402" i="32"/>
  <c r="G401" i="32"/>
  <c r="G400" i="32"/>
  <c r="G399" i="32"/>
  <c r="G398" i="32"/>
  <c r="G397" i="32"/>
  <c r="G396" i="32"/>
  <c r="G395" i="32"/>
  <c r="G394" i="32"/>
  <c r="G393" i="32"/>
  <c r="G392" i="32"/>
  <c r="G391" i="32"/>
  <c r="G390" i="32"/>
  <c r="G389" i="32"/>
  <c r="G388" i="32"/>
  <c r="G387" i="32"/>
  <c r="G386" i="32"/>
  <c r="G385" i="32"/>
  <c r="G384" i="32"/>
  <c r="G383" i="32"/>
  <c r="G382" i="32"/>
  <c r="G381" i="32"/>
  <c r="G380" i="32"/>
  <c r="G379" i="32"/>
  <c r="G378" i="32"/>
  <c r="G377" i="32"/>
  <c r="G376" i="32"/>
  <c r="G375" i="32"/>
  <c r="G374" i="32"/>
  <c r="G373" i="32"/>
  <c r="G372" i="32"/>
  <c r="G371" i="32"/>
  <c r="G370" i="32"/>
  <c r="G369" i="32"/>
  <c r="G368" i="32"/>
  <c r="G367" i="32"/>
  <c r="G366" i="32"/>
  <c r="G365" i="32"/>
  <c r="G364" i="32"/>
  <c r="G363" i="32"/>
  <c r="G362" i="32"/>
  <c r="G361" i="32"/>
  <c r="G360" i="32"/>
  <c r="G359" i="32"/>
  <c r="G358" i="32"/>
  <c r="G357" i="32"/>
  <c r="G356" i="32"/>
  <c r="G355" i="32"/>
  <c r="G354" i="32"/>
  <c r="G353" i="32"/>
  <c r="G352" i="32"/>
  <c r="G351" i="32"/>
  <c r="G350" i="32"/>
  <c r="G349" i="32"/>
  <c r="G348" i="32"/>
  <c r="G347" i="32"/>
  <c r="G346" i="32"/>
  <c r="G345" i="32"/>
  <c r="G344" i="32"/>
  <c r="G343" i="32"/>
  <c r="G342" i="32"/>
  <c r="G341" i="32"/>
  <c r="G340" i="32"/>
  <c r="G339" i="32"/>
  <c r="G338" i="32"/>
  <c r="G337" i="32"/>
  <c r="G336" i="32"/>
  <c r="G335" i="32"/>
  <c r="G334" i="32"/>
  <c r="G333" i="32"/>
  <c r="G332" i="32"/>
  <c r="G331" i="32"/>
  <c r="G330" i="32"/>
  <c r="G329" i="32"/>
  <c r="G328" i="32"/>
  <c r="G327" i="32"/>
  <c r="G326" i="32"/>
  <c r="G325" i="32"/>
  <c r="G324" i="32"/>
  <c r="G323" i="32"/>
  <c r="G322" i="32"/>
  <c r="G321" i="32"/>
  <c r="G320" i="32"/>
  <c r="G319" i="32"/>
  <c r="G318" i="32"/>
  <c r="G317" i="32"/>
  <c r="G316" i="32"/>
  <c r="G315" i="32"/>
  <c r="G314" i="32"/>
  <c r="G313" i="32"/>
  <c r="G312" i="32"/>
  <c r="G311" i="32"/>
  <c r="G310" i="32"/>
  <c r="G309" i="32"/>
  <c r="G308" i="32"/>
  <c r="G307" i="32"/>
  <c r="G306" i="32"/>
  <c r="G305" i="32"/>
  <c r="G304" i="32"/>
  <c r="G303" i="32"/>
  <c r="G302" i="32"/>
  <c r="G301" i="32"/>
  <c r="G300" i="32"/>
  <c r="G299" i="32"/>
  <c r="G298" i="32"/>
  <c r="G297" i="32"/>
  <c r="G296" i="32"/>
  <c r="G295" i="32"/>
  <c r="G294" i="32"/>
  <c r="G293" i="32"/>
  <c r="G292" i="32"/>
  <c r="G291" i="32"/>
  <c r="G290" i="32"/>
  <c r="G289" i="32"/>
  <c r="G288" i="32"/>
  <c r="G287" i="32"/>
  <c r="G286" i="32"/>
  <c r="G285" i="32"/>
  <c r="G284" i="32"/>
  <c r="G283" i="32"/>
  <c r="G282" i="32"/>
  <c r="G281" i="32"/>
  <c r="G280" i="32"/>
  <c r="G279" i="32"/>
  <c r="G278" i="32"/>
  <c r="G277" i="32"/>
  <c r="G276" i="32"/>
  <c r="G275" i="32"/>
  <c r="G274" i="32"/>
  <c r="G273" i="32"/>
  <c r="G272" i="32"/>
  <c r="G271" i="32"/>
  <c r="G270" i="32"/>
  <c r="G269" i="32"/>
  <c r="G268" i="32"/>
  <c r="G267" i="32"/>
  <c r="G266" i="32"/>
  <c r="G265" i="32"/>
  <c r="G264" i="32"/>
  <c r="G263" i="32"/>
  <c r="G262" i="32"/>
  <c r="G261" i="32"/>
  <c r="G260" i="32"/>
  <c r="G259" i="32"/>
  <c r="G258" i="32"/>
  <c r="G257" i="32"/>
  <c r="G256" i="32"/>
  <c r="G255" i="32"/>
  <c r="G254" i="32"/>
  <c r="G253" i="32"/>
  <c r="G252" i="32"/>
  <c r="G251" i="32"/>
  <c r="G250" i="32"/>
  <c r="G249" i="32"/>
  <c r="G248" i="32"/>
  <c r="G247" i="32"/>
  <c r="G246" i="32"/>
  <c r="G245" i="32"/>
  <c r="G244" i="32"/>
  <c r="G243" i="32"/>
  <c r="G242" i="32"/>
  <c r="G241" i="32"/>
  <c r="G240" i="32"/>
  <c r="G239" i="32"/>
  <c r="G238" i="32"/>
  <c r="G237" i="32"/>
  <c r="G236" i="32"/>
  <c r="G235" i="32"/>
  <c r="G234" i="32"/>
  <c r="G233" i="32"/>
  <c r="G232" i="32"/>
  <c r="G231" i="32"/>
  <c r="G230" i="32"/>
  <c r="G229" i="32"/>
  <c r="G228" i="32"/>
  <c r="G227" i="32"/>
  <c r="G226" i="32"/>
  <c r="G225" i="32"/>
  <c r="G224" i="32"/>
  <c r="G223" i="32"/>
  <c r="G222" i="32"/>
  <c r="G221" i="32"/>
  <c r="G220" i="32"/>
  <c r="G219" i="32"/>
  <c r="G218" i="32"/>
  <c r="G217" i="32"/>
  <c r="G216" i="32"/>
  <c r="G215" i="32"/>
  <c r="G214" i="32"/>
  <c r="G213" i="32"/>
  <c r="G212" i="32"/>
  <c r="G211" i="32"/>
  <c r="G210" i="32"/>
  <c r="G209" i="32"/>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M14" i="37" a="1"/>
  <c r="H1" i="37" a="1"/>
  <c r="A1" i="37" a="1"/>
  <c r="J1" i="37" a="1"/>
  <c r="P28" i="37" l="1"/>
  <c r="P27" i="37"/>
  <c r="P25" i="37"/>
  <c r="P26" i="37"/>
  <c r="P18" i="37"/>
  <c r="O16" i="37"/>
  <c r="P16" i="37"/>
  <c r="O15" i="37"/>
  <c r="P17" i="37"/>
  <c r="O17" i="37"/>
  <c r="N24" i="37"/>
  <c r="P24" i="37" s="1"/>
  <c r="O18" i="37"/>
  <c r="P15" i="37"/>
  <c r="M14" i="37"/>
  <c r="J11" i="37"/>
  <c r="J13" i="37" s="1"/>
  <c r="J16" i="37" s="1"/>
  <c r="K2" i="37"/>
  <c r="K4" i="37"/>
  <c r="K5" i="37"/>
  <c r="K3" i="37"/>
  <c r="J1" i="37"/>
  <c r="K1" i="37" s="1"/>
  <c r="B14" i="37"/>
  <c r="B28" i="37"/>
  <c r="B6" i="37"/>
  <c r="B8" i="37"/>
  <c r="B36" i="37"/>
  <c r="B7" i="37"/>
  <c r="B29" i="37"/>
  <c r="B48" i="37"/>
  <c r="B27" i="37"/>
  <c r="B47" i="37"/>
  <c r="B20" i="37"/>
  <c r="B45" i="37"/>
  <c r="B19" i="37"/>
  <c r="B39" i="37"/>
  <c r="B18" i="37"/>
  <c r="B37" i="37"/>
  <c r="B13" i="37"/>
  <c r="B17" i="37"/>
  <c r="B4" i="37"/>
  <c r="B44" i="37"/>
  <c r="B26" i="37"/>
  <c r="B3" i="37"/>
  <c r="B43" i="37"/>
  <c r="B34" i="37"/>
  <c r="B25" i="37"/>
  <c r="B16" i="37"/>
  <c r="B35" i="37"/>
  <c r="B11" i="37"/>
  <c r="B2" i="37"/>
  <c r="B42" i="37"/>
  <c r="B33" i="37"/>
  <c r="B24" i="37"/>
  <c r="B15" i="37"/>
  <c r="B10" i="37"/>
  <c r="B50" i="37"/>
  <c r="B41" i="37"/>
  <c r="B32" i="37"/>
  <c r="B23" i="37"/>
  <c r="B9" i="37"/>
  <c r="B49" i="37"/>
  <c r="B40" i="37"/>
  <c r="B31" i="37"/>
  <c r="B21" i="37"/>
  <c r="B12" i="37"/>
  <c r="B5" i="37"/>
  <c r="B46" i="37"/>
  <c r="B38" i="37"/>
  <c r="B30" i="37"/>
  <c r="B22" i="37"/>
  <c r="H1" i="37"/>
  <c r="A1" i="37"/>
  <c r="B1" i="37" s="1"/>
  <c r="O14" i="37" l="1"/>
  <c r="P14" i="37"/>
  <c r="N17" i="37"/>
  <c r="Q17" i="37" s="1"/>
  <c r="N14" i="37"/>
  <c r="N18" i="37"/>
  <c r="Q18" i="37" s="1"/>
  <c r="N15" i="37"/>
  <c r="Q15" i="37" s="1"/>
  <c r="N16" i="37"/>
  <c r="Q16" i="37" s="1"/>
  <c r="Q14" i="3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<sst xmlns="http://schemas.openxmlformats.org/spreadsheetml/2006/main" count="3847" uniqueCount="181">
  <si>
    <t>CODE</t>
  </si>
  <si>
    <t>STATE</t>
  </si>
  <si>
    <t>SALERS</t>
  </si>
  <si>
    <t>PRODUCTS</t>
  </si>
  <si>
    <t>NET SALE AMOUNT</t>
  </si>
  <si>
    <t>TARGET SALE AMOUNT</t>
  </si>
  <si>
    <t>TARGET REALIZATION</t>
  </si>
  <si>
    <t>YEAR</t>
  </si>
  <si>
    <t>AK</t>
  </si>
  <si>
    <t>Alaska</t>
  </si>
  <si>
    <t>Jenny Hhapman</t>
  </si>
  <si>
    <t>MERCEDES</t>
  </si>
  <si>
    <t>AL</t>
  </si>
  <si>
    <t>Alabama</t>
  </si>
  <si>
    <t>Graham Grady</t>
  </si>
  <si>
    <t>AR</t>
  </si>
  <si>
    <t>Arkansas</t>
  </si>
  <si>
    <t>Alex Funning</t>
  </si>
  <si>
    <t>AZ</t>
  </si>
  <si>
    <t>Arizona</t>
  </si>
  <si>
    <t>Julie El</t>
  </si>
  <si>
    <t>CA</t>
  </si>
  <si>
    <t>California</t>
  </si>
  <si>
    <t>David Craus</t>
  </si>
  <si>
    <t>Simon Dan</t>
  </si>
  <si>
    <t>Peter Do</t>
  </si>
  <si>
    <t>Graham Eva</t>
  </si>
  <si>
    <t>CO</t>
  </si>
  <si>
    <t>Colorado</t>
  </si>
  <si>
    <t>Jim Farron</t>
  </si>
  <si>
    <t>CT</t>
  </si>
  <si>
    <t>Connecticut</t>
  </si>
  <si>
    <t>Krank Field</t>
  </si>
  <si>
    <t>DE</t>
  </si>
  <si>
    <t>Delaware</t>
  </si>
  <si>
    <t>Andrew Gwy</t>
  </si>
  <si>
    <t>FL</t>
  </si>
  <si>
    <t>Florida</t>
  </si>
  <si>
    <t>Mark Hen</t>
  </si>
  <si>
    <t>Pat Gla</t>
  </si>
  <si>
    <t>GA</t>
  </si>
  <si>
    <t>Georgia</t>
  </si>
  <si>
    <t>George How</t>
  </si>
  <si>
    <t>HI</t>
  </si>
  <si>
    <t>Hawaii</t>
  </si>
  <si>
    <t>Gra Jones</t>
  </si>
  <si>
    <t>IA</t>
  </si>
  <si>
    <t>Iowa</t>
  </si>
  <si>
    <t>Mike Ka</t>
  </si>
  <si>
    <t>ID</t>
  </si>
  <si>
    <t>Idaho</t>
  </si>
  <si>
    <t>Justin Mad</t>
  </si>
  <si>
    <t>IL</t>
  </si>
  <si>
    <t>Illinois</t>
  </si>
  <si>
    <t>Anna Tu</t>
  </si>
  <si>
    <t>Chi Onw</t>
  </si>
  <si>
    <t>IN</t>
  </si>
  <si>
    <t>Indiana</t>
  </si>
  <si>
    <t>Raul May</t>
  </si>
  <si>
    <t>KS</t>
  </si>
  <si>
    <t>Kansas</t>
  </si>
  <si>
    <t>Conor Mcman</t>
  </si>
  <si>
    <t>KY</t>
  </si>
  <si>
    <t>Kentucky</t>
  </si>
  <si>
    <t>Bridget Phillip</t>
  </si>
  <si>
    <t>LA</t>
  </si>
  <si>
    <t>Louisiana</t>
  </si>
  <si>
    <t>Mark Men</t>
  </si>
  <si>
    <t>MA</t>
  </si>
  <si>
    <t>Massachusetts</t>
  </si>
  <si>
    <t>David Mor</t>
  </si>
  <si>
    <t>MD</t>
  </si>
  <si>
    <t>Maryland</t>
  </si>
  <si>
    <t>Anne Trevel</t>
  </si>
  <si>
    <t>David Nut</t>
  </si>
  <si>
    <t>ME</t>
  </si>
  <si>
    <t>Maine</t>
  </si>
  <si>
    <t>George Os</t>
  </si>
  <si>
    <t>MI</t>
  </si>
  <si>
    <t>Michigan</t>
  </si>
  <si>
    <t>John Pu</t>
  </si>
  <si>
    <t>MN</t>
  </si>
  <si>
    <t>Minnesota</t>
  </si>
  <si>
    <t>Mary Glin</t>
  </si>
  <si>
    <t>MO</t>
  </si>
  <si>
    <t>Missouri</t>
  </si>
  <si>
    <t>Helen Goo</t>
  </si>
  <si>
    <t>MS</t>
  </si>
  <si>
    <t>Mississippi</t>
  </si>
  <si>
    <t>Sharon Ho</t>
  </si>
  <si>
    <t>MT</t>
  </si>
  <si>
    <t>Montana</t>
  </si>
  <si>
    <t>Nigel Eva</t>
  </si>
  <si>
    <t>NC</t>
  </si>
  <si>
    <t>North Carolina</t>
  </si>
  <si>
    <t>John Steven</t>
  </si>
  <si>
    <t>ND</t>
  </si>
  <si>
    <t>North Dakota</t>
  </si>
  <si>
    <t>Emma Buckel</t>
  </si>
  <si>
    <t>NE</t>
  </si>
  <si>
    <t>Nebraska</t>
  </si>
  <si>
    <t>Cathe McKin</t>
  </si>
  <si>
    <t>NH</t>
  </si>
  <si>
    <t>New Hampshire</t>
  </si>
  <si>
    <t>Marianne Eagle</t>
  </si>
  <si>
    <t>NJ</t>
  </si>
  <si>
    <t>New Jersey</t>
  </si>
  <si>
    <t>Will Woodcock</t>
  </si>
  <si>
    <t>NM</t>
  </si>
  <si>
    <t>New Mexico</t>
  </si>
  <si>
    <t>Bill Wraggen</t>
  </si>
  <si>
    <t>NV</t>
  </si>
  <si>
    <t>Nevada</t>
  </si>
  <si>
    <t>Tom Ble</t>
  </si>
  <si>
    <t>NY</t>
  </si>
  <si>
    <t>New York</t>
  </si>
  <si>
    <t>Nickister Brown</t>
  </si>
  <si>
    <t>Alanovic Camp</t>
  </si>
  <si>
    <t>Stepy Hep</t>
  </si>
  <si>
    <t>OH</t>
  </si>
  <si>
    <t>Ohio</t>
  </si>
  <si>
    <t>Andy Garci</t>
  </si>
  <si>
    <t>OK</t>
  </si>
  <si>
    <t>Oklahoma</t>
  </si>
  <si>
    <t>Lucia Berg</t>
  </si>
  <si>
    <t>OR</t>
  </si>
  <si>
    <t>Oregon</t>
  </si>
  <si>
    <t>Bill Est</t>
  </si>
  <si>
    <t>PA</t>
  </si>
  <si>
    <t>Pennsylvania</t>
  </si>
  <si>
    <t>Fionalla Bru</t>
  </si>
  <si>
    <t>RI</t>
  </si>
  <si>
    <t>Rhode Island</t>
  </si>
  <si>
    <t>Julietta Co</t>
  </si>
  <si>
    <t>SC</t>
  </si>
  <si>
    <t>South Carolina</t>
  </si>
  <si>
    <t>Jimmy Mahon</t>
  </si>
  <si>
    <t>SD</t>
  </si>
  <si>
    <t>South Dakota</t>
  </si>
  <si>
    <t>David Month</t>
  </si>
  <si>
    <t>TN</t>
  </si>
  <si>
    <t>Tennessee</t>
  </si>
  <si>
    <t>Jonat Rey</t>
  </si>
  <si>
    <t>TX</t>
  </si>
  <si>
    <t>Texas</t>
  </si>
  <si>
    <t>Stevy Rot</t>
  </si>
  <si>
    <t>Rosy Coop</t>
  </si>
  <si>
    <t>UT</t>
  </si>
  <si>
    <t>Utah</t>
  </si>
  <si>
    <t>Angela Falcon</t>
  </si>
  <si>
    <t>VA</t>
  </si>
  <si>
    <t>Virginia</t>
  </si>
  <si>
    <t>Ed Simpson</t>
  </si>
  <si>
    <t>VT</t>
  </si>
  <si>
    <t>Vermont</t>
  </si>
  <si>
    <t>Derek Crag</t>
  </si>
  <si>
    <t>WA</t>
  </si>
  <si>
    <t>Washington</t>
  </si>
  <si>
    <t>William Wallace</t>
  </si>
  <si>
    <t>WI</t>
  </si>
  <si>
    <t>Wisconsin</t>
  </si>
  <si>
    <t>Andrey Sheva</t>
  </si>
  <si>
    <t>WV</t>
  </si>
  <si>
    <t>West Virginia</t>
  </si>
  <si>
    <t>Ivan Dragon</t>
  </si>
  <si>
    <t>WY</t>
  </si>
  <si>
    <t>Wyoming</t>
  </si>
  <si>
    <t>Gordon Kayis</t>
  </si>
  <si>
    <t>BMW</t>
  </si>
  <si>
    <t>FORD</t>
  </si>
  <si>
    <t>MAZDA</t>
  </si>
  <si>
    <t>CHEVROLET</t>
  </si>
  <si>
    <t>Net Sale Amount</t>
  </si>
  <si>
    <t>Target Sale Amount</t>
  </si>
  <si>
    <t>N/T</t>
  </si>
  <si>
    <t>T/N</t>
  </si>
  <si>
    <t>Sum of NET SALE AMOUNT</t>
  </si>
  <si>
    <t>SELLERS</t>
  </si>
  <si>
    <t>Total</t>
  </si>
  <si>
    <t>2018</t>
  </si>
  <si>
    <t>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</si>
</sst>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quot;$&quot;#,##0"/>
    <numFmt numFmtId="166" formatCode="&quot;$&quot;#,##0.00"/>
  </numFmts>
  <fonts count="5" x14ac:knownFonts="1">
    <font>
      <sz val="11"/>
      <color theme="1"/>
      <name val="Calibri"/>
      <family val="2"/>
      <charset val="162"/>
      <scheme val="minor"/>
    </font>
    <font>
      <sz val="11"/>
      <color theme="1"/>
      <name val="Calibri"/>
      <family val="2"/>
      <scheme val="minor"/>
    </font>
    <font>
      <sz val="11"/>
      <color theme="1"/>
      <name val="Calibri"/>
      <family val="2"/>
      <charset val="162"/>
      <scheme val="minor"/>
    </font>
    <font>
      <sz val="8"/>
      <name val="Calibri"/>
      <family val="2"/>
      <charset val="162"/>
      <scheme val="minor"/>
    </font>
    <font>
      <sz val="11"/>
      <color theme="0"/>
      <name val="Calibri"/>
      <family val="2"/>
      <scheme val="minor"/>
    </font>
  </fonts>
  <fills count="5">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rgb="FFCFAFE7"/>
        <bgColor indexed="64"/>
      </patternFill>
    </fill>
  </fills>
  <borders count="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top/>
      <bottom style="double">
        <color indexed="64"/>
      </bottom>
      <diagonal/>
    </border>
  </borders>
  <cellStyleXfs count="7">
    <xf numFmtId="0" fontId="0"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cellStyleXfs>
  <cellXfs count="31">
    <xf numFmtId="0" fontId="0" fillId="0" borderId="0" xfId="0"/>
    <xf numFmtId="0" fontId="1" fillId="0" borderId="0" xfId="1"/>
    <xf numFmtId="0" fontId="1" fillId="0" borderId="0" xfId="1" applyAlignment="1">
      <alignment horizontal="center" vertical="center"/>
    </xf>
    <xf numFmtId="0" fontId="1" fillId="0" borderId="0" xfId="1" applyAlignment="1">
      <alignment horizontal="left" vertical="center"/>
    </xf>
    <xf numFmtId="164" fontId="0" fillId="0" borderId="0" xfId="2" applyNumberFormat="1" applyFont="1"/>
    <xf numFmtId="44" fontId="0" fillId="0" borderId="0" xfId="2" applyFont="1"/>
    <xf numFmtId="9" fontId="0" fillId="0" borderId="0" xfId="3" applyFont="1"/>
    <xf numFmtId="165" fontId="0" fillId="0" borderId="0" xfId="0" applyNumberFormat="1"/>
    <xf numFmtId="164" fontId="0" fillId="0" borderId="0" xfId="4" applyNumberFormat="1" applyFont="1"/>
    <xf numFmtId="9" fontId="0" fillId="0" borderId="0" xfId="5" applyFont="1"/>
    <xf numFmtId="0" fontId="1" fillId="0" borderId="1" xfId="1" applyBorder="1"/>
    <xf numFmtId="0" fontId="1" fillId="0" borderId="2" xfId="1" applyBorder="1"/>
    <xf numFmtId="0" fontId="1" fillId="0" borderId="4" xfId="1" applyBorder="1"/>
    <xf numFmtId="0" fontId="0" fillId="0" borderId="6" xfId="0" applyBorder="1"/>
    <xf numFmtId="165" fontId="0" fillId="0" borderId="6" xfId="6" applyNumberFormat="1" applyFont="1" applyBorder="1" applyAlignment="1">
      <alignment horizontal="center"/>
    </xf>
    <xf numFmtId="0" fontId="4" fillId="2" borderId="6" xfId="0" applyFont="1" applyFill="1" applyBorder="1" applyAlignment="1">
      <alignment horizontal="center"/>
    </xf>
    <xf numFmtId="9" fontId="0" fillId="0" borderId="6" xfId="4" applyNumberFormat="1" applyFont="1" applyBorder="1" applyAlignment="1">
      <alignment horizontal="center"/>
    </xf>
    <xf numFmtId="0" fontId="0" fillId="3" borderId="6" xfId="0" applyFill="1" applyBorder="1"/>
    <xf numFmtId="165" fontId="0" fillId="3" borderId="6" xfId="6" applyNumberFormat="1" applyFont="1" applyFill="1" applyBorder="1" applyAlignment="1">
      <alignment horizontal="center"/>
    </xf>
    <xf numFmtId="9" fontId="0" fillId="3" borderId="6" xfId="4" applyNumberFormat="1" applyFont="1" applyFill="1" applyBorder="1" applyAlignment="1">
      <alignment horizontal="center"/>
    </xf>
    <xf numFmtId="0" fontId="0" fillId="0" borderId="0" xfId="0" pivotButton="1"/>
    <xf numFmtId="0" fontId="0" fillId="0" borderId="0" xfId="0" applyAlignment="1">
      <alignment horizontal="center"/>
    </xf>
    <xf numFmtId="166" fontId="0" fillId="0" borderId="0" xfId="0" applyNumberFormat="1" applyAlignment="1">
      <alignment horizontal="center"/>
    </xf>
    <xf numFmtId="165" fontId="0" fillId="0" borderId="0" xfId="0" applyNumberFormat="1" applyAlignment="1">
      <alignment horizontal="center"/>
    </xf>
    <xf numFmtId="0" fontId="1" fillId="4" borderId="0" xfId="1" applyFill="1"/>
    <xf numFmtId="0" fontId="1" fillId="4" borderId="2" xfId="1" applyFill="1" applyBorder="1"/>
    <xf numFmtId="0" fontId="1" fillId="4" borderId="3" xfId="1" applyFill="1" applyBorder="1"/>
    <xf numFmtId="0" fontId="1" fillId="4" borderId="5" xfId="1" applyFill="1" applyBorder="1"/>
    <xf numFmtId="9" fontId="1" fillId="4" borderId="0" xfId="5" applyFont="1" applyFill="1" applyBorder="1"/>
    <xf numFmtId="0" fontId="1" fillId="4" borderId="4" xfId="1" applyFill="1" applyBorder="1"/>
    <xf numFmtId="0" fontId="1" fillId="4" borderId="7" xfId="1" applyFill="1" applyBorder="1"/>
  </cellXfs>
  <cellStyles count="7">
    <cellStyle name="Comma" xfId="6" builtinId="3"/>
    <cellStyle name="Currency" xfId="4" builtinId="4"/>
    <cellStyle name="Normal" xfId="0" builtinId="0"/>
    <cellStyle name="Normal 2" xfId="1" xr:uid="{3F332FB3-1E3E-434E-855A-2469328AB301}"/>
    <cellStyle name="ParaBirimi 2" xfId="2" xr:uid="{318A412C-175B-43E0-9F3F-012D36835E03}"/>
    <cellStyle name="Percent" xfId="5" builtinId="5"/>
    <cellStyle name="Yüzde 2" xfId="3" xr:uid="{262116BD-74AA-40AA-8D42-02A8855D4660}"/>
  </cellStyles>
  <dxfs count="6">
    <dxf>
      <font>
        <b val="0"/>
        <i val="0"/>
        <strike val="0"/>
        <condense val="0"/>
        <extend val="0"/>
        <outline val="0"/>
        <shadow val="0"/>
        <u val="none"/>
        <vertAlign val="baseline"/>
        <sz val="11"/>
        <color theme="1"/>
        <name val="Calibri"/>
        <family val="2"/>
        <charset val="162"/>
        <scheme val="minor"/>
      </font>
    </dxf>
    <dxf>
      <font>
        <b val="0"/>
        <i val="0"/>
        <strike val="0"/>
        <condense val="0"/>
        <extend val="0"/>
        <outline val="0"/>
        <shadow val="0"/>
        <u val="none"/>
        <vertAlign val="baseline"/>
        <sz val="11"/>
        <color theme="1"/>
        <name val="Calibri"/>
        <family val="2"/>
        <charset val="162"/>
        <scheme val="minor"/>
      </font>
    </dxf>
    <dxf>
      <font>
        <b val="0"/>
        <i val="0"/>
        <strike val="0"/>
        <condense val="0"/>
        <extend val="0"/>
        <outline val="0"/>
        <shadow val="0"/>
        <u val="none"/>
        <vertAlign val="baseline"/>
        <sz val="11"/>
        <color theme="1"/>
        <name val="Calibri"/>
        <family val="2"/>
        <charset val="162"/>
        <scheme val="minor"/>
      </font>
      <numFmt numFmtId="164" formatCode="_(&quot;$&quot;* #,##0_);_(&quot;$&quot;* \(#,##0\);_(&quot;$&quot;* &quot;-&quot;??_);_(@_)"/>
    </dxf>
    <dxf>
      <alignment horizontal="left" vertical="center" textRotation="0" wrapText="0" indent="0" justifyLastLine="0" shrinkToFit="0" readingOrder="0"/>
    </dxf>
    <dxf>
      <alignment horizontal="center" vertical="center" textRotation="0" wrapText="0" indent="0" justifyLastLine="0" shrinkToFit="0" readingOrder="0"/>
    </dxf>
    <dxf>
      <numFmt numFmtId="165" formatCode="&quot;$&quot;#,##0"/>
    </dxf>
  </dxfs>
  <tableStyles count="0" defaultTableStyle="TableStyleMedium2" defaultPivotStyle="PivotStyleLight16"/>
  <colors>
    <mruColors>
      <color rgb="FF23AD03"/>
      <color rgb="FFECC004"/>
      <color rgb="FFFB5353"/>
      <color rgb="FFFF4F4F"/>
      <color rgb="FFCFAFE7"/>
      <color rgb="FF6DFBF4"/>
      <color rgb="FFF8A54A"/>
      <color rgb="FF4472C4"/>
      <color rgb="FFFF0D0D"/>
      <color rgb="FF2FE6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Dashboard.xlsm]Sheet1!PivotTable1</c:name>
    <c:fmtId val="3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c:f>
              <c:strCache>
                <c:ptCount val="1"/>
                <c:pt idx="0">
                  <c:v>Total</c:v>
                </c:pt>
              </c:strCache>
            </c:strRef>
          </c:tx>
          <c:spPr>
            <a:solidFill>
              <a:schemeClr val="accent1"/>
            </a:solidFill>
            <a:ln>
              <a:noFill/>
            </a:ln>
            <a:effectLst/>
          </c:spPr>
          <c:invertIfNegative val="0"/>
          <c:cat>
            <c:multiLvlStrRef>
              <c:f>Sheet1!$A$4:$B$112</c:f>
              <c:multiLvlStrCache>
                <c:ptCount val="59"/>
                <c:lvl>
                  <c:pt idx="0">
                    <c:v>Graham Grady</c:v>
                  </c:pt>
                  <c:pt idx="1">
                    <c:v>Jenny Hhapman</c:v>
                  </c:pt>
                  <c:pt idx="2">
                    <c:v>Julie El</c:v>
                  </c:pt>
                  <c:pt idx="3">
                    <c:v>Alex Funning</c:v>
                  </c:pt>
                  <c:pt idx="4">
                    <c:v>David Craus</c:v>
                  </c:pt>
                  <c:pt idx="5">
                    <c:v>Graham Eva</c:v>
                  </c:pt>
                  <c:pt idx="6">
                    <c:v>Peter Do</c:v>
                  </c:pt>
                  <c:pt idx="7">
                    <c:v>Simon Dan</c:v>
                  </c:pt>
                  <c:pt idx="8">
                    <c:v>Jim Farron</c:v>
                  </c:pt>
                  <c:pt idx="9">
                    <c:v>Krank Field</c:v>
                  </c:pt>
                  <c:pt idx="10">
                    <c:v>Andrew Gwy</c:v>
                  </c:pt>
                  <c:pt idx="11">
                    <c:v>Mark Hen</c:v>
                  </c:pt>
                  <c:pt idx="12">
                    <c:v>Pat Gla</c:v>
                  </c:pt>
                  <c:pt idx="13">
                    <c:v>George How</c:v>
                  </c:pt>
                  <c:pt idx="14">
                    <c:v>Gra Jones</c:v>
                  </c:pt>
                  <c:pt idx="15">
                    <c:v>Justin Mad</c:v>
                  </c:pt>
                  <c:pt idx="16">
                    <c:v>Anna Tu</c:v>
                  </c:pt>
                  <c:pt idx="17">
                    <c:v>Chi Onw</c:v>
                  </c:pt>
                  <c:pt idx="18">
                    <c:v>Raul May</c:v>
                  </c:pt>
                  <c:pt idx="19">
                    <c:v>Mike Ka</c:v>
                  </c:pt>
                  <c:pt idx="20">
                    <c:v>Conor Mcman</c:v>
                  </c:pt>
                  <c:pt idx="21">
                    <c:v>Bridget Phillip</c:v>
                  </c:pt>
                  <c:pt idx="22">
                    <c:v>Mark Men</c:v>
                  </c:pt>
                  <c:pt idx="23">
                    <c:v>George Os</c:v>
                  </c:pt>
                  <c:pt idx="24">
                    <c:v>Anne Trevel</c:v>
                  </c:pt>
                  <c:pt idx="25">
                    <c:v>David Nut</c:v>
                  </c:pt>
                  <c:pt idx="26">
                    <c:v>David Mor</c:v>
                  </c:pt>
                  <c:pt idx="27">
                    <c:v>John Pu</c:v>
                  </c:pt>
                  <c:pt idx="28">
                    <c:v>Mary Glin</c:v>
                  </c:pt>
                  <c:pt idx="29">
                    <c:v>Sharon Ho</c:v>
                  </c:pt>
                  <c:pt idx="30">
                    <c:v>Helen Goo</c:v>
                  </c:pt>
                  <c:pt idx="31">
                    <c:v>Nigel Eva</c:v>
                  </c:pt>
                  <c:pt idx="32">
                    <c:v>Cathe McKin</c:v>
                  </c:pt>
                  <c:pt idx="33">
                    <c:v>Tom Ble</c:v>
                  </c:pt>
                  <c:pt idx="34">
                    <c:v>Marianne Eagle</c:v>
                  </c:pt>
                  <c:pt idx="35">
                    <c:v>Will Woodcock</c:v>
                  </c:pt>
                  <c:pt idx="36">
                    <c:v>Bill Wraggen</c:v>
                  </c:pt>
                  <c:pt idx="37">
                    <c:v>Alanovic Camp</c:v>
                  </c:pt>
                  <c:pt idx="38">
                    <c:v>Nickister Brown</c:v>
                  </c:pt>
                  <c:pt idx="39">
                    <c:v>Stepy Hep</c:v>
                  </c:pt>
                  <c:pt idx="40">
                    <c:v>John Steven</c:v>
                  </c:pt>
                  <c:pt idx="41">
                    <c:v>Emma Buckel</c:v>
                  </c:pt>
                  <c:pt idx="42">
                    <c:v>Andy Garci</c:v>
                  </c:pt>
                  <c:pt idx="43">
                    <c:v>Lucia Berg</c:v>
                  </c:pt>
                  <c:pt idx="44">
                    <c:v>Bill Est</c:v>
                  </c:pt>
                  <c:pt idx="45">
                    <c:v>Fionalla Bru</c:v>
                  </c:pt>
                  <c:pt idx="46">
                    <c:v>Julietta Co</c:v>
                  </c:pt>
                  <c:pt idx="47">
                    <c:v>Jimmy Mahon</c:v>
                  </c:pt>
                  <c:pt idx="48">
                    <c:v>David Month</c:v>
                  </c:pt>
                  <c:pt idx="49">
                    <c:v>Jonat Rey</c:v>
                  </c:pt>
                  <c:pt idx="50">
                    <c:v>Rosy Coop</c:v>
                  </c:pt>
                  <c:pt idx="51">
                    <c:v>Stevy Rot</c:v>
                  </c:pt>
                  <c:pt idx="52">
                    <c:v>Angela Falcon</c:v>
                  </c:pt>
                  <c:pt idx="53">
                    <c:v>Derek Crag</c:v>
                  </c:pt>
                  <c:pt idx="54">
                    <c:v>Ed Simpson</c:v>
                  </c:pt>
                  <c:pt idx="55">
                    <c:v>William Wallace</c:v>
                  </c:pt>
                  <c:pt idx="56">
                    <c:v>Ivan Dragon</c:v>
                  </c:pt>
                  <c:pt idx="57">
                    <c:v>Andrey Sheva</c:v>
                  </c:pt>
                  <c:pt idx="58">
                    <c:v>Gordon Kayis</c:v>
                  </c:pt>
                </c:lvl>
                <c:lvl>
                  <c:pt idx="0">
                    <c:v>Alabama</c:v>
                  </c:pt>
                  <c:pt idx="1">
                    <c:v>Alaska</c:v>
                  </c:pt>
                  <c:pt idx="2">
                    <c:v>Arizona</c:v>
                  </c:pt>
                  <c:pt idx="3">
                    <c:v>Arkansas</c:v>
                  </c:pt>
                  <c:pt idx="4">
                    <c:v>California</c:v>
                  </c:pt>
                  <c:pt idx="8">
                    <c:v>Colorado</c:v>
                  </c:pt>
                  <c:pt idx="9">
                    <c:v>Connecticut</c:v>
                  </c:pt>
                  <c:pt idx="10">
                    <c:v>Delaware</c:v>
                  </c:pt>
                  <c:pt idx="11">
                    <c:v>Florida</c:v>
                  </c:pt>
                  <c:pt idx="13">
                    <c:v>Georgia</c:v>
                  </c:pt>
                  <c:pt idx="14">
                    <c:v>Hawaii</c:v>
                  </c:pt>
                  <c:pt idx="15">
                    <c:v>Idaho</c:v>
                  </c:pt>
                  <c:pt idx="16">
                    <c:v>Illinois</c:v>
                  </c:pt>
                  <c:pt idx="18">
                    <c:v>Indiana</c:v>
                  </c:pt>
                  <c:pt idx="19">
                    <c:v>Iowa</c:v>
                  </c:pt>
                  <c:pt idx="20">
                    <c:v>Kansas</c:v>
                  </c:pt>
                  <c:pt idx="21">
                    <c:v>Kentucky</c:v>
                  </c:pt>
                  <c:pt idx="22">
                    <c:v>Louisiana</c:v>
                  </c:pt>
                  <c:pt idx="23">
                    <c:v>Maine</c:v>
                  </c:pt>
                  <c:pt idx="24">
                    <c:v>Maryland</c:v>
                  </c:pt>
                  <c:pt idx="26">
                    <c:v>Massachusetts</c:v>
                  </c:pt>
                  <c:pt idx="27">
                    <c:v>Michigan</c:v>
                  </c:pt>
                  <c:pt idx="28">
                    <c:v>Minnesota</c:v>
                  </c:pt>
                  <c:pt idx="29">
                    <c:v>Mississippi</c:v>
                  </c:pt>
                  <c:pt idx="30">
                    <c:v>Missouri</c:v>
                  </c:pt>
                  <c:pt idx="31">
                    <c:v>Montana</c:v>
                  </c:pt>
                  <c:pt idx="32">
                    <c:v>Nebraska</c:v>
                  </c:pt>
                  <c:pt idx="33">
                    <c:v>Nevada</c:v>
                  </c:pt>
                  <c:pt idx="34">
                    <c:v>New Hampshire</c:v>
                  </c:pt>
                  <c:pt idx="35">
                    <c:v>New Jersey</c:v>
                  </c:pt>
                  <c:pt idx="36">
                    <c:v>New Mexico</c:v>
                  </c:pt>
                  <c:pt idx="37">
                    <c:v>New York</c:v>
                  </c:pt>
                  <c:pt idx="40">
                    <c:v>North Carolina</c:v>
                  </c:pt>
                  <c:pt idx="41">
                    <c:v>North Dakota</c:v>
                  </c:pt>
                  <c:pt idx="42">
                    <c:v>Ohio</c:v>
                  </c:pt>
                  <c:pt idx="43">
                    <c:v>Oklahoma</c:v>
                  </c:pt>
                  <c:pt idx="44">
                    <c:v>Oregon</c:v>
                  </c:pt>
                  <c:pt idx="45">
                    <c:v>Pennsylvania</c:v>
                  </c:pt>
                  <c:pt idx="46">
                    <c:v>Rhode Island</c:v>
                  </c:pt>
                  <c:pt idx="47">
                    <c:v>South Carolina</c:v>
                  </c:pt>
                  <c:pt idx="48">
                    <c:v>South Dakota</c:v>
                  </c:pt>
                  <c:pt idx="49">
                    <c:v>Tennessee</c:v>
                  </c:pt>
                  <c:pt idx="50">
                    <c:v>Texas</c:v>
                  </c:pt>
                  <c:pt idx="52">
                    <c:v>Utah</c:v>
                  </c:pt>
                  <c:pt idx="53">
                    <c:v>Vermont</c:v>
                  </c:pt>
                  <c:pt idx="54">
                    <c:v>Virginia</c:v>
                  </c:pt>
                  <c:pt idx="55">
                    <c:v>Washington</c:v>
                  </c:pt>
                  <c:pt idx="56">
                    <c:v>West Virginia</c:v>
                  </c:pt>
                  <c:pt idx="57">
                    <c:v>Wisconsin</c:v>
                  </c:pt>
                  <c:pt idx="58">
                    <c:v>Wyoming</c:v>
                  </c:pt>
                </c:lvl>
              </c:multiLvlStrCache>
            </c:multiLvlStrRef>
          </c:cat>
          <c:val>
            <c:numRef>
              <c:f>Sheet1!$C$4:$C$112</c:f>
              <c:numCache>
                <c:formatCode>"$"#,##0</c:formatCode>
                <c:ptCount val="59"/>
                <c:pt idx="0">
                  <c:v>5309338.0092500011</c:v>
                </c:pt>
                <c:pt idx="1">
                  <c:v>5866408.0639999984</c:v>
                </c:pt>
                <c:pt idx="2">
                  <c:v>5125823.7252500001</c:v>
                </c:pt>
                <c:pt idx="3">
                  <c:v>4118857.6814999999</c:v>
                </c:pt>
                <c:pt idx="4">
                  <c:v>6218783.5189999994</c:v>
                </c:pt>
                <c:pt idx="5">
                  <c:v>4869388.7572500007</c:v>
                </c:pt>
                <c:pt idx="6">
                  <c:v>7427165.9112500018</c:v>
                </c:pt>
                <c:pt idx="7">
                  <c:v>4212031.7532500001</c:v>
                </c:pt>
                <c:pt idx="8">
                  <c:v>1862561.61775</c:v>
                </c:pt>
                <c:pt idx="9">
                  <c:v>5832908.45175</c:v>
                </c:pt>
                <c:pt idx="10">
                  <c:v>3796909.1097499994</c:v>
                </c:pt>
                <c:pt idx="11">
                  <c:v>4232472.5965</c:v>
                </c:pt>
                <c:pt idx="12">
                  <c:v>3642409.0747500001</c:v>
                </c:pt>
                <c:pt idx="13">
                  <c:v>6775839.3190000001</c:v>
                </c:pt>
                <c:pt idx="14">
                  <c:v>7723112.5587499999</c:v>
                </c:pt>
                <c:pt idx="15">
                  <c:v>5985513.3652499989</c:v>
                </c:pt>
                <c:pt idx="16">
                  <c:v>5769820.2980000004</c:v>
                </c:pt>
                <c:pt idx="17">
                  <c:v>3536076.5060000005</c:v>
                </c:pt>
                <c:pt idx="18">
                  <c:v>5705775.3520000009</c:v>
                </c:pt>
                <c:pt idx="19">
                  <c:v>4033467.3852499998</c:v>
                </c:pt>
                <c:pt idx="20">
                  <c:v>3390106.4745000009</c:v>
                </c:pt>
                <c:pt idx="21">
                  <c:v>5437743.9367500003</c:v>
                </c:pt>
                <c:pt idx="22">
                  <c:v>4141951.7455000002</c:v>
                </c:pt>
                <c:pt idx="23">
                  <c:v>6623436.5897499993</c:v>
                </c:pt>
                <c:pt idx="24">
                  <c:v>5517731.6550000003</c:v>
                </c:pt>
                <c:pt idx="25">
                  <c:v>5969532.6740000006</c:v>
                </c:pt>
                <c:pt idx="26">
                  <c:v>4992330.9479999999</c:v>
                </c:pt>
                <c:pt idx="27">
                  <c:v>3483421.1549999998</c:v>
                </c:pt>
                <c:pt idx="28">
                  <c:v>1983542.9410000001</c:v>
                </c:pt>
                <c:pt idx="29">
                  <c:v>7109412.1297500012</c:v>
                </c:pt>
                <c:pt idx="30">
                  <c:v>3569902.5419999999</c:v>
                </c:pt>
                <c:pt idx="31">
                  <c:v>5649905.75825</c:v>
                </c:pt>
                <c:pt idx="32">
                  <c:v>4131157.8587499997</c:v>
                </c:pt>
                <c:pt idx="33">
                  <c:v>6974962.3902499992</c:v>
                </c:pt>
                <c:pt idx="34">
                  <c:v>5092892.2315000007</c:v>
                </c:pt>
                <c:pt idx="35">
                  <c:v>4335236.0272500003</c:v>
                </c:pt>
                <c:pt idx="36">
                  <c:v>4087025.6682500001</c:v>
                </c:pt>
                <c:pt idx="37">
                  <c:v>3328690.6432500002</c:v>
                </c:pt>
                <c:pt idx="38">
                  <c:v>6387397.6654999992</c:v>
                </c:pt>
                <c:pt idx="39">
                  <c:v>6485134.5985000003</c:v>
                </c:pt>
                <c:pt idx="40">
                  <c:v>3936041.3307499997</c:v>
                </c:pt>
                <c:pt idx="41">
                  <c:v>3194928.1115000001</c:v>
                </c:pt>
                <c:pt idx="42">
                  <c:v>4599000.5079999994</c:v>
                </c:pt>
                <c:pt idx="43">
                  <c:v>4036689.97</c:v>
                </c:pt>
                <c:pt idx="44">
                  <c:v>3471518.81</c:v>
                </c:pt>
                <c:pt idx="45">
                  <c:v>8104397.8752499996</c:v>
                </c:pt>
                <c:pt idx="46">
                  <c:v>3876522.14175</c:v>
                </c:pt>
                <c:pt idx="47">
                  <c:v>4898864.977500001</c:v>
                </c:pt>
                <c:pt idx="48">
                  <c:v>4421114.4020000007</c:v>
                </c:pt>
                <c:pt idx="49">
                  <c:v>7803351.1692500012</c:v>
                </c:pt>
                <c:pt idx="50">
                  <c:v>4411301.7039999999</c:v>
                </c:pt>
                <c:pt idx="51">
                  <c:v>5592871.9680000003</c:v>
                </c:pt>
                <c:pt idx="52">
                  <c:v>4447487.6522500003</c:v>
                </c:pt>
                <c:pt idx="53">
                  <c:v>4391938.2482499992</c:v>
                </c:pt>
                <c:pt idx="54">
                  <c:v>3942655.9272500002</c:v>
                </c:pt>
                <c:pt idx="55">
                  <c:v>3526848.7365000001</c:v>
                </c:pt>
                <c:pt idx="56">
                  <c:v>3493066.5662499997</c:v>
                </c:pt>
                <c:pt idx="57">
                  <c:v>4729355.6555000003</c:v>
                </c:pt>
                <c:pt idx="58">
                  <c:v>4466399.5630000001</c:v>
                </c:pt>
              </c:numCache>
            </c:numRef>
          </c:val>
          <c:extLst>
            <c:ext xmlns:c16="http://schemas.microsoft.com/office/drawing/2014/chart" uri="{C3380CC4-5D6E-409C-BE32-E72D297353CC}">
              <c16:uniqueId val="{00000000-843B-4E30-842E-CEE31075393C}"/>
            </c:ext>
          </c:extLst>
        </c:ser>
        <c:dLbls>
          <c:showLegendKey val="0"/>
          <c:showVal val="0"/>
          <c:showCatName val="0"/>
          <c:showSerName val="0"/>
          <c:showPercent val="0"/>
          <c:showBubbleSize val="0"/>
        </c:dLbls>
        <c:gapWidth val="182"/>
        <c:axId val="1532314927"/>
        <c:axId val="1532315407"/>
      </c:barChart>
      <c:catAx>
        <c:axId val="153231492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315407"/>
        <c:crosses val="autoZero"/>
        <c:auto val="1"/>
        <c:lblAlgn val="ctr"/>
        <c:lblOffset val="100"/>
        <c:noMultiLvlLbl val="0"/>
      </c:catAx>
      <c:valAx>
        <c:axId val="1532315407"/>
        <c:scaling>
          <c:orientation val="minMax"/>
        </c:scaling>
        <c:delete val="0"/>
        <c:axPos val="b"/>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31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Worksheet!$N$13</c:f>
              <c:strCache>
                <c:ptCount val="1"/>
                <c:pt idx="0">
                  <c:v>2020</c:v>
                </c:pt>
              </c:strCache>
            </c:strRef>
          </c:tx>
          <c:spPr>
            <a:solidFill>
              <a:schemeClr val="accent1"/>
            </a:solidFill>
            <a:ln>
              <a:noFill/>
            </a:ln>
            <a:effectLst/>
          </c:spPr>
          <c:invertIfNegative val="0"/>
          <c:cat>
            <c:strRef>
              <c:f>Worksheet!$M$14:$M$18</c:f>
              <c:strCache>
                <c:ptCount val="5"/>
                <c:pt idx="0">
                  <c:v>MERCEDES</c:v>
                </c:pt>
                <c:pt idx="1">
                  <c:v>BMW</c:v>
                </c:pt>
                <c:pt idx="2">
                  <c:v>FORD</c:v>
                </c:pt>
                <c:pt idx="3">
                  <c:v>MAZDA</c:v>
                </c:pt>
                <c:pt idx="4">
                  <c:v>CHEVROLET</c:v>
                </c:pt>
              </c:strCache>
            </c:strRef>
          </c:cat>
          <c:val>
            <c:numRef>
              <c:f>Worksheet!$N$14:$N$18</c:f>
              <c:numCache>
                <c:formatCode>"$"#,##0.00</c:formatCode>
                <c:ptCount val="5"/>
                <c:pt idx="0">
                  <c:v>30171771</c:v>
                </c:pt>
                <c:pt idx="1">
                  <c:v>17788458</c:v>
                </c:pt>
                <c:pt idx="2">
                  <c:v>38563077</c:v>
                </c:pt>
                <c:pt idx="3">
                  <c:v>22939296</c:v>
                </c:pt>
                <c:pt idx="4">
                  <c:v>35219513</c:v>
                </c:pt>
              </c:numCache>
            </c:numRef>
          </c:val>
          <c:extLst>
            <c:ext xmlns:c16="http://schemas.microsoft.com/office/drawing/2014/chart" uri="{C3380CC4-5D6E-409C-BE32-E72D297353CC}">
              <c16:uniqueId val="{00000000-5E99-45A7-826E-6C81BCF2EC8D}"/>
            </c:ext>
          </c:extLst>
        </c:ser>
        <c:ser>
          <c:idx val="1"/>
          <c:order val="1"/>
          <c:tx>
            <c:strRef>
              <c:f>Worksheet!$O$13</c:f>
              <c:strCache>
                <c:ptCount val="1"/>
                <c:pt idx="0">
                  <c:v>2019</c:v>
                </c:pt>
              </c:strCache>
            </c:strRef>
          </c:tx>
          <c:spPr>
            <a:solidFill>
              <a:schemeClr val="accent2"/>
            </a:solidFill>
            <a:ln>
              <a:noFill/>
            </a:ln>
            <a:effectLst/>
          </c:spPr>
          <c:invertIfNegative val="0"/>
          <c:cat>
            <c:strRef>
              <c:f>Worksheet!$M$14:$M$18</c:f>
              <c:strCache>
                <c:ptCount val="5"/>
                <c:pt idx="0">
                  <c:v>MERCEDES</c:v>
                </c:pt>
                <c:pt idx="1">
                  <c:v>BMW</c:v>
                </c:pt>
                <c:pt idx="2">
                  <c:v>FORD</c:v>
                </c:pt>
                <c:pt idx="3">
                  <c:v>MAZDA</c:v>
                </c:pt>
                <c:pt idx="4">
                  <c:v>CHEVROLET</c:v>
                </c:pt>
              </c:strCache>
            </c:strRef>
          </c:cat>
          <c:val>
            <c:numRef>
              <c:f>Worksheet!$O$14:$O$18</c:f>
              <c:numCache>
                <c:formatCode>"$"#,##0.00</c:formatCode>
                <c:ptCount val="5"/>
                <c:pt idx="0">
                  <c:v>17119042.839000005</c:v>
                </c:pt>
                <c:pt idx="1">
                  <c:v>9696997.8989999983</c:v>
                </c:pt>
                <c:pt idx="2">
                  <c:v>21034718.774999991</c:v>
                </c:pt>
                <c:pt idx="3">
                  <c:v>12920499.387000004</c:v>
                </c:pt>
                <c:pt idx="4">
                  <c:v>20032255.052999999</c:v>
                </c:pt>
              </c:numCache>
            </c:numRef>
          </c:val>
          <c:extLst>
            <c:ext xmlns:c16="http://schemas.microsoft.com/office/drawing/2014/chart" uri="{C3380CC4-5D6E-409C-BE32-E72D297353CC}">
              <c16:uniqueId val="{00000001-5E99-45A7-826E-6C81BCF2EC8D}"/>
            </c:ext>
          </c:extLst>
        </c:ser>
        <c:ser>
          <c:idx val="2"/>
          <c:order val="2"/>
          <c:tx>
            <c:strRef>
              <c:f>Worksheet!$P$13</c:f>
              <c:strCache>
                <c:ptCount val="1"/>
                <c:pt idx="0">
                  <c:v>2018</c:v>
                </c:pt>
              </c:strCache>
            </c:strRef>
          </c:tx>
          <c:spPr>
            <a:solidFill>
              <a:schemeClr val="accent3"/>
            </a:solidFill>
            <a:ln>
              <a:noFill/>
            </a:ln>
            <a:effectLst/>
          </c:spPr>
          <c:invertIfNegative val="0"/>
          <c:cat>
            <c:strRef>
              <c:f>Worksheet!$M$14:$M$18</c:f>
              <c:strCache>
                <c:ptCount val="5"/>
                <c:pt idx="0">
                  <c:v>MERCEDES</c:v>
                </c:pt>
                <c:pt idx="1">
                  <c:v>BMW</c:v>
                </c:pt>
                <c:pt idx="2">
                  <c:v>FORD</c:v>
                </c:pt>
                <c:pt idx="3">
                  <c:v>MAZDA</c:v>
                </c:pt>
                <c:pt idx="4">
                  <c:v>CHEVROLET</c:v>
                </c:pt>
              </c:strCache>
            </c:strRef>
          </c:cat>
          <c:val>
            <c:numRef>
              <c:f>Worksheet!$P$14:$P$18</c:f>
              <c:numCache>
                <c:formatCode>"$"#,##0.00</c:formatCode>
                <c:ptCount val="5"/>
                <c:pt idx="0">
                  <c:v>11651494.895999998</c:v>
                </c:pt>
                <c:pt idx="1">
                  <c:v>7830346.9702500002</c:v>
                </c:pt>
                <c:pt idx="2">
                  <c:v>16905078.695250001</c:v>
                </c:pt>
                <c:pt idx="3">
                  <c:v>10361173.481999997</c:v>
                </c:pt>
                <c:pt idx="4">
                  <c:v>15846811.008750001</c:v>
                </c:pt>
              </c:numCache>
            </c:numRef>
          </c:val>
          <c:extLst>
            <c:ext xmlns:c16="http://schemas.microsoft.com/office/drawing/2014/chart" uri="{C3380CC4-5D6E-409C-BE32-E72D297353CC}">
              <c16:uniqueId val="{00000002-5E99-45A7-826E-6C81BCF2EC8D}"/>
            </c:ext>
          </c:extLst>
        </c:ser>
        <c:dLbls>
          <c:showLegendKey val="0"/>
          <c:showVal val="0"/>
          <c:showCatName val="0"/>
          <c:showSerName val="0"/>
          <c:showPercent val="0"/>
          <c:showBubbleSize val="0"/>
        </c:dLbls>
        <c:gapWidth val="219"/>
        <c:axId val="1214619759"/>
        <c:axId val="1214624559"/>
      </c:barChart>
      <c:lineChart>
        <c:grouping val="standard"/>
        <c:varyColors val="0"/>
        <c:ser>
          <c:idx val="3"/>
          <c:order val="3"/>
          <c:tx>
            <c:strRef>
              <c:f>Worksheet!$Q$13</c:f>
              <c:strCache>
                <c:ptCount val="1"/>
                <c:pt idx="0">
                  <c:v>Total</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Worksheet!$M$14:$M$18</c:f>
              <c:strCache>
                <c:ptCount val="5"/>
                <c:pt idx="0">
                  <c:v>MERCEDES</c:v>
                </c:pt>
                <c:pt idx="1">
                  <c:v>BMW</c:v>
                </c:pt>
                <c:pt idx="2">
                  <c:v>FORD</c:v>
                </c:pt>
                <c:pt idx="3">
                  <c:v>MAZDA</c:v>
                </c:pt>
                <c:pt idx="4">
                  <c:v>CHEVROLET</c:v>
                </c:pt>
              </c:strCache>
            </c:strRef>
          </c:cat>
          <c:val>
            <c:numRef>
              <c:f>Worksheet!$Q$14:$Q$18</c:f>
              <c:numCache>
                <c:formatCode>"$"#,##0</c:formatCode>
                <c:ptCount val="5"/>
                <c:pt idx="0">
                  <c:v>58942308.734999999</c:v>
                </c:pt>
                <c:pt idx="1">
                  <c:v>35315802.86925</c:v>
                </c:pt>
                <c:pt idx="2">
                  <c:v>76502874.470249996</c:v>
                </c:pt>
                <c:pt idx="3">
                  <c:v>46220968.869000003</c:v>
                </c:pt>
                <c:pt idx="4">
                  <c:v>71098579.06175001</c:v>
                </c:pt>
              </c:numCache>
            </c:numRef>
          </c:val>
          <c:smooth val="0"/>
          <c:extLst>
            <c:ext xmlns:c16="http://schemas.microsoft.com/office/drawing/2014/chart" uri="{C3380CC4-5D6E-409C-BE32-E72D297353CC}">
              <c16:uniqueId val="{00000003-5E99-45A7-826E-6C81BCF2EC8D}"/>
            </c:ext>
          </c:extLst>
        </c:ser>
        <c:dLbls>
          <c:showLegendKey val="0"/>
          <c:showVal val="0"/>
          <c:showCatName val="0"/>
          <c:showSerName val="0"/>
          <c:showPercent val="0"/>
          <c:showBubbleSize val="0"/>
        </c:dLbls>
        <c:marker val="1"/>
        <c:smooth val="0"/>
        <c:axId val="1214619759"/>
        <c:axId val="1214624559"/>
      </c:lineChart>
      <c:catAx>
        <c:axId val="121461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14624559"/>
        <c:crosses val="autoZero"/>
        <c:auto val="1"/>
        <c:lblAlgn val="ctr"/>
        <c:lblOffset val="100"/>
        <c:noMultiLvlLbl val="0"/>
      </c:catAx>
      <c:valAx>
        <c:axId val="12146245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14619759"/>
        <c:crosses val="autoZero"/>
        <c:crossBetween val="between"/>
      </c:valAx>
      <c:spPr>
        <a:noFill/>
        <a:ln>
          <a:noFill/>
        </a:ln>
        <a:effectLst/>
      </c:spPr>
    </c:plotArea>
    <c:legend>
      <c:legendPos val="b"/>
      <c:layout>
        <c:manualLayout>
          <c:xMode val="edge"/>
          <c:yMode val="edge"/>
          <c:x val="0.32999740489259871"/>
          <c:y val="0.88008088600752477"/>
          <c:w val="0.39006763703973801"/>
          <c:h val="0.1101630139332984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7030A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ysClr val="windowText" lastClr="000000"/>
                </a:solidFill>
                <a:latin typeface="+mn-lt"/>
                <a:ea typeface="+mn-ea"/>
                <a:cs typeface="+mn-cs"/>
              </a:defRPr>
            </a:pPr>
            <a:r>
              <a:rPr lang="en-US">
                <a:solidFill>
                  <a:schemeClr val="bg1"/>
                </a:solidFill>
              </a:rPr>
              <a:t>Net Sale Amount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380-4128-88AD-9BB09ACD2F9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380-4128-88AD-9BB09ACD2F9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380-4128-88AD-9BB09ACD2F9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380-4128-88AD-9BB09ACD2F9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380-4128-88AD-9BB09ACD2F9F}"/>
              </c:ext>
            </c:extLst>
          </c:dPt>
          <c:dLbls>
            <c:dLbl>
              <c:idx val="0"/>
              <c:layout>
                <c:manualLayout>
                  <c:x val="-0.1255599300087489"/>
                  <c:y val="0.2239023767862350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380-4128-88AD-9BB09ACD2F9F}"/>
                </c:ext>
              </c:extLst>
            </c:dLbl>
            <c:dLbl>
              <c:idx val="1"/>
              <c:layout>
                <c:manualLayout>
                  <c:x val="-0.13252690288713911"/>
                  <c:y val="1.2386993292504255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380-4128-88AD-9BB09ACD2F9F}"/>
                </c:ext>
              </c:extLst>
            </c:dLbl>
            <c:dLbl>
              <c:idx val="2"/>
              <c:layout>
                <c:manualLayout>
                  <c:x val="-8.492213473315835E-2"/>
                  <c:y val="-0.1744101778944297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380-4128-88AD-9BB09ACD2F9F}"/>
                </c:ext>
              </c:extLst>
            </c:dLbl>
            <c:dLbl>
              <c:idx val="3"/>
              <c:layout>
                <c:manualLayout>
                  <c:x val="0.14284120734908132"/>
                  <c:y val="-0.1537952026829979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380-4128-88AD-9BB09ACD2F9F}"/>
                </c:ext>
              </c:extLst>
            </c:dLbl>
            <c:dLbl>
              <c:idx val="4"/>
              <c:layout>
                <c:manualLayout>
                  <c:x val="0.16980572578543154"/>
                  <c:y val="0.2139523563014830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380-4128-88AD-9BB09ACD2F9F}"/>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Ref>
              <c:f>Worksheet!$J$1:$J$5</c:f>
              <c:strCache>
                <c:ptCount val="5"/>
                <c:pt idx="0">
                  <c:v>MERCEDES</c:v>
                </c:pt>
                <c:pt idx="1">
                  <c:v>BMW</c:v>
                </c:pt>
                <c:pt idx="2">
                  <c:v>FORD</c:v>
                </c:pt>
                <c:pt idx="3">
                  <c:v>MAZDA</c:v>
                </c:pt>
                <c:pt idx="4">
                  <c:v>CHEVROLET</c:v>
                </c:pt>
              </c:strCache>
            </c:strRef>
          </c:cat>
          <c:val>
            <c:numRef>
              <c:f>Worksheet!$K$1:$K$5</c:f>
              <c:numCache>
                <c:formatCode>_("$"* #,##0_);_("$"* \(#,##0\);_("$"* "-"??_);_(@_)</c:formatCode>
                <c:ptCount val="5"/>
                <c:pt idx="0">
                  <c:v>11651494.895999998</c:v>
                </c:pt>
                <c:pt idx="1">
                  <c:v>7830346.9702500002</c:v>
                </c:pt>
                <c:pt idx="2">
                  <c:v>16905078.695250001</c:v>
                </c:pt>
                <c:pt idx="3">
                  <c:v>10361173.481999997</c:v>
                </c:pt>
                <c:pt idx="4">
                  <c:v>15846811.008750001</c:v>
                </c:pt>
              </c:numCache>
            </c:numRef>
          </c:val>
          <c:extLst>
            <c:ext xmlns:c16="http://schemas.microsoft.com/office/drawing/2014/chart" uri="{C3380CC4-5D6E-409C-BE32-E72D297353CC}">
              <c16:uniqueId val="{0000000A-E380-4128-88AD-9BB09ACD2F9F}"/>
            </c:ext>
          </c:extLst>
        </c:ser>
        <c:dLbls>
          <c:dLblPos val="inEnd"/>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chart>
  <c:spPr>
    <a:solidFill>
      <a:srgbClr val="CFAFE7"/>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Dashboard.xlsm]Sheet1!PivotTable1</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t>Sales made by Sellers/State</a:t>
            </a:r>
          </a:p>
        </c:rich>
      </c:tx>
      <c:layout>
        <c:manualLayout>
          <c:xMode val="edge"/>
          <c:yMode val="edge"/>
          <c:x val="0.39029552738413842"/>
          <c:y val="1.72147599197159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Sheet1!$A$4:$B$112</c:f>
              <c:multiLvlStrCache>
                <c:ptCount val="59"/>
                <c:lvl>
                  <c:pt idx="0">
                    <c:v>Graham Grady</c:v>
                  </c:pt>
                  <c:pt idx="1">
                    <c:v>Jenny Hhapman</c:v>
                  </c:pt>
                  <c:pt idx="2">
                    <c:v>Julie El</c:v>
                  </c:pt>
                  <c:pt idx="3">
                    <c:v>Alex Funning</c:v>
                  </c:pt>
                  <c:pt idx="4">
                    <c:v>David Craus</c:v>
                  </c:pt>
                  <c:pt idx="5">
                    <c:v>Graham Eva</c:v>
                  </c:pt>
                  <c:pt idx="6">
                    <c:v>Peter Do</c:v>
                  </c:pt>
                  <c:pt idx="7">
                    <c:v>Simon Dan</c:v>
                  </c:pt>
                  <c:pt idx="8">
                    <c:v>Jim Farron</c:v>
                  </c:pt>
                  <c:pt idx="9">
                    <c:v>Krank Field</c:v>
                  </c:pt>
                  <c:pt idx="10">
                    <c:v>Andrew Gwy</c:v>
                  </c:pt>
                  <c:pt idx="11">
                    <c:v>Mark Hen</c:v>
                  </c:pt>
                  <c:pt idx="12">
                    <c:v>Pat Gla</c:v>
                  </c:pt>
                  <c:pt idx="13">
                    <c:v>George How</c:v>
                  </c:pt>
                  <c:pt idx="14">
                    <c:v>Gra Jones</c:v>
                  </c:pt>
                  <c:pt idx="15">
                    <c:v>Justin Mad</c:v>
                  </c:pt>
                  <c:pt idx="16">
                    <c:v>Anna Tu</c:v>
                  </c:pt>
                  <c:pt idx="17">
                    <c:v>Chi Onw</c:v>
                  </c:pt>
                  <c:pt idx="18">
                    <c:v>Raul May</c:v>
                  </c:pt>
                  <c:pt idx="19">
                    <c:v>Mike Ka</c:v>
                  </c:pt>
                  <c:pt idx="20">
                    <c:v>Conor Mcman</c:v>
                  </c:pt>
                  <c:pt idx="21">
                    <c:v>Bridget Phillip</c:v>
                  </c:pt>
                  <c:pt idx="22">
                    <c:v>Mark Men</c:v>
                  </c:pt>
                  <c:pt idx="23">
                    <c:v>George Os</c:v>
                  </c:pt>
                  <c:pt idx="24">
                    <c:v>Anne Trevel</c:v>
                  </c:pt>
                  <c:pt idx="25">
                    <c:v>David Nut</c:v>
                  </c:pt>
                  <c:pt idx="26">
                    <c:v>David Mor</c:v>
                  </c:pt>
                  <c:pt idx="27">
                    <c:v>John Pu</c:v>
                  </c:pt>
                  <c:pt idx="28">
                    <c:v>Mary Glin</c:v>
                  </c:pt>
                  <c:pt idx="29">
                    <c:v>Sharon Ho</c:v>
                  </c:pt>
                  <c:pt idx="30">
                    <c:v>Helen Goo</c:v>
                  </c:pt>
                  <c:pt idx="31">
                    <c:v>Nigel Eva</c:v>
                  </c:pt>
                  <c:pt idx="32">
                    <c:v>Cathe McKin</c:v>
                  </c:pt>
                  <c:pt idx="33">
                    <c:v>Tom Ble</c:v>
                  </c:pt>
                  <c:pt idx="34">
                    <c:v>Marianne Eagle</c:v>
                  </c:pt>
                  <c:pt idx="35">
                    <c:v>Will Woodcock</c:v>
                  </c:pt>
                  <c:pt idx="36">
                    <c:v>Bill Wraggen</c:v>
                  </c:pt>
                  <c:pt idx="37">
                    <c:v>Alanovic Camp</c:v>
                  </c:pt>
                  <c:pt idx="38">
                    <c:v>Nickister Brown</c:v>
                  </c:pt>
                  <c:pt idx="39">
                    <c:v>Stepy Hep</c:v>
                  </c:pt>
                  <c:pt idx="40">
                    <c:v>John Steven</c:v>
                  </c:pt>
                  <c:pt idx="41">
                    <c:v>Emma Buckel</c:v>
                  </c:pt>
                  <c:pt idx="42">
                    <c:v>Andy Garci</c:v>
                  </c:pt>
                  <c:pt idx="43">
                    <c:v>Lucia Berg</c:v>
                  </c:pt>
                  <c:pt idx="44">
                    <c:v>Bill Est</c:v>
                  </c:pt>
                  <c:pt idx="45">
                    <c:v>Fionalla Bru</c:v>
                  </c:pt>
                  <c:pt idx="46">
                    <c:v>Julietta Co</c:v>
                  </c:pt>
                  <c:pt idx="47">
                    <c:v>Jimmy Mahon</c:v>
                  </c:pt>
                  <c:pt idx="48">
                    <c:v>David Month</c:v>
                  </c:pt>
                  <c:pt idx="49">
                    <c:v>Jonat Rey</c:v>
                  </c:pt>
                  <c:pt idx="50">
                    <c:v>Rosy Coop</c:v>
                  </c:pt>
                  <c:pt idx="51">
                    <c:v>Stevy Rot</c:v>
                  </c:pt>
                  <c:pt idx="52">
                    <c:v>Angela Falcon</c:v>
                  </c:pt>
                  <c:pt idx="53">
                    <c:v>Derek Crag</c:v>
                  </c:pt>
                  <c:pt idx="54">
                    <c:v>Ed Simpson</c:v>
                  </c:pt>
                  <c:pt idx="55">
                    <c:v>William Wallace</c:v>
                  </c:pt>
                  <c:pt idx="56">
                    <c:v>Ivan Dragon</c:v>
                  </c:pt>
                  <c:pt idx="57">
                    <c:v>Andrey Sheva</c:v>
                  </c:pt>
                  <c:pt idx="58">
                    <c:v>Gordon Kayis</c:v>
                  </c:pt>
                </c:lvl>
                <c:lvl>
                  <c:pt idx="0">
                    <c:v>Alabama</c:v>
                  </c:pt>
                  <c:pt idx="1">
                    <c:v>Alaska</c:v>
                  </c:pt>
                  <c:pt idx="2">
                    <c:v>Arizona</c:v>
                  </c:pt>
                  <c:pt idx="3">
                    <c:v>Arkansas</c:v>
                  </c:pt>
                  <c:pt idx="4">
                    <c:v>California</c:v>
                  </c:pt>
                  <c:pt idx="8">
                    <c:v>Colorado</c:v>
                  </c:pt>
                  <c:pt idx="9">
                    <c:v>Connecticut</c:v>
                  </c:pt>
                  <c:pt idx="10">
                    <c:v>Delaware</c:v>
                  </c:pt>
                  <c:pt idx="11">
                    <c:v>Florida</c:v>
                  </c:pt>
                  <c:pt idx="13">
                    <c:v>Georgia</c:v>
                  </c:pt>
                  <c:pt idx="14">
                    <c:v>Hawaii</c:v>
                  </c:pt>
                  <c:pt idx="15">
                    <c:v>Idaho</c:v>
                  </c:pt>
                  <c:pt idx="16">
                    <c:v>Illinois</c:v>
                  </c:pt>
                  <c:pt idx="18">
                    <c:v>Indiana</c:v>
                  </c:pt>
                  <c:pt idx="19">
                    <c:v>Iowa</c:v>
                  </c:pt>
                  <c:pt idx="20">
                    <c:v>Kansas</c:v>
                  </c:pt>
                  <c:pt idx="21">
                    <c:v>Kentucky</c:v>
                  </c:pt>
                  <c:pt idx="22">
                    <c:v>Louisiana</c:v>
                  </c:pt>
                  <c:pt idx="23">
                    <c:v>Maine</c:v>
                  </c:pt>
                  <c:pt idx="24">
                    <c:v>Maryland</c:v>
                  </c:pt>
                  <c:pt idx="26">
                    <c:v>Massachusetts</c:v>
                  </c:pt>
                  <c:pt idx="27">
                    <c:v>Michigan</c:v>
                  </c:pt>
                  <c:pt idx="28">
                    <c:v>Minnesota</c:v>
                  </c:pt>
                  <c:pt idx="29">
                    <c:v>Mississippi</c:v>
                  </c:pt>
                  <c:pt idx="30">
                    <c:v>Missouri</c:v>
                  </c:pt>
                  <c:pt idx="31">
                    <c:v>Montana</c:v>
                  </c:pt>
                  <c:pt idx="32">
                    <c:v>Nebraska</c:v>
                  </c:pt>
                  <c:pt idx="33">
                    <c:v>Nevada</c:v>
                  </c:pt>
                  <c:pt idx="34">
                    <c:v>New Hampshire</c:v>
                  </c:pt>
                  <c:pt idx="35">
                    <c:v>New Jersey</c:v>
                  </c:pt>
                  <c:pt idx="36">
                    <c:v>New Mexico</c:v>
                  </c:pt>
                  <c:pt idx="37">
                    <c:v>New York</c:v>
                  </c:pt>
                  <c:pt idx="40">
                    <c:v>North Carolina</c:v>
                  </c:pt>
                  <c:pt idx="41">
                    <c:v>North Dakota</c:v>
                  </c:pt>
                  <c:pt idx="42">
                    <c:v>Ohio</c:v>
                  </c:pt>
                  <c:pt idx="43">
                    <c:v>Oklahoma</c:v>
                  </c:pt>
                  <c:pt idx="44">
                    <c:v>Oregon</c:v>
                  </c:pt>
                  <c:pt idx="45">
                    <c:v>Pennsylvania</c:v>
                  </c:pt>
                  <c:pt idx="46">
                    <c:v>Rhode Island</c:v>
                  </c:pt>
                  <c:pt idx="47">
                    <c:v>South Carolina</c:v>
                  </c:pt>
                  <c:pt idx="48">
                    <c:v>South Dakota</c:v>
                  </c:pt>
                  <c:pt idx="49">
                    <c:v>Tennessee</c:v>
                  </c:pt>
                  <c:pt idx="50">
                    <c:v>Texas</c:v>
                  </c:pt>
                  <c:pt idx="52">
                    <c:v>Utah</c:v>
                  </c:pt>
                  <c:pt idx="53">
                    <c:v>Vermont</c:v>
                  </c:pt>
                  <c:pt idx="54">
                    <c:v>Virginia</c:v>
                  </c:pt>
                  <c:pt idx="55">
                    <c:v>Washington</c:v>
                  </c:pt>
                  <c:pt idx="56">
                    <c:v>West Virginia</c:v>
                  </c:pt>
                  <c:pt idx="57">
                    <c:v>Wisconsin</c:v>
                  </c:pt>
                  <c:pt idx="58">
                    <c:v>Wyoming</c:v>
                  </c:pt>
                </c:lvl>
              </c:multiLvlStrCache>
            </c:multiLvlStrRef>
          </c:cat>
          <c:val>
            <c:numRef>
              <c:f>Sheet1!$C$4:$C$112</c:f>
              <c:numCache>
                <c:formatCode>"$"#,##0</c:formatCode>
                <c:ptCount val="59"/>
                <c:pt idx="0">
                  <c:v>5309338.0092500011</c:v>
                </c:pt>
                <c:pt idx="1">
                  <c:v>5866408.0639999984</c:v>
                </c:pt>
                <c:pt idx="2">
                  <c:v>5125823.7252500001</c:v>
                </c:pt>
                <c:pt idx="3">
                  <c:v>4118857.6814999999</c:v>
                </c:pt>
                <c:pt idx="4">
                  <c:v>6218783.5189999994</c:v>
                </c:pt>
                <c:pt idx="5">
                  <c:v>4869388.7572500007</c:v>
                </c:pt>
                <c:pt idx="6">
                  <c:v>7427165.9112500018</c:v>
                </c:pt>
                <c:pt idx="7">
                  <c:v>4212031.7532500001</c:v>
                </c:pt>
                <c:pt idx="8">
                  <c:v>1862561.61775</c:v>
                </c:pt>
                <c:pt idx="9">
                  <c:v>5832908.45175</c:v>
                </c:pt>
                <c:pt idx="10">
                  <c:v>3796909.1097499994</c:v>
                </c:pt>
                <c:pt idx="11">
                  <c:v>4232472.5965</c:v>
                </c:pt>
                <c:pt idx="12">
                  <c:v>3642409.0747500001</c:v>
                </c:pt>
                <c:pt idx="13">
                  <c:v>6775839.3190000001</c:v>
                </c:pt>
                <c:pt idx="14">
                  <c:v>7723112.5587499999</c:v>
                </c:pt>
                <c:pt idx="15">
                  <c:v>5985513.3652499989</c:v>
                </c:pt>
                <c:pt idx="16">
                  <c:v>5769820.2980000004</c:v>
                </c:pt>
                <c:pt idx="17">
                  <c:v>3536076.5060000005</c:v>
                </c:pt>
                <c:pt idx="18">
                  <c:v>5705775.3520000009</c:v>
                </c:pt>
                <c:pt idx="19">
                  <c:v>4033467.3852499998</c:v>
                </c:pt>
                <c:pt idx="20">
                  <c:v>3390106.4745000009</c:v>
                </c:pt>
                <c:pt idx="21">
                  <c:v>5437743.9367500003</c:v>
                </c:pt>
                <c:pt idx="22">
                  <c:v>4141951.7455000002</c:v>
                </c:pt>
                <c:pt idx="23">
                  <c:v>6623436.5897499993</c:v>
                </c:pt>
                <c:pt idx="24">
                  <c:v>5517731.6550000003</c:v>
                </c:pt>
                <c:pt idx="25">
                  <c:v>5969532.6740000006</c:v>
                </c:pt>
                <c:pt idx="26">
                  <c:v>4992330.9479999999</c:v>
                </c:pt>
                <c:pt idx="27">
                  <c:v>3483421.1549999998</c:v>
                </c:pt>
                <c:pt idx="28">
                  <c:v>1983542.9410000001</c:v>
                </c:pt>
                <c:pt idx="29">
                  <c:v>7109412.1297500012</c:v>
                </c:pt>
                <c:pt idx="30">
                  <c:v>3569902.5419999999</c:v>
                </c:pt>
                <c:pt idx="31">
                  <c:v>5649905.75825</c:v>
                </c:pt>
                <c:pt idx="32">
                  <c:v>4131157.8587499997</c:v>
                </c:pt>
                <c:pt idx="33">
                  <c:v>6974962.3902499992</c:v>
                </c:pt>
                <c:pt idx="34">
                  <c:v>5092892.2315000007</c:v>
                </c:pt>
                <c:pt idx="35">
                  <c:v>4335236.0272500003</c:v>
                </c:pt>
                <c:pt idx="36">
                  <c:v>4087025.6682500001</c:v>
                </c:pt>
                <c:pt idx="37">
                  <c:v>3328690.6432500002</c:v>
                </c:pt>
                <c:pt idx="38">
                  <c:v>6387397.6654999992</c:v>
                </c:pt>
                <c:pt idx="39">
                  <c:v>6485134.5985000003</c:v>
                </c:pt>
                <c:pt idx="40">
                  <c:v>3936041.3307499997</c:v>
                </c:pt>
                <c:pt idx="41">
                  <c:v>3194928.1115000001</c:v>
                </c:pt>
                <c:pt idx="42">
                  <c:v>4599000.5079999994</c:v>
                </c:pt>
                <c:pt idx="43">
                  <c:v>4036689.97</c:v>
                </c:pt>
                <c:pt idx="44">
                  <c:v>3471518.81</c:v>
                </c:pt>
                <c:pt idx="45">
                  <c:v>8104397.8752499996</c:v>
                </c:pt>
                <c:pt idx="46">
                  <c:v>3876522.14175</c:v>
                </c:pt>
                <c:pt idx="47">
                  <c:v>4898864.977500001</c:v>
                </c:pt>
                <c:pt idx="48">
                  <c:v>4421114.4020000007</c:v>
                </c:pt>
                <c:pt idx="49">
                  <c:v>7803351.1692500012</c:v>
                </c:pt>
                <c:pt idx="50">
                  <c:v>4411301.7039999999</c:v>
                </c:pt>
                <c:pt idx="51">
                  <c:v>5592871.9680000003</c:v>
                </c:pt>
                <c:pt idx="52">
                  <c:v>4447487.6522500003</c:v>
                </c:pt>
                <c:pt idx="53">
                  <c:v>4391938.2482499992</c:v>
                </c:pt>
                <c:pt idx="54">
                  <c:v>3942655.9272500002</c:v>
                </c:pt>
                <c:pt idx="55">
                  <c:v>3526848.7365000001</c:v>
                </c:pt>
                <c:pt idx="56">
                  <c:v>3493066.5662499997</c:v>
                </c:pt>
                <c:pt idx="57">
                  <c:v>4729355.6555000003</c:v>
                </c:pt>
                <c:pt idx="58">
                  <c:v>4466399.5630000001</c:v>
                </c:pt>
              </c:numCache>
            </c:numRef>
          </c:val>
          <c:extLst>
            <c:ext xmlns:c16="http://schemas.microsoft.com/office/drawing/2014/chart" uri="{C3380CC4-5D6E-409C-BE32-E72D297353CC}">
              <c16:uniqueId val="{00000000-A129-4FE4-A331-98E0CDC8910D}"/>
            </c:ext>
          </c:extLst>
        </c:ser>
        <c:dLbls>
          <c:dLblPos val="outEnd"/>
          <c:showLegendKey val="0"/>
          <c:showVal val="1"/>
          <c:showCatName val="0"/>
          <c:showSerName val="0"/>
          <c:showPercent val="0"/>
          <c:showBubbleSize val="0"/>
        </c:dLbls>
        <c:gapWidth val="182"/>
        <c:axId val="1532314927"/>
        <c:axId val="1532315407"/>
      </c:barChart>
      <c:catAx>
        <c:axId val="1532314927"/>
        <c:scaling>
          <c:orientation val="minMax"/>
        </c:scaling>
        <c:delete val="1"/>
        <c:axPos val="l"/>
        <c:numFmt formatCode="General" sourceLinked="1"/>
        <c:majorTickMark val="out"/>
        <c:minorTickMark val="none"/>
        <c:tickLblPos val="nextTo"/>
        <c:crossAx val="1532315407"/>
        <c:crosses val="autoZero"/>
        <c:auto val="1"/>
        <c:lblAlgn val="ctr"/>
        <c:lblOffset val="100"/>
        <c:noMultiLvlLbl val="0"/>
      </c:catAx>
      <c:valAx>
        <c:axId val="1532315407"/>
        <c:scaling>
          <c:orientation val="minMax"/>
        </c:scaling>
        <c:delete val="0"/>
        <c:axPos val="b"/>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31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448946515397084E-2"/>
          <c:y val="3.3257747543461828E-2"/>
          <c:w val="0.95245813074014052"/>
          <c:h val="0.82744252206569413"/>
        </c:manualLayout>
      </c:layout>
      <c:barChart>
        <c:barDir val="col"/>
        <c:grouping val="clustered"/>
        <c:varyColors val="0"/>
        <c:ser>
          <c:idx val="0"/>
          <c:order val="0"/>
          <c:tx>
            <c:strRef>
              <c:f>Worksheet!$N$23</c:f>
              <c:strCache>
                <c:ptCount val="1"/>
                <c:pt idx="0">
                  <c:v>Target Sale Amount</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Worksheet!$M$24:$M$28</c:f>
              <c:strCache>
                <c:ptCount val="5"/>
                <c:pt idx="0">
                  <c:v>MERCEDES</c:v>
                </c:pt>
                <c:pt idx="1">
                  <c:v>BMW</c:v>
                </c:pt>
                <c:pt idx="2">
                  <c:v>FORD</c:v>
                </c:pt>
                <c:pt idx="3">
                  <c:v>MAZDA</c:v>
                </c:pt>
                <c:pt idx="4">
                  <c:v>CHEVROLET</c:v>
                </c:pt>
              </c:strCache>
            </c:strRef>
          </c:cat>
          <c:val>
            <c:numRef>
              <c:f>Worksheet!$N$24:$N$28</c:f>
              <c:numCache>
                <c:formatCode>"$"#,##0</c:formatCode>
                <c:ptCount val="5"/>
                <c:pt idx="0">
                  <c:v>371189.196</c:v>
                </c:pt>
                <c:pt idx="1">
                  <c:v>123800.508</c:v>
                </c:pt>
                <c:pt idx="2">
                  <c:v>194541.084</c:v>
                </c:pt>
                <c:pt idx="3">
                  <c:v>322039.06200000003</c:v>
                </c:pt>
                <c:pt idx="4">
                  <c:v>361358.73900000006</c:v>
                </c:pt>
              </c:numCache>
            </c:numRef>
          </c:val>
          <c:extLst>
            <c:ext xmlns:c16="http://schemas.microsoft.com/office/drawing/2014/chart" uri="{C3380CC4-5D6E-409C-BE32-E72D297353CC}">
              <c16:uniqueId val="{00000000-6CAD-4964-AC55-B81AB9EA26ED}"/>
            </c:ext>
          </c:extLst>
        </c:ser>
        <c:ser>
          <c:idx val="1"/>
          <c:order val="1"/>
          <c:tx>
            <c:strRef>
              <c:f>Worksheet!$O$23</c:f>
              <c:strCache>
                <c:ptCount val="1"/>
                <c:pt idx="0">
                  <c:v>Net Sale Amount</c:v>
                </c:pt>
              </c:strCache>
            </c:strRef>
          </c:tx>
          <c:spPr>
            <a:solidFill>
              <a:srgbClr val="FFB5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Worksheet!$M$24:$M$28</c:f>
              <c:strCache>
                <c:ptCount val="5"/>
                <c:pt idx="0">
                  <c:v>MERCEDES</c:v>
                </c:pt>
                <c:pt idx="1">
                  <c:v>BMW</c:v>
                </c:pt>
                <c:pt idx="2">
                  <c:v>FORD</c:v>
                </c:pt>
                <c:pt idx="3">
                  <c:v>MAZDA</c:v>
                </c:pt>
                <c:pt idx="4">
                  <c:v>CHEVROLET</c:v>
                </c:pt>
              </c:strCache>
            </c:strRef>
          </c:cat>
          <c:val>
            <c:numRef>
              <c:f>Worksheet!$O$24:$O$28</c:f>
              <c:numCache>
                <c:formatCode>"$"#,##0</c:formatCode>
                <c:ptCount val="5"/>
                <c:pt idx="0">
                  <c:v>296067.57300000003</c:v>
                </c:pt>
                <c:pt idx="1">
                  <c:v>180939.204</c:v>
                </c:pt>
                <c:pt idx="2">
                  <c:v>149010.19200000001</c:v>
                </c:pt>
                <c:pt idx="3">
                  <c:v>282335.61600000004</c:v>
                </c:pt>
                <c:pt idx="4">
                  <c:v>405970.92900000006</c:v>
                </c:pt>
              </c:numCache>
            </c:numRef>
          </c:val>
          <c:extLst>
            <c:ext xmlns:c16="http://schemas.microsoft.com/office/drawing/2014/chart" uri="{C3380CC4-5D6E-409C-BE32-E72D297353CC}">
              <c16:uniqueId val="{00000001-6CAD-4964-AC55-B81AB9EA26ED}"/>
            </c:ext>
          </c:extLst>
        </c:ser>
        <c:dLbls>
          <c:showLegendKey val="0"/>
          <c:showVal val="0"/>
          <c:showCatName val="0"/>
          <c:showSerName val="0"/>
          <c:showPercent val="0"/>
          <c:showBubbleSize val="0"/>
        </c:dLbls>
        <c:gapWidth val="28"/>
        <c:overlap val="-27"/>
        <c:axId val="1140825392"/>
        <c:axId val="1140829712"/>
      </c:barChart>
      <c:catAx>
        <c:axId val="114082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40829712"/>
        <c:crosses val="autoZero"/>
        <c:auto val="1"/>
        <c:lblAlgn val="ctr"/>
        <c:lblOffset val="100"/>
        <c:noMultiLvlLbl val="0"/>
      </c:catAx>
      <c:valAx>
        <c:axId val="1140829712"/>
        <c:scaling>
          <c:orientation val="minMax"/>
        </c:scaling>
        <c:delete val="1"/>
        <c:axPos val="l"/>
        <c:numFmt formatCode="&quot;$&quot;#,##0" sourceLinked="1"/>
        <c:majorTickMark val="none"/>
        <c:minorTickMark val="none"/>
        <c:tickLblPos val="nextTo"/>
        <c:crossAx val="1140825392"/>
        <c:crosses val="autoZero"/>
        <c:crossBetween val="between"/>
      </c:valAx>
      <c:spPr>
        <a:noFill/>
        <a:ln>
          <a:noFill/>
        </a:ln>
        <a:effectLst/>
      </c:spPr>
    </c:plotArea>
    <c:legend>
      <c:legendPos val="b"/>
      <c:layout>
        <c:manualLayout>
          <c:xMode val="edge"/>
          <c:yMode val="edge"/>
          <c:x val="0.29815830557647066"/>
          <c:y val="0.9278152135744937"/>
          <c:w val="0.41881017709091062"/>
          <c:h val="6.3114491640925821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colorVal">
        <cx:f>_xlchart.v5.1</cx:f>
      </cx:numDim>
    </cx:data>
  </cx:chartData>
  <cx:chart>
    <cx:title pos="t" align="ctr" overlay="0"/>
    <cx:plotArea>
      <cx:plotAreaRegion>
        <cx:series layoutId="regionMap" uniqueId="{F1D6EE94-07F8-45A5-B50D-095C708D5A56}">
          <cx:dataId val="0"/>
          <cx:layoutPr>
            <cx:geography cultureLanguage="en-US" cultureRegion="TR" attribution="Powered by Bing">
              <cx:geoCache provider="{E9337A44-BEBE-4D9F-B70C-5C5E7DAFC167}">
                <cx:binary>7H3ZbhtJ0u6rGL4+pc59GUwPMLVQpDZbsmzLvinQslT7mrU//QlKpC1V020NRgc/iP+wG+6WyGRF
5pexfRGZ/uft8I/b9G5dvxmyNDf/uB3+fBs2TfmPP/4wt+FdtjZHWXRbF6a4b45ui+yP4v4+ur37
43u97qM8+IMgzP64Ddd1cze8/dc/4duCu+KsuF03UZFftnf1eHVn2rQxf/Pe3rferL9nUe5Gpqmj
2wb/+dZZp9F9UefR+u2bu7yJmvF6LO/+fPvsc2/f/DH/tr88+U0KwjXtdxhL5RHhTAiNNXp44bdv
0iIPtm9bGOsjgSWRmGH98No9+2KdwfiXyfQg0fr79/rOGJjWw3+fj302B3jr32/f3BZt3mxWL4CF
/PPtxzxq7r6/+dCsmzvz9k1kCufxA06xmcjHDw8z/+P5+v/rn7NfwFrMfvMEovnC/e6tvyD073Rt
kldER7AjzBjHXG/RITN0ODkiUiuKNH2Oy+8l2Y/JbtwMj3+fHioe39bZKwJCyZEUghGBtoDAsj9V
FyWOFEOUEkQetUX/BZbfCfRLXB4HzoE5O0xg6mSdmzXo8asZMnaktFaIbpRl81LPkdHkiFGNOefq
0dDx3bMfDdm/XyDRL6D5MXKOzdWBYhNNRf6aSsOOiKaEKMweoZHPocEYH4FScS242Pmgx22xg+a3
Av0Kme3AOTBfDxIYp8jzu9smum2b3d797wMAho+4BA9DKd8bAEiweFQBdmSmMC+UZj8yzwbP0HGu
DxSdtKjX34vXg4aqIzBjnCNG9kKDET/iTCoqZs7fKX4vyq9w2Y2cg/LuIEFx79J1v67vXhEUfYSQ
koLQrZ8BD/80ApD8iAklGMXgjjavmdq8RKL92PwcOcPG9Q4Sm+O7og5eNZchR4KBqVJyG3zN/Iyi
R4wxKhnahgAztXmBQPuR+TFwBszxYWYxC7AB0fdXDACIOuKac0zoTFkUBGVKUkYgg3l4zRB5gST7
EfkxcIbI4jDD5c+RuS1yE+WvZ8cYOxIUrBOFVObx9dyOKQ1+nwBqej80LxJpPzhPhs7g+bw6SEt2
vo7yV3QxjB9RoGQY37mYmR0T+ohggRmS23ia7bbFY7z8W3H2w7IdNoPk/DCdy+r7OnzFUAy0hSqN
JNmxYLPsEmNQJ1AVCbHaczB+K8h+MLbDZmCs3IPUjyXEYFG0W5f/Pmd54CQhCENUPDdakN4fcSI3
8TJ78Cd499BHzfi9IPvR2I2bwbE8THN1cde/Obmrzd24W53/HhKGjjDVCPwJfvTkM6ZSgn5IxYEs
33qbmc16mUz70Xk6dobQxclBKsyq6F8x/GLkCFyF4JI9KgWCKOtpyqLp0Sb3F3irNAi06in/8jtp
9qPyOGqGx+owI+LzdT2m6/z7bl3+e33Z5PZgqcDDP8dCiiOJMNBleuvbZxHxSyTZj8fPkTNMzg/T
qazSNMqLyLweJhsbBg6eAePyaKRmTh5CYsyUoFz9TP2f6ckLJNqPzc+5zLBZHWa+cn0HTKUxd68Y
FFMOlRXI65HaJu8zBwOVF8oo1DJ3lZlZHPYikfaj82ToDJ7ri8N0L/n3aP2qDL8+ggKylhAAbF/P
rRqAAwyyQkJvSeaZ91/9XqD90PwYOANmdZjAXN8Nr1oTw8BFUsUU3gZlEA4/c/z6iEKtUssdYQYG
76lB+604+0HZDptBcn1zkLpy+tp1SgWUF4MFl/IxUJ5joiDTRKArT5L/p5j8Xp79oOzGzVA5/XCQ
qLxLUsjvX7WyD5mjogzC5EdY0BwXCUHyhqaU8oeJe4rLSyTaj8zPkTNs3h1m08UpLEt7m7xicglN
SptYmUBh5bkBUxz8CigSwPYIysyvvESU/aD8HDkD5fTLQSrMWdFG5pWdPjrSChyL4vN8EkMrBlZQ
8N+GAzNUXiTLflieDJ3hcnaomaUx69uwNXdN85qpDDmCpj0odcktez+zZhI6LhCHRiUF3PJTM3a+
fqE8+/GZDZ9hdH6gGEW3YRSsX7f4ogAbLdWWDvurXQPgIJ7eRNWb14yROX+BRL8A6MfIOTarg7Rr
F0XdhG+cdV0AG7De7eVX4GcgHKDA52s8yzMlkABg8ZQQj71Kc7Ls5QLtB2g+fgbThXOQMJ1HG0Kg
aF4RIbZJ+DWGpr4tITAzcRp6ZzedsdB4ttsW2/LYS2TZD86TacxwOT/MhPM8MqZo62i3Qq+gOJC/
CAlNlmx/IWDThykltCzxbX/MX0zb7yX6FTi7kXNsDrN3aVPWWK6z0oTRazYwMXokFBdY7xr+ZtEb
hAZcQn8TcDk/KjlPI4QXi7UfpdnwGVQXy4M0bxd33+rX7fzftGXCoQsKSPxAYUbdQOy94W32tzO/
RKJfAbSbyxybw+wE2Ji4zb9l+ZpWDrpiCVSgf1QC9CwxhVMzXBDoBti2bu6xci8Qaj9Cz2Y0A+n8
w0Eo0N+f7Xk0N4++6Nkn/9PDTRo4G8ol4rD8M+0Bio2Ci9pWcmZZ0Oys0a/l2Q/QbPizKRzGQabz
Im9etULA5BFkmxxr6L58eM28DkagMXDSiQg6YwteIMp+FH4MnKvI9UGoyDOp4fTfx2YdvmKYBtQ/
8APgPH5qwFMNeTiTIYHDIWJmun4nx34wHkc9mxNM6TCReEzR3HXyuvmMhO5kQZGCPprH13ObBeE0
VHM252h2LTS73fCY1rxUqv34PB89w+nCPUiN2YSa53dDdPuKjYCUHTECYRlm27jsL3ZMHGGoE0Cd
GvLRedz8e2l+gc6TmcyxOT9QbLr1a7aYU7BnXDAgBPYTnhgLiMiA0oE29Af/8xd0fifPr5B5HDdH
5dOBotK/+VLUyW7n/vd0APSeQS8TYZsjsfv8PhyXgTAZArTd2cCZt9no8O8k+hUyu5FzbL4cJDYf
ihaYzlf3OmDPKCw+pPyPTmfWa77xOoQi0Csxi8teKs9+dJ6PniH04TD9zbv6Lihes0pAQXcUHCaj
2+rmLMnEBB3BcWaM6cyY/V6Q/aDsxs3geHd1kArzLoxe0fFDcyCD9nKgnLd9GzPHD0eZJNzCwNUv
wrPfSfMLRB7mMMfjMEmy99AUaMa0W7/qBSaAi9ICemY3pejNa4aLlEeKKrVpt3k0cFBqexqWvVSq
/fg8Hz3D6f2/D1JvrkK4UOXNyrxuwzMQmoIoOFC2pf3n9zNsaGcMvZ2bewAeXoDjU5xeKtV+nJ6P
nuF0tTpInD6voTKQB82ruhxIQsGfcKl+EQ48uBw4Zbsr78w8z8tk2o/R07EzhD4fpiY9Bjn/D4rT
EBggOCFAdn2dM5unNjYRTjkDifOoS7Og+uVy7UdqPn6G1gfnIPXpUwTH0V/VN2361uAsB9qAsdc3
qSMBjkmx3QUP/LnNe4lE+xH6OXKGzafD1KRPd3UGlPRueV4hL2VwJooT+GemO3DfiRBEaAEczsNr
jsnvJfkFJLuBc0SuD1JbPt+Z5s3Pbfa0RPJsgv9pyQZUghHwP6A3D69ZPgqmTQD9Bvzaz3DvaZjw
YrH2gzQb/mwmf779fJiszuexgIsEg1dUHiB1oCeNiF/ctQWFaUhMNzfXoW3QvXv2I1X9AoF+Ac9u
JnNg/oconV9fJfjjzkV33ay9h8san9wm+PfvPswdLpGcDd2Gw3tt36MKrL7/+VapDRvw4w7IzXc8
i6N/3iIzH3O3Ns2fby1g5IDuYVCIYBILqQWwDj0o++NbEBgKruC6SIbE5kaofNN/B9dIasiy4BdS
U6CS4BI26LkyG8IK3oIDDxBTciQEh3s+CCRouwm+L9IRGJMfq7H9+U3eZu+LKG/Mn2+hTeXtm/Lx
c5vpcaY3ZCGGW/bggh04ki8QvH+7voINvvn4/0niLozxpKvlKMbwpombvHRFSfvWHqascAZZZ82i
rMb3aUGm3knDzoGmfu3kPioXcRflsT3RCd/4UZuFdp4nwok06u+GRliugi93lE8TOw2a97myLLtu
06/MqpVL26hc5IE2xyNFgVcPWow2LGK09DPOP8RNn58NQzNdpDFvelu1aFrKyvjM8eOsPoHjt4nb
Fv5gWzIN7SasK5tqUZ8OVR3bIqOpbQ08Pu5BOGLTWpQrOUX+qrDq5irXATupTfQ1lpV1E6WZdR1U
ubBZNeTHrSaBVwYltUtlynfTYJSbDeayU8F3biUwSR9mikNyyciYLLROQnfk1LLjIG+OUZDclzWN
ehvppnBzNDUeL6NpQaqmXFQTPD3syKWgA7Ij2Zw3RUXtlpDLCKtrv2vPsa9zOxzyD3014bOhL2M7
TfLOJqrf/JGdFWN2xlR542cNcSbcDCfJGHzVwl+JqujslNLLZEy+VryLbVkUH4bYmr4kaY7ckoah
m6iyXbRo7Jwoyh3YgtcD9T1fxsJOfLERobIFh6/W1UCP5STRO5pY1qLpkuJDYHT6qRhb9gkPND+m
eVo6VeDThcBqsPOmqewQZfdmKt9DajotfWadNGys1gXD9XWpm84OI59Qh5ap1ytSvk97vvTVpGzF
m+rd2IX1DUvUtTBRcVwMdXSMzRicCT+R3gTtpUtdCeXVqfqYTqVV2Yz2HwPmBycsK4x0ZGCyS6L9
9tZCVZ07skL0siEpvciiKsRuT8JB2UVYTV4a5h+ohQeP1nkduqSgVyZt9MIoP3cpDYXjg+bYcdRF
bphandNlQ6WP64qWySooMbaDaCzsGHNlN6oTxQXBQ3saBFbTLvra4h8l66NTlgn0lcHEXTM2kZNF
MYlcDmtZLLCq/dqmw4hO+7HizaqIEbc5j5vx3sr5ZB2ruij8+1HL/jwlNQ3tIGeJl8qI1jZOA6fM
Yvzh6UWuz0zEbVGOdRSE27t0f/z4r+sig38fbnb9+cvNVbw/f4KW6cc7fP/2U3CT08ZFmfmHNob+
x3f9vEN2Y11/XCg7M9ePt/7uTN1/8ubLDD0Q9kBl/drQP7ti76etfxy2s/X4SIINBTNPoCNzc8nf
T1tPocMJTDmCJgGGH93A1thv7hPgm4u24JYzEAL+54exBzYOjDJ4CMq5xASOgfwnxh5u55oZe7gc
CqpHiMARRgnBBJkZe05GiNSLqFvClcXYJWGUeuGUa4c3zc0okm8Kgc0oCzBZeTtoJ4mFsYdhTE4U
TkoHNepadSo5sdImOR/a9KxTzNjSEhekqqmdIiu3ZdxpBwzEABY7nxaMZsitNsY0VJVelNqKHC1a
7UhNLku/Qy4K/dyOmUo8XMnBDjA80wpQ58Q4h2eiCrlxYm66VF+3PCrsqiyII3j8TVglctMMPp7g
qXOKTtarsqtvsApLZ+IdteOJW17my09Wj65iir91NTxe8PImLeBq6KCh9lDIyIH2zUscKmOTHOYj
yqHxUF3dCBxru6llbvcWTA88JnGGDOxoZ8lVXasV2PvG8w0sTad9L2gyak9xck8Sa7CFgKUsVG1c
VMGXph0sAUuCjzAFWAakVhk0tLl+DZ/qEMjQlczyQp8Yuw1JsYxZXS6KNEhdUQl4N2GXvWobbzMy
Zr6yI92C5yUit4MRlqBMKfiZBk+XQZFeauCNvdTAI9Ng4qecgY/Je0q8tgKBaCkSF03Bx8TowfZl
q1xd5PdjXhXLitbE4f6YuH0yksDWaXDrpxaGddDX0OHaeA8236A4dsIsBoAbBQYVdcSpY22ufeUn
ZxU4I6e00mlRTuC1ewWrRw08tOdypbB1/bBJompU7sgq45YS9gEe6WXWqcipkb7uFe4cksAfGeKX
XQRCBXHCVtSq9QLHrXGLIBtOpG6I15WbXdTAZ+EIyEVkcOJWhSGe3AQfwhcDLBNsrDbNSgciiwvY
z/eDTqgNJ66UnfbRN8okYD/BT7HPB7vDVu72jTKO7AoYk8EqGVwql8hyOkeV0U5t6psHvLNA5XaX
wrZqephvEMKWkRoikKKqQrsVKj1BOLgHJYddLeCzKoTdqSRslWKjC0HVjB/TEH4UKv5GMQgCmqfs
rkyiixaWC869XI8TIN9XoCdS9v5Jr7LpPJSgHVqaG5nAFwoJCKsWNpMCbXxYjLwEpegt+GiZZN+y
oieej2R1khLDPebDpk0T45+MucZXmYlLh5R9bPc1BAa0KcvFlBHi1UmB3KxmsKSoAxmC0JwqYw3H
gSD4jFZ+5FTNRLxEglKOPT2L+ji387aAXZbDm0OfJ+fg5pFLERgCiAdTD6KV1EOgJyjtossu5BcP
6kXjaVoi3BJvYKmC0A4CiqKNCxtlADcLdXIShCg/HhBNvA5v1DBRhfOArZXB9C0/PxMdBIQBhi2Q
l5V2aA9r87DLJ5lMi6Ks9bEJwIWOWaoXgoap21sQwjxsgM0OBxW/jNgEkc0IZkx3oN9s0tPyAeam
7SnoAWyjISGN18XYX5cRt5Y8hKlOFjwrb7G19DUF68Wjb9EI/9Pj5D5IQD64GQ7sigXanNFGOyTH
/gmq2/xMRmi44AM/Vn38zYKoAkJaCH79hGx8PWhEOyFrGXDQ02Li+GyUoV5IAZssz2h+ZhkNT8/B
fMk4g+PXYBzwlNvRwI51mBobWQN8Ge47hxkqHNkg6tY1N3ZFTL3qBYS3Mu+UO0QZWqKCU89KAzCK
AQbj1gN0lkz0sd+SyxAOjxxPOB+PywaMScm6zuEVTNvvQIS+xaBFsiyWmQILlsmUPtomogfiPSht
F4nOsQKItnETvuc1bImas0syxuOx8C1l86bYuJ0eNlM1lAsjIsCvSJEbVgjSAcGGi1Ym95pxWJoR
NOBhreGehMRNMvjKFgOuLBeJx4bGuBYcPbJTxitbppb/nuApc0VRpcfKr+4rCb/O2tgDpS8hmAN7
wqw0WuC6vlXI4l5u4cApKvkpK1jhJVb43urbC1k0sU17FZyM0RDEtpWaFLuiHZFHkr5Adj5YonWn
dPqa8DTrbLjIiQkPzn4ay56mOv5G4mJwcRlr7kSIXPMgSV2jINA/HwPTnkQ9Aggp8gPf9gPMWi9G
VWyHRdS8DwMm/MAWEPzJRW2GLnbGpEHeMOraeBMLS+yIqrJOSr9dW01RfDe6u2URKlo7oENyrypq
TQKsxDQZB8x/v2zyuljoLBl0addWRZ0yrkHnY9ZZbgCuyCVY+ee6LyZrkdK8NxcJCZVc5ZqZbNmM
U2PdjAHrnLANuvTMDzVt7LpOsXCqMamiC94JMnoByX3rKm8hfAilABLvRyi2J42FCOlZEru59BJu
ZqACKpdCQVPf8yQ21RaZWFG3SxmN43E9hfdRAs6F5uq6rQsK2wq0jkWw0//+uUD8//W5DG4XIEKh
zdnQ58/VI2SAuinbJe4fjB3oII2S73lvJfZQJvd//zTgA/76NCmw2Fybh+CkwvOnTX1gsWjK22U6
wgbZRAI68S0vsAx6nNeWX9ku6CNP8DQMfxqV/69MAoBzQX+bBcwIzZ95wHbkLhGQEO3DkUZNgakh
cJEOfOmW9IHGBiBuNKg8nrM+EO1DwyqwfVAthN0MWcSPRABKH3D6DnokpdBwCmLDIu1SoWdoAs21
/fkp6wMHlOZbCQ6VAekDbUpw1SJIudnYT1ifYGR9msdBuDKZbE8LlYOdzElpTumYMTdlTWFsHU/Z
FZWWM2ZBaqNoiNwU4X6ZhLUVe77fggVqdP0BLJsFzi3VnyLVpMehtgLQglYXp8XAq0UrsiYBjxny
lfEnWS/auPUnh1usFzbc151yiIu5cDsNQScvs2FZ+ewkV0nb2fUY1HaQqeAjzo327Y7XPqQP8Y3u
+0/YpD5QNr4ZP05NNzkwpXERdRZyGxa3l0Ff4BOo9kahPeSm9xrfSjvw0n51xccqOoMhuHRrJLvj
srAuI7+MjRsOcb+saVWcT/2Y24Oh6PNU191pTNF47ZcjXYy1Cd8TbURl62kz8zRPjEcyEbkRjtMF
nObrgMDpx+xDEHK+IHQonRg8mStRhU81jj4WScHtQDXduWLjQnVp41gVKtygK7rANhFrPiRlLN/7
BaaXPnCLEAmJmuEFMC8w4xSst6tbX9tKdswjZYdtMVapCzInLjUNc1ihM5tYUtr+QD+3SVIucRSe
STaSY9yG7wI1dY1LRsRSF+Jk4jDeMzuHbIGdNVbd+bbJRWMrMTU28ExL3efNR2bGGNLDaMKe1ZHa
YfFIM7s2OQc8eHs2KbJsYvQFKA7utjAXL/GbT34+ohPd1x/HZGSOHlH+te7j8QSHpbSzUYUuT8A9
4Ia7aRwEV4blNHc7WaTnKs6qizQPM1jqNAulXWaFeBe0RrxPqOW7Vii7L37tk8uxKmKPB2I4G6fy
riE0GO18nITnV1HwfupjczLo1K5jAdSTwsNZKhLfBh/lu21u+ZeYNjeBKYAPa2SyCkXtB6d9AwHq
5aCDolrXQWC+or5q76O4w5ciK/lpHFT0QyJY7Fo8b8+4MZVwmi6DJevLrD5vCfraD6y9sEpieaRH
dyzPvsq+LwzkIXm16mLW2mlE0bsxldhAnD2qLyoI2+vJagsn7vzUE5Wfts6UtW22RKzl8cIXRZ46
ad73X8NggvAcj8CkesaqzGAncY3tCVD2uGwyL8pNhy67YkqdBIXoDGJiSZ0Bj/5lV5L3PcdfJqO/
QBRq11Ah92qJsnKpIerSDpNhVR93BnYMCoj4zH11HfjlHSKtP9qxTEuvhsaGJU+7Tr0LU1bauYZg
NQ4FWQZgc67gGwJbUhNemCo6BRa8Xw04zwxsZhYOThuYnpwbbaYA4rGhDpy2Lr9kkVW2V3UzShDJ
LGKr9d93bV7YdZWU52NHgUjrxAAMpj4eGQ1XSTJ11SWZgBpdtj7OtKPaMT5NKKQYXmTKPLUHiGrP
DQeaU9IiXIWZj72qBFJZSMuCSEyoz6zORm4302mOJMTajQmPE5UGti+ItYB8uLM1GvtFzuLIDoY0
uRk4HSFKqvpTFUkIOZvMLv0Rt7YyLLGTOuaXcONO4kGuDSFgH2aOgiTeiausOokTOrlF25bHHTOQ
3OMsOO873sMKQBJ0XaWIr3ij6vMBNdanPnDDNj1tURK4GST1qR0FhfIGi2aLuDwV43BD/EG4RW3I
apj8yePwqdOUo+Icp7SKbM6sobaroiLI5S2ncpWIToGlqqtLqmt6rbgKHSEgxQ05DntnLKfx2Lf8
Qjo6TZIvU6xbmw2yByoBQ8hbd1/TREFM2rXhYAOHXC/Ihiwdpu4inYLxvg0nYHo7KRchD1hqy6hs
jwff3DJfVK6ABCaxQ5FjtyCoXfnZmDrAdNZnUdp+BcciFn2Tdst8qnrQUr+wJrsp+15ALh41tyQH
b+NBYmzOWObrRRfgD4EUakmtDJ1GSJZOnav4OJVWZodTvTSlQjY0dygvl8Xo4NzqlqTO0QqNEkMK
kYQr0bPBg0gdnYqmhxi+qNXClIictRLr0yGXkTeQ9MoX0+hIE8jjvtRG2X4d3bfR2Bb2CFG+nZVg
e3vcpS7EqNWq0jiboCyQVC4a6PsaF45VDGR0OKjoeVgG0QWkfspJ0hK87JRol5MIn4xN5S/6tjod
sqzyEBQgvvOiHpwgK3svTtPyrKE0sKeWhat60t+UbrJVwOvvlQ5ar036b1kGWQPCI/baFtwNrsMV
MFHBsu1T6ma+uuiwf9WYnF7QjAAn0Xb8smdRtqgtcxGM8VWLjHXZh/H7Adb1xB84AW1MLwKZTYtB
JFChGKKAI1t0Riz4ZGqXJTrIbd61jVOzYfzIknG0+xbW9apqo0CcTEBrt+ejQUHhEfCctU2igZY2
pKNjENqsLyCDErmaENBgupw+ZBHS1k1vyDC6EbR9TG7EgYFDXZLLyR4SnKbMkw3G47LCwYckKWTs
Tt0EoYxJUnbRJbiGbcUxMD1xvCEScJ3djQUeuI3aqXpHCmKFLqQ702datsPnrEBAKTUxPm2r3BxX
o9U3wPrLQTh4TLoTJJIeTH8KtObQhc1yzNDk4QwspkossR5jFbtQxYtPOqRbSDqIzK7U1EYnGcqA
D6HcAza5X4wECkkVaa1j0/T8vRlVtehVhRe0boA8yXIwr8AXwAJBGWdYhCgIPrHRL11I7yGzKhPI
I3VG2TKqJ9YBkcdbuy9a3Nvg3abeLlhJT+sSynFeQ+pyk5SPLVBK4LnQghvwbbYaQxU7RraRPSVp
eDIanAfupEzXrlA4tqdpmFgrq6oEBH4+ahMbQSfvO8wt0ThFM1XRIuGV9gqlp9oNaSvcJKjQF8Nj
KLIMMYovFRTkrmId9xBIijFyCqz5sYn8YVFD1+JywuHQ2VUydMhGYy2BvKjH5nMKhXLXNxqfZbHK
uJ0C+DcTjdhCGH5MGx+KU9HUtFApBD4Txke+YwraLYPIgvKYFZnAo4OVXbBRxMEmAqpSJ4NOyhWL
GPrs+0AJBiXyQydoqUoW5cigtGYghXaiGkhwMN6TR2GRTguNvzGZJKDYHGVQzGv9CgpxaBxsXSeh
1zdtPEI1kxOnacRUOkyE2bu8Mgoy8CRsvYaH5yXvy4Xus+asbyVfiVCVo5NTxS9NWreJZ3ieHgNd
UXsaQDtRrak6N83Z+H3wVfhVQ8z9ETh7eeqzMIfC6tjJM4MgNHOBGAj0OZCj1CGjvAHq2Xwe/QSo
gYCzRWpNgUMGjlY1GafaMXEsvlDga3rHqLJeRtASAr6E6PM0Hsc7YvmB01QRXoM9jYCAsLA3Vkzc
dF1iRiepM+kvrCoKldugidjAfNaLMW/oVYsL6nHR53YxysRLWKSP9ZC1Hh+67nSSXX8xmqC/MjKp
7TjvB+DFEmIXSRmux6ofKpsUBVvgqGiEXeKy9irSNU5WDJFN/abyLBGKBQGG/DvJyXBWmmi6UNVU
fih7KHE4YM/j+6LB5lrnKL0JMEoDl4+xPinGwD+JZIpOUOlXCwn79RRVgbikU9M7PSqLFZkQPABq
BDaWrPTGXGKI/ZHwOPdbp5BNmIBpzvJFL0p+HKdWvhoQxOKlTvvrok7pwkK115RV/C4K6tCO46y7
iOF2yFMwEp0LCgjKIjsCAQtYPprUkRNaVeklWSy8kWEoryfdWNlFZkDXaxaflhHEKGmGKgigmvQ2
TASHonca9l5UteK+a4r+u8iGUDllqofzjpCBQq2RFYsHpuH/5/97D8H/zOLJpmL2g3j6S7PH7CD6
bNw29xfiCIJoCveDAx/1kOLvcn+4QmzXwAj1PLh9D1iBbQ0Q2rUp/N1T26ohZOvbbg8M91rDLbzQ
d4rh+goNf3Hof5L30+fNHpsnwiEXDR1fBHiEzV9D9jztT3Fc57hP+J3CftNqSB0ZlGkcVHbR9Inz
tkzW0JvBzSKvRjMytwEbApG6VfjoW5DXLLecggyJPNEhH1s30VZeLXsNUel5yrPSGkGzB15+40kT
D4VrCZHG1AmkZPhODpC9XqXhINO1Urz0b2lGK3ERiKiCQlWGIwOisBJY4XchRtD+4QYpr5PSLnqe
ZWdYjhWIHGQZHk8JEN/xvWW6Asb8X8qutDlOXdv+IlUBYvwKPXiOY8d+Sb6o4iQXgRAakBDw698i
zn0v8bmV1D11Kl12t1to2tp77bW2fpnS/wCOgBGn/58QA0lwBH1dBfFjtV/jipoTv49REcvOc1jq
7yyosTcXTqZDejGk82SLi21qXReardO4W3aIWJew1633eo/qf2h+zxH/3j7K+RQozgg4EzOFh/m9
/a2n5ZRHefetjwUVyCspmiHzX1UJMf3JLqG17mC5a1Nek5RserwPKV3hGcXplgd65XI+TqJWIJbY
+A4KAoP3/jxGOzz0yxiBkUQpSndXu9QNNdV2oOpX+GjhHUm4peRbjlAgSg7tVrSFOQ1l6iicZ+vy
HOB3xBykAv+33f7D4LyZm71dcKmKJMlwIWhJ37ar/aoKRWj5rUUCZ8rrOdLD9JGnLBnbOvSd796N
DLcRu5pzBS1+/efmQdV60+0CmXOk6pFfgJa/eIuaZXNHooXTb6AcIeHWZCHKsy/YSATcjQ2HzV1H
YhXD1JvVP4opijZeQ3UwYFD+2ydBsZQc1VVRE3Knrr+BgnnBGU7uyH5L84Atd1rjfIvFKbPBT+mx
K1maf7YeQ2DqKUdRnM8KhB9bHedORTr8ZVZ+BxNT1ANJIGGAdG6v0QIG8JvVAGw96lcxsq+s2sbM
npXRkq1HwuRUree1tAuWyJ/7H7+xZGgTOCh2CTYqbpJBid/fV2BbbX1WaUdeUO2pkORicUiN8Fou
iuOmYx/6dEubTgK90PVSJYjG6qyLuH+UOu/hg5HYjo+V5NKOB4PoKnmQ4LJNL39+zN2e/rpPoP1A
MdUIhTgK2HC6az5/3Sc+sNJGZlteFuvgWSDsEBHmJ1oChdexWDqTR53A2cemcUHtL51u/V/m5x+D
BbU2LqyA5wLYGYTCt49RItHn1ilXL+OQEdjwHtYLgcK8Rm7NrinSX+LL1HpczCr7bIRFtcCv4uyi
JD2ZRW2Qnv5h+VeOvxq7bZiv00VoJf9iVuK3GwwxOIDpBHF2sleZ2evT/jpeCw2jrsaNvkwsyYk8
9g5wh783m+v02ASzGjwcKeSM99RqpFoPpdhW8hi0ZpdTZYEgNnLbovVacjM6BkgqyplrfBaR4SGX
VbvJBveqLTCJCenXeLyKtmrAtyKSCMb8ZZvG4Ir+tgDA6UVqv8ojiIBwodFeOOfXDmFljmYeZ/25
yFTWZw2SNhmWIsDzqrJNvBUEpp2tr9Zz8Cne8z/MiY5ZibeW4GgODD2ALvi3PZS+teIoDgM1RVbF
uElu37tvVqdYxCQZV/qztthF5kgnUaa3Sczpek0nv2I4KjYP27Pkywo8znMbDG9g8EP+0JqNkQsr
0357tsRP+V3Z5buDsKQzkutn4bN9etREKywhBC7Z/KBtL7bnDdhrQEQ5DPuh1WH0MUFqrDh+SUFY
255LCeInq2nWr3iZtqh15UFnE52AWfl97sTSdnAwzI/mq7IlKxiiCuA9zj04D3jyjoy7b+B0JsWX
ZcpHg0hstvH8mFIQnG6sFSDfDYO0iURKmiHv0KY4XD+N5cjS5zkCC0Qei7KFnzGbUcFF+bNteGs1
MfoFql/vdZPAAf5HCoayFRysSg+ftxj+f1svCYCrCZF8r4ZL6k2Aofhzi2+tEW5ySiNka3evdE9N
vVmME/BUHiQNn+gGIDlDwj7dzV+C4AyHdz6bLP/MerphEYbEu6m9/cFotn/Z5Tuv+bdNQXHnd1Lg
rMD9RaCi7bdO/bopNgqKKaly+SwBiIOD5ZTPyHdluIE14mIa46Nlheru56lsYXE0z1R7RL4kmRVS
HkUY5tolrbkeWJk/LhRs0LWeQpzPD64kESgp2baoayyiCEFZlLJOI00EFjQ2O4+wDtXM4V1csl64
fefPuDruHUr3FHqtEaXRZT7/eeDf2rUShYGjvfRP8uN2WZC9f++xyBkfg5mKJyDZEZzYzCIuv07m
bV+3yBSm6QWPEQ0bwFoVxUvrfni2JNf7kqYejAj2CJB3X9KJ6TaJGF4nwDuPvdmmKD4ZEMym7rxl
q8CuY0HuPnW8gin0bIvYYBv9uUvJG8uG3CGYighNclAXkeXc06a/TqKho9xUPyZPpeMUe8uBMY0H
cIT6fev+2MeoVLHi2Rhf9i0OW7mbFKsNDhrCgdtdA4rbf6WMmMSXoeoLgFph2MfBrEHld8wgV3Hd
cbp3cW3B9TsJUlh60qWd6QTG0ajR3b907Y2Xia6h7EmaxNgqIGbC3/u9aw7QYjF4tT7Rdt4tlbMG
SwuEjk59dVEpgJiuoG1vz0UCJFnUkqgYE7Ig6m/X4ybz2LWnihIfnuClWgxHKMA+HK/ovMGajB2p
sMSQrtS7dfMwmxcdyFcwaw4eCRrsHIvwE2KsGEMh2xRD4VzBiWuyASmCUPMq6fHT6/jsplB8+fMg
vNmjSE+jxAg87axE2Bn9w9WNw5bma27IB+CfCtbh1b0F8WOZBTJoCW/Hv5mFN8fR3mSKIppJhGMJ
5PC3gVfUK3iteik+TD7GCnErSnx3Z5z9GJ+016nKQEcCfg6G5oA0tb0YZjbCZYHRwygFuwzuvgCb
iSFH5tISxgAbcn6wqNOFE0ASbHyHTHB+93PaWhNGDOUylCP2CnbRPh2tWPaJIH0X46UCkjQ/RArc
8u6cCYGzSeRuj1P/PNpIuWNN/eIpovP7IQAjgXw8vKC3kQ3cwQmk12X9wPmaD6x2XlCwm0AF6u9y
kFvsejQcIoayrpKk6jkYNqYzV9HgKeBsDW+HXNtWkvQW4gTk+ExQS/s16oboIjCfAp8tRjV8S/th
sw/Iokr7JWzxEN6lcxwt26HsxyoDlx/+4wT6esjK+c4azhYFLUUkwfWLbFwdxtFWcdMvzgNFVguQ
OCSBxhmIf9MuAnBhPW82rEi5kaxP+1OVxD59zAe3pm0TLbEP/qyrwGMG/4217tLxAp5ZU2xD2DaE
tViK+nIRK/O1mXSfn+aqaOkhk2TZPoRcJd2zT4eWHWjqkrhZEZ+qFaCnm6pD1SVBNG02tBcgaDuw
QKOwXUNOEUXnOECwcQJVpuTRUQsl06c1m1tBniqg/suHxS3U3ZLJjeQBJ0bhv2U2z+0TIMwWyUet
VMyn99WyDeLMOqAbp02lpVR1JRRNeFPYbTLlSwzYevzGE63m5YClsprvlXchRAASwxT3F46NJgO7
UUTZkJ+ZJCK/q+KCCHGec51MA//Oy5E6jPIS09KmtxtVM5Y0EiaT5u9x/6zLo+M4ploXl75iHR9u
xmwRpj32c+vCfBMy1nbdiaUy+OyBjQk1l3mf8rY8Ya3kEOPoeYvgfg5T2YWqBqsoN+7Amd369TK0
E+HdOYAOlwOfrEIKAzvrzmcfFfF5Nl1icQTCmkDhtsR3XsPrAk16peWSvxuSAumSd+71l6TrBryH
Oh8pmtvUlJqXzZsqma/63Oo2uYgXApJCswIV9sV5GftYDkhXzvu5GGWkQ3damuFQ+bKwNY8qwMe8
ytp3a9BBF/c9I30YAO5SkuhL4deqnN/lPc26qjZVtWMShQUQL56LljGyXafpMGGkCPgCsbyF1TY8
uyaU2WK4iTsg4MN934e+ZMfQwxC0R9XFyJA2MFn7I60zGaLkGLV87ZDT00i3l4fRgSw4fkzAcEN7
skcO48m3pTGNReiNkU1K3+EEaeKc71+C54fLUhtT7T59ysGqQGDA45Hmp56HfcQoCPZ4URN35HGU
xW7y09m1JfKxwSksgG2Ev3EG/Ubic/q1q9xlG4bPAILGmLpqYmht4DGCzDHu9umJdcqT7H/iYdnH
eUyrHlgS8cRiKsgoSp5+NwYBjTnZroOn1YCHvRam6UqeeYIZTL3xz8hS+W7EeBG+qTP3Wxov4GoU
+yN3mGnk7nKsLLRA8ZZ5YWTZF1huyT7z2Urwu6GS+9DMc4yP4ogtTcAzzLi0GX382R9rKTUvANxA
N2yyRav8UWQpGJ+g+lQAgGpd8Bhj8XP1MFAZ8JVFT/bOMTAT8QLYfF/qP33cKtuy/Sc6ZeKWRp0l
jz+Hmrx+/N+D/Po5IAWJuC0SLfEAyBrz+UV0ue7suRvpik6bZFvQSAu+SRc9IgBvVYUc6I+JUmDY
YKkh8va2vRzjamVZHQs+r/m7SnqFUZoTOeAjiQbGZhvAHODR1kgx7U5vK8Eiwx4t2si8VK8jqDR2
EOzaa5940iFGa7Qa8xBfrL7co/PodWpflwdUUwPGJ087/AUYIcPe+QU6P6zTNrZ7MzzlOX65KhMV
/GkjXerdFXpK9+F9XUibXz2eEp3cvyXu7IS/Q80LitU1Ob4/+uuAki1s+EENVKXFkUTZKPrLDaqY
RZ/bHUSKjqHzCnu66tsd+ZgC5rebi8S8xHk7YvlMGTxWdB4MJCzXCVj2/oXJvL+kc1viBUK2fTvI
Lduff/R5y8OTh1Ki7SAnLPG9HMnTll4gdVXE7pq+rpWunypXnH8OedXPFo+zdFTgS3ACKDTe607g
nJ9js+XREzy3vpwP2hA3dk00tQyNI7+pEDK5QQPbHAAYALLBNHF/Wah2384e5yt+J0DU6suTgLO4
rFe0moZFXbhURVI2Q5XutGA2QSl2CZKgx+e5M6Ca1XAas+FOGo9/VxmA22VRQNa1NsDyB2S0HQMo
EGyP1mPeqvk5HxnSnUe2QsLpDqGCKe9PCzUJLExp+eBL5JNwxErwRUZWTZdZhaNq+RTlSw970w5K
CXHxE07u3cBtf/J8QLz7dU2nlNIL3XMMx5n+2DNGlQMGbGJBsO2Z8lIF92RAsw/5hXvtOghTE4aI
6mUT6JFoA/QG+RbFsHIOqSq8Fy96XzXAq/Yl/oqflpMIGAHw//f+uq5L8GKxwPF50wF9JHU3bMCV
qzQRY1UDslhzeUs16NrjIV/jPYadMz9hXb2CLFucDZad/GjAELtsmdkzfdsr9MYQlgM1NBloC2C6
xAKhr5SIncbGDQAmsmsp8n0/OWj4AMK3onQwlTRnK868aYWl6U+IbPfB8x3doYIE1GZg8f0wtvhz
XICKXn4KcM8YuQpssra7q2i/g5SgCMD8FILR3L2HOFKu7Liwnqz8lAcN8s4B0AUKyNUFQKD8c9pC
H2yQ2w4VJn8j6YZe5aPcjw2ZsX252cTGWHyvI9k7BSSadlFH56uwZRBAvRebD+TRwpkGqrBpCHQ+
w95ifZGgN4xAD33wvoz0SGD8EV7uKNUAdvqOBVQQj+jPebVyg5z4MuTDXZ4bvbJTmqjJkX8FEB8X
dsSJRsHmnAbg36Qph7iwz0Akg3AfotaA2wdF5Ur58hAK+DbmWzV3s0k+QbAAaOJsQfgEeQtM7kk8
b6lPUlV7nA6gCYDjoeBTFkVW+dhjlcu+SkCbUisp5hpaCfifh589eZ1Lo3sAxE0GktberR/mZhjm
3f5Va7tbE3j/++btJrl/YvyB3rM+2X+HkpcEn1ghrMILo0An5BGR+57b6AamsZVbeIvsbnNrrI89
Nuq+Kyu5v/NzycKnhCWqQMDFW68Q/G5OSdvYZbW0qOPERuW95wV4qnWIRgD26bqxKrkMZtx3eUu2
HQ6ckCfCSwq3zF2aDbycxzRC/uEOuOX+5KJDpvHzz4YyW+FIM1gq5PE1Yhu7HtIXpN61T9+LV4Ml
XoFGgxJgWA1kMDsIOVkwTNODbKVRrOYm9+TRd5lGn6Fs6rGUuqTd3TieLmijmIf9sfyPDUeUwDlS
s8zvm1wne5rxgGT/viYLtiUCFDQ+jVIeeT9gN0LXseckgAPvRk+gYh++N51i0l/zhELy8hfg601A
DywH9gErOIFxy+N/wMrcIYcAvDp55ErleOqibRfshqBgZg1J9x00zABeeD13Zn/2v0R3v8d2e/P5
nqvBdd5ZjPbf4KzWL4qEqQBU9Woae2DAeArEAdhJf27qDYCO3RRBY4q2AFnh33wP63/hdYdSmJLB
lfz3GonEolRjNEvTd7g/aV/dVc73SfVdjxlWKWgHWfPTOP75WX6HELIIBZPw/363D9LhWOfJ78/C
ZpoAvu3bRxQxhxnrsnj3x6cJYo7jpuA6/22c/9kgipwAOIACJAG4uN/y9GvnwUuPYpAn2ANU/Dgo
Wgi/3GWxCiy1nzv7zx2Md9ju/4P2vYfAbqNsV+YmuO37LZC5DH0KCeiQP/y0GIFvO2i/5nQF8XtJ
p3IGQ5Nt9r0PdO0P0o+7PacWpoFMW4rz6C9P9PtKxxMhlNovi4OQOEO9kLdpsbWKSChWah6G100V
4Ndhjy8e0n5z6sq5wxTwFGKlBBRFHA5wLQjfH6TX1PitmQ0i+1MmqQK7b4FpWaEn0gYfx/5g8R0k
bYgnm/Caz9KvZvbPnXg7jZi4NKJgLoExisoUb7OsOHeNSxYy3/FJ7JZp++EIaXCl/PuVlD7FJc9/
Sir/p/ayCBO5/7ffQ/X7sikWeCO4e8/f/Tz2lpZDbhUpWFawjidcZfbftQfIf6/Mh40BwVD6D3NA
AwMSPXf93euxBCd5n41CDNgX42T2A+PPDe725ZdligWB9NN+SxD4KOkuNf+9g2HdFlAFM3FRjMSK
rCmkLOjnHCy2v27BfzaFqSuRwcPl0ggy35o6yRK5+jZvL15dkTkDOoJ1lBiJlz/36icV45eOAStE
UxUIMhGFCUFp1987FkXIyxQdn852SyIOEQZYZxhKDwWNVyhCMSKH3qipBbZa1ZJtiBZrl7Uultc4
rUHBgbxPaCA/N0kK7CG6lyxrW3UBZhpywnds6US8rA1LkHL6NBlQt1GnpE/S0Rzl4LfENZGK8kke
SpsBaruhC+hw+X31ms8TOYIR+o6NMjbLrWj5XIEy4+e8i4GJ9KBqXCDQKDp5GEivMRU/HZSC4M94
LV7dCnjoJQ6L/IcZew01RIhgukEpT2C6ERrubkCYEwKHVkHSPNyNiccH4GLlvrij07A7c+TVt9FI
jmK3R7qMt64Wk5PxVo+TrcbukOti6H39b8jD4Njk9U9H5ocHhcxawPhuptwP8cLMQJYQW4gcWtBS
oUmoCHdPIUK2omubYZG4SOYMPH/ohycKt7eid/nqwHW87POI7GDANIO13qyvcVgV1omaAxdeAnYF
AlMgy1D33JWKNZBEtAFMTIPypFlyX5lKF+HYGlTANB+ytZo39QH5hj2jBR8Qir075SYkET50Gmhz
ewAJCXSCE7cmjvtGxnA6/7Ui9JzKqyxfQvI5zpbVlXeAzZh+P1ZVL5JjP04kQiQMw7GA2OxQxCA5
jmrF3B7Ckmx23eW1QPsauGZxVjYrmLrhRlSTm7Ya6ejQIZquSou8aMej6ZxGgwsveSTFyg8shcMN
xm8xSvtxBPJCIB9ALh/e0E9bZJAPb/ObUsJu96eRD3ni4UX/8LMAfO9+IniY+6HzujSGH97gWAwC
IZutwIjR9WyjXMawZK2CmGtJBAiYQZC5+gAjrspHPVZkOMkua7Oat214zNYu6w9rF9i5S2d60UV0
u5R2mS+AZKiHwuaog1Bl/K7o3BABM57tB4ZFfZG2GXRj2H38pbcadMyoQwUcH0VjzbgFzRNIZxOS
MbsudfRZCWzHMej8Jg8d2M0p55jdiNhTXyzpsVedf7f1A9St8MrdsVwj1PQRUy6/cu0fkzjV1zYl
7bWcJ5Q+mABBg/vSXszKVwdehfJ9oblBXl9337rJsMMAwn0Nvu94yFhlrsotkaeVjcgCjzqDRkGU
6whN01icAr7yskQ89mIX5c/Jyhm49WI4iyUetnqt+uzE+0g96hTYPGosoCZATahqn8KylV9AFM0Q
ynv5ARVuumOUuOgqjSre1YoQepMCpoNybsINf33B3gM87MBXcrT6Bh1Iingm1vHDnPS8Az15JMd4
ku5hmlMADjAFh2ld/BWd7CrqTIayYUXFePmxm5NqvQQDwX+dkrSPj8prhzCnk3ytZxRa/l66rJAH
woi9khXoCIc0dv37ZaYCcZJU19nkYtOAd6y+RP2kb5Yija6nPN5XKMv2HGo7h6sF7uxtVIj5Eug3
ueoE5cmhhPX7FodARyicyxjlmMAr/BS0Cd8NIUsDVcP2ZZp6lYBRoEEfhPoYK5cPELOAMWX9QW9B
LFe5b01bR7Hu7ta4gCFGSNXMgQ70ClKjQV/ZxUBqon1ynQ1yqYH0Pmdh/Rp5xu7SGNtnnrw7AFqM
dpmOnAuQgcFQTgs33mme2k+rXuCTQcPkWlRaEOBAiKaAlEHXxNP0CzLTqqbJMKL2EPjlSSTde2iW
xPuJr1AxCufaJ8NX89EuWia1WfzSsNiiRlOP50PGtQTmho23cOgRlzLcV8nEh2bc5v5LL/W2VzaR
z6PqTK0h23tfIYlwqRNbQvsUsau0G9MvUwkZWw+8f0baIfVolEGE54lBROpRCqkkqoN0TVRfLIFT
cyjhn/V11k/mPg+5OMHQ53lTdVtx4WLF78HTAbcjcPuUqBGSI7/E517P+RdL2VNAnPy0GbmVZ6NT
6LqMbL+vGJAzd4X3R7iB6yMqI2SstqlBxla0ro74PF/mldBnAz8UhZCKqXqqRle9QOtIP/SWqZcZ
SozvHgt8l/IltymIBecIJ8XBLMY9wr8kdRbG+YbYSXzeIoWSC0PMwMwCnHzHIUzEWbbAIkV9VwIP
ykR+gYurUVZkGvuzyLx9AreL4vnn5CqORnqC+GH6BFzO3FcjtxfxOlSPUtrtup16c1ygbNvDYNnd
jWnkrqxPwz1qJdgPtizTr1TMMA6JWWcoByQ2DzCtdzF1/nqxRbjswkIVcJtyPLMcAlmEx2BYAvao
Ljdi2Q10BfY9FGj8qQR08slspfuAA7+9wGYrbqESdeAw5d1pqFiGEhlDTBsnq+FQbutIsd7teNpa
ou4FIPj7dlHaNGCGRCcbevNJO59CiJZt242tUn8NopIAOiDVh5ZukHlyVEI50kKUFzFyfigks6Xv
yrmlQOYt+UZYAg7azZqlW4fCPHKBr3soPCDt8kZkdC5QkwJXWAyuHirNbgLR7T1QluGOpOv4PDj7
BX8DUarr4udJwoPpfdHfLVUP+mWm4+6qUjr57Anze3G4EEGiV/inLplnc+YovAXJJ4+L65Ttiqoq
kmN1JSGDOCCPm271jHz3ASISWaBYj6vmWlI23imCfP/1SkyBsc6j4CxKysxI9MSLjcPlmBr5ji4p
eV+MFQpE5Ivl6sgrbR/6tpslyoOplV/LTqjuQOyYgYTIWEzOxTxN28Najtbz8+56RIfKLGpQAqOm
QiuuBGJyiIbiAp5Lk0nP5lugJf3UUB+3H0KxQT6moiG/AV2PoZxYDBfx2iEQd89Zh+jPwo5Y7bIc
jlM7glZ0Mbu8uMqSJRr7DxtdWTLX62IgJ7lKYOyiyzJFRuBsUMwCQpp5yvwj9NMChViSdqhsbSHN
GERD0mp57ChYM3XC0+G9WmOynUOOqLJBUZckuglVv4xNYoHj30KbuYUDCHJQGQLZuuoTVB7L40Jc
ObIuU/9uWElebRTDP0aLPACnkWJnaekkk+8c5NOlO0BAkw8JAPZJYT+USG82Pl4TeUxjP/AbVJ1B
xTg5AuZtNreYsaZyReKn8L24GLs0U8cWicJb0QEmPfRLt1zQFqUUDqikwAtAYlCqXooWcqZa+6xY
6yQg+527xN2RrFqKRvYMdZOKVFBAccDsnmNN7Le5gmtCrYYqFYLBmB5bqJc9ShblCyeqQW4eVLRQ
Fzx/WEkK9UVjfLl20IEhsYEPqIhAVPMVuEXcl0fKpo9Za+KlgiijiAt+1Mmisuw2JnPun5DLleyi
N2X6pZ3nz9vG26eW689tpbO+RpQgHwOoHUcUPbLnCGdHBBuRW2S/iu16WJPhzkIIf0JNu6rRRm+6
LsDS1LWUmXy045AfrEXRQ192Kczr7ORX17LtBOkzElftwlC5B8dKEy9TMIcNZ016X02cPhbgD9lD
NwPqwXLY9fagw4VvsdLivYZ0rTxORdHeQM+sHr2ZXHv0SzujPuAo26ImcqkuperNIRnNcBKGZY+j
iOJj5bi6Fiwjt4lY0utEI2ep2gm56wpR0SFJGC4j8IU/b0uSQBhW4Aw+RNVspqOOUf8O9MHgLrWF
ZrOaQrQ0RrQ9dFHTrOsqlgziAfAh/SWk8+1yXIFxP24QUH5D0avBnHuk1w4WezLU2yrsHQ55nP1d
juIoXQ/3Ao/AHnDodCeP8gmNHzV/7rs2/gzgbTmBs1OdVVTJU6GL/p70kYV0L+cfo1E+DT2IYC3i
tlORsP4TSiE5VWdUqU+osmKvfEJRNYjZpS8bCFDTK6YTdLqNAHB3y9wg1qXvekQlV3OIu6+C0+Kz
gADro4hpuEEpIvATtFGX0DGuz8DeE7GbtEXXFIVbbnPGKNxW2MZ9DaZfU7HHwuso90N7SaYXNZek
Ow55hzwosGSVX47Z2Klmst3ikGraFLDCIvRxQweYkTonXZ/dDnpKXjjnTtTJgGeo+6GALkjgexug
X1gTfNXZpcx9UhwcB4/TwtUS7ZXUyv2PRtDGG6EpjT7j3A22rgjqS14QJ/KD0z256EyWPO20gVO8
zcLX3Ur0uyxb+hc/lxqnAwLPk/IMZCjFMnqDzJ291is4JbVt4dHcLJPXL6iTtHTNBJRxrrt5WL46
t2KvYE8iTPMaIOa3GUkrqKv7eT6O/UyvgFGj8E3olg2+PFij31MwSNlJFtxdpyvCt5rAG3GHgRnU
6CFGgvIbbXP27KZh+FToeUHFJzqhVgVqKtz5UMSPSK6VFUhBcOHq3AU+nAN8qisYvzEcF8N5D0+u
gucJEgdRd5SHmDSe7UQ8aDwzCN31DIEBCClYRE3KJe9TMZ/aOUcmRYqmF/DR7HGPYueGobhEApca
9a+2j+PkRwGhaRwg758nJmDRUIEPckEb+3ZYzyRK+jF9l3uKki4iNh39MoA1SsZmJuXSsxPyZWKJ
bgVXOUojIdheILT3G5eTbwqct9l64EhflUPtQeZO18M4r0yK67VEmc2omVBNLEaVzRngEKrdgeVd
+ZP12nQf21akqj0EbBVkUSDGoaOt58Wo3J1auGrjpeeeoJgnCgvM2ZGD/iTHY2aQantkEaSVKJwB
npQbD3ZNSdTf914LzENKwJZCcTrvkQKYwXJH979LUhURxnHqx/VQab5kHzMkmfjjK1ZL9J5vcEO1
I6NJzBZ9DSXonrkHXWBPg2AfbsU3VPqMlvwMWvWG/WZiVL765HXgBEVZS+BcBIEt60OOEwLm2D17
DjyhvHHwJ5e7qIeEP93LDngjzhuSW5gtnHi9QuE1FCuc5SEbnF/Ha+rRva3uFEgWE+oFTlSyR+pQ
xjU/onwU7+hV5L1ZFWhInYOLg9ChNSetIYlPwNJTB1R+am8TcLnguesKFnOtOvhQZXruXCHXVQOE
nQGkdg0YVX4I6bEdlxTlGKFyR+0OQAejKm82eH7lEXVLcoYk2AxVtK/j1FSQPa8bTc9I+8lnXfrh
iYBc46ClRPH8OvXYO0eQTeS3aBRwskB+51YcVT5V/DBb0FT2kngGucct9+sPkv1V1bXzfQZy7AVg
4O5GRYw2Isn9bR+vqzxqKsHVmivkgTUZHnsUjiouDTy4oqYjRLQosRLEeLYuAolxKTUEoWBQi2+o
/8cETCt0pXWOc9QfHN3Whwlq3QX+ARmOcEARILJeZ9nZ5qmTBybL5YVsbFl1HbfBxA+l6ER2CLiI
/quNkL+up37+X/bOZLlyHcuy/1JzPmMPclCDup2uerlckjcTmhp39iTYE/z6WpD0MlxXEZK9HIdZ
5gvzTiRBEDg4Z+91OBlUizFyGGkzK9kSTbTdfki8fHyKjVknXAio7Wq95Em8w6Y1RsauHKwAbY7d
hNU6Mt263rrK7PZWV4sfxVi4FsS/yI7rNfnE1OOAKlR3UYLlGTa26Q39d5QPqCZWrURkt0bS0YzE
R5aNrIjc1kXMwbtcuQ1h+PlMvW1eTQ7YWpH7xYkBXQQl++DhrUBaJ0uUG7YCbAd6J6QiZfTJEbYF
XoyYY2PlIK3bN7JosvVAvuxhQa/A3IjCL4Nh1jznIkHuyvkK9se8ccMoCLcZ0opfBtolcoeZjM8M
luHuJ2fLKfmCdbzVQZdjp3siGP+kdQWAOpZIRx05o5td15MTnaOSjJ/i1mLkg2mZUatFA4mRZUlx
vabmdBvM3nA1tVCgLyQuNorDoqxZTQVE5Dn3wmuL7KHYhFk9HVvkLNLNhDTm2+Ro4IeXd+4egkaG
OrH1vjZRXO96uzK/+21nrUKBDDFpiwWBfreoFY4jdYGlElyuPXSQ+FZFhT4+TMdwPI79FnFaV8FG
WMXRBGx0CqFATy2H4bWshLIBUoSUWWFrpx1gHQcnM5FPRBKmlwJ1oRN3ABrjSnXnziCHs9i2YOCZ
XizFDh2EvJlm2AI71Vc8JWIA8dNtkyBelcTfl42hA94ucAE6ElKrdAVOJkSNAu8s2bChZwivyJZc
LSUJgNXiS+lv8xF93cYxy3S7NDP/JvZQ06EaKeVmdOTvqUuqrR1183rqPfVDsFqMpzN4NrkpmjG4
7ry2H7ic5zWcB1KSQKVdnztFZJ8GSZELVEKRgscDQPrUMBL7QRVpfjIbsrtCqpetkYDZ95hihooy
gwjVGpxC1q4F4Ae1GSaVQSltgz7aDkkaFKy/rVOcZpatvF3vT96dESVyviBxBToTHUepVoUsrR9p
iOAB8oXVXtQITMytmDzFmSC0MTU0kemV29LKkpvcm9tpzb5JVEd4DjWgbQI9bv7l5ExkoR27ji6C
onS+N4gs4tU4FD+crqy/t3DsVvTuIfWIoBKdVDwy5Yv2RwzXNSa2mo21QeRx3g64ezrSLj+reDCO
24yPetOmubjsh74+6b0Gq0cr8jPSAmJvRGZwR8I4FUyD2H+Q9uJsZ9fsrsdW2cd5VwPBzsYAHIiq
zBLlTEWGR1DA3HcOdvzNEhoETmUazkeVZ4/FNWbZdNOS29q0THV33TjesCV8sU4rVSdIAyfrexLB
awmj3lrJbjBxTkIyLIMi+o2q2Ny4ntvfBoT7R5YbWQ81AvTvAHJB0xgzA4fi/zuWm+B8psZ/JMee
ry4Y7tEn91dyMBVkh742Lb6D5SqMDXAAreWWR+wHbcUxo3M2gUCbwr8+mxq7/ZaR69gEgE0uGgDy
QDUSq74zgsL9miWOW4KRYhilrCwqYQgtc8d5VAPJ/3abS9JB7QMbVF6OG0rgmJi+c6CtS3ndul3t
epd9ljSs8h3dxJAmtQ32ZzQCswLqRKmBemN96SqUNOposrFq2BunNuc+OTYHDZY9Rset+tsonSfv
0avcOt9ndVD24N/d1uw1W95zp5bFK0fMQkkLeUQGXMuHC9o31kLYGJhwJ9rcb835eFAzScyVb8/e
znWrKfjpV9B7+1Uj82IuWMe8xPQ2xHnIFDaG8uMYPYuLxAo1MmE8oiqFFZqPBhW766EETWT9y2wM
JboN9Ux0ettOwt9KKFimcY5YSMaR1pAzBxuqIHEWL2bzZXSCniNM6sx+297VwRSN2YY6bMC5D8dQ
OmcXoEq6od50E60Mra0pHagQDwOUI0ut+CkyVeupdgnJVotMWBmArHMoBntkKP0krh+bIRi2eB5F
820w4sX2VmkU5PwZUnjhz6dG33FePs1UFxX+egY1KMbdJ9W5t/4Qan/4p0OsstQ4Uemhe3hbm6tM
zhzZLMNHM8NE8lr0tv3co/rUOmWM2HMKxqpcm6Xb2mIl2gIf0qqgjNKte6eaxW32XOf6+L7eFnu5
LUGZHrdqSPkVEbi24P+pEUg9hTMpTsVTXktdZylfdB9lHhZMRKOmWvZJnfJtSV5fERc3o6Gtw1R8
n5ncf0gyyBkGvYld4lf5csXxRVTjeFVLZb4TiTuggRvN2cDxkWbUKl9exX9hDp+07kCRQSn/f5QA
72gO/6+4x1X0dysV3Q3j5V+8chzomAPIwcYthyAFSY2eKi8MR81xwFRi4c33bCSKuqXHHxwH/FCo
CQhPHM/Shk/qyLpxh6cRDyafBN55Kie24/4jlMPb7+sF5WDhTsJgynOSQ3s7kfliVVlS6f6VmIvM
fhflEjnmZpqgBJA06DNb3WVIYvtdp5yCXbFDkvI4R4VEuF17oMB20tBROYIh5Fv4ZCOoOKugyJP5
tjVLvLFwnKS/+KwdJI+MNSEUlT5yEANnD1IyQ2dfWoJsC4RGUxrTbdIPHIKpIMe4NV0OPBzblsH0
giOni0kngIzCs42Ad5qNINpVI0WmdK06+O/GJ36aA2UO7kaEMDbiQP7fwyZ+ODo1ZSuqv4v3C43x
CPiPvBchEmGL4+TnYcxWTiXUSqvyd+O3qbrBCaUNuTYpc54HRkY83/4xt65eVAl/Mjftt2Ihbgm4
k+UJRDnPlvXDBVFk9oyNqI2fLPBu+bl02SVOFgT1bA4JVGiS+iViBvBqpFaDgRgegixpcVNi7iJb
ro1yYvCM7KQwx85MtksUL5ozPPMqtn2/JMsdDiHE9qhtc8Aay5Jb/LUydDuvIR3dkTf7ZG17K/dA
MsMg00IGFC32dp9v4e0kjJJ8Tg1ai/wyJ7bMr6StjPq6BNi2XH08ege6Ni4EHstlS/FYQ2lUc6DR
UUXZhIs/R09YyGyyvrKIchfptckXPjsicy+nrtaYDOV7BcY4idZsvEbBg9/u4zt5u4HoR3ZgPzi6
mI+PFanS20e2IEua4Zz5T2MXtP6FJ1VGFNGWBsehk7jzF+8z6oT+kv+lctFXZDGB+IuEh4Y/76xh
dloVOZhx+2m24i51f9nQIpPkOJIDcwE4pX7sQvkDvtKPH9V6/6wYIW0z8D2UEXxTB6OeYXrKEZaU
Tx0M7VLs0zCqbguKCQ1Sbhw1sbycwyUy6UmTtpW2GIwJBu+sExJHXVmwckQU8KIy/AKASpAoScbK
Ls7yMW4DtR8mFwPy/uObfjclPQfcLbJDwa7LnDm4Z5DdBvlz4TwWQ9NiXWqU1B7NMVi0G+afXouJ
7+v/s5GcvNMf4eJBOENzikdCqCGA9CcKbIeRbaRMiY8v9W4S0JjaA31CMdIyLVpYH0y7MA9sHOLV
Y6X6lsHFS5NjTLeUgS+rLv3aIW8y1jgYP76u9X48dYcoBF3IZ/HEHi5bkWGZs2w94wGtoGUvtBzw
0oE8SSCRW64th3YCBcRQNxf31POpXW44HrQhbROM2R5vUuwcnD3wjS49CCE6auycysf87JUKfeTm
47s9BBu7QqMuvOcXH2KJsA6nrBdPsi1hfj8kAQ4Cn7K86perjhIh72dRZqzGo7CTuEBxfaXMj67i
OGCQMleKxTLM3Vg98i7L7LcPv4WfkEau9oiMlgtq7GUBRrbD6uLNKN2+d3HIaY5ag0AcQCcIiBWg
lNteO54qxxp5I/BG9RJtdEBp1MZWOE6/cJbu5x+L0iEEyeclYiygFOqUs7mk2sRhu43HjG0SUuFX
Esxs+csHsZ9aK6Tn3XLFhA6971Va8cW1WLG5R82Ur0gRkpP6zvFVZtV28GcADkvviPFmbLWPucv4
HYw/JNsZkiTxa96Znczk3am+JoDT1xlJPn1WC/gZ9Kmg1wc5NMWRF11LN6EvQI9mpVp8lCLhLv0j
b5yT/ktPMojNTDV0nOopX7gZdugsDrn03+YFB1sqXKhYSf/CoZbT/GiClKRj5I5Nel64VcBp0Orm
6jThaDWcDBS9mEszBTaGjlZM2MGDEYwB/IgIEhNwEvLcLCIyaHoOW7VbSSwZrw9AJ6VnYgm9rP1s
Y5qRtt95ZsX06+ZYL5iv3hjaimncSCqkKuEial/f3z+jkY3Rbp0UBUyyZsrVJJucZPEYg8FJtQ15
lgkLsXJqnglahB5VN88nRs4L5MBfmCZIcicVxD+crlaCRrfcOoYgalMy0ho7qUTD47F06elShz27
loMXhUmTRX5WXle9V8NSzRxHTxeKj9BLVyMaNWZNjNWHd+bMJj+QQ48ViV0f93ngnBjunKrHppxH
xrCmWQDXh8kA/OtrUCCFBZdJ85diOo78atQul4X+yMEms2aHP1M+0SIPkYXSx+qGOa3CD4ncgTsW
9sgqsG0X5xnFYkd6/rZO4/JoceA0iABD0n/8lFrV2rM2gLXiV0bcC1ZjSgI9t6R4en5zGjJ9L25I
zsFf+5Qu1SNQTKTrGwfHj7sf/UCTsLIyDXTcRtcgmqN0+pD3PR1cfrEOHaWzC5kb6jFuqGtnv4d5
0iiCJRB6zhWEgO4+62fMvZQ3fD1FdWg93sig4r+NFRR8wCLrWRsIHReiDLw/fOeqVYtePJKcQCxr
HG3oT7Ad80Nb9L28Ca8jbiQTKC1nvBFpjhRzm9TQPNR+nM0uK891cpkf2LRdy/0txGJ6Vjsp0MmN
zKGhevs5KMiQbTLzBrhaGo4bi2Z4emVKioQ+O+gldx6FWOnsejqouFDOk6VISG2acrnyFHV9ex10
AaimbViCQsc29cxQ8D26jbW0ZeuLxqQfTuakl5iZ04h0XzboN1ylkIAs0g+iG43jtDMLWpDMbdMD
qp6LrjMmqsKd4B4jo+PdNG6Q1t591WGJRNtEniauv4Yl2HakG10dQrT1zRS+wZaFmOVm2ztxRuIu
lkMdhn+beiD89Mk+crIBze0qyFlm/cdlgguPDcNyFc+MpCFf4Le3yZwk8VleJ4MlLvo57PTkSZGT
MhN7eqfJHY5xPS9N6DDMochJqT2f1ku98GcgJQdcW4BhWSq7hk4pNPTLeR9QbE3DGpoLci02S25W
NQNvqbJc5MQY1MuJnxVCZmeQBgafmWumOP/GndnLib/JEabhz/o20utSbo7l/CXsMx0RcqyPWZ6k
O/uMX59Q4boYGUW+BcvuOybU2LSOqo95+5p7EiBxcPdB0S3cOMAMPPtrF6Mu989yyXY0KinY5cli
Sb68wC30Jtv3g2Z7zD5tpQw25VaxPsBUN9zL2VRYrKnblp67l01f8UhB3dYtgnpbRytYBXL1WAYN
p5HXcwirvh4cXANODcKHUgWQV3oaTY5xrNHUyFtomBlvmmiqoq2L7K75+sroqNn81XZUk+CORTYZ
jFINioAPO6N/jaZJpYMewddpXaaT/jPlknKhjSEpSu4cvole7jtSkMudZTArHZRNmJqmFVFvbPJ9
0h+HL9cNImwZK0ACQl7YKcvupgtJuhkrsVgKW1s1Fe1Xs5yLmze8BL+SY77z63GQj++hCcjj0uZn
ypq77P4TL4Gkb2HSEKzo61PpwHcFn/wpO6FgW0Ul0o/WuuEdfcJOcIUCzbqSraH6H28IClnj5rNu
OWCrCCjBfwYphHglzXYX0bKzPn3BKfj0bJtMtJW7P5EKcWajnUqF34uTTpHcXf0bsAKFNKF1RgLo
/0d4BaxxVtWvegEqZZ1EQC2uXlALZDDbrD4ypVCy2b4nLriG2y13fcWsXr3hLhSop1p5RNkpXuaV
OQrpb8L/DYQh85xhWA90JxIr7VbuzaN/gGKo6UZBJxzLwyVOCdjpHSO+aG0eJrt6jb5NRTcK63qK
yxoN9ESTPbYlWTp0CridlCelu5HR1FLIrU16hOb7FyRWF5kTHwymQB1r4s/IiKBaEER6WwlZSPi4
m0CHjy0bOJ9Dgp6GpaH0TB1hpoaKrGiXqWKiRwcPJqfgdGlizdvxkmZk6/HIprPL9JUX28uREoKf
uRs8ilTLChWjPjmIzFq4W/VC7hqaMvW/e1WHGf8I0ZXu/oRVmVyDHBqPZdLrOiJ7zbyW9hHdp4mC
J5PYzcBbOUnWsiyA5TmdRsYEQ3ND8ckzdccuf3H2uHdBbu0rm3O2cVwOpcmDEpcE5JtQIbd6QQRM
zB49Yb4iNJlosMMAUdPTOyeYgJk7beNEcO2B7qQ1NnrX01w4qk8zP0xzZFhmOqB+3H8H4oAVJXdp
AAU6KbNoZLSpItlZ7X3YYgJJj14YZzZIE/9hwnxZ73w7E9VZXAPMtgAbSR1LVVLokCUJe003o6+I
31u/B6NTUNsRdFKsWrEfkjdYCRnNjG1oth7Dzxqu/Rn1c7oHr4jepV53MNeqGUc6rOmMBd0R9N1b
TqQJfTJ2s7A+Uik6rd/FYDCwLDOZvoMBPgfT5++RWBqgJatBOgsRqagSfmJd9lqkmtOoS8tCaHvC
kKUmccC1V86R972gvJbjvdCvkQ3Tsu44/g39TdBEM0/sZJXmGVF0FRT1qjgfp+SKHhpmFP4Yc+Eh
8KOEHJfTsUs4Ot4s+IF4KmuROvnUtsOYJsfSpO+HxUaZadTgZCt9Jg5QfvnfS/J11rymz1UresDx
NnijGMcI2yX99trW25sy7sbgaunpP5XS/BXxbrtXi6u/AwdtB4865gSZN0Xn6k8EZ45OeIFr5S9E
I8Wi+8wqOBqnjaUnmBNB4LCPGlugDN1g/tS7KyLmmE2TqjmB6tpxJFGg76BB0JpNPR9BbGZE1iYj
kP2mdU3FL/h9/beJSiixTUUg2C6thPsieZ8IHRrmiNh1MO9Ifbcvn0feUx+8KYap5qXStsvpS8xC
zhj/pLwYp+0egCQ2xXXZMBcKON/EBNkO1ZSeu0Vlh9V5OVkxLVtioC0Wpd++REK9KYDm824HY6RH
HiZmZFY35jPMN+ssHVqHY82RLxZh2t6PLU71Etg5xgAWFwU19sydrD7HneHZzLMSsB8jixSDE5uJ
tJUX0rmg+NGVD7xn9EULZMDJ5vyESUUBsZrRsOT3Y2LNDEr0Evl0sTkSa3Q0v+Rp0xkEgNq+nogD
uo0SGMxxbHL6qmKMHeioOLOgnjJwCjxqNtxyZRqjaa6dRCYcR5BPYn7eBz6VsBt/KRxIJMZkMf4G
bSR0zO5T9SclMlv6kE9VRwfysQQLfxN1Ucxb60sSuvVmpnFOCOh99CpiFDwQ4JwIQlgDFqvhzHvc
CEmDM31+YDrRJxSU7KqNFr1UStZkfy+FR4mSNhIzU3+P0S/hqALlQT2+fHrVCHEBR4hRhjiXoMyA
m9n0Iw4VJgZeF27TiBylp6Qwg6m6NN15rhoGZNEnbg+SLAMJ2lx/4oszxfLc93OX4FVNWXwERm4e
vvizWPCnoOMv9kFnc6ZgYzNcCEvOjEpI7Pwir/kxodu3rFVZU+lIFH46q/h6ejk1znmc85U2dLNh
kSLgH3y0YhOr85byuj4FvhwsimjRN13DTVDxmq9MYQTpg4UTr4vMgYnOIclk9k9JVfFKU7oLcetD
NbMTbudkiGihSANCF+CBJDnCX1wUMwqwil6wel6jkdAdqqMZtVY2dguVgcSB2OXUsz6hq5eVI5w7
HeiWVq5n5cdZo8M0JzmjAIhu6FDQEZ51mDIMZl2GDYvpYY56fc4cE6NIvA0C+KYASTK0PO8nlzzM
qulLcjzFtOiitydwepvOU9i+AkBO/YMH8YEV/mVq0NhJ5yo/frr3l8JwChPMCTTQjj70by8FqU0u
I9mJB0TGen2i+Y4zEhSyWLN2fXyt52zgn7lq0GUkXh0P1CQkqndVKWT7XaF1Ag+zUw4cZCjl28xE
r3cTPsOkLTVlYkFDl98Plet1JFEojwfFWvY2526yELqyQdtKneHpXlbm19pHhfJKh0jC69gThN9M
/Orj2383VDDvTIhhlulwHLcPCXRzS6urGCXAPWYH2JFbNih9LGRz5Qj18aXezTmHfDfdzfCqk1cN
Dq2rhFEp8EBf3odJ4AxqHyk0Q3cAYfUnQovH6dMpd1hCsXgxNDK2Pa4JX+CQ/d4CmAliagX3MKD0
GoUwlyziABqIDcKmyxXYyBCQGsGE4te/QHmZ7SWrXekdf/zsh8NM1RQQAklayqSe9Q4dSSuxGdFv
7PwkJ8G5WSWgXB6DSujj/MdXOhxl23NMntYBiiCoIB0mr3MCQ+CVmfWTBlIiP+9loY/maebSPQXf
gI4aP77g22I/BRrM66SdKfLCkGRV0Y/+R7G/z4KFxUS1P1tEUcwgLFZ6mWNR1KzbqG3AMyFlilVC
B+zcS9gZP76Bgxbf3IEGN4Ym/CXaCPLohyuLGyeFJUX1s0kASVVbalkLjUaaKgkzRK86bBnbRIfG
vuvq9fs1KW54vU55lT60o+R4ehmcVxw0qX/FV1yDNeS0sLwAE+H11AH6RadHOb5KrRzLt9Z+6c2S
fhf1WIOUM/nwEXZRQ882vRhIHlmAGqeU8I0U3RYqR2r3x4BqGtr71JhSuUw3djrsMlCFcIrp0kZv
51C3iG3ghegtXsoWFepavCToO0J7Vk1srTpowrryHPHZlg6WowzRFVkbepAw/kGcgdw+sUcgliRZ
qpy07MfD/27CaROxqXs/hLbzfmoPnCwSw1zUjxoIFTFrDFOSA0e49DoCeE1Zf3xJvX7/ueTqpRYp
NDUa5EDItw4qQ9Sc6BdF+9gfGIV1jnFIQz8/91C/5MaF2T1TLd0iHDhEzRbIIZKwRanv5uPbOHxy
9OOuycoJXJj/BM/l7z9mfuU31cS7TH7kNenPk7Rs+/KWhrg4Aeyu/wRzcriCaLyFcMgU+Q4aS9c7
mOQIbuI0kV33c9SgnzsvE3paZJnUkdXHz0WHjTfjy08HQYG7FIQ6+wJyprefdDzNkKqr0b6tut4M
NtFg+eBdY9KonHTTbGJ3WFHwLvkfQcKGeTl7TnjHYc1r6dJKWpcUDEceXb+XWFmJQ63F1YF6GnNC
AeXPV5HUGbrxtTtDTaM7b+/XfIRj4Os0cV5SHbkZDcvh4QwEVO4+jg1dKbLGUq/XHAjyuTlG85mq
YlfVZuyefzwIB+PNGEBUcaA9UYEEInE4Bh7MhBAnyXw7lBAKEXTXlCrylTHV5Ok+vpRujfrnfNbv
lMXLR3CBvo119GA+T7Ukp2q50U3g1s/XGjxSp/nY6FB/YKlnCXqpvReIdBiFaq50lvT1V+046AwB
ylAG13OFzmdyFtSYYLtE7zYdGznkm+Ws41PFppfKMp+OFCI7vh2aGHA8TqG4cCx5LfxRLdJFJKPI
bL6dJTAX/mysafsFNNbLuIrxXIkXL6mJ0SIDClRRywkpP75Q9sTIwl9v+jbVieXXEhpfJHM3o+bB
vhfR7IgfqKxyIgXy8ZAGb1+f1ryhGjBB1AAgAqxy+PoanmAMTDquYAMR3wHveMijKY/u/TyQLjn+
BMeHO4eYRuBbbaQbVfvSzou7EawhEnfMERRNY1qYG4oWxz60utuI82t3VczdmKyTYLT3aZh9KSth
Po7S7eQK2mNCqzwR+5ejF9WniZl25+xIycJpPRnzjdFlzreFOvJ4EuFzBWJbhKa7IWuY3xmL0XM4
KGZMU1D9r1x2pXznFoZzLlQ74lBSzdbCkX+XIE04KQqbKkEme8iqdT5Rwuut4ic6AO9UoaZP8cs0
pgWSrhU3NvvzvUxqy8OW4CekMOKuO8KEU91MwhnuUsdBwkn/b7dCBurJH/kQdk+FIbH1uV1HWBQN
+2weoDFQpKDjO/WimT73YWqs4KmPJ7Dztv2EXXUVJFn2bYANRdY8GvJNP7X1zYJMf0P4qS0rhuGu
Td/84vbKfACW1P20xOLeJoM3rBNw0qe56NIt8uz09OMZ8W5CEH5pdRqRim7dcagmGLwurHO3LZ+a
ioYT4EYlPURKB4/eJ6vn80/61+7E1OM8ZdsIMehgxD51eLaaMZbayL0T6AA1U8mxWUVXNeeAdDMn
hbiu7DK6TrvIkKArvVBuHFizxREiSX8zFz1qKDRs/mXrt+FJhSH4lm2oI3wYiv6uLNnT7b4q5cru
LfeLOWbV73JwgrOKrOWX0Vb2tzDj+LaiKYspgfjFl04Z8noNUfokNXJKVNYUkm9qQ/WU1XFPf86h
3VmxZ96jRXbWC+eqfxQiPI/I8+gTpmlGzqGUqSb1Jhovrp74Vuar0IZhvfWLmqbyCJX9249f9NvF
9OViApGiDrGInw+jwWhxCavbsHryTVGiz5rNG6uSdocFNT8fXWfg7B3X5RfKsyL/JBY+EOFxcR0G
EAYxAeg6Yh+GBJYhutkN1PLkDnqWYZtKjpw6K/bzMt/jnkHeDwl9M9gxcL+mNfy9WynvUyqY3qDf
TEGhxZouehA6fLKNH2woVh6VlA8S3GMD9GbSaS3N2QOalm46qiQwaF16P4iynzE5GrKEjl2X+5q8
1fmIAxbbiYiNy8WK3T3WJRJnbRT+pA1phZUnN85TVYkzhYumwkF3Qw60uISTjJ3epzCm1gs0+fMJ
RXe0FjIU14SNY73DcvFb+Vl64QiZHuVkivf0dJWXpdcX/aaOugHzRjLcmp6dfzEqzXfxZ2vaOXY/
YV1p0/hmKkJ6GSaNyQMkM0QhqLOUAETWZNCo2RO/up4RnKWJcr9ZGikI2hwLxifftx67w7FF5E0M
6nOaFbZeaP6I+gZSwrx3AR4Fx/cFbqLsjh52Sm3ypjIvrEl33/54Rh+0VGFW0dhVq27RI0HQQhr3
9pJ41Yu2ZOv8lcnMPSFtRpPXaFDGKYnKbEchomel9+L2STpmcZfGc3+WpqH5BeCNs/vkXv7N1CIS
RdOLJMsW7zJHjg20HGB8/gsGnilWISb8B3QECjh4Vf0iahdPSzdo47XxoMYMV5zyR1n+L4YECCSB
mYM20uX0+XZI0OJ0ZbeI4ldU+rRl84GVXPkLGFf66WLmNBdYP3BUh53yk2grw2j+kQTtKPdJt1g3
n4zJv5kSdBkie8nkRBh3qAldymEaazwTv2Jh+l8b3+qu7YI2y4LU4SlbzHAxFE1/It2qPC5mxzrv
K8GeIIp+vkqxMCN5rUAEp/BYfqPNbrxV0KT514/v8hnq9nbialV+gHCP9/ZvmIxT6dFchJcUz5SG
yLjU0c+6XbCgg2P1wBDRlWk1lHVUrHpaIqsNba09xitON2S4wnBNqbpMNm3ti+9QkEadtKf4URld
cp77abdvHGe+8IckPo49EburWoQ24Fxl2bjOpFnScdsK6jW4Y08eGUzone5Gck5LuJG/MAnj7Pk1
qnkiEMnA7+ziibiLPqppflZSoOcs4JS0iy+aAkLPSEv1LT6+4g6qvdoSRXZfe3uuaHZdOGAkBBBg
1hAKfWvadXVXTphWFMuReNJbnmY7WLyKIqaXqpDnE62NadKdSh9FdIB79xhZEVYb8Nb2N5BR6Xec
vf1vN7VxrHdjhsPz47djvdu28Ewgn+cTRzPNofJgQo+0DyvDxh1+kfVu4lt2N4+e6TZ8mqEzxwvb
py/HauoWKFxB69W/kwUi0WqJbDkdOaLu7rywiM9MMeW3dosfFnJFHu3arC34GOJMrCGIGK93/V+f
xY2Sv/7v/7l/KtNqk3YcUh77P10TMCtYA/6zzwLgd93eP9Xv/83fTgvT/gt6ZhBiyvEth/zZ304L
xKXhX5yTXHTfyLlAhTMTXq0WrvWX3gJIuDFDyLnoNkOvVguHFpykVUNWXQ48CIHDf2K1eI5R/7VW
eCZ5tEBgN6crGYleVvu3y6tZJnQM5khyijmyQcBKt85ADd/bMXSr9iQzke03qzwMiPePWMr81Dtz
wqIETof23hP9yquVK+MTbdPNnfPKQF4O9gPLb2xmnA2KNu2Ohjzr5+goRw6ZpmfoWEfsqQu/y3ED
dDXXIhoYp2aJV/FQDnNyxukfoyUYokAYCGyNaQ20BGLJCZumAzbKmbSOq4mQy/2wq5ZcWu2jHVZf
aRmkE0WByzJDn+Z5SMLLNO1paRy6rHdlQAJn7Q0VS0wxUJ9RK6GMSHfWqJtAvnzr//1qPvlqkCY7
H301uJMe7ssDe5L+J68fTeD+hQ+CzZ6kHkxAPoD/+WiC4C+E0DYTH7WfxX//9dE43l8mXBZBIExe
gSIt2a6/PxrzL9vWqUQPBqpHPcz6Rx8N38Qf34zuy4g+g7vgAICW49Bnl1nSdjvHNfYhh9yMlLta
9gNOlE+ijbdZRz5GLsO5BmaGrmy9K2osVtcqSGPGHpquhZSixGA9mMFlOaFL/WRXehvYPF+L3CYd
SOkPSEbQ4138GevyLmghMDrRXll1eGn67XjOsgWZbuEcJ/3y01AX8e67UaRIxFbI8SWgfmNqE9gf
4TVlUa+Boh7tUzRjMMCauj+DlhfDIoP/5WGFnsI7/BuOvTMHTO4ALGgLeuRDuKmOOGQOa28c3Wk1
zBV24QyhAbJV8iEqbM2HCiosXK0uPMKJHx5NS5seET/aKDrn6gQLdvmlyKkfF0bb31q9X53QPw81
YgRDLVJ9euHGGac1J64SNN8YpNO4o0tR35VfbCD1v6BP4kgizXAnZHxuDirdTqKo1gNks/1iY8Ry
yU4E6yRzhi92N5S/F2epL6l6Z7e2mWaryoyKndckFdb1ckSoUU17s45wGCyIOYLRBM+LxnVLK3m5
KnqnOxVWX1+gWoTbTxHynmbgxr7wNTypNaZ9g3EmXpHninzMsnb92AX0FfYXLdqsl2RYmc2Ew78N
3B0V7fZHmhvhlJOnaAWFSqEmigg/QopbqjtLKpntBIdr2lJGzPO1mdBZdWU6ZfWAh0z+wAYXfMvC
3L4O8eMm68nswqcsoKfRit4HAqairfDdAVCZdy3ZObCHHPMe8qQIvDUYwOLSLADtrEGX1meCvkmn
iqjrjuM0HeuitN2AYGLuZWiJVy7Guku6EFwnc2quozlT1wmI/22H+OVHKWqUmLPZ74LRN3Dh0fzp
qS3L5CipkkfVZnITw08/jcMAWKi1oBfbdgxOUkXFeYOv8BuWK+OLQ9/PM3PBE7DqZivnSDOaxiZH
LGmujBooPdvecURXL3y9FSodRZhqZvHwhCeqf8gtlRXbJV78amv0aXjCEHTUh/zHpi/QO0zojLC1
rWgO/WQ68wQXwEU/1s+UdeLbsMPt3kSyODJkwK4IwQqb/1TRGcQ11/RA8hFd9aeZgb9vNfcxzGoz
yO7BYyP/NsRP5D/OBoCOAgPoN9fRVNhnftJdefM0WShahcvU5uuZUenQvNeF+2qNv+ZSILlujf48
t6vload/9Zo36z3IOc8vwR7AxF76/rrxelTafXBN/4N0O3jLd2NonQt7SeytrZbuwhDLsp1Cf/pa
VeGwjq1w3KnS/VJN5TfhRDW5U8hZo7vqgZmpx8pHQb4aQm+krwWtAenEogJpZ6sF7Mkmj8vc24KB
VflaFY2/nAWIvedjkqfIhNcJTDlzFRnYvu/ybqJnCvTloZtiBqJuNoOiuHbjtlkQ98X/Z++8duS2
9i/9KvMCFJgDMBjgT1auruqoDr4hWok5bG6GTT79fJTssayBj3HuDZxzIUtdXd1Fbv7CWt8KSW3w
x+nJm5G0BIb0ko0DYAnaXIxzLnSE7oZB79f1fhoBFb8qzSZDCqC6CVfKn6S+yUoGwjuJgkbYJNb0
BIoU05I8jIWzpk212ZhcXQFtj4z7rp7uErhUvhW2rpDpOYi1EZIlWSLOm9mioAe6Xccaa/dOBeZz
PkyasxOKTdAXj0Ewe9OeOKRTMZOQ2z2yFQF1tTcCWbxpTls8BmOFclJfJw5N5TmHEcH7sxfP2hrh
YMZziIbJOjlqbJDvLiNzFAf90N7pLZhTZixuDKWcg1lpNPKqmGFiVEtgPCGPTfJQivU/e7EbPyKS
nT67Zg2vqWaWtgNQZx2bErwv81/gRsVQ2sdW6vUJdEGw7athqRF2xXRJLEqbs7BtUHoe2rqd4Uo0
XF0GVakN+qiWuq9CsLNQKmKGTGANq0j0Wv24SHLgQqfWBlAh41TdK8tuv9qMdm94I1myK0jLOLdz
UC0bAnFKFs9o/48gSYPb0sncd/yTvD8LUNgODXp1j/SbeV9B91lHqBD4O0frq2+gIstnS6cTL4vc
JRVuqZrHpEqZ3knKCIPDA3kb9225+V7b/FsF/kMVyD5x7Vv+vnl6+soMgrXC15+7p9+/6o9K0PjA
wpnp0zp24cV+mNS1QP9AQYFHlX7KI5Fx7ap+b53oj1y8cSukXV/thOuO7Y8q0P4ArMOl2UGcgtuU
XdL/+d9/Ca+Xv/z5Z9Mz28FfKhh/jWQwmPsjN9Tpi37pndjWWFo6OfWRfaE0oM96cZKPMK1wqod9
hRcpxNFnTje9Oc9RJQXKSamsPe5S7yAqO0ObGEvSdZD7X6Ww3SdV6AzMM73eJIkrSbHtUC0krnol
71WIzWw51nuA0/BotnoZcYxOkSAbfOvF3heggf1xxI6+d7I62bjEZURGXKTRsvTDfkZ0iHzQInhm
QW+2Q0BNWlPtF2WYz82r3Qr/HWhDdYSmuOz0zN0NcBY3OvCGaARFeGt0sX+ooU1yalgjWwpp9wk7
D7d5TY1B7M1RW05yZHKLa8t1P8U+iOpQVXCewqpLkkvTgTyhEfRvVL7oD8PUmZu6ZJUxGMFFxx24
8ask+a1MZQpguhgP+Ld4JGQiDmMwbvvOY3M3ZXZUdNZ83yB2P3a1We9crZhpJkfjlorllNTFxmFE
d4cNnxlQbGLKmCeColZG1VAI57HTrXo7CR6uOqtq4rqUPA5y0TAALcbJLlLtVMq63RamWCLcb8tG
gsO+CJdt9haggAa/dBqejKy1tzjIvRvylZ293RrVzgSKw6vK5b4dTXnxMg1l5GA+uapSSCkHqpaJ
eMvYK+T9AswtnMjD3LlDQ8JPq+YHah3v0xArKE/zb7CU5N5orfwwjIm5RxgTP4+Yk3Y5Ho4vBFIX
82WYzfySkAIdln6r2Heovtr6VTlustQH5QOHZSdcKFPIlc0tQTJmSNQwFMO5Cz6BKZy+JWjQd4te
42sS8YrAo/Mht2mS5c2ct6zrjBwwVjO/a8wcsVMtjn6BqTCeCSM2eRjpfMhZkLbbNlm3p2bsb9Kl
8E+x7ta3WESbSzkZH/H8tD0zPVsc/KEp7lUjtBNRkOMt/sbgbIvMBcJV2iCbMlR03mHQhmzegU9e
wCfC4SmiBcvbyc0WjEwmSXILAfNw5lo/Mg2RpKFozGrNicvhURNCGJr2oNdRaQ7VhiiQ0dwwa/M2
0qgyaoalutM05xA4oghTMrQunWu+N6Xw4huBiCE9t0b54madx77E2ceab2hHsH92bO4pxfPCC8cA
rennBRVltk0IKLtdRiXv5GD61eegRhh1Y2NWhY4yfHRaZd11PgHjwxaS1ZMdy3wbdIOxTUqAwVPj
mRXkcFnOG5b27UNL5lk+MXIdk0Nre0X30YShV6iNoxd1n25ql9DaUy0dX2qbCrukfstBye+9go68
w1JZu922SWL9bUnFRIxDi59DzAxJX+BVmKLbSrJ372sVDPGXPBawgLMlCDnhwtTArLLVh+aRK9cp
Qp8sPzIdO9soIjWWPCn1ni2AB4sLzTJFcnN0mnLSwsYf2AGPQweVKUYYa19QyAbPFZTO94IunitF
n42EXLeeQrhGTXBX9579ZbatvtibsWJe783CqzejlgVEJhrUCNvaAXAfLmXSAeNVuvFkJUtTgUYr
qVr0ie0SZx/fsS9iRjtmIBlaV0mWw/6lgm1uPX82Gzci4S+1+jMhpY6+aZpRg+mtQBrpmH5vET6r
nWNP/JGeJA87h99x5ELrfioh3J87V5NdWDSwh8ktCKY9+jr3Uge2OBZZwH2vnHjjFKVNBvRgeXuI
eem+9kZ/31Bt3q1EgCUJDI+JuNPcqNRJz3ELho1sOdRjpe173FRj1lK+4mwO+9w1T77X7R2tZj3s
9znnV+JmW8IJLG2ne5n+CAE5p0hmvRFZWApRFtf11UuH5sEfPfydrhjfnDw2wQ5byB5YNDFH74wN
dM1kT9LbArRtGTB6sVfB8DiLTzyjuivsJ3c3eZBssSKDWjR1oT8mCw4cpef+R4eUrnvb1mIeDnV5
LOGi3zZEku8ok/XTSD/7eTFd5w7PzkZ6bnLk6IwPFS/1WnhsxOFr+2/EDxK62zPLPuSOUGc8LsuF
9aofJkIVmxZQ228pW9eTIxpo5YnaUSECYOz1Bd2DlRptCEaV/IQ5Rrgf5DnkzmAvgecRZtv0RzZQ
wx7X6oJru3KQ+8Ptj+CejtFUNuktWhIIy50y/XMG2nHLwhIsVscscOL7PyommqFpUDDi2Ejv2jmZ
ohFr7Ba/SrJ3+QF2rSxGeovJTjkaF/vVskTHs5Dl/vvom/0FjYPxdcRPtUNyiObGiI2DK4X1gky8
3ZoBTNLWkMkuz1rIq+QrXQs8Us8D9+GFZX53h7g0uMHoDNwRFzskakV3aKXjtWicJXLM0j2Uy/ib
8O3sZiZV4iVuBv0KATzgRaRLJVAt+GL8RgdIbOlXqdKqXw0y/h1KMrVHC9W9+14dCekWGwtywX0n
HQXaERbksWJicr+GA56NvGg+ERKLrktV+raYG/2Y6slLDAsjMupKp3jw4C1rs7UFCYsaTDe0V1XH
5GCmjbioOsBOobGFXp/+YqM0q93YRsq8TBn9R42QApKCJfqU0PbUFtocCMlRuQEB97oHYQ+wdVgn
xNAIZraeGwJtNRJeTUc9bJFFMsCUZpucOe+mAveubIzEoQeQg6dbV4COr8c1DPTR+r0fTKosSZ+k
O7fZ/b/1fd1n/fwP9T33ocGI9e/r++vX6X+dvnby6/xzgf/7l/1e4HvWh4C8Gi+wbaRxTDv/LPI9
54PDf2HzjsTZIuDu/9X4rEdYpqAvQZKMzAQo3Z81vv+BS5hoCP7me/3v/jc1PvSqX2p8xKfMlH3U
FVxlNqb5v04peVzWFSGJDBd5MllR3ZHWgiW8K85gp52z0jsxPiaOjE+NnhGVOmZ1f5+2mJb2BXjZ
Iuq6sSTHoAgy+KsDcsp1FmC2hBkkSWxn9wG8o71XEJWQkLsZLUqbrklhpNbGwPb9pEiUeWUe9V4a
c5TwUk/jyjTvi2a5B9Dy1LRgyDn/CrawZKvLELeVDDsrXy44XpzVwOsbDxInJBb+Xn8NCgO0vaZl
5kMN1vYkuY22TeXD0G/5wsn1tC17HXWtVCM3hmYYD4QcattKasE3BocMGDAfMcQaq6U7JpgwO6aO
RftujUa/XSYZRIstmW+uvyhsMJATvPQTnz+yRU2u4wlj7I5O0RHKgakjaCAfDMelyO0IhRpfKB3U
zNDbYQ+FHLlV8DLmmD6juvT1V5Qsy8Vtx4CTMFgOla6WQz/J7jhqA9/d8Cc4pYSN7mTWB9GUNdbA
ZCXoHMaInFKsVa3lwIFAVWi2ifY2DJbzyEO2qkJ3sIybzpdggCfHKJ9nMsvwZyXgRroKiHlYKJ1X
K6tU3fptqX1b0imIlCXiE4d0+kUrpbq2ju/vv78/ub4rrmxClKjQuqNZ9nwYdbWMEfrQetrpHcLD
gZlV1PjUbRnK4q0E6ILTbWSm5PWZeZP4xoCMc+hBbtxQW6cwBQhHWXik9Gv563hFtrcIUYdgGQOI
rqnMwW41x7Gze1rQfBx2fZaYr63GIH1ntLOv77lUWFfQnr4GflucMPLJDd8dzoSUDoo81o6PDQ+R
506zyse07eZX0abyhnI9eMqX0d+lltm5aAkEzlFnSM6xsFNwm0g84QwSOd7yYQPEKNwQbyCWo4Yf
Mkdnv3UWU9Z7B5BcWDiiZxIa9G6o8nZ5W+pp3vs2A3sEj9Y30h8mFO6Mchtso4tam8o8K6AmwF68
FmXDawUAHrC7u+ZkRth++ITDsWuILOhJR3wAzDRfsGcWkUXa3Wbp9fhSsciA0IoBZY+C3tjB+rWe
MbUVe7DMWoO9MSW4RPVZ5e8LQ0dl0NivyJaGGyzJL7UP3zOaRzGhxxwWbdmORXmpSDVAyW+4LhGE
Sxwh8MHHSql+SmJmFGEGDv52WcrmDn5WdS81koknsNN3TmYbpyEh7tcwyV6rWMvQ8ro9VYK9nFJb
0JoX5mRRujjWR0UYeAhXiCEa0k5uVAAgoS0LbgwTxgWk27jY1f2otuBHcJozU1uiYZLaHumtvAxW
kN8qSCPnWpucO4LizO2YjrSCuif1gflmSTvqa4F9UwYiI4dW6d7rSGb2hUS/ZB2l51/rvjnSOQKH
bYOCPsRyJyqsBsL8TN5yHel8zfsiAm56Le9UfUB9Jx5FALxlO42ArId0tDJk3vXyUTkzQe+5SK8j
0tXTorfAWV1n3pvCI4WeaNsGeyJiEm1bg78l6avsbVA+6/h9qB3wCBwURgheHCaq685ngs2a+1Qt
8iXg57eOdryo/NhWDbN4d0lIQogRj0FyG5awIEu0J9/DWesJgXd+Sb3GQFnWdlFXmumTSzL5gnaY
ebHZVfl5pA6fo7GjNAT56Wah5bYy6oJR7SmKWJPM1XsDAnULb888NrHwrs08aE9FUXL4D2YK72NS
ucW3KPs2ArnS0RIWxcmrATM3E4c5ug9OJekOMX0bJwuS8PhboKriVDbcoaaxGPqPu6h1ObQUYQTP
3VSROQI0Ww9Hs0Fb4808YbrGrfdMcbpjW5emze0wmQ8G3pVN06ed2tQm6uQI4/QCM2EivyKdtKC+
8rSfr7IrEJM3zdJvofsvlw5y1w997r/j0H8ol6hlsK39fbUUvZfZNxIPsr/sxX981R9iEsP+YOAK
gX+wet18hxf8fSKK0e6Dvcrf2ZaD9TTsPyeiNgoUgzRIHFuoN/BJMqf8YyJqfnDQ1eEU0GGbYOz5
r/biv8gXHWouFx8m1gbPYgVv2lRsP6906XhIdxoGda0nK9iOEyCwsLHydRrvTeM9G7r5lKsRUbCu
F/0bp+v4sbClIgk6qMXLT7+9ux/7+J/ns2st+vOafn03uHbWqE42c6ta4K/vhn0F9KF0QFIlaoOa
akEnOngN2SBq7BtEpZM9vHljy7OdJzzyM+KR1/nFIj2b7bNXfwn6Xr/lNVIY+WVpfOQZ5ht7MIzx
V+B0htr953f8XVH6k7Dg+ztGw4sYiMUPK/9fik17lQgSRd5fLUS9jHCBgXwcEf+CRfLmxsF6pox8
k3msZ3hS0CDNhW7tq7GbDdJlmv5LqqQ0IpS+zoZQq4ZghSpl4OJ1TpFsYT6kdyj+TxVZCXJDDR08
y1R8H4yoLVQL95J1KYXrf/6p/v+PAUmOjgKQaT1wv19ltMhrEoK3Snmt+zh4bqhpTBhiJpdGWw/q
DjJE8NjGRvn6n7/teq39/Lv06A+wjFn08Og9EIz89dN3dJXYrUzqa+0vxtUo0uFKFGiUESHw/J+/
0zrm//U70cPAQcakhpDql+usrck2F6R0Xf1Wt9/F1HTlPu6ZPYVFm255vpRLZOkzgkgi/abqny6a
v+p06U5QwrBoQd6C6IXT4ZdvT3uUQWBGt+CJwnmvQE69Ux/xHpylkluyBJpw1vno91Mp2EuIovG+
9mUgj1Mw2zcKKgQ0AlTcRL145AlZXWuyUPbn+StdTLvRNQLMIocwP0gOFsrbf1Ce/KoDWd8/ikiT
HUpgEuRrc6b9fGjo7uDUjhNrF2OIq3egYTIJDa3omfsgtq6T0wRg6FPiB+2NWkRKxWcTu2Mao/et
Z/ncRHOaIHoEaPI16yzvywjawPsHXwO+uF8/5BW+yhwVqRxyewx6f32Xbudnepf21iW3SRwP/E0f
pMte9coKdv1ICdEpod+P6GvpOKBlRJ1R7+mX2n1pt2ZUlKJ6aEsQJYiBp+RlyqvmOEtcX60j2o+w
anDfIWRHCJLnWUjwSj6x9pD1dWo1eSs0hkkJy/U8JDwEsLg5ptWBZLbywcyTu4SkPYWezRNXVHxP
PYtea+OOJr9I6hHOBntYYGJNfn6D+d9/i3WCoFLWaMwm4eeh30gB4nPNZ0cNhFMVTjOWVYPh4mbJ
1WdMa/3joGseIRRV77FlFQP1lWk+idSYin3saUa2MuTiT3AIiHbMaqH9NlQkcratJG0A9tTREEH5
JRtbDEOtVRWP8FYVc3Qw9Kcu7oZo5vdAMIAZ3IqJzD976sTOMJQxbkvWY0T/TYkvotFE5F1Jq9sM
bXCbxkRObgxwyAceNeYU1UQP4zD0yleGVunZBDHy6BBusx+CXDN30q2Wd99tGIHrLKF2Y+EnOw0+
/zugz+kbYcqtgy2mpyBm9DQmO9XnDTfHNNHzj4O/65o43bACqA41/5S4ebtr+EWTxRnmMs+hlMUT
q/TGUXAS+zKOMBDX1b5zi21iE0x+P+EoQYfakbubcyX1O6ufArlXlqduXLJIyvh+mAQAlJBN21x3
X9I4Nc3lTU6aWnNIAggyRfPZBJrWWx2d4TC0+rUvetKJybkRy54g5j4+Vl3G6Dw3y+ZR9zTrmM8W
ssmBzyCG3AHkl4+r8n1oQTHPQwRFk9i6xZTo1L8M329T9BFklBazN6UboJ5Bj2S7t7iiprgx5BQN
PAtZvaV5fMtA1nLhZ/gtAiPDKmS1q8usC5g68/CKt4qgM5b+iKGJFoj12ia2Oq6QcwTDFO+m0isR
5QBgLHZOnVRL5C8OJ2ZtFuSDVilkJHaNc8J2JdMqYENJ5n/ThpFJ+EZvzJ4YX3/wrw5ZgvGptrwe
hk9UQ9RY5oPUOd3IvcMgU21jOS5iF3SyznZz6VbzQZeyapkkkCUSeTQk5b7LRAbpybXNF9wyC2YL
yy2qDf/XtVuS1jRyVfu6fmFgEFRHqwv6clukvfuwDL1FTCcwMeOcTqlEA+WlZtrvY6wI9SMPY+tE
SIJZAFzgHWybvkyWrW8omC1gd9rpUvkk8W41bpWOjGcwOJ3lOOUmia1k2NAm8HFmHv0eK7jcWr4i
AQtcoth6YuqsuUrF0QBLeID+X7gRMcgCjHmTxZtliAsCNqauDe7yeGLMAj6QSWmFP1M7I0IjubiN
ySL10sBrtwZ+0OaYZkDCt0Vgp1O4/jtUXSxUuHwSS0Q43MmPgrCgAQKYm1kj/AyA79VYUFFloT/a
mvUEs8scrm4bzBCpiMi4ILnlkZQQg8AXBORxWbsYIHj9Rh9TpycxV6XayclZsrMB4fPJJlnh3VEx
rj3f4OLdQV3xrC09dMabZytJsjh4HhmBNwHMkom3Er2TGeZs4B+l406f2i61DqM3JfHWLxyWlbUf
8zpO2eRqV3cj3BkCXe17iQfiyejXdebEssfHXzkzkR7NKs8O7ApMQjm9BCB8pnnBc62L9eLMcyH3
XikRWqnZ7v1IFxOfTTrVvLGG9FbjzBMseCang6u74pTsNgwZVXPsZRCbd3lHPu+D6bNIOiobo/Wl
V/1afKazunOgj6ltM1V8a1oxVqBYDfuFiFlv/eHXtz5xPvG+yKi5MuTjpxiEw69qxXiCMS5Gbp22
hIJzX3cet3w3UBUk/B1nKqbC9Fbg71xBPW3KDi9FlDRcKg3XeZjpgyBxcJ3Ibhl1kMjNn9H08BNx
gJC3ttbJ2BKfSWALTv6YZT5eUAetgQLy+D7hFIPq1qHSs3qly3NCmZufm7Yu8kefp8Ve1rpxFUEi
3sgRcAUsyTQzT42fBMM5Ro80bubOE+QkerO1b01+rZHuiflzURbOnRokCVFCn8fiZXKrRB5IXqy+
zQuS9O1KU0g39AH+upKYU7lDuBq8aHpc7aqpZZXh2RxzczelDxkE/TPxdrmzcczOTDj28FOHcDOC
5y7XxmRbmjW3yQLRKDjadWOIrxUH8nxCkMK9Ma0n9jZ3yGrbkd42bnnITOJsdIMJKyoo+5EnrTUi
uehE/huDguBJg7VqnJag74wvBGTP+BSZr4/k75q8lKqMNVZ5StictXwsCN7JfsFrNY79Rc1e+ZiP
CDV9Tx6w9I3OYZnWuHSiLeWyb2EiNZfaVfaN1pP9tU1FXY3nBGIdXF+HvegTlYj8ogerV5GjU46A
+BlR4uoafcFTYBaPZSKM7NVo2K6M4UIFNn9sYQEGvBhRwtvUI3LnpMXt9AlpPxu10mODdMR9Ztwr
qcXLvltx/9tsGbhIoSXk1p0qysW5Vm67Zn62o+5CjEvJMp+pbiR7opZPbfLrbA0n9NjM+1JiWlUW
qNixRK+1X3zcAWFhK3b3czzrMopb6YqXiQ32U552XGs86YJnrvVK3tVBbXDAmm2Q7/wqZTqlhrdk
7hzNDN3SKB8cQkGnzYTj3ya0eeWZixgLNg93rugt5j4+TRqHWd1k7KWRpnZtat2Rb1u6x1it0XWZ
UlpyKTqtnTY47jkzqMaG/lKWKIfDDhzYTqZ+ka7zM/04C5v7fkarnoV2nHo/yAX/TlL+YZKydnS0
e38/Srl+Hd+/vP916fT9S36aozCgwBDwY1byk78AUf+fayYGJ7B18PoyyuBeNGhN/hicrF4D9Pm6
zgwXQL7xX62Z8C/80l6s2yy+DWZmHtuAuhCt/dwEpT2ZR4ShgQBAwvgMvs45zpahdaGzkJyFahL1
l2qbEw2oMEJOo3GL2Yt7yPXL/WBKceNQ1JuvDuKbKzGtXXoWisIsMluhnM3Q2fMzI/LxtS+qboOK
GDp6OxNCG4zEaYdtn/cb5ab1uB+m2XgYLNm81WM83i4ddTqK8ppxc7F0HoQDiAa7rLKLg9flVYTm
YxyQKM/93g14i2GbQjZmudXY0FhmS90RhOW5u5TosgREpgFrc02d+gSfWRKzNhfFF+Fp4jZL2Nkj
rarUbRw3NIFEpfKzV8QJkh2rSDo7NnNnL7vFGFS75xnL31rSac3T4CfznUgdMR8TrWbFX1WzQmDE
G2xI50ZTHTYCqOC96TMkDmC3Pyx5Md6Kcq1vcGduJqrhJIplM+7zqfMOBJjXIsrthqBWkmrVKuAp
gCbYnepbZNTmR9CZtJ/tZor1pheH2CA6YF+RsIgIxHdqDgKvy/RF3yhWZDWRu6wPsEQvVW1E/QyL
2pZGMwBRTkTqRjly15q5GOF0WqleJFooaSE1ruGJswrFSOVk8aiuxY+SmvgJ6uu2Sbpq136vu4cf
RTiyXypyiM3abvxRqDs/ynZBxdzfSA5uVik/intdTkZMj5SCxRC2HNcLx1sOjM2dha5oZQsVlTuV
46n/0WYYv3cdnZTjtFSM0c1JGq/JjxZF/WhY+h/ti/Ojmfl+F/974P3DgUdnxFTn78+7/+kKiOTv
8ucT78fX/H7g+cEHTD2uzvjCRjMb/HTgBfYH1yDrhTOOzR4jZXbpf0ppmTQzuLMZb3H9rLv5P84/
i5mywb/2V4MSu3H/v1mzIzP76/kHVon/WTqdvAHjB1PkX88/AcGUMclgH53S9yOSgMYr6phxv8Sp
OlGZUO9oDdjSZprmL04jvRunsAk19g1jemiQwGCebbV3eknihLE7wUuNrSeXWUoCXstFTytt75qW
o3yY8zF7Attb7gtgrkfktcZvTRsjEc29/MQcedvPhNLhJcgPhDkh7wGEpMhlHdrls94W6KPixAV4
pgrzEdZYcSI7sT7HnsVJbMkQTmV9aZx1oUpRwCasSk/GKKnWs4qut9Jca2NqiXeqBG6hMC7VbdNy
irelH9zMkpU60E9l3ittCK4A9/WLMWf6BQyDNsKQtcQO13e5NxozeV37siul2p2hiLONTeNp0em4
DJcQ0FoQY816q7W+MUdbRzcz1iCDkJqoA2B1F8yGjUuCpgrAhUIzUHKAOaXefpkmvonVWQRQZDRt
NYrNj8LOKdYVEs19W6n8EDC72kz2REi6N3OiGebw0vhZfNsP6XTfN9nyGa7v/EoCsHWfFCTiWHO+
isxyde+gSI10wk93SBmGs65c8QmRhdoQwuDt2rEc955R8GMkSjEqrsvDWH+fXNrDFy2wwqxzyIQI
2rNZJ8yhsKYPGXK2Qm/qjXRY8xZtxSBLOyK3LDjtGmw+5IPshRidbwn5raHM++zcu/a0R/YYH80q
re7gEy7mLtDy4gTQLta2Fjibcwus/zmZs+DNE261zTO3JUIdu0s7TuIpQMFxWcDcXHCMqDHEG5O9
xL0tb/JBLx/txm73FbuJIJxEox8cVXpEYJWWdb/MXnZJEh5nUKspjzH/AIzJWgN5ZM8CNZPWeOOC
H70LOq4V8C1uzPrPLj8PSrXX2HXLw6wG6+wC/ttXrZu9Db6Xrat6A6xx69wTvLkcFP3klUPfOpuT
0xy6oUlue7uRLPIt1AuVLI+VNrAojNdg+9rxWZa05lsNAPAiEFceM/BShzwvCf+tEF5C90id27Kd
zmY62VyOojtoes9mN+nfQS/qczirwtiabey9C2v6isqvOiZzO4YVsP5jQ5DCDi6Sv5m92ny27OLz
PFltEmmJbb55fv3UjBZBBrKdiQyu9fsmdV2iDJj0nRxNEnWPYEi/pqPhGNGkueKd3iS/85JCkA5J
cfWZNEgEmCNflCxZ+ZGxbRWNFjEnOli+c57wIU6WlR3doWR+YpfVo2fJ/pPlYwBESWo8gb8+0ly7
p4akUlCmAJFdr6rDrMyLe5aktBFxeXDnqT+58VIfCQkl0LLlUT5wWLLUCrKjRzO+IzJdbDyJzyuu
Vf6Abcb+uhBBHlkFm+glXcua1ilePV1TH9k9a/etWTURHyg4gy4tzI3gyX+ndYohmSvOAitdHgUB
0sK82sdy0i9wWMu9KO9HjNCvWgyNr3At4z7XE+tQI2aSBNLBFKj1sfts9SQwY2LbTLry9qS2M+Mo
jUGjs7P8VxZMgsmsvpQZeaFzgwxlTm4X2RR7TfXMdebZYaj9XaGHHbshmXjesiFGv7c0w+BvgmD8
mCwz+r6yAHVUrqI/87v+rxyq5Uz4gbjMqzzQQCeYf1cMJglT7awM8CS5yGuDVVpYatkLhjH9WOrE
7RLPI0JzlSKWqygxbtLg3lmFivK7ZnEB+nuf9Vqx8VA0Aj6W7+4qcsxXuaPOtJewtFUEOa5ySP+7
MtL0S3cLXjp4Dlbh5LJKKDFFZjcoc34DZegeeCIuEYHB41UmdsalNOU3Mkfe0M9acFMNdnfXr3LN
fBVuanFWXmVRtVumosnOWAWeC7utrbOKPsF1mQd3FYJinmgogXPz6+Ilw2VaBaP2d+1otspIAVlk
H3t2GmWIQS7YWavgdFilp80qQtUM5KjGKkydAiSq4ypW1dHthHXqLJt57tutXEWt/nd9q1qlruTG
TVxoxhQFGqRQPtkBQH5iDfuaevZIMEf7sRzifWYgziBgZLkraBe27UjkSjh/19sOq/TWQYPrrmJc
AxPCKQDw9NskzGIz4W4lyoTHbcYtfparpJdND+reQnTBW+G62aaqJ/21jLH4cjIR6tabm3mVCC9D
rn1G2q6f2lVATHiNvCWvsDw6q7wYU6i8L/FsfESnE++MVYacflck46/RonnW3J2Vet21Q7lcrxJm
/buaGfksyuZyFTkrazI2zDGs0JTa2al1E9RR3WUsmiGiOxUDzXrQM060TL/HfL0mO+Z58jQ4FCJo
e0Q5R6id+nuRiPLQpNzSoWq9AgyH7ADdsIAV34KuLY5jmbLNVJN2k5nVdoZQcDcyyT70zvDmdPgQ
OGthHfjDNHwqeveNoKV3PR6+kSLx5jfqoTZIddYWtE5EcVfHjnTvbSeyJxRB7Yk9lvc0toX5XIDX
+UznqF4gdr/5Y82g8t3NiEsrTi1jPn04tUKKsd+XrhKLe6HUIvY5ZOCsOwzDkARtV+zijcJrtBkm
Nfh3ohczEV9u/A2rheUfynHig8OhZ+KDZqQVxY2+H2aqnj2QiOaCRl1r3loOUGqvNcJHoTgSxPVU
J19jzLGS/zYUecXZYB91GrrMe3PY6vwGQinJ77AFlGcvdYzuiYT3NN6XC9OhOlJyWgiVSHon/wKv
QWofHUj9DsbnMa6xgmdFcxReZm1qTZ/3UNfr3ejKFwydE1T0pNzoM59kn9gvhMxOBzdrvWiu+uHK
v1T/l70zWY4bybLor7T1HmkYHNOiFx1AjCSDs0jlBkZNmOcZX9/HQ6luMaQiK3udZmVlVplFgoEA
3J+/d+69GxeIz+uz6BA34rJ3dSYUqsIkPQ3ZZRQbcT21yGOxRNk64lx+YAdR7iMlDi9R62oeUqv5
OKA7PTZ8m4cFZK2L4vFFpO58aFxLWbVCgTgvpnmFQzjllrHo/QovkOYijvf4suDBPvtDGXTE33Ac
J5GU3AYsCsiHErf5whw+qZVwv4iw2/dBEByaXI8PnRpeWlqW0frUqkukxJ0/h3b9Z29Y5EQwqtjG
9RCT5d66a0ZgAdwRSNwYiArHm4hEpI4+mUeIm7Pr1QoSMNNzuLtA/SbAoGavInRxileQBdoXbDUs
5wkIDKuiz72QU+RHiD5pGEdDNUah+88h7t/BpREKvtm0+u8mxjnrVdfq+4/8aFpJuxgQHwPDS6aE
J4+GH/APXBB2h6Q1IqWRpzuOVz/OcDaNKn7qO97Dv/npDAdFrTuOyq+T+YsYFZ2pH99SQ9Kqen2E
I0ibqfiJk+YsR2/trIWV13bbTqk1XqKMI9qJOexInAgAsmmVKhMA9BE5FoR2t/TbVM+zXH3qUGtq
GJNWefug56JbmhXNe/C/DDujakxQEhd15dzHRBu1Vuf1SYEHv1eNkyg2whgZhKM6n3cJikuc9rH+
1PNh3/R4AA/UJV1f0KwpsjlBVzTE6NMgXgs6Zcl0KJV8UPeU8/PVLOCs0R9WmDBaz0DKw3YsBzv0
1Mn1EYxUl4mMUskxxtRWppnqDxE6tMID90b6RB4Zcxscx1zqypr2ctYseFhYLMR3SzqYL7x/yKOx
0hyuYuLumzVjQZppeLnSJ3eNUOWEhbhqSyxO5viAFtSmeQhB6JImQWAfy9u2VhQwDks22Vjy6bcp
Mkojkk24SrbjklNnzj516QqR0LHLZfNON4PiYycbeuOpt4cRY+dHdG/w2Tl1/0g8WwjNoCWIHIfm
oGwTBktJWgflWzXtSQ+YcMRtTD6oODUYyQ2pLyUgDdyAzgxl2LC2woqmZKs1l2NZapWPyd24ZvQK
4hOno7m3ZE/TTWirY/HHtBuPcibf0WkKPvCo+wou8eptzZRcP83LDTk6t05T9CHp7FV8mq3THmTO
7pxm7gAMmKoyed/VciRPiDPTeV0O6kc5sieCnen9fJrkA5Ey1Zfe/d/sIFZfFlNDU27yNm6k18Sa
gfT8kktyjuEwSk7UmNW9VtBBTeErnilBrVWgYn3rVST8sU0y/vD1xr6myQiGIIEE4B+79gish1Mg
WwRmAbvCeoOCb6K6btzrScINNE7lNA3gITqxD6XEIKzMMKuVGfV4QzA+3ndBou87iU6giw7+lMUJ
J0KifT4RgQplATMypNuwq/WHgAP7fmxye6Nn2JByfAvae0cMn1UJbgwS4QhONAdvQLzH/MzIvfnE
e4QS/cgt3GVTiYM4UFvboY2sYGWiKtN8U6Ij7YkiaeFJTJE1xxpz4E9Zlwc+Y+D5Q4+38C44sSiK
osKlVBJRGSSsMpdTcazNBIKlO9Es+hAHnikRFy0KykcrrLuVRE73hRuHTx0+HBPQRpDdpRKVISQO
KXWXk0PE2QvVr8DNQKTqLZJlMJETcVMWAsM5xyQf6qKqnGTVm111zTjIhfFQs6/MgeY99i+lN0V1
shqm2V0VQfc5YUbOuBxRmOkwLU8yzO5Kob8QAPJkZo3p0bfFtdMddLtJ/RqrxVC2iOuo6q0bYOqA
gyHoutXPzT+7Ijz4vyEiotnDMORf9zZvMAlo52x4OQNjCbiVP/jX5mjTxaR6IwQCyyTZjqRf+tfm
6Kh/oJkjvEMn6ZfKS/u/zREyln8kpziIkhi9SJ72R4PT/cPWTJREGFBRWOM/8Ld2xzNPRsJQMGpF
XYSDJ8ZRILJnDc4sN1ps1NV5Z9pELfm9Vsa8Z9mIl4qcLCJFTDTDy/OYjv6IhNPl6NI0e+Hg7rsB
L2QzjDJVgQtvu8z0I8yjKD5T2JDG/VwRrXo9WlDw+aypvoh7khiWnLHVKldagla1WfiLlekVGuxW
U9Y2OTXdiqULVXiTALIRf1x+aNq5OcySycedXl3byrI8BroCsi9I5V43J5A/kkx/mEq8Xz2h/qSJ
QP2fBADpSQxQnoQBqtQI5P3EehEVu9he4q+KVBKMUlMAcmU/m3OZ9L4rNQecf5EfoFyCvALpbFEw
SoVCKbUKrhNmF4PUL8Rl1F0NUtOgSXVDoAYIHUqpeQACSTeJDfsh15kQHTw7rCJ1EhmkzrRyqwBE
XuoonIbbjHsv4gqWbvVQWGFP5BHaC50z11p3ufNCKjPGxc1vOqnW6KRug8ZIeZP0aDmik6yDmNbi
YEqtB7EYgZeOEcswkrTOa5z8qoBYU9eMvZCKNCnerdQm6hMzwO6yR1LSMoG+19q2QAOF425GoyQJ
K7AWlCiyYfphylJ9k/SGQ2cvTJCsLEFwRfIXQn5DTb28BM0n8qy9s63SQQxsBebBwBb+GxBvsRa5
dmcPN3KGxalM1FsRqjei7+MSD0zdoGHc9h81rGYem9yYrul0mx4W+GvgF5L18hTfhIj11yim7OBm
TXDpkrZ8a5J3cYV/0FNMcqhPslvKZLufNwVzuvuZo/MavjvfjfTb1FLrvDRNkrugr9XrXmltP5jE
uA+tElmc4axzwRoc9WrpU24wOSfLK9glbmBueitPv7nj+FkLXGVTCkEYZNRl2h0POZvSRBgAe1SO
LNw11kwoRj+FOfaJb74tedo8zXYvSjWIsPqrLV+J2uclx/BnmTA8ioBDVubs8Fe2kemFfRisNGKn
D2zqyjNwKuxFFtV3ZlZVlIWme8Biv/YT3N7XjTbBPIgmOhpDzXPDYwtfgKXYtgLcWvVFFJNvK7AS
rCBaQbvM6Y4eoezWxBymtpbI51B7dOj3x5vW1eh6otVbBJYzyRiFkUONNmUW2a8KZlX3up6a473J
bmbShKnTSPug4bOYrFUziS9w07ZvOwc48GkSS052gJZkxqZwOS+vMhoDXH+Ij4hocQk3KvQhGW79
gyfzjWXRVuLsP7lGkezHUpLYWbmwW08JjhjFtiEHebiH7BHjfZfGRBSsyGRIjGNq4EL+MU27Zin8
heEk0+DIxKd8ruiZ+UOrT6xsfRyGH/FADzMvibSY70cpcx5P4tzU9YSWJyROL574+ITJYMuUJYXj
rOsc4iLczZ0jPkoztO4z0YxaSsdEQ+g1ALd25QFjagOb5yJIO3jXMc6VXeiGccwTokI9PhRYbJBp
VxtAOHrX6AEvljat/zm//ls7NWO5N6eQ183XsCx+nkGCTcgf+XGA1aw/BBNIDYtr26CmhLH+cYBF
vWKSd+I4zObQqVhsxD+sUC32aPIycO35XxnwX3s0MmBwbF5Lg6Ifl+6/Z4XKQ3B2gjWFYVo4ygMD
Gib2yWfyi7Ttl3Ts3fgmSV06sJ6hqXQMmzC1rt2gEuJWWHXTbstMLYif/Q60jhJuTYOB6PRjfZrU
2ymuIgCfPKN30fdxvukMSko+ddrkq0q2BwkjV8cbGVr9BQcVVFgrGyzVARqPHHWlUx3wkpSRnjrD
tnQF6kDK2ENOduU3aUlYrty2dj4pOmEgk+WEB5th6KosQzRrwM93JvvhFq+MxcerFQVLihSEBqPV
96tab3CLWbKqYU00hPLI9OGTA/qBlQjONnQ97aNFu3UfL0tyOaWCYcZg9n+OSa+vBZu6taJNH901
tqSc2nKab4Z+CVwf/DonS55JpkK7c+mcdVtnle+qESgKu3M4xKGHFM36FI9D99gOVpQcTX1ScKqv
7Ou4UVlP53iKYi+zZtPrCFaIVsSeusOqVbt4vrfNrit8von5OZhLLKJVl5PwPAXhPQqUgDS7cmb5
xQccqM4KootlnKZnZKGayeo7qfsQw5k1AUItUkUAUm1jd1YUrmguVk9zM5H/G9YJRKk95AcFTrFc
KTLl3suDxbl20tHGnj4TPBLJEmNZh3Fbu3BwbtvGtzJ7/tj1c23d8El0FQSXvGzfzaLJpzsLuKo2
mJgoSfTNbjKxjsI43bWx6DdjaFg+fefe78vIvq0XYDf6+mno63NXYsaQU5OVgoClvNZuFdMd18WQ
W4dAoKzB6sC0voyVq/kTL83RRiaInm8mnDpdhbPraJu6UKpLCoBkvlJpetvVAbB6xHzRJQWXhZcb
ISraBZg+3oi0jso9HC+TYZUMoLDAeze24MzzVlxSYxWcQCMGSw7cioYgBRs57t4tPg58VwuSjPu8
KljybRl1/SFrBrvGIBgzPTLBOF02GEnmnjFNUpOp48h0IM+2cS8tCO0vNJCIHEkywkJxM5pz5XIw
cd30AoYKR1Kz48sBa5YLKyjGFwa26AjwAOzXxA3m834idcyU1U3R0Bux1GiHJ6Ne7khdyXBV0eaO
caEcF+1UeWAu2DRu4mnGMTyqBwSsJfF4vNmYVgVAseS5+qBDPUf+gInI5bLEvZxmCcMr2WkMv6IV
oRGeqjQkMymFG95YBRkwDNZRPVxNSz4eM4KBt01q4ygXGrg2qnjrIIO2GX1mih0faehkZO3gXIM/
nYbjqp9nzvisx2257dypxlJZbe8WFAjLrdsrn0n3LHinFKsExzKT2Tx2pIsvm67G4GMT9ph4TXTs
xcqZ++hhWfA234qgaoot/zAJibcpum7HSjTfi1qCyBywYHlj5NbWNlMjcGI7CYw9Er7m26iIR7O3
nEsjpiNwP5BzUu1GihAEwME8+U6laBdG26pXC/2KW1GMvI+BcBMm5CGrmYn50iqda1LZJsM5JIoz
p76DhmG6nAhLuWDkWpCJVjXp1nGCdk3jRPrO8F2VGyIdE19fhHGrVLM6bMjxyHy8XvQLdK3u2nAS
mFSF9kPki2jSHqpFxL5qZDrfc4pt66emtpMXdOIKWqZs+NgymG9ImBaCd01MA0QGnYpcs5Rujy+Z
8AhdTRBK4X/fXPB/oN2gKUSwrTgdYgGzspwFgkO0ikn/cgaiqVQs0zIx+BPifI9oR/xNTashQqgY
qmGn1I1RrgMZy0oajMnA8Aqon/BxB9PRB40Z3AfoqSfBI0xcHy1TvhsmVDvLwbGarHvND7tg9jsd
ph8LVltlFNvRElXMIPTKaWRoFLTimOU6ZVGO+b12NSLyulq6xUq2Tl0az3U3PcNOYJOFYTcqBi0G
dvUY7XXoFwb6mFdQdTJ3VWvv8qTEdatk/wpvKXGDBoZeZDPqifwvMQVDOaQVdcuqcRROqn0XsP0D
db0DdeENp9KK+Nedj6u4beV/qip+VVR9/7kfZJfzh4aul6RVvP9M3A75lX8VVS7eiXJM8LNziuRm
f3Q41D84CwG1IruTlilI3v5G/x+R7+vqidEyAmeYMCo7mYVk8of8jLDGGMWbKf5Ie56o5QoiA4hQ
b2HU6XvQ1+4iddfV9F5xWOrw79LqGc+SgRX7shTl/LhwVKSGQWgRrjDibLKVq81lQ22lQ1/Gghn/
rFQflwrrEB2Ah7n5RRAjeF8XbYVhgIYziItsf8dfKUVOcOYpo7ti+GonDtKFOqbhiyTEbXm+Deuu
VmZ4BlrlW0xDppvF5u+tjGje2oPAzMWUVtIWUTOX/Jk4dwRjgceJWywbBiqYH/SIquZ+TjQSw4RS
VLvsu3WrFiw95OnJ03XGdQM9Iss/lg+uregf1CEI43XehygkIPAV82OkIpHh/Du67G0lEb0MrUcS
M8abWrelD0gINntcXCVyNmWKh9odIi1ro2ZpXotVHOIyudHboVM56oJA79ll+H+GGmqe54nWQ7EF
rbBWoSJdbzFEwtEg0KQbrvbdR4kj1slWKbcC1bZWxCl/yiX5MUgGpDzhIO0JDdHC2nnGhK/DkEGy
I2NR29seH9WO/4W9G4SJmdTD0XYSsJNUEiiZZFEolUog2WB4brJbcEJgpSaHaWtB3hx3U52glkHy
LU0+bmrUlZC8sC80dMFgOtm0UGY3uB2seXpMJS+jSnIGs+3IM8y+9Ki0za+KJGwcydqwtyFooKu0
oVCJ951kcqjR8H6JohLtdFOgWSi6A/z/Tpc0TyS5ngFoj7k+WJ5XgP0oGvxPCwg0ufODjViIqsJ1
209mqQV3eRrZ/iQZolTSRCpjrgtbzdp1W6GijCR1VEr+qFa0aEs0t/vZOuFJyByTm0EyS+EJX5rY
3o4ubfoIpxZNORQn1GmW1FMj+aexrpcPhp49JApIlsWUJfR0gKmYLgah9rxUYjTEJsgCsQ/TfFhZ
krVqgK6CoHVeFslhuZz9Z2Qt0FnNQiNwwSZdk+RWCsI1nFguSXUZw0J6uhUGIGKS+iol/xWUtvYR
g2XnqGFYE6z0sdu7SZrtGZi4Xi8pslbyZJjQoRQkIepilLRZJrmzXBJolWTR+qFKnkloTT7yjTLl
ksxaXy7Zri+K6phKoq06wW2B5NxQ8C43mE4Pl7mk4PITEBdINm5OmCZiXGSwrBhTfOXMjXHrwt5J
O05e+4yEY2VVOXEse3rGde/07eUgebxJVgBoieGlqnSIr7oorR/6tB/vY0nzGSlJssoE4VdK1q8Z
rO6iM0tXWU89QKh6wgI1SQhiXBPsK9LCt92ihr6aYAiH/ZP5zZR0oWDS/wThA3HoKvtCMogdMGIm
qcSgj3A+cs1prYEs6qCLs6nOCIXwi0bmiHcrfKMhSUdVMo+FWUE/au2AILGgrxipk79ISrI68ZL1
GJMIOWPZVIjxNinN+hhJwrKkdXgbSOqyl/wl05HhlhsSXE9l1T8hqNI8DPNzn/cE6zRJcY4nnvOE
duaS8qwk78nXztuijIgl7bT6YihWt12cHER0ClCFTciMiDmEILVPMCmaZ/h1BMnId0z9G/ST5CAk
gTpLFtUFSsVUfLiKgvyGHp571CW5ymA62y6mi3zqBLaqknGFfVKv3C51qY5z/Xaehp6Nop3dS+aK
2dYFlc1O0Kwm+dm+D+lqCxeoNhi7aR+nWnioSoa9oWPFHjejuOoZNdGMYKmRjC4GM8lBr4V2bwEj
6h41YuC1tUVGaTKC+I4n3BcXqmTXSgY4tew15ofpgb3EXZNQoP+ZSGaY2h7sjpPlg9Yk7V2I6PSo
S7xO6Wvpvjen9WMLD3KcTHu5GlrI5Eoyymyf410Wl4DLvD32ZSFpZpxuIDJSyTgXhTkelDAfoPu0
4Thg8nTQEaJtnLiuP4ymidrQnAN/FsOyNTgrAy/11UfL7ctPDlFT3zCmx9LHkhJ61w2/jOmUELGI
u2fQVZsRl04yI1vTZ0zReUopbdZdpVX2jgZgtFJbpjBV7mgZMmvCXD1rUZJDhhPRh4BJ+poJIrbb
Zi6Hebg7fSuEVtPJHOonwqYsa02XM/9khKGzLeopuOq1wLkYHJKYsgkvmsh1dm6f6hi+6+xvKxwz
s2MnVPc6cfL2ChN9KFKHI2Fd4kofdIrlJyI1j+iDh5UyFP0TvigWzmkYpnlQN5Ozao2xv63C1rlc
FHf+ij1XBnvTx2zXLvf4Ihs75SGKTOtjHZcsPTQicUlrlaSQi3YFHkVbfU3wLVahGLAdYxWH4b4Y
8Dl3slnDU8t0tnZXgoDjMo/7m+4qtYdQj7FiaTsvqbpUuGEaL6JvyyslLPASC8N2RdvIuBwJnGEZ
nPWbuV5ULwwKqD+zPdSZoW1BE7xhLmLfTWr9qseBDOQUi7YmKsqbMtSNR9vpBhz9lWxT13jQKti6
VujNSbax2ByzNG59pTSq/byo7a1thuIz3j4k82ldhU36OLj3GuQCzfmW+Iyo0R6gHiIBfV6JmzSo
6Y/rw+TeZmFhbzFYKPEAMC4dWAK+9lyoV2SKXnXCQlTe6TQJYqX+GvWo+rBwH90dga72zlaSymsR
8RCqMbc3FU2lGwzs610S6fpuMkw8LE3k1COjlGUbaI39RC2gP2CZkBB2ZRr2Nwf4+GNeOuYmSKtn
s87stZK4t4betIiHSrUjtGF02h0yUED+pEuiw1g1CgENeotmW1hNwKZdL5/jqslxkYmD8aADkpsl
29uMup9HU7SbPEE7ChGVbrSYzbongIE0PaexE9+oF6Ba+lz9EaF17bd1g8a3ya8HQgtwIFtUsWW/
AzoTONxmHd5ySqzZO73MnGs8SFDrYsr6kQLNaj0lwZ6rnoNdXyWBF2L6p69srSFRwsxCzePJzm7I
ACZVthGobLCrLClfB5JFUiUd76ymgfAkI2RvqXNx3aX1yHtiWPjs0VH9QuEbrQXWKYQqsqzgm0gx
PVGpFqtOV8f7gUiQRzUts0ehUwOCUS7CM4O6vq7Szr1YYDLzdWgGe5pAfb6iJWQAzeNsO6ycIdjH
/dAskBRGckg6162RdWsxsZGhW+7ymm7NVyNP7BZ33rSbNYdk1dq5xAOREJHOaQ4mgxMcflrjSohm
Pro1jrNueur51dMhKsZlHVL4Py+Wc5FgdY6p7Qg9ER+LmDElbNwhxyf2z9gW+qqZQd/qwHIpyXLr
WcO/eT8raOqHEV/EmnnSujKWlyaaP8W2cutUApImGiw/W7Ro1dYEhZRdMW5VgxDa1CS1miPCRZxp
OaBn+MjXgp58dgSWd27vGxnFjZLF11jIGVetKT5qLf02TILwRcPBy09TpwEkzrgx+YitAbbGK8dg
gFHaApu3qGbyAn6CCwvy4Hi4JpYStL0pCOSkd8U4zKJfTFdc9xZlYm6Z0kFaypnugMi3toOZ4oJp
8cdZ0UGX44VunOtsmYXZ1/Rl5TypSK8KHr8X5mhrxIPBQ9611q7Chvlg6jRhJD6MVeEovAVT7wty
+ujfVrazgRZZvKoNTBoXODlXZRceCwU0xU2T+dpU+XCJk6HZZdxn1VXTfXeB/OnUevPdCec/ij6/
KfG2bP/rP8+sUzgYQp0RLeSgILLg0M7AsCgQGCz0TrwHo+JYh5EFlOOCRo42UWrdC7WoP1fUUgVb
NkPFty/O+fZnc57TxS20JMQ04U6juWcXX+KisealivfaVDafl6QpLsngjWjnuund25eSI/yffIDk
pQwNVgZqD97uFw0n1hGJNUU5l0K2Xqx5R4h+LTAL/fr2dSSw8MuFmHegldTJELAsecN/Sk5Ky3kW
dBbDfV8F8yZyGrG3+okWURF3N3WTpu7l4JJJzZeev1R2KF07ljC6VhDqcbgOUId/n4m9ykZ4+ytm
pkOws7Rc4kxrn539e5VZZMcpY19PTKbVvJm3SLw5QQscITVfDaPm89QPfM/ECHz35vmnf/RO/0gK
5rjP/7p/tMHlKX4tg/7rZ370jtQ/+BUq3WXmZzJ/8Cdoxv6DAZ0lOzo6EYMn6d8PopRsQpVn3GX8
BYtpG7wHf7WU5BRPx8cJqBQbM0nb/J2W0i/rBj6GzBAQBALgGAQUvH7MQyT0C3rdHjKjB0ZGVkKl
z9bmXopetnFsk5eZyBaSHVn8nb+3cNCbQ5cF+8MrxquMxvv11es6XNyB9vt27PVhbc/wEVqsZ+iW
4nz309fymwXybI36finwWcTmgrjd8/cZs95B04hH3gqNmDIa2ePKaNGQgO3W/49Pxa10DQk2Wb9A
uouGVe8sBDqBCWPxCcMDv+m61Osmu9+//akY2f68Sp0+FTGnwMcGDwUA8usbKLfPNDO5gW7MbG6Y
dbxIeusbhvt+WASwvRjaywRHNjgsK7y3L362Fv91cUL65FOMFPZs2e8QjAVG1XVbSn5LZkFFdK1E
ffn2VX794kyd55IITVS1GFWfXaUl76nFjrnfNshuG55NGQBvTrU9rJMqh05++3JnTnp8KFO6N0pY
TecxEfJD/7Tum/WgY4Hf9dtwZnQA5v/VNvRvDi6rKy3LmYwRuPn2FX+9jSDTYEvwa7SY0TG+vmIQ
cS50jLKXiirgSFAlviy3fGf3kLfpp43z9Ll0nL0I2cb6lzb266sgSdAKhuY9R9phXhmKchlKjFSj
YJrU3HznM/3uLv58tbMvDc/IsA7NrCdkDwPZgOZrOEDQVElKQQdzDbCVfnr7NuospL98QgcLThNS
gV77+VI2RynTnZHXTosscY0sNPsQqjI7u1xQaJRhClQLsjUTwoLw/4vFmfRQmcauD5tyO/TusGZ/
R+8y2tXnaTIUgg4EhCDHsPsFh2novNDT0np5Z2HSfvP9GypCLM2ioNF/eeKcFqFz2fEaxSMhLCuh
EK21IkpsWNOIU5leaWDPTjn6hKIQb4D46k/6ZdNNz/ngCOlveDQt3WuGBuE774L52z+N9Vm+4RRe
57aSiZvhl2ZmHR580RprbNPHvHLyagcH5bYO28cpNhJPHS3wuhKh0WEqkuYS47EBLHHqkFLLEaW0
Kq/nQl0ZuGD5QQF9UejhfBH2enPUaYBgTY6qEmUVamdGf3gfNSQtYIH1oRucwHNx0+Iwp9gbw9Dx
nzYaZw1AfujSBo9mJeu9LjBddNPmRSTSx57D7DEVs7GajSXdNEYf+6PSXZcuxgs1kORqxruYPlsW
XNLmVp8UTmfbpEB0Hpjzt3Q27jqnS2lphWjMrKi75jcXm7ef1l9fEIKAKAx464Vr/VLMTW1o9uYo
v/Q2OippH2Gaqe5Bth4APap13+fa334luSL+SuieQCZZb14vAG4zDY67pN22CYI9hy85DyZGR1wS
zcEBzrWe3/6Ev67baFVYbcCCSfAiKOz19drQHTgF9d2WOW5FI0SSieVIb0VvZv/tS/36mDq4HVg6
qlFXxS1O/vuf1uywN4eEzHh2QYe4gFKptX059vY7N/C3VxGWQ5mCcxr38PVVciKc827kBiqQgc2q
tl1lB6bv3Lz9Yc4Nflmp+TR4KhC8QG+D7ej1dVKc3zSLBHXa+FrpI3lNNtaU41TbFiUCkdampODB
x1QHV0fnCWOtbSnS+L1lCc77bDnFeYLTnAlFieJanH1/dMTEEg92uxUI6tcjroYbrO26jRg7ICpD
LGKPJM9dN2r5NStH+y7tknEbmupwlS8LQYlpGbzzDZw7+JxujStRNERzLjXr2bYSCkXhfGW02yLs
i73amGtX5ci9oOY/BsjDvcimVZvh7eZlzB6v+yomyjNWdZ+Tb4nDX/Y1Y/5+TB16/cv4JxpZnaFl
V93PRR/j0BObOzOMxkMxZ0ck9+8VF7//AHSgodQxfCBw4/V3S3/OxV5+5KZG811IGOiGAInwMWIV
8yqQCp+etOphU9+xYzX5AafAFye2H9rGcuVJNPAmVFBrDOXc25I0ngeHnNwFBdLBcCJ3M1bh7I9p
orBXdNkGp8XqnS1Bk1/76zqCx+KnT3D2dI4dOVlhObfbGZz6EADMHDq6Y/C7qt+BZa2MnmjyJFGB
XIgkkOO6d54C47dPJgSj9IbSUSOcve7OzFqCBWy7hRmmedkTePuJsurGFi2B4676BehneqJzF33G
jLgj2c1LIHBhmCO6W2G70VViMxtwR/BWbcxXtt5XHlCgup1Q1HiQPNrXudA0lkr73jbStakmWJAq
7hMyGGZ7g6leKsizdktZvtiDyqSDC4XiJJtzW/Ode/5r6eZYnAaFoEKwyEE8u+Wm7tjk2LEg1En2
VAQMz5PMVxZ8GsrFNN6pE3+zbNPKMTl5EqJArXh2omizlEYai862CotvLk7O7Nq4pQhMNN+5kvxN
Z08SV5I+3EIQJnNe2JMZ3Vd2YPIkNeFDqhnhU5ItMj5+5jRhEg1CboClkHJn0W98e439ze5rqQIe
g44ZZ3Nx9iG7ECsc8g7bbQ9RiI30zWTXd3Dl3zK7+8SR1/Lfvt55N0kuXEDkOiygzoHbOl/T3UFp
pzjmkeUYXtz1BnXPHBj+XESDx1z4K/aJD2WcTX44VxQ3gqiYAVQK35flnY/+24cJ7x92FgPP9vNt
Oe67wYwG3t/RKTtfreARBIj7SonL0DOj5Nvbn/w3myaOSGDISF9lyM/Zig1SRt5wP/ElA39uw0oL
vKV3onfOiL+9vxqdDJ4kbi9d0NfratJqYQm63245IzeeM5BlMhTQxUT2KXsCaXg7mS1glVZnKLhD
NLLYKmCaq1wsC3KAtz/zr4dyPMo5FXIoFzYd0bP3dUSngeY85Y8BGYFCtfErbJareZjJI8o1hWZx
XmwjuyOxL+3Vd16rc6/v07NGNcTNlq1gcf6skQGNbSjjlS3eQ9Gnym7I7B6bsLtugXQxf7NKy/LK
nl/AnMmlfzhYNWonNcEEYQUgSjd8ZAB1NUQG0g2963rNM0Oz/fL2XfrNQuPgiIWWTKWjaWPu96po
i4BNZ7Ow6q01Bc2mF/h7kmvsrqnl43duyW8uhUOmsF2U/GQwnPd+4kRrq7qxa5CCIP8mjNm+XYqI
UCXFUv8fH4sa1BSqJVtqv6xqVVEtXeWgB8KcqrnFc8zalLMdXCRN9/L2DfzNIsaVaItQImLpft6p
0BccH8qeK8UGoETQFdU9kmZ9ze6GD/mUC+bf0fzO8vHbW8n5WuBnpiHOOfvWwlAtMGU36y1etYOX
m8xV4iTXfXjs9p1LIRv8dYeg0iD1F4QOl4TzittJRdkTjsgjIhq13liYsBAuEIlx8fH+KZiiNsRY
WdTkTLKMYVQ2nBz7aY0OycjxZoKQXcfkWbr7APXjBx3Xq8hvitTpfdxSSZjByD16waxEuUoZbbSb
MJKply1MU4SVCT0iT2q/8N0ZzFHbjIZqzBe4/7nbGP/cZY1dP1hzCLL7YPU6DCjguommTMsna413
VqQ/u6MW51+thGYJDpCcYKKLKWqMwG/itIke26zU5n1W0F3bYgidi7WiVtohX6ZJ2bZ9OrRHM2fu
dSXg3oNbq8XIWc7BlBG33aZNp1UvXDwTi3QQIdPKQjqPmEaZbNCKZfeDAhF+aIis2mlNSjTHHDZ6
wxgv/pC3lkHoI4RRssfmI6w8py/LdDOnIOnrvMIX/TIZOE5CwLjViBS9HWHycMUFTS4HPMYvkD0G
Kn2HvNL9KjdlcRUjG32xsYua8W/pJkZlomzuKybUuCF1bTLfjIE93BexaIh4U2rXvlMJRgvXZHSF
/Z4idtrUzuTGG4G1SrVCjbUsXtsmLpo9tqh1Fsj2n6rojEjr1nQek6hm9JjlpQGwgGUVdk+Vucud
/pY+76YnqOApqPTsOVMc9a4rLBz/MRnYKaDra6N2r/tMquvazRTZxV1g00QVEbbc8PlbODCEVW6a
Q34PB2OYR5w+2xcyt1CL9Qif+mQyNthsfxHoAtcDdsP8DY29tbCNWrsitrbCXcoVFTMEOwD7RYt3
yCe7w8BAgDWuiDB9WWrL3A1kRK4QUK8IS/qgqhYqP6u+MV3EHppaxDepMRI0pcbaBbnD0RVm+aAx
NhkGDOM/TIthbk1Fu41jVGbQYcE+cAVhsknaU1S0tpexS/htay+3aTbt607ARC+zyX+l1yndpWkU
zSGdJt1f1LReTx0TxIToPRJlsPMajcgnrdS5QZN5h4E1fNXoRJvlf9g7k+XIkTRJv8rI3JGCfTnM
xfeNdNK5BMkLJCJIYt/MADMATz8foqqks0tkpqXvfYvIDDrd4VjM9Ff9dBYgnIx+2NCCamMz8s1b
nJTtRx1K81KnFLtNPenA0ezFt2909MT3VF2A+Cz3QdN4R1HC+g3qeDw6ZmYf5RSEW0SKk03nS+a1
FvyA6a0Clf1WZ/Eh8NynbJjewJXTLG1GCHVD/Fb5RiK4AqvwqIYAA4HRgWP3KIWKwvgkYyfb+EkT
bs3cxSKjOxoDclJ0KfuGWyYM9dAlIrzJgW5O7chLP8XkIsaFxGXQqo414BA6fXbIZEUbQRWqb1cy
sJ4y2o6LDT63fp5ok+hqSnlWrDQFHPQmi/rnognTeWVz8vyoGJuOm6BjH8HDlJtEngz6veXY33ea
s4yaVfgdhXU0h2SCTd83O9+aQ3yqTbMduSC2MWmqiW64SSdavmMvDWSHwSd2dbGZpS3eDcvZmXkC
d8fAxNHuccE2v8eAjP/BKUp72FTYMNRqaqwgvBhYzfDFBqFIAMMqzzghz5oSkbbLDkJwpLD41+UG
N5p6TlH1H+wyB4RQ1UV21Dk8Co8OhHtL25hlM1z2K3BrmA8yaf7yzZj1JPpuS/rZLM8tD9nfvQwT
f1syo13n2sucyzhKJtKqoHoLcX+AKUZl3KqNlbmZ6V57Yc5UfYtWYO+cKml9AKUXG7Zo3jWq7fYd
Z6neAIWf9j0rlucQHNq7krzOBNUV6L/dnWZMIOtsrN2j7TryByocY5Bc0hBGjQhnAg7l7i2l6+J3
17rFrhiN7i3o7OyQi7gvj9Ali10GCfuH1wDNp2tC6w3x36rfDMCpylVpGx72W/zSie97a3qAnSNw
eOzTy4iYXWkkdgX7pupQtbTErOgHVK9drJc6AsIH4SpKdJytCY100bpiNAgcMKXETHMfOQFPTJ/M
KiV2HYiBQg0Op/EKxJ6PGCxtS+fEnnmrfqFelT0O+i6J4+SahXg5G7Od75o+DC9u6vKqDv3NLkXz
T6q3vXnFSqQ7+W2aXnMt2w+kO3uLcOZdE8Gluq2pJNzNw1hgYxsX2wRh3WtZtipYtx5IQi6ijouK
bxcRvjsVVeReSZC1v4RKxKM744CSGcc7o8htPwNy34cpB9UQ7nQ2ODUfW0+0v7xlh7mu/bmleb7L
sz1HNjtQj8vLGpQVWcLtTq2VR5cZV9+vfmrFm0o5rnMQdL8bKxEdVfQYsTBSV/EJCPK0H6JefkbU
1V3duTMozmyi5DpmHiR27cMQ+SQ77+IbIkDnkGcHXRZPF4vHMmzhKIeMmIZdtyL1h7GRmm0qPkFJ
Ws+tNXnXzGvil5YQ272PFfrDT+j07Re81sqmJ8ZaKRCAn97g2NukD7vTJMx4k1CegdeaDw9oaHwJ
cXF91EmcHZyWn25NI7kOUecT7Q09VuA1BOwrqLryKIqljaGPEHE2cF3iE8Ej/kGsIuqbEw1FOZ/b
ZljNXOfIWLX8ATNw+iZOJz+DxPXWcTyVR0v0y1k+gNRg5mJ7T1mVqle36YdgjUOxO5XYUm5hL7Db
56n/ZEQzaMe21ul18oEnQ9yqxVvZzeND6Mvh1cRcesuWr9sGsnfxchzanav4RQVeLRQ7GO0sMtKr
KzlqYZ5OD2ZiTN/m3GSgDRdvP6J9fKPuwT12dIJffEfzis1c3Fiyjy9EyOTnrKm1OM0CSXxrVOn0
HbTIfGt8vcTT0VukWMFk0/XaNxp8Sm4+V+SZDD++uSlbrlU7SODUlSL1yGfnTJqJCXHr9V3ONO5Z
6bUscioIK2tuHgwnR8RV01LnasqQOKPvNNhjItl/NyHN9cwuqpxiZN19Yx61Xt0EHD1gBOvLVzld
RFx63SN3i/m7sXM6DX27Xppoc2/4sslmenxnAed+23JYfJ7kcm/qwhIreuUgyNqlcYt6k7tZ4Kuv
sQ27xz6mvXro7Pa+V1P7PsI/fLT6MLnGfpft+wj+YyZDamZkuuD0cQIda2A5PwhdLG52I5Tc45ti
AYBODQcvdII79sTxrh3o+IR3awfopj39ql3shB8zIIL7GPTBXpWlOrg4Eo8dj82LI9wCGkyQZA++
K9sd3VvyRbSKaOGcfvdJw3+SbdtuYtU6v7wo8XZuS19H6+JEtp0RSKRy/L3F8Vox0XQ3ZNm5Din0
mW5WJcYHFiE0yEJQerXLJRpmNE/4OO8gD5K0Nc2MvYwQG02d0H2H/mPSaIkprBX8WlLCpiZVRdcM
9w1nZrxuZsbd6BvttZ68+MmP7eYYjdlAY31WzTAIGTZ2pH2OXtaf1DSVm4xr885MtLhAwl2sZfW0
YqnPEjBi/IeE+jOCgnMsgnq8FZBSPxUMH+xuOEonmulmR3bb2rdaYsDueRxz9wfrbRMj9tj8ivQy
Z2oAL6EsHzvc/UzLUhakKm+mH7jQkptZp3oXjO3Bb8puE2HgSVZZ1xxCPf9E/6veiyqYl34jDhJp
yIQbPTucdYAfKV3nRSGPhWE6KxUbhI4rt93JYfDOVYwj04VA98gfAkT52HgeOsPnVhclt0HySwYv
Dh4G6ilWCNMgZIH+/ARt7L9SOlQesix4hU1Q7ZFLU9aBLOVWVTY1qybT6V0WItw0ln2Mndn6lZqx
3qnQMPfgNOdNmOG104qLUbYp1KECqTCZJv/M4sL9kbvevvbGZsflxA24ydmdJrBXcJpH0bcqBvvH
2LrWfVRFM66Fyn1uYXiuR9awO497Fx9Nlq+WFwSPk+Jb8hRdhruAdeFK9ILGPVC9XzOjJntNxiG7
73JOA0CXCSWo9MFzW4MdQfM6oeOxJYXHAGEFg9ReD5BD1jZhxp9Qs4pTousDbtAyX3mucWkmGMqz
af/oKUTacSnuKK7IF9Aa+YI4GO4r14tfqARhmeEqCIS0ohOM6LNbaOLwLConPMsp4+5lptvUKzF0
OsK7Vq3XNGuqR0HH1OV8nKZG3fmEwmvWaEbBBefXwCbHnCIkhwg6LUJLs4yo2ZaWBoX2K2Zo6i6K
+/ytsl1/D5Wn5pFDj/Sqm1skjSEzxocodrrLhJjNri5QGdRcgcE+gnR88wL3JPJgPMSqX6tQFncl
3/JZ1nRqSbfBOc6AZ1Vr2V/QfaeVL/ODNRrRW8TMlH3OT9HUS2WUN6872GCEbesUSKnqrTdKesSx
sYNf1ux/xaLpPlixlh+lpIYtl0Ang5I+K0cNybYPhupx8lmxlBPW3ZUb4aFMRgrGWA6NB3qBVHYy
nEa7GxWYEh90YVE8VLt+czV0QpyznoLminwDdsMOc2BwQ1lyE2pwZH9UhPgf7S6sHqF0AKHJJm6g
ear7z1LaJjzTPP3sYozla5uo77XDBXDyyCI/4SklHixY8fC9ZWxyyI+WPCXAiR/LNuSJQvvCO09L
tLO5tMjdJQiSdNFm9jPrY3amRZW6p6QY5WdV0BUpB4mIIKeh+i7cGlVBzn38Ycrc+lX8aVZpXLqI
JFb+D2i9bMLdOIM/1M6x/DS8lk4Fe1ZRsJ0Lr34qu5Ebg0xH3eyCpFfNzo00isYwppweKSEiMmI1
bWSpP9BHFSVN/EGakZ+JWmp2N0EeFd7GJUTdwiCY+mKjJO+Shh3sUpsal1bAJmbkl+aZW8tzNns9
+0azplZ4rVvc4TsWr7zybGC5Pboa+XGTutFk7Mn5sQTomZBCaRmr6JKnpltvfNg3w7qMgRPSqcej
bl2OQ/yhhCLKngwZ1CBqsapvexj4rUPn4GPUrhN9/ONgespIwAEwnszWszRxpgXWDP2W/USzdyIv
WTsdrX6wAxZRAMhd/eThH6v3ZZYj9+AsyNhgFiMAPwsV6Gp33mjtem/2zpPomydP46jgK2TeutZx
x+crAg89RLRmkZ8lLga1ryaMH3eR6tW38tFGV4NN9+GdT+7suZiUDbmdrjLQdsFjEURdvAaVZj7r
tJXTYUSGj6/uwIc+2MrkPbIq511nNSwL5KyxNpj/NXin+U64dtH+02mDLsNRVEbPv5/x4H9m7F6y
FW82Al2v5FdGDR5BnUFQjzVEVZZTWpVRM1JC5GG9y9c5H2r0v5Omb3Rxn/es6LzUbfMjEXhEFMFs
BUB7l3mCS91lw81DmOfXuhrMBaMYDkv74Uwz6jVVjklnK0vIEpZ4T6LETl+sHHxkVzbmiZm0OOiK
SFSVhOMFL1P2OlOt/KJtV/1DVv8fD+p/5UG18ff9TRre/Ox//q9/cN/uf1Zf/+d/778akfznRmNM
y8vP/IcHFZYYdlIuQmuxiDPv+he4zfsLpAvSBM04f/yK/K9/eVDRfv/pOXXMvzA8QIyhvAJiG80S
/40UM1nd/6zrsuUBNcOLmUjIqNf+IjL/za8R2Q01cU1YHpwweYd4MK56yX2IIeEbdNAnATG4XnSf
sLLe4AhauyGYdhJpqF80Ilb19tGhaeEoFwWJoKx3JPREseBkwsVclKZeReJ7inFBgvtgV7woUsai
TTFSNm/GH71qUa5IJbBuJc64iwm3bockuFFcET7oOSOeRIql1pnm1YZly9h1kCFs8NqLWoaote5U
dZ2kDSNzUdRypDWxaGweUYBNE+hgbU16eLaziKaeRZVLF33ORagjfuLtZZ/8gFeVrSBqoogtul6/
KHz5ovWZi+pn+RKxZVECWcpvXaTBAYlwWLRCGCiInMiHzWCBXkT73ohFW8wWlbFY9EZnUR7bsmOJ
sKiRYtEl9aJQaheVhHaEz35RL91Fx8wWRZNFzU9boXEi0514UtDnliFU5osSOvd1suVbJd+LSloh
l/bIpqgs13jRUQejGw+tgyY3Bo11ixa9tV+UV3w5uyrSj7PVV7cC18slK0MxrHIm2mSkh/KOOqZE
b+1QcZepu+JtYMf4yKDePTrS6NcOfDQiFYkST51jxE+2a3lnt5h4phmVJw6EWjvuOm12L5pSv8UR
t0uMqtHrWJH0hNYzINwQI7ukKqK8ThfscfALPAaa4p26JJaKlqO8Q++E7XuQ5Tyh8kCVr3VRe2fS
NtHetEvq/+o/T3yrRCBPzFZcEIvCDV1mFgcvAiXEfhP9QNptfRIyBrM3N2Z9olGWVWoX1gFBH+o/
QaLDYbs3UfbOEwOPna2D/COwWV9sIOzUW2ZG8Wu+FIqGTlxtxyprnijpsO4df6RkaXkCsNzNP9o2
5okABIpHVlbMFuErCjp6hMaHyYNJNoD5qldEN8ct9AO+P7BBB1pQma572D83ogspUYbn8Tohc/0S
Q+AcDcpL83Uie46qoJ+elurxgQNorBGmF4ouFoVntCJMfj0viWdiGjZmnUwPdsKp6Q3xVBw8qfjw
3ZRMN1pieI9VY7KL8gdWmI3nF2tn4nuAX8QLWhiIOyjEGTEO8q0knKr2PeX622c+gzUskOx44zGT
/oLKK19bq87upw6hgApWtbcGp/3yRvaT8dC01z/vLMedG+7UYPHypW0Hj8mcIhF4wvPXTpyGj+64
SGNGX32Xy0Kt9urhWeauXjf+xFQ0Wz74n40qM9z+JRgr/iHURPvoKW4iG2y609aMyAzn2s0//pxp
udfz22bsbjBNJvYr2aijbehGzVW31JqvWJyhcSKwvLJcs3/oeplj9JUbPMKud49NEY83izXdRgh2
JXYyBO6hVXypw0DyyagWT4Qd63ZXUgz8CbKJOJfZ+FdSKxPUJ8u+xWYO2a4zqm3KGQl5KvLij8hG
J9NelSIvxSMvpEJ+YzBRAVsmqfHUzLgeoZk0TwD4I4BbfbT9821VumqesmSipVMWcd2vLVyY6ybn
yE2B612sbklu0YmWKsR1Xp42s2QdlCNnPb1WK2ZA78RlprXdNdla5vO9rNN71U0PZMqeVcdaXXnN
ByiuVVKBkovCO7sf2NcnDynEx1XZp4cqF9+ejs6Rw46kZ0Vc28FtlA67h3QPK/I1ERKikzmGFzL7
3Ohib1tIg+Tq1KxDu25uPc+xYWUvvmors/wbq58XaeXWva+4hxdWmGz8oAVTGeB+zKrpPgNErcd8
I+Pm5NRB/GD1xni1RpuewyZhWqNDP937TZGvqDFxYSIViCrMlQ9Kle26D+E6bQx6J+sElmRnf3W1
as5dmrXnfB7ktrYr64jN9rew+kMdeo88Jst1oQaHdWkSvxuJ/QaB6fc0YDWfawp+S0XWtJpqjMCV
M23YOLONpEhTrVvfb54Gx3XXcJXmz0p5LNeYvy2+g13bj091PrQnkuUkhPp07XkzX3DmW7uxG+JV
rqeCTIf14k8s2lm0Hotxqo6UiDoHiBPFxgyHdjvWBTysiNKDhAQuJKX3zhyYGNaNCa7DDE6CE5/p
hW9uPBW/m1bVrQ3yoYM1fTtTe2uzMPjKbDQwV3fmR4Bot7GK4rnH0PiTgglny7VOFyoJxzVcfAYQ
CN0nl7afbqXmmfuBo8pDAkeIxSs4u/WMuhTFT10lP9Opj2FKh9M9w1RNiAPwWb+uexsOQz2LYUuY
EeSJ5UOI0sUjpxUIaj+2HhzKU7a05tbgqwcjP9D91m7ADoE/s+z2i2x9sZ0rgpBVU8Coan8OZUNF
TCijTW6pNzOmssFseNpH7CUwgg6/iWa8d6mzN6cuftFWi7feKdTKQ9+EesxkWbig/nE/AxKIR3ZW
dfJGGbFc19LZ9NgVLjpkQ8wiIfyEe6RuAXusF7BOyxoiiJappj+ddB9rFEkbThdOlvwlD6jCcaVb
fck4yL/Qy6CIAt1a1YmMGc8aSBK+q3eF5GeTiprZuTfvgzhvHukgw2aUdqysnMUZ0orwvlWt/qjN
qfzQtuXc+7QXrT1WWCsB2mhTchVxJ+8z1OO09jrClVUYrfwxTy4wPQrrJO3YGleQ2vx74K7DLky6
yuSSSF57fzSuviXCdeEgmPIl0hIDhcLYqiIfLnitXM6YOiYy13ktNR+z5jE4Ds19A4j45DLnhwng
Lc3SXfwa4dW8oS9l+XaWHTCRPqqN+z4JvSMrhWJvmU23zUbA5qX2GghwYvyuK9u+WlXSv2iR6QN9
H90Pv+sZy3Iv3LAtZG8baJLebkthVjAfi4pVGCqycTIbbmCtZXeHBp/amuhmzqxnipl7WSFvq8QG
4Za/AlmSkxexvha+Yd6JmCRq6TRi39nYuwZdxGvWDHcjU3kMrHuiguyDw/k9F6JpN3mtGGDrTqxn
q7BWWQoqhHB4v25E4e7hC96NGcQcgKE8BoZ4KVeW6mEuWOMVqpE8uVR4nTTTfrh6mnllYbw7ECAs
cP5fGmDQqvOnfhe1frIbynihE4NGEHSX01g5c4ljql9mGDeeoM21DkZGBtEwwQPU3qvTjvsRatVG
OvPT5DvB/ZgtDLAwzPc4JPeUZ1F/ZIlto5rkqxuJJPY88lTXlFuV5QNkh3E8EXKWa/hf8VF38SVL
upsbexAS4jAnW++P5zjHvcpow0jBqSDr3qKCu6t1DgbDz5acD9T3dl9UOk8eHT/vaMYZpCasDnkX
zn5kGAmPhKQz2e1GZjIhFOhyAq3P+ne+eCxVinWeVIW3nWQOUyxsQQt6bE6gnfSRp1DfwGJAPEpU
CqeCbiTlrnwnbuwDT8Mf7KUfFxDirqqjRfKBahIH87y1plneJ7nX7HLluXcIC2/d7GTbufVvGZhY
usT6/pYytdyUdBxcu6D1fsmxmUB51PMvS1r9na5g5maW+hJgDLbas9VdqJSzCYBdnyi90cvWXT4g
9NgXBJfulrBU2doxkitp7Q+ibjGgkCH/qSkcZRoiXBBpVJxURgaRKDcpxexgMVLNMNLrG6Y8KhdC
TE/rkhlGz5EBzoeav/PssNBGFvgMbK1WLuyRe98q1mXj/k5LW6LJZ9FpSmbQx5CuWfTT+dv/gifZ
fwaFl1+0riXreOkeHD9juJ9HTyahGnPVsZYxmJX3xREUBP0Q8+xOF5fp+yPVxPOPUpjlnUyr32xA
E6rnbeAjK90vGk0dAxOq099dVfHUN7rqM1Dwj1c67nu6yjO1E5Yp3lm++FubycOtj6mVYg10c7Lc
uzo57a0ryy6dk+lG1IRNM1caGJhXf9DDuWud+jKXCkxjN/XltQC25OFYcdJfGELgzcV5Nu4WEkXB
c1AsyfgsbFgHlFH4GSYmNw6VeNaNWUP4o8fL/Q7fp/41pwxhkecd1+CWD1xuPZi6fq6XcT6c3ZCC
LUb8khsj/OD5mC3j/3YxAoCTKe6zxRwAZsva+H8cAx7IY4ZKuW6QORtOoYRFSf7HXVAvRgNEu8V0
0P/Tg8DqebEkjP8wKDiLWQGVSH2ni4EhWKwMYjE1jLgbisXmIBfDA6r6pRDQCtoEM4RfmeohWQwS
4FlRshfTxLzYJ7zFSAHcGATzYq7gjb2w8Ys3QZQ2OxoYw2P5x43xR8r4H9Xnv1B9UDUXY/v/O3n8
miH6/Buv/58/9E/ZJ/D+YgTA62Dn/oPrx4j6L9nH+cvHM0i+PUDSIefxN9kn+stlKmeZpulQWIr9
7j9kIP8vXo3uv8APiMHY/n+rkDmw/s3fhxIFFihYMMW8i6Xl+T/rQKHym4buNesQhlNNBwR7rLUw
Iy7CeuouGWGhsY4/JhbL8H7CJH0xB/Bc2G6bc5YmwEQaPHyRUDwTA1oqtgL+3kM6Je0Z70j53NTc
QVYIYgzi+udYxWO4nobup+nAt8tw4InkRQqjfrW5GB/aatkeK9sQn+QpmnOTJoSgGaL8rM2OycJo
S+8n4/tlN+a7ESubxuAiYrpfOHCevpBHIlBWGQjHe6pKtqKCcssk5wzbqA33Pk1bz5gPEsw3uANc
9uiQ0TZ22hjPlMfRFMACXrE1BiMawBdYSeQXd4OLe7y3xFhuNEiOXz7lIOos2ZBxWBoIMGwck0ve
kjwA80AJGoNMuJjkIL2d1ZmoOrL45VZzfU40qr8Xzu6GJVfxBlKJdZYV0wtDYgyJ3tGvtp1Pt6oB
H3h05cANqa3aB+6oJomjGEUGwpfx3kswGIMcsemYkkwFSjukqll1wWsrM2ZK9KrCDsUchtjFDBvf
ZhwlJSCZ2e3ta/en/93wfOv5jwgxtC5GKb/U7bubuOzmlun4qJ3lKBcWx4JeOOuZuQU7lcnW1nOS
9cy6Svwoy0i5NNVKNL11L1nFYI/pZUs5bFvTeR96iokR6wq0bEN0bHs1JatnS7CcXf/5YwnPHVJI
60MN7lDxIY+mFT/jOVMRXNqaUY8dzUwdPBpZXnOwnNnaW4CtPT4FEPAp3tRNMnrRa9gUzDlqHj+v
lD2C0BehahSnpms9g6jkY1QDuoYOGgoCxx6/j5P23k+mMkj4LmQXau1HOZ+jmkAupierOduJVcyU
Y898oGA5KHYn3PzcFzNFa6BeeQPa6sZkSyEDR5cqIoJPumJykMSUcG480G35JqRhzd2EQePb97GC
wcKDJzaTY98qRIukyfvPPGehgojE391xedmUvtFyT1kf5NrGgJwD9M5YtBzas3l5hhr8OZxh5i7V
dxxBoReO48zz6vjHRTCOKV/LLHuoWQn6kYsJgu3dYJsPkFv8y5/f6LODGfHrMT7TJW1Wq04tpO1c
J/GrFkW/RMy8JAC/Z8PhEsJyf5rTokm40P7Ovina947hs1ox00Gx4nnvPiK0RNvCWfjKmZMJuY39
wXHWGLuWwalT8rGmChkjjUv/h9vnk/H6510C0xsS4JIu81rH8nizXutzlhmExO8jUVIQXhbSqVfS
13zPYAC7+YkoIGpgUy5fKWr8ckxyLGP3/RQ158iXSHyi4e/RlDGdC6MEHctocCwUDckpKq2YSbJK
5Q4V5IgIbmVa047AVvk9zyRQVrlvLOcUyxd6QD0jrPbNoBasL+5igm5tMa7HoOj1po/s+cDWS99M
zYiSoW377nCmOexUyQhzntaESWFNtJc+HNZN64UYTW0DJJG06bYbqjpx1hPa9T2ZAJzq0RS98mWC
K1/KVm64eXrkNHCJ7z0QrngX5PaIoSxyUMHCascGHcobS6HHIevl79xwLAe4NJdFCUzuKfQNluO2
4MS2hRZ8GA7AhXiOwadj/OiglULJXvdalM7Gi2rZrTlkil7dyAsOmskaLr2cCmWrbkJn68aE5Va2
RMpNEuxETr0c3wkYwasIUHr9oQPEHtiVvmrLc7dsEOxka/QOdgrUsgicr9ti8cscNK8wBRPFE+Ox
ttr6ViroxytVLMOxoEjtl4iM3c7QYvpyg8o5xYIFVK5C67OEOfcaJlgtdsze8kvHRvnL6Ub9PHje
dFy4BFsWyXgmMuNF5IZ4TW1XbhBXlo1nRD/hZEGCZ9haXqyxZuUdjfXODKtpWyfm/IUHu+AK0KU8
074RIPHnweSu0AJBGBW5PKPl0oZFrbh1HGZR3EHa8zaeJuexiseeaoYsnoOLt5QqMoT98rwodbeA
iyg/HaduOtX9GN6X2sCRAxFpa3oWGRlI+NK6lAV388fZddKjMqN9r/xxNzNiANtVtHca7WRVGEP8
UCvB3WRCc8iMdrhZdf2Glk87Vx/JGVfRgNWzLaAuv8St07zqtBRPWKEfUk91t8lGeteJtG6xZQVP
ddCn1E+MfXjt2NJQZVO2W4g25lti6/HsxuHznNj+j0FiNW5Gj821p+sGXdBq6U5WgiAqJunD2EbV
emjtBylRBf2qTb0t3G2T0jTW/lPc9eajTBdjrR2YcKoEVrfcEWgXqgcGQpFvbW6IQ+mPuB2rcm25
g5fjXBmG6kB2iKi5YblsbR0ahkOczc82aYL3zI5MyaPQMa9D7g6ryjTao/Idzmrt5B/439qzLofh
HoHqQ4uwu2upVIUjp8fWX2OB7i/SB8itYAg/EclxIQjm1mNh+f23ckfxMTHL736OvVmqxwweW3Km
HqQ4JmVRExsVb/Y0x49pyjSi8FHtQK6MFxwZzrqk5UcFvjgN0jGuCMz+FkNCsrh/qq+y1+OlW8QU
cu/2Y5716h0SPe5FbA8PURt5V9ylSbAqCMt0eLkCeANGXNyZcWfXm3QwjUe3aNjIsyNmWFGylXCh
2S3xpg+CZoDRmvYlHlrzVJjiFcMCyVVGyRuZm++WnRxzncuLMXnuG3RR2KhBMYm1RQR2Gxs0GsjE
BXwaNsPdEIhDOOBLKQJm0KlpoWIGTTvCy097AMdQd9Z26jrlJqHgvufhZ9z7LqeKSR1rRdLtwBTn
R5yT+ExKv1oJu3Fh0OKAoA6m3FgtuQGGNwhGox/xpIjieZO41CvWPo/wHdZbc1zZdus8grrzH8JI
9E+NcDGZCURePk9KFc887oygV3foNowEh+TFNzvrvMQWNpYz4jPAoLaL+qp6yvJG1auc5cfOJmuy
GXFYQ1szR2M19L6HuVum6UM1CgcXsTk9m0Ko8ySdBVXADyoU7zvuQOqQjYx3Nn0Fza831b6tB7pO
e9ttz041d7fUq0q1nmqpt9S94D5JdWOdBjcfyAqg24rYP4JFDC9NkUwvoCljgpfV8Ipx9C3Hh4pw
bBEATUaVvKgWWl0gF6hDJx1MxNV4GM0ExS6Cg+cPaIarXuSaAgYMzTO+o8EXpElSjyuhgn7Tjl63
ozWLpyNztYT8fFXuW+2Gr23EB1ftKJ7QJwMGvV2cb3kcImblMtt0JVmPPDEAzNXVjZ5WtGL6tMCS
Tok8Y6BB8YDjMJxH4TY7bduMNfmZ8S6oxjRcU4erPvMOKg4TC71l1unNB9QmkLj4iQ+RiGKGUCyt
KMgUq1JNuItdi47wssr9LUzGdotElxGPCYc7jRq4wWHbryfVYV8OAvtc5JW6n2XYOi8834q7nrki
uh+VWNVD3kO0lIXX3IZqTPxbGcHWXXtGhKmoz1kW1Nr9VTDNT3aRX9dcQCZrQbT54prwkE1UOV7w
FcntNBTRuM5lGD9KlgF3Nu1J3HknJ3kLKkW2fXZy1lhu9J5QbHKbierTdZWklAcP08WTnncPH7gj
+9N1Bi0Y3nBitNKfRxDh+7DOsF17vXxOdXXqdHduw3ncdIjc10o28jfWUXOv+k6cyD7He5GEryzU
sDHSyqEC4T7mGGmZLaqioCIMWEF5wmzP4D6LUPJXDMzbfN2UNepJhS2HAKzZ/hqLqoTRGtmlwnqM
EufUAwfEiedLMQij+j2pUT4AHZ2vRooreJu0mTfAYG2f24ExVrAS2eDG9p4cErSWePT3CPHBDYrt
j9Ypx/Rcl10QX8hC/ux11N6NHgu5LORcOBY6i/me86nYhhTFBzf47ZSHZRV/Eho6TR0/NK3sMDyV
K0GYwGv1jzlFFncdESbBQ2K33QNPv2Nf8QTVh7/t5B/+EYL+O+ptSdH9LRrtLgnChXDgWDiEyLSy
O/+7QSKJ9DDZCevaQMCd0w47UUqt7ed5CphvCyvb//9/n/dvsT5+oQtWzyMNEZgkRv89M8oob4Ib
IhtCLlSF9Kg/75Ib88+CUWm6sZsBEdB03ftEhYNzFOL/sncmy3EjaZd9lbZeN2RwTA4s/k3MwQjO
k6gNjBIpjA445uHp+0ClrFYyq1OW+7KyskqrFBWMCMDxDfeey2x0WhNyF6vL1EX5AK+T0turCqe+
VnUvrpSBvv+itkTw1MdsFnu22Mt0v1g42spr3szItAMaegJp7y3PILK1GrP6kHQAHFqduq+l2w/t
fYMzrtnNLVBfViYe2qgvM/0E4gF/pGGLQtem1mdLhPKO/bSStn5h9It6Lp6L7/7cF/d2EFHRt0xB
FSJtJNemcsbxjF5JGsvZadJgCSO8nUlsa3ZBSuOw96OyPkz8wRqQkBbevo4FA7tG+OXLj15YeZW4
+vsvYZl2/PlLxx7tMKkhnwk5zkdTekaFHHqNWR7caemX3SSlN+hIf4+Of/9Cy9XzlxdakCw+sw/b
+nh1+ZAPjApk9iGPc75i7Su1bYuK74d7z3ltED4uOtORJgTEhH75p6/u41oFCYMkKUCk98FBqo1J
SHMagaCn2nrwhgFZe5UgDS/y+lCOBArCVsbhtDYGyOS/8ZSKD5AoLnRWhRaTbcARNpSoD3cW4jgj
JA6nPDRC87f3Q0R0CGlS1kORktG7gcHAm++Rsp/aSFOjmjUCPyyhkWQZ6Yzi4cen8d/x5m/Gm8JG
y/7LhfMXUdvhdXhNkl8zOX7+yM/hJq3bJwaRJiCVj5kcwjOXwScnJxGaLn+Ei+Cnps0ijHQxEqM9
wzHtgSX493BT+J8CZosL+Q2bOP9G/BORG8Eev95kBKxhGP4JRsWi7fgfNG6givI5JV/zvmn04sKZ
VTOtelpY9nw5AlntYJmKk7ymDMmshzjOjDt2pxMgZIOIpjzxmco1I/2oGebDxvAEfZWh2Y32nM2m
yd/DtB1TsdGXhKnVo85WBkLmYxnj3+ocy9r+8FBZhjneMAQbNj9cWaU1ZXeYoeZDEMlmFQujey9m
g1BwbNXONYj++Hoscp56cdMOrxyd06sksSNhZczHto6jnklHDSZ5h8CnuqDS1l8J+UxfiR2bbgzS
MzbosaeXqZ7rdaCjTKL5mdv3vo4E8oyc4x/c320Ue5hbjCRZlWiyHxdRW7b55Xr5Dw9Rm/H2L+fc
j69gwQvwrZoEp5Mxy7//RWaoZsdJjbDxwLfZwdG1SYzU1nKqBRwzrPetqiX22lLBTSm1BSje4q1p
zy9d5mGU03OcTluJIvgYzF1PCpMbX1kYpt9EkhnPReU2d/GE7oqTOr1ELwSmBEJr/oRiyN9DYwXu
09jlte/Xjy0J1AdqiDNWa+vBiq29jAOqUuIG/v5NB3+mAvCmeXYsFzAIQx7If0GbaOgHUWjq4t4p
Vfgilm8/Auz/WVjOeGNIsz52NLzkxwzt1mEyBPLBaOddw7LscuxG86vOBB9D4A7jdVQ42cVQ2u59
OPFPFTizd0uX4hQZ1nAdd54421EFndsPnzgbLSiUKMGyYuiJ4cvp4osBzoVRG/sMR9CGpJl2O5uK
a3ppV07mbL8VXnceKBMObRe6h8mvF5E0ZBRyw7Lt6A7W1kRERRn2kusgvXCccviWxAyNcgY63zTr
qKOceHDUrehXYUzdrftu1yYkOHFTZleyN7iZGvBYmf1mopXGgBXWHt16yobRZ+PIpMQfu02SYKot
kcjvzblGhpUgPpMFFqCx4FtatUWSXqp4sVX4ufU8QVt493O2pFglkCIRWR9UB+T5YlfETXPAJpCc
8rY1L0MM2Td+IfpLl0UsecAA9NW2iuf0MEEPCNazE1l3RtKO1w1VzhnCHZq+2Z8Pg7vcm0Y23yps
Z89OTFhCgPXh7Dh1sF4yLH5TgHw4s5YNDBmQAGcZ0AV8l8Gyr/nlhrEgh4RRL427uDXnWxxnBSEt
DSLBkYd0LbtgDTaIa6cu52/YfzHmM2+f1tCY4rdUl+OV9ixCrFqzepaVozfUF+a+8jUxqFhlacHU
o6r4W7K+ZqOT9jZKfb77cxniyTFb3LGE9o5bxDfW3Wgif1jJibc6dcZ0CaQmWXNcTbueAnY5UMsM
CZJuxdZtDWubIBjm7xz78arOyvn2x2WrU/y1tLrTZU0q0lnoMvzO0M/87BuqeQ7ggjwXxlxdoZEk
K4hpEcUuQpLka2Fm+6qkCVl3Y0BCkN11mPmnOZPbzI8JKjQrlIB/f+taH9BafPxMShfkEmu3RWi9
3Nq/fPxDJRp0DDU2yVp7lKZAU1ZTXRn36RzwDkRK5KFXNcZDOiUkgbgMu2hq6iImXolgPJRH3INo
3vIqvPCzXr9mvQeIIWDjGyFjqcMXVHm8mUXSeiQM0dj98zfgLI9XQRltQ677cP0Uc9YQrhnJu9yb
2y0jLOI6dRTtKpZmNTUU50xYDZwXFPyoEmPX2Ho+kU9maLonMXghhtHa5mCeyld7lOLsDRizYgsD
Ix29Hz7ksmIDERcRgpu//91/PI9/KYqXD591qBQAT+XS7H343RHIJvXsDO5dyQS3WA1NE37nag79
Q43j+0mwH7lMx4ZwFNkX+xa3FsrtomCAopP+AoZFsh6QXB5zd8AEJSvjofUUJrfBaVngs166nv0m
OaOuGG8GUqNxyzRD873nMcFXlDhfm3DojiaZgmAXFuNth72/2Eva6zXtEC77Rc/Z4k1+tnDlHwwf
a2QDx4ptn/R2eWNHO3KVxxdWn+xLhiVsAFTAdi5k4a9bpiLvImo4ryzlkJEIq19sZ1sHO7vMvgrk
wU1sFxX5OFofyd0LXwrJrU5NMN78uPUIio7eSP+J+62X8X92yAMv5rG27lCHoARWqd0zj67iN5Ph
5i414/CFK69/d3K1nCDLR5MCpYckPV865mLNcRQnH2k4eCctlT2Y2pqZB1Rewkgj/cZStTxWUTzS
rFukPi66RwOH4xn/U7Nx0ZtepRjNit9cCBSJfyobOAVBn1Ez0A67P8rBD2UDZ7XqmowZNaKjVq7J
isKg8ONszocRxRfMGIZKiwAbD3i0oxTTrx5kB1TunEnbSDXH2KjkhsyrHN8oCkQ2emaSrXsMfERC
RAV5kgjzMCxJ8yuJSfkjx3/71ULL9N6RzWBsAs9VEsaBj32aeLT8klROd6vom7gOnMKGQGDnYb7L
RYizih1ld/ARhmyA8Msjzv1H5MRMfyWQhHxtWMk+qDzjlhXpBDmhM7s3WAUckcx1N9j0ysMoZvaQ
3LUHmSdLybl8rxi+2meiEw+ukaEZH61k3gb29Cy0LjZ4pe0Vv0+sGKBzQwQRodYshhpnTTyB/AZ7
TG3qvs8uStxChznICVJF2VXtZ1Rx5aU1Mqta6y6Ln3gOJE8ExjBAmvVg+zhOVfrcIB5g65RVXnSI
qVswJ9mcBtjfdPxmELl3Z/TDUuDgfbwwGQbsjUZ5mxowR7Sy467dIi9XJm8XuCrZ24tRsBlq/jls
u8VrFQNQWvte4zhLokXxEEVtcwxhOjirWaT219gOgUdGoDizkwG+m/InmG5xmJbGdkZq9lXlJedq
WylAJ5zs5tooZnGO3CG7mLgQUDcP6PwNZyLKhvWK/Vmw/UOBYHbzLTSYELm4TMe7mtry0C75pqum
mefvlpf5RwzkxjbvVOatfHSrSxs6D6yy+mDtN14SQz5CuDPUBldhwjy2XI3Q4pCykSvv6tDcsGbP
v0s53KEMWoYJlK0hzlxZoIzM1JWUKr6xlBzWPAwQaTVM2W5/nKj/7Wx/09nyAFw6kf+/cOfqffhf
l+9j8q38tbv9+WN/dLemTQDAIt4JbNMDl02v/FO6gyDnk4kMh0BKyw0QZ/Cvfna3tuSH2MkGCxYT
Xc2CBPvDwSU+2RaBclyIZHxbDH7+UXf7YVYFkouXRziEUkhg5PoLHJb00nmIivRcW10yvQLbdhuc
hLJ1tibRZEWAX6oe0umQ2GWjDFzBmODpB11ZHEpsyHtCbKa3mjQgxBmmdoEVTf18GgtPvqM+kJuE
7IN6rg5FC26D+jrLh8m5N5gqo5Ze9R3LmOYNSyIUEHOKfIn8nyztOLgGB9DK255dubC32gNxMd3b
BViXtTeA43vJWaomEyN+A71IjVavUBcJPC3AqhL/QK9cqrxVNLvZGJ+9vqi0fx9bci4HQNc+WQ1b
KF0t/TJZUap5AMjgia2fsntifFyB4+72he59YmwxrBbmKaFZRI9uVt9io6l3stIT9U9eyPU8DSk/
6k3G/EUXBBxd/vcGLNqknX57A5pLV/z3N+DhVWkSeur3P9+DP37yD/mc+cmDwswI3qQe//f9J61P
7gLQJoMF250fLLfmz/vPcT9xtwr4uBKzMTUkpcPP+8+xPnGf8McXyQQGStP+J/ffh9vPoTfgL2KC
SpNPo/9xiukY3hhVPjhzbGokdM7Eflte9PTLh/If5ifLhOqXivhfLxLA+nMBSfI/HGq/tiMtLgJN
nMB8IFCuwtlHDntMObomTLH9TevD1O0vL7WcJ0C8GOn9hZjJpGKs0oih1Ih+Fatckp0sy0a7hwRt
BcmhPSjBFGGcXWcV+NPvshH+8nGCZWVSQtEgFtb1x5G0lROUNHjI/NNieOCp+OyzVf37D5OL4s/v
cHkJFz0Gqx1voXP++cOsa2PCWy2qgyuGh9G1n5pAlOuOc3xlzhVX6b8v5//wzZGK8deXW6bcLlNQ
SaFkfqhhmco43hgwiHAGQE3w0cCVkLapLjI3VBd57zwio6nUyono1hG8lalasTPlWFNZrepNA9IA
LHKEXCZO/ezYDRJhBQv8AFpcnqOtaJoAHIZVCSgvKg7YyAbW0UqV/dVaMOA9GJ3CWZqkujWtp6kJ
9BIx26lNZpACGDMG2NhxZm86dgFPUxrW58SLkPTblqwJHa8C9eAR6PacwHlALFXbt2EEqMpti+xu
AWYwowdqQ2ZNRPop/vZIBRhf/K6CbsKiue9mnBx+dAnim3hzfHyOzO/KxPnmzf5tW5MYxupZXbB0
/xL1zsBLsO01XP5OxShsk2lK1axy6d0KsXGbdHivY5xSMo2v9UR3jr6/3jqW6rZDOXhXBEYsOY/Q
Fq3IfpKGCC/SGE9S1UhNyFv/boOPfhgL9tmTSFPChquIDtHJ152frfEWRBtZglsdh7A/kG4bblNz
jC8LYNLgj5gBQ387uZHpZVuqvpbCFNNdQPJu2kHLK2XwQCAKNAbfRQkBMfysTRjcpwLgLiOpkY3d
o1NI4zlm9nJd4Ixi8Qnw76EUWX/Cg9kdWEnixqrrFuZE5canUFX1ZZmb7tZCtgRuMuASUVV6U6HZ
RadXiG0/gSfrk9wELZVRBffVCEkrsbqXLkH7EK3NSZyNWUYPSVzN2yIpyQKBM7SJF2zDAt8OjrNR
h2fmP/Wtnov6Bk7SOQwm+6Wa/fbB6ezsUBmxuBSj7R1UwbVQzR5cx7YY94WyXwhocadVhgZ/h0Rs
PDhNEtyaXpTuDRvPzRwZ5Q2Ix43VdNMlykGNaErn5o7ipHopPTcCvuPpaCVGN1kSZroT8YbZKpxR
wCSy2ZFwgx0vxE2I3TYimTSLj/zYM5KICzAN1WbUw62eskdmScssPjX2jir6U9t47JpjDG7gToZb
IxzE3rIT8yBMnR8m1TpHdIbVaSoZ76/MCOuNmnhucEWztFqRBm/e2mE1vTYkNBLLZBTnPkoNllKe
tbfHIN54hNWDXYeUsSNrUm4qs+LVIsTI3C8kh6xLeqxdqOPpYjT88MXPWmg0fhTswcUNpzGFdI5K
cADvacT7psdHojJFCeRgfXCgCK2Vm1HHoc29IG9WnEdU5LswxVyNajtdq4xMKIgYr3ZoPwdinsCf
teYdg1sT2IX9RfK9Gn4e3Wdg7mh1+KTtZL7AWgY7K8zqpQRrN+EASLHyAYwggLo0mkrfplWYo5Sb
35LIb3zUPtm08plLHkNoIFsm2rfjxIh3LEEjGWTXluBJ93PGXxtBynqshSFpSpvB2CCNKncdmZ+v
TY91sow18icAozqyH1xXL+qxjKhqMJwN3lRtv3Ju+8dEDdj5RIxXpI+tbRx3fEOuo+erMM9gNtuh
nh5L4ednDqSZzDt879pyX+pyaFYgwA2coiHyER1awFNiFs0MwXkArFRv9i39PyOsXIniqlksE731
CDMGiA35POuIjEen9g3CCQySUjLDh+2XvYdjkK7nqtnKznJeO9PRX9PO7q+106hgBVzI33AkeNcJ
0KIzE9786CmrPth+km3KYR4+w5KyV1RDvLJJLui0zj1uoNUS6P09SI38WWDRfMDT5NxCOfLgIgRi
TdwRkhLoJPZe5nG79ZACc5944xtAPeM6q4qcj7lYZ0R8PoEHLA5TQATsmvq9Qzg3OqiXOT1yv8r3
3Sydc24nAxMmPfeoSnzjQMydt64q+Q3nQNSu+oDvvQrd9Oinvnxg+SUARyVqW1uYiWU/JQcrc6i/
vSA+EFmORH/s2Kq0rnvtwaVhTBBFX3zmJFEy7XMa/E0DN/BRcHJtLDYnOz6k/MH2SQl1TXSDK6PN
rHsGTlsP4fRzSwj9lxF43BWC8Pm5KexNmSVDskp1XV91Qre7TKVceZNMD07GRDP3uMh4eH5HomOt
QlT7O+K9myPPx+HYpxhXg4oQW+/UCjURa2blTfevuuK/XfZvinxo3oud5N9V0V/2x8e31/hPDfbP
n/ijwRbiE5oX/iMQ79FhUyH90WALyZKYMpC0LNaHlMV/lPc03kwHTZMTGIcMc6z/V96LT0EADZvl
8TI1ZOf8T8p73/lQvyGlJPaPX4s1MgNKHDd/LhczEVYdnhbvCmyPcSTXeKxOBQg44KI+TEpJJi0j
UxsWgxl4+f2caDf4Sojae0wkxL0jM9tdi9J+8DwxPmfSSE7U+CP4HsuHJ6YLz1eMDZug3KBHm9o7
6GlRBalgGKpHokIJeUfyltvqlAVJs8fgTskiLQqgFUZTfwehsTiqcGLEmHakNU8i2qDgcjb0U+4O
kDXb5zTobjMdtHTK5hBy82t9bjqr3U9eX11YyKzeZpF/cVSL8Tlo6MyHUu5NVBlfapWZa6y/3tGz
m1e7TpcMXtBIKSVpHZ/mKR4Ppi6dHV+UcVWw5IXyKPtdbPpsOdZ1wCarXkvdCdXv3CbHBWclQ4qM
LLae+2lcsg31hrAlopWT2LybSNa5a7uq2DAheM7dJHgc3XFiET7ae20Fz+Poe9t+CZO3e3XLVrk6
OF1tXdVKsU+F1bE20yQ5q5773vXi5DIw8tegrSAQAITf4ibITpXKgn1eGv3XJpPhcUK5tMsKkb+T
K8uYPvXF+7IeqhjwIU8JrOS966x6C7Rt/OwKfyhWmByQTWo/Wlcq979YVkcyCQUpn035rBL1TKWU
XDKxAP8eDz3BFoa7ZZ1Vbp0skUjYpCLrd1iO8RxkgOB5HKh7OY/kbYCp08flinykivB24P6QiwJo
yQ6APipG3VKSZ1j2clMY2FP3JgvdCYr6OHQrj0z4OycT2Q0Gjfk6HGJzHc9OdY5ty6CmNEeXV8GX
BCjU2TtpzlJKGXZyP3hNfnZhjZ/jybMvyawi6igOh5uhrupd0TTjt9Z38mLFzrLF4GTo7/Q0KYnB
gyP2SqbDGQdzckDY15zb0Id4M3pD9BZD1+T5C3aRJL8iWk2dlifBHrlcJa00r+DgmCuvDoiRrwvL
LNaV1yP79Zvuyaa2GFaAyCykt1mFlZLBzMaK4n5HMQD011D0HqWyglOvFLSLVjswSjE817sAOXVS
8UvJytMXzTw1jxG2UYWjwIq/4xMpt76fBweJBvVcu8abN7vk5cQxQlAKPliNtTFYq3FmKW2D7sVo
YQbP8FqyVV/Lkw5hAmFfieF3uObXnuf8zgJt8S2rwplVjCLy2utjb0+D4K6gTAyfg9Kxb4wslBtT
+iFVM1jcdZEN06kcDKdd+xQqF4SdD3qjWO2gMrXmG5r0cjtXGFc9j2CfdrSBc0Onu6MXcPd+PnTL
075EQlwQL5BSpaxkECUnCih8JcQqq7Uf8Ja8kvEF28igIdCIB/9c99MWx06KAyqctsngz4/9WI2I
sCqxi12T9iUgzbdunfAy9mkGPK/aEHBfP6C38O4CuzvUhT1fDxhq1+UoL9yO2xrwkjUek1AhFx68
8oY0AmMrBtGMK1/7033W5PpSNT2yC6tKvyQmeZ/GopLvmFAe/SmJw2PBXOh+TCtrHeCoR6xtXmLL
hjBRDrfowOvzlCJg5fA0r5qOrxvDSox5JbE5FKpgE9mDeZwr8SYG17vSTlUcSUewjqrpvFUiGrUG
RGmhzwmjfU2M3iZM9IMh9QSQ37LbexgE07sytSa7Wk6HKcVvLqdK0TwLICvsbeK1SNxsL7tRbxIM
Huxw5xYTZDc+FggzKWmLiMVL712aQOXgHnEQBQRZUUMG/otdmvFhAuK/NsacxC6nnQxwIq73wkNw
PjhBYLyLtDLoPmOcQJ7TfU9Do7xy3KS8ayqkR5oUJzYJ5ms0q2hbCUTzVtn3xDs2BvtJVmIvLO/a
c63yuwZo0EWMnHlt17U+wXhtb+YCk/ww+vONKZLguonrbFlmhvPWibx6rxxACzgd/U2DB2XTydh5
jybskIMcv3WoU9cZZ2a+CrMBvw7t/zk2wIRgZRqeNWkBa0fo+Y74xwB6T+m9kDDDvWF7Gha8D6U4
ycbLIu7oCPIIxKubOF+yvIfmKavkSoRFsZ/NUrwOKnLAEM14FjjSrWGyDm6P0p28gdC9TxIxbjRx
uUfWt3ezKY5UD2zfalS828zE0UKsoRtsZNLfDkgHn43RJWimU81q8or4Js2bqVgZVTQ8mZFXXQR2
JS8itJY+J2gYHDg3Iai25rmRhn03z91Nx+SLsQwgdXDX2drl2mP3b6mF2I4Hx2M5GAhYyuROH+k7
7jLgSqAk6tIHQhLilC0iH4+A1+0iv823jc203fTDM4bUbF96Tce+K/UhpsDcHTT8X26oeNcpto5R
S2dljTlpAH6o2GrVHN9DOLzGian3Rm96p7lv5Dch8/wr1jDjym3q28ZW7j2ZD4/m5JDBGIQVXABb
HuvWmPd+J7tthW3hsVFxd+F66jWd0/YYpwTkVFmyhHCCkOrmHIb8aETNRQLmAO5Z5Nw1UVHezGwt
N1Dp3Z58sVv4wtYLNOjhDO0UOQTko/5ZJIlxyOfePSudpBdW4u5KO63YcgHL9Zyn0RicFTYr4tgR
mq8kAvuHwI/0vgPdfa39Viwx9tD0q/Ddh6G1BnAU78G/gCQAzHFoSLk8x44znLSbRZ/7oGFM1mAB
0TMwX/Y583dyNx5iVRRrK0vlfRbyK7QiazEWhtBUU/sSP1Wx1bH4Eja46lXpQGPX5TkndAeQ8Xie
QuE85lUGPwxo+dbB87EndjPYJWMWfqm7adw7Y1J/wcQP4SFAd132Vn+UA71J7jVfBsG5EphK7CJI
DtkCVci7+NXoXKBeE4mi0k/niyCY8NtE+WlsT9hDHcTZJT4GJycGKvZNILWmzB9TwyvuKaqyU1H5
POpxDCOZGzI/vS6x3e7JyNRXQJx3yrP1HkdUfYnHmTyS0TX2ceqonUkc+lmy76SNS7tDBFQBkA05
AjeVq8dj7ORQifyu3kxp6jKTG76gzMUsINH27IdBzNca/9s6c2txUc51sXP9YXzt/NCn+6yAsIes
h1z2Q1FVrDzwYBu3nMdvRRbrLx4BdHhRmlcVMRzkF/muOlXtmJkEJbYYoz5OjemvVZoZB4Q3GV6s
ihZvJZysuNSjBa4sc7zt0CtW/qCY3wBTWwBUZ7ToyquJIQ5M6GZZek3du24TM8d+4s07M9Q8QYdQ
XMycA2CAqDZj5viH0DbM7z6ZUSs60X7VtVC/Sq+NtoTE1BjzunpLANst5sLMXjVMRk9h2CxkPAt0
J1/1F4LZogNznXAriw5VO5QuVFBN16xBejWbCpcZbmwZys9VbNbBTnRyifkwb6XmgbRiZpiS3NCK
b6OW+TUpMxwIvZUDR8usXVjMJNHc+2PYpUwfej8uvyWd6oEDqiJnICvHOMuci9BlsHDCQBiUD8PU
86lBuh0NAx1LQaW8SmsCLGzIekL2uKxSjIlBksnNFEcFg4owpdcHiPiuSSJ4GyAUrKgR3M/8TPnF
IBhhN1m9PsLZGeuV6IlqNBs/ueh6fHOV5k+XjVe+2Nx5Nn6xHa9IfE8A36ODoLJPpKvxmOqxQK1i
issyGf2jh1OYO5hdzRW2pIeZzIJVBRTuzcl1E65mOesTEbLDFlBWfVerysZ+q2rga1rdmkPMtA3y
G4yieOgOTt76y2kwbaj6rE3pUMJYQ7MoO5Ls4NW5s5W5a53MogG1bKI3TVyT3FPEORvXmxS6CYPX
MzNdPo5J7zw3MHVRmCQafhOeCmtVmTkzYT65O+QQiFHzdnoZ3PA6Sn0+VhNv0z2MuWjTp1ESrttu
Ni8nHVnrtG2aTY31BRSh63sdcF2NVo2nMONy0F9QmJGorBrcNhejStOHyM/bl5bSk56p6a+mYo7u
lTs3O3/5sEMVM0YNWrov11LxlRH2Qw1heEQChKnvOKVNdR+Gymw3Sckf7eDOHZGAFXdthMEpqkT1
VMc12lPw9p+LMnoKkbCcHQtlCYQz0zjY1qKNLgKAKV1vntgx6HtGNk2xCUNdyEvIxs4ttqVXOdcM
8PQ8RiTVxSb2MiJgknUyR4zuTXxr11k+5c+pCeXNT4dwj9KR+fPUCWtPK9Q+wjcZ3nqCUtYa5Dds
30hv+I2KXYpnrdygopuBXbXMkmk9qHUqlFUbAo+HrzNVHxW/wXS8LsfpppJ+Fm+KIE/u6iigEqtm
hFlEAlhbhlpiy644OA6ZkxxjNtJnwvaSo7IDeQX8mgZ2xFbtmcbX3C/nxzgChLTyhMebg5lW4sPN
pueMo8Liyh/M9ZxK3E9TCYSL9M99a/X5XbHUSfbMdYVgDRNpZZLDuXjnNZUvascAF08aCljxhOLR
fy6FrHDrM1gDUNiF6S4nGDjPqRokQGriu6rPZYuT+1rgLLZJasFmc1kJngIQORAhsYHwoEExA/Xm
NwOU2XAjAuBpXsxoPCl6Y3pmmqjHh3kw4CIyVqPhbW86s0EkuO06abEDCXDZDic+ktonNyaqYoiM
jSjBmP0f5fRN7EDbu5qjcR8asnrIczX+Zp0p/qzIp30w0XahWYCchCXA/bjl07iz09wWwxXB5+7G
CKx4Jayeb0QdDR/SZPTFUva+T60LO3N3hlPv3Jj9vAwvdYcytWy3vNV9gE83w7r/y2zqP2zsPuxa
//W7oZoUDrqGAP3hn+c9SvRVYYbWcKV1fSU1tWJ4SPrf6Xv/vBT88SKspdkIgjsy5ccPwE3bkaa3
H64Si1hx/usZ+Y6Vyu7He/nvSPK3I0nSrn/52v86kiyH11/lBoKZMz/wcyIZmJ+ESxIiVBxwOP+e
RgbeJ4ovjgCs/IG0fpX7OPanBaEMCAw/lcfPcdXwCGvj//nfDsBmTy7yRaaUzg+R0D8gNjv2hwU9
kkgiDW3PWpSRlrR/RPL+Ik1mX9X2hUwI46jUeDLShtyczMruRtvN3th3zUeYXI6EArps1LIpzK5s
W9Uvaeo1GrRwY9yISLJYivXU3zh2Gz5lMwlWpyoZx29xy2TrWFY2+PSw6GxjDekeWp0Ig2045vJp
ctvhtqu1zRk8qZxUnNTP3/p+cs991flPMWw9Fkp5zVizZRM/cbZT2mAROMbksB1pGfJtinqfYVUR
uGiPle29If3I3xHe4KPP56s0GPvnFubOXRYa3bzpeh1+b+1ZXUdGf5lRQhNHhQvgBQZD9eqwkHpG
hAEnHbP2d+C5LBGJQqlIpRjljWagpDbjZDc3mIDGy1nWgh0z+uvvUhnGbVmk1OayV9FVb1jhkYga
mp6o8QVYl9J2zjhqMgRH6cwGnhlb/DqTx3vIvbDZQtuMXwTO33Ft+8rfN5LZLvtr5sCTINqpc7uj
W3asx5Ihj/YQDv0LnJ/93ixHbW8A2nj3CnYNWGBCp+RqYlNCcABpBsQRMZFklOuUwdskTOajODIk
07y8704erve1FWbVRRdm6ZZagvwiqyyBGVZjcFqUlysXHijy0UD7V1joiPEjBKe766WqDhE6yAPR
Jc3X2Aj9dh0kCCjXzuzp+yof2gshfWPZWfLhBDngUwOKz7WglDXh/c/pNSr+ZcVH//g57+B8elhH
/RN0Nh5i8TyNS5SADC4Y9octBIMh3ebA6a9p+8mMHJMKva2n6dGGkTEgcvn2okWtEK+8eIxuMBV/
R1s2sQZv5yrZGJB+v5MzAdsIHDdoqsSZ229FzRb/gCY8f2I/mh4xMFRbtPnpkt/l9a9aBP6NN9T9
ptQFXn/DruUqtSt7J8qAym0kbfp6bpsofapMsL89nlOflRlTMRSmeyn65G6YJNZ/K5hE/sa3iyh4
HaNN57NF+EuNf0YiP5VApD2pwquoYfwELohywYHeMCBjYaQlrMfI5zVgZm5AHN07DZygoeChuMZi
0heHEGwGSNdQrQru0HWPbuViaklCIw9CcXvDAsGsQ55KNqxkIWpc2swEG1OrddWKcJfG7GSBHWC7
wB6xqoE3bPJMnKw2oOI2EbWMpXPHU+gAUcM9z9oJ0b3W5nY0i+ngjRWfe0duC6NRZwo3hV9zBTpF
ZV4Zbjl5m6aBXmPXIT1vOrcXlqrVNkknCbYlGM4duT/gsNT/Ze/MluM2sm79KucF4EBiznNZqJnF
KlaREocbBEVJmMfE/PT/B9o+Hk70H/Z994XdHW7REolK5F57rW8R0bC7rkWNnes7R9XdkQkzv02i
sIpVzJZ+5yQFuw2prnPEBzMtk5/g/b6QeYM45aXfvaa01olDXVRJp8KT1hkZTJTR9VUBSisebfEI
K4tTy2P+WUllyZXuJHAU0XNXBOA9vze4gfVd+sDQ+1VaTeaHtFjB+TH3SRveHHQfoMoi8QNopX4S
6729GsGF7pvZQapJneW7XQ5PuDqjtd5P8uCW1rwxMgdtzUiMm0Op1ZrjKd1QrmIf0GZzytck80Jo
qe7elqlOcJq178S9/dnMLAvzvJ2s8UVAeqHp7eh2rftEiq27qwYnGzmkyFRDz+DsYDAJtA+dSg16
I9NwvuhUs3GjC5OHuedsTBkf9iUxun2nSRCPQpPjJlThuA2MufPbQsdFQ2THZ/Cpz5+IK7fJvbu0
Md4JQMKqD2E0jgE9TMSj2g0qLHxnk2/Kld6SdBPM5lLiGmZ8tw0z4YPqaVJ+xNBv+J6bPezSeKRF
FLN9cYrBYF4AIHCN1wmO9EU67/LW0De6hx8dtEe3bZSXv9QUtj5EhHfxyPDjf0nYSBl2h0CVjsVF
gKVZT1moP7FtyH6qyWpfXRFaj249Fte6pvtz4ka9zZD17/u59Q6JbuFVwYHBssUzMg7dKO4eY8tE
OY+U+W4qHmnTrIfTaNTFvScqBV/RFhelbEo4W3C4Kh+mx1DkGDtyTcT0e8n2pMugPymbi54e2Ynf
Ez9mlvQ4MrPwIiS1OzEZA9T7zvUgvXouJQJmuAbobLBrbqP5qGcVDTXgJ7jQZcGXCF0iIsRkq7cp
Nij9mbU+Phl9qvbweWvAm2L8lrdd6pP7mJ/M3qQxKUhc9thZDLPMrdUXxEnjNLOCOc1DCVk1c/SE
562ObrbTiUf2agbY/6SiBKHGhARYNnqu6koBVgahF2EbC1ccTPWeN/r4HlGn9GRGFkFTsoLjBi2Q
udaw4JrxVB7tpr22HURW6gdN0bYveu1IKKyTM4hUf5lobMAtPLpN/GzZxkIib0un402U6uhPcxmh
aBRomptOsCiYzH4ELa+P83cPZtEmSKeC1EjMERyxBYYT1wywTKKp2w16/jSMZDnidAhpfYiDAz/K
bA0DLrua1QRApnCPXahV65rCFP+/9+N/4sulMNpgy/6fV/Z374V6V3+5If/6S36/IVu/2Jg0XUY5
24ILIril/r6z1w1M8VgeF0/sp/X2j609u/PfbsWmw5aeHfCS8XYWY++/ingzm/1toAJfQNSWFT0+
fTydfzd1QpX0siQcnbvcqBYCkeMK6ibEwIfD75RWtTUL6zlgoZjmZhmcAVLyCm5sXWvkem55Kh8z
lirYMpVymI83GoEqK9h7AU+035k9moMLe5Kmxwg7grsFrZGDl2xhjpFJmgyX2wH0chTELVzG3Dn1
Vq0+Ugxn8H3dwBeG5vpW5LjbjCUPHSp1uK6MeXrUvJmsytxCp/drdgh6jXPJSCDZiWZp7x1FRq2p
0nEtuQ2MoX1WY618YNOePjZ1IF9VNpusYnjpCj5kfVLdUeoZ0X47yRcNsmnJv2Jy5s1I0i3eVa6r
E/qdoKKBEvcW75DzWhNPYQwvhzdEMN44dutuy25C70I0ok+FgkXe7WakeayeNPDPc54dErZBb46y
6xdDmUaJQziWH6X0PrJxOnt6Qycy9MPpwF+C+75zTOo7cd3h2BabNjGlP5qkgFc9BbDXLqGKD4/i
pK/bAYL8iks4JkeuzhyJVuAArhF2vychmj90olNfCRQFB6OZsJvN7nSVypiOvBhr0kQxF9dVwIG9
J/YVf+d5sK9JyqZ805eGdmEh4O1G2yFmV47ixLBUPEWzyxWc1u0HXrGu36NtcR/2WuPesnvjWSMY
D4S6NsxLaYXdGtsi0HpiH4c+FjPhYnvq1wBwsMQZRUfp7KLv4oTYmgNG6sxKRjTuoJ7ftCmvtl6c
aTtErflgEXz60HPDPUQo7Y+zPgXnTqvLU4m9Lt9ZszaB/ZqdXiDM91ZLHmn1+9/xS1l9dK/Zi27n
x3r+iRfvJW2hx6RS4VAcaesbsnLtUq2eyK3RaDdEMdQ6NH+ScDPxkEDoH/89Uf/RicoCHZXrP5+o
B97cBRXffzlTf/1Fv52pnvsLEF7D9EgtCGqZFk/Tb2eqFMgLNokhT4JLQTbj8P7dCUUGggscxF7h
uHy9xb/0pzMWtLBHYGDBaxCd+DdOKLIWfz1jOc3RG8B1UFK1zLGfvIM/KQ+xE2MYESo6jjV1N9QV
lPbnlHlX1S7mkmkU1trqoI1XaU0AvKVLGDdO79mUHChW1vtG5AFBvzJzjnxqLWBffTkPq1bXxysV
Grm1E7AVtWsqk+YZgBE03J5SooQPT0YDfW+ont1c7tWrLGA/uupyfYarW3bOSSYOhmRShfOB7CcA
tCIpQd9mJGc3Pc3ZRDOGkhpyFVQg1T2N/D5DzAebgH7dQgTdhLMOVTSqslYxadug8UQ4WMZJGm20
Voz09wOBCYyj3U3ROb11FU7JFasjHVKmI+LHKkmmK7jV9tyERn5baoCKjTuWGlWh3hjaq8LWQ/bL
SXXL7IrSnHComTbLaR8OjjwaVRMzQnM0xXxSIb/G5dYuKMsxVERvYjvA4F2PNu2XVusaz4DYDAo7
muxRGKOzASmJd36qLsxsck0HuvnQGUlz6MsJi7cwHiJnJqlLpmujTdDox0rLHkxXy85mMdxsnS2a
nQFlXVWjG33Q3FrtLOYSH89MeifynKpWRsVb3yAjr7ooDu9ZdFnnIVoCsGw9upM+bGoUiHNQNfnP
pHfktk8tXnM2OUusN+pmOPLDDsDIY4MPAKZE9cpR/IX6ymdJFdeqwRPlV5l9BK0KppRu8cekUeaN
QXO8Myt3eIiVTnF1Gn1LDDN6t0tnWCNT32GGmdY2vZorUuIWu4NKI3U25o9Zk+Z4bDJ1Nsw0InlN
52gg02uTJe1ZG1POTT6xX8CvBytLGeN5ol1+DR0PZ6vN71SD6MwoGIRPs+fSioh/lqRaAuySL5sk
FJlUlbgzo1o/EiX9nvH/v4SdlV3JpVMGSdGYvLmxXV09zmpMN0GC4S+c57OlYaJKKjTslKra3ax1
xU03eKJdp2tPWGvBThJLrxrT2rIsVPflaM6vOI/sGHxqGx2tJBJr+tKzGntBb63rNB12rArDrVYj
D5lSHfXIue97VVOPCYGbEm0v8b1kZNNTZEgYimdwPeoTwY2Adi9nbr9qaNCRmm8eRVTbwL2zekoh
6fagnqRLHiKzuWgt8Xs4EGuZWTdms2xTeNWH4k5xyJPy62QizJFBf8vdJttShMhcksfGnW3hd6GL
5y6bvmshvRelaKvV3OnPVgdKj1k72FdDr90PwKo2AWTxNaPeK4ehuhjQDbfE9XBxp6F9mGg8+mo5
S0gwcRVWKSLrmmnwsdKOLkuiFf2fr9QX15vOzZsdlAKDVdtxbuNTmwM2reHnIh2ei4ClpQVhkpaG
fI17LGckquJtOiAqWCxfbl5gZlfuDiH2Yb7NRBHNAyit8ZqP2bwreP+uK1YE2N1H595qeqpf0Tib
yQrSNZan4Qpu4GsnJm2v1ZN9xiYXLRHJUlmDTikQ+Xm5rgWb+IcpGMwcLKp9zhvvGyFwe+M4s3xK
2ENtLbCmVJPHwcOEifzC5P1eWBX+EAIgqzkW707V24A4G719U+SFdtTVV+umyow7ZjaW/obNI62H
mc99NWOjFGUPE8fuKho577KyoQTXLaa3uZPcxQLO5x4h5xRP4/Qmp5Gy4pwAyWPd0GSkQ1/BQp9f
Shq75KqXbMIeQjugTKliC4s/02K9lNk9KeY5KQ9V2lMXHhdttqhw8tYm7s+qxDEGUFFsh8jLsDGg
s9Yr7s3eqnKKvAx8K867kVU9uFc8m7GjbcUczVvPaPPtFNHPyuGOgWrsvkbQ5YS1n4jkHwl4Rh3v
Fq3+SNFxJiBKSYfKFWEDuKQN6NJVUo7ePu2wXJxGq3GuIy/sR6QtPiLpwKOHN6a3X5SIm2M05xOg
OsoBv7U8/bEvOvgHPmw616LGvnJvdaZ5rCWF3hxL4l/Hegq0bUsQK9yDtj1MsRleoqzLHimcRxNu
es3dRcjZgy/RBl4rz1IbJKt8L+IweodEp4ND9qiXQFtorVNoghZcuZ9a9Dx0waGv2K0PZt/3KwBN
2rXiaMfsbrEMNC1juG97pR5gO9T62qXOFAme1hlqWezORM8b5+5ZX8TyutHjV97JdNINeXdPl0x+
CXpb/iTihNIeQZ8nzZ/2zxo48XOOIg9iBGPsItLbn3p9/Kndd4uMHy6Cvl32h3yR+FHMUfshAC2G
5oDvItagyPvaLasBzDDZdy3RE9pQCAyrlVPFwzWoLecr7xG5qT6XDJiq0Z1dt2JcSqGXHJplJZGy
R7U4jKCRy7ToH0aXNStlXJH2EH/uNIzP9cbnoiODccJTvOw/DJnPlFHW6XcLxgMIheKxs2cPBZ3H
8ohFNqcDK+LDWpVtfZk/Nx5qUAC5DYWFcTNBEr4H4zG82kyRPwIvqt/Y+/Tb2MQxvQokTpbVWE/a
ERxM/1DYnDcrUzXah6VP6jJRFB2sTKrg9507VfAjtaF6k+EIAgREcHeoBDuRdRInyOESysZz7cWW
tfJKs70lhH7IRIxmTQFUlR34zFEtC7UdJW2y8BTwO5cb023010C2gUWeS0/Hteg1e9dlVnwLZAXu
x5xcv8AkSQ2gZ9ESZLKrWdmix9OaGu5pGtr6KKLWWTuVpZMZW/RNg+UHxGdKFiiO29Q6HVNOYrQb
Oyok2SFVXRm/2jUUU3nKtJ6qEpcWlfXoJtVBuVZTrPKsaF7TJlmIXmGnBNweVb6kk1EVm5aK4noF
C2j+4XCBug90/K6m4Xyzwkh+cYFgvZehKrcma45szRGPLj4BrNQguqSciFjB9UPs6u69ZFB76+0m
21csskLK+uyZrZA5md/cAWd6Gwjzq2wjSvG83Byx4jSYrSlqKPfgJvmv6dyl3j4BqHbzSG31/kiy
6r2XPVJcYVdv+AHaqy2ptfKT0dBfO2S4YBPqQ8ezpKuFj+qK77LGyboJcifUjpTCBC80wRRfoKw5
amtCK7nrSLuxydY0mtyZ0RkbzfSQhOmDPnfxS12455DhsYzyngpwbUMDGXbWqZVXq5X6uaOIZx1K
hjuMO5VxoQJbW3ns73awWWxaJJre+ibd2XDwjFXh18KaXIzA+YCdTUB/n3yhiPjLLAzPqjXmzYAI
QjY0A6lm2e16hs667XS9Owk8x04Hnxws9LKm6Yj/OwA4aZCiMxCYddt8CclBfENQCLZ9qZvpip/m
vHRxoc+ytwKCzTUL8m1gYyKh0SOxyMBZyfeKTGWxYt1Nu44WZRwt5nBfYlR9zlgpPmHJiaBD2xrz
QdCdGlyk+L5SZxGvc+mHCCJRPoRHb4Yuuy0A+Oy9WKJTF0aYvijPZSmCTIrvMIptyuiqynA2+LDn
u1QT1XFAezrxJ8xOhhXHH8Ect9SptuSYq7rfhtIsDnUWmmsjnZ8r8FoEplBe3kMsoQ9mXWPH1ePm
8N8p+R9OyRQW/29TcvE9fi/+tpqnMOf/reY965dllw6zBuHwL9t5z/sFlig3MGL9n8Pun9JC4hcX
PoeuI1giHbKe/2NGdn9B8AKiwZ3419H638zIGDj+vxnZFAtRVZKcJ1xuLM6XP83IHdNaPEcjDGRz
HtcmnPp3OwHltiKGa7DaoQ2xX01qAtjWQc3x0xDomhM1+T3kAGv0hShYxuhx/93tRH6ZqQt9k3oy
4aOTaUhLFO3s67EMeIaLuXjLbah7GBOMSxMPzqLUNeY9WR6AcCwjsJsqmTm72PEeXZrGb83Y9Re9
f8/Lhs8MgyUkeL15JVvXa/7cZ+CqUr0a38np5OMqVhqQI80M6SUeJV6nldm6YbqpnDplc5wy/5pN
vjQ+GA1yozHFtFfWIydAJrv7pWfZ5GwJPntuDM/aZKXnMlKawN6oHU7MXS3BNq2oi4hOZkJmesML
K6ZOuMgck3hHWn5UEDtfSxB4Z+oGdHRYWhhCqYYPvMfFKzwvCtu5zEx3GGHr61Ql4bsRsZSJEwRJ
AHeEz/PKd3hzUsTlDefZHssH3FelJBk6LmphPri7bIzTs2fm49XKzHm7bB0mVR4QRQGcQO32+6ID
VmhNu8GI3QdRK2mwTM4/2B8KrmM5q2Zb4JNsk/bRnGBixQpQuDVM5j6YK5GtYAcWR7ulRCWZ5u7O
G4FeH2Yl6mNPiQylZqENdCi2a/fkIQiyLdGm7KuZV91jZxHQTToxzKsu7cVL7KbBS6th2K0Gu94U
hdROw0yJHlxEZ1XSqukPI+DuORTdc5ZOxKxtQvsInU19h/W1/wlnfab5aGq1dK0yPM+9VWSbiphJ
si4GiXlXYBe9Z5ylk0E6Xfpef7bMQYO3d2GcYzUDLKDeEjhRmT8EdV2t0toMHwpPFmIP2CK+ccky
n40wj69ytvm3Id43j4Kuv21XR9adMBKGhKgroz2jMNVwE/WLRtvX+2ES/S2MKHxw8mR81YqwwUiQ
yx9ERNxm6+gEA1bCHLx4M9S1vCH8zANe/bDUXuBWOA8R1TGkdDwWleyJ5/TDqkpTIlrQJ0qfR76W
4EGJbcGZ4ueYfmFWix7cMVH3SkzsaBujlxtRDmSmgoJOJmcK8zWPa/nkmbXOfozSo7VW889FGVr3
dW915Qb7XXVOMHDFins1n/KXsRCJlUDMkNLi2zNiXaQGto91/lbi7Gjb1Sj7KXEIachRz04FKlgB
lJKu7XmfD2wqgn7Wg9s09OZ0jOwo2deD8yC8hCur5c6+aTKcsYqWjyM4t544dZe9BiT2VyKjYGjt
dmT5/LQySvIxyn7scKNUyOOC5Z011fSHxvrZYrw+tQTldlad2CsI8xThphOeRKqLNp5Jwqbh83IL
FOmrhZ6QfRk/x1WECj15cGOacOWaRHanP1qzgt2XIWIU9tkQtbYfuuarxRX6qqWeTLF2MiGbjMp9
WDj35TI9U0dAI+MyUVddPl1RKQyoqMzb5TJ5e5PKrkNjEnj6bS5nJ2vKbOMC8V2bjO9o3DG+y+ic
wx3vlglfZ9TvkyPGVr6SqdW7blEDJLKAs+gDNkJBkiBi1VDIQM4ovsyiJiy6QkRG9RAsWoNYVAfg
TuoSI0TIRZGgKR57/6JS4AQKcM9zWgMSeS4WLSNYVI0UjJKCNzDzPQxa/S75FEAEvoCtrqIv46c6
gkziudgncoQTylWzDXrfTV80lQBxhbHv4gxJ8tAiu2BIxc483bmLHpPr5WMf08yRj27rD4twow9p
vzY+1RzCSN7ejWiJxPRDQ9uvug8KUE3m6diYtNQs4tAkvX5nLIKRUBOxH8twGRdlGh2b0LVi/njV
/IrpV93LcbC2LH9XBo/RnbPIUnrYGMRvFqlqrMsdyAMAC9x0/RZT7Hn6VLdUyXbXWySveprkDWss
Bl2iM9k1XcQxfEvf3TKihCQOxd2cy3qjKeyufmWP9KaBeEJl83j8nly6FNe2sMt1vchx8yLMhU44
nbNFrJt60XyZ05AOGJt0iyHjq91oNR8JZD5QdwolBemPCFT+2GdBcGVnba3IiVI1WurT2uTHJJk9
1ukiJGZj8B4t0qKxiIzGIjcCnjdvziJBdosY2ZrOUS3y5Njx6CSa/mwv0qW9iJhRMgY+lEAqkVP3
Y2C0YM0iYUp147SFtyy3EFuyn44KijPgOLWIpUNroZs2i4TKGaOd6KZAV62pdrnRdE/0fpFdKY4y
fXuRYuWoog/rU5+VpVK+m3Y3HsLsLEs9w9W2GJcXaTdeRF4h9AeXPuL1Ince8kUKzjxTrrVukYcH
8Wb3DfdjoaWP+SIis+sznlus81v1qTFzHC56cw8QgBx3sWWfxswBBW0nFolaQ9o92mqYKM6Ox4PT
8ooc09k5aBlb5/9G6n/8k3vykjRn+/Kft0mPi7f0//jvTclW6S/X5d9+6W87Jdf7xeZLuQ4bcWH/
mZ3lmb+YNkUS1DQsnlTjj9uySVclJVM4aOBaWcu26Y/bMqt9dkw2HZGOsLmAW//mtgxz6W+3ZQIl
OMGtZW/lmIKY/d9uy7GRFuyJoV727OvZYjAZ+gVtqruI7PTWKQyLZjKyFlcJRbEnOo50Ozhjue4z
rjIELDrxlASx+cwqYXqgWq947JUTvElLUCM5mxSsusNs71HSAW4AZ7LvYijtazfFlco9CdfXGrc7
cA3qSqR58jItOqeihEmeARU7djPN0ptaxiGZhGkahJ92uBTXRGeLnyrv6C1w5WRtU01ZF1iw4wOS
kuVr5dhj9a8189hQOI5G4thcrjQzMmjyGvHhot459xRcBtTVG9zhu9w0jwOWuIMcY73YEPfrX/Wc
39Qazm77g3/L4puxSBn6ARXtJonamly462QT+QFg82NAQ5LPnA74NNYGex8zLrkbc9bznzjMoXPw
Onng1YzPBoRu8H3GTIQTjzaP54qwK1+X39mzhWnpuRj0lOJngOXBQqFHfyyeKuWVl1aRHL7jkh8S
XeBWTeYrcikSBizLUoc8Ly9V2ia960gIZFOziaEvSBBMWekmYdkVq3D3Cr+3ehMh3rAgKweC4nOj
i3UgXdJqEvTA1vUIatoz/NQqry6pqOUD5y39UYkl7b3i+4cAUaM/OTEQ0ygaTlEnje0YkQP3YxtV
V4jau2oWT0uSRrkv2ejBLSPMzcJAPAUljXUxvfdHLYutw9i5JRJx3WuPs0Xtm+Mm4mipYfDrLO2s
dcw2UO1nLW/5MwsTXSeuvw1zXr82XWk8VyQsTVTdmmWdHdrqu9By2nlpboEYOkzyOlZEZabJko9G
E4dXVjl4QOXYaNK3ofMYAS/cFU+ebazbSBvevZnCuVQJmgkqk0BmNxErscakiPc0zbXzoaOSZtrF
QaedjGCZIgfDxc6hj15BioT5iiSnndoD4Xza4DCz2ykAgFE+oCELcyUa2AKFmKz7SGn6EPp4FTWs
vZRBzrbviGY2dyFCmwxWGnXHQJHpKKEQZiKD7L3WoMfIlUiMNUB8zICfj4bPEhx5Vw9kNMiUhI2Y
jW4flI2GtRffpH7I6nqKn41KScxm/AdYO4/PixuE2uM0NIqIZkBLFI2qcd+q56jOzwE+3RPgVVwl
VIXgQcGYSERTO4bI0sXaNTL9i23qMYj2iWvf3M6boJnSre7wP1tTzw71TMA3bg1MxAAH7ukGqzeq
Ql7tRLSOM3QiCh8NehlTnqGvjkP6as/HW3uihTHYMSMDYetspjAfJxNp78So1046smRrDRWih/N7
2E96TE973xndempHHPlklA5lR7ZnksWtnL1Tu9StJz3F69Irx+MQJx2L4TjbWMiTLObGHQQA7bs9
c9JkQeOjXe1GTyDYxgbY8ap1z2oaH7lXQiYLh53XJvZX0YBuSLquW2GVLi+Dp98A21IfD4ZhpSmo
VKTl0cKXmnlvKZwPqMBTiV0QhqONnuX3Wcf2/1o36bCn8z57xDbtXRJiRj70HRpIl2572t1o8Fr6
7oc4mnakjs5x7YH0sfTWjzDqbSeU+tWo8atESrU71DImudSbX8uACu8pcy9z1dzT0BkQ91rS4yaF
gXVQNNvE0fT7pgm4FmLDRW0ov0lO210RC28TkzncUlKQ+EVgKx9LfL2fS6LpWd9zgc9jwYZ0Irfp
hm9lTCl6KGjnTt2pWBuyo9ixLZtnwGLDnoGx/YKhteXBGLRd2Iw/u8ahfnSplGgbemx72n7ezNTm
7vlZKOQQlgUD4Rn6oXPKId2buWWTuo2rrZQNHL0qJJYNMNk6MmXCptI099pVkdzF+HfhgKl41+IO
5qlwZvc8sUJdqiyXdj+vjtubVDWrjNrmI2vnAXGmLgJC59XfipIe09WMGvFCJjQnMtqzaIgNb5ur
Vu7Kmb6Ragj0Z9mE2qbtF/zBUMznwjOoOK2HZp+buXc1+Qf3iu7fi/LCry7JCN0XEjEkVLNzhnog
RizfbSqO9piEJ5nmHsiNAqU/a+PO9bkUE2pHYJ6x6OeAJACFYa8W5tlc2gHmPGK9RCaA0tSSeg2X
1pSj1oQZW8ewW9Vap31tK10988QVNb6ogYQlI5xDpdx1nFv9bCZpsfbgrjldxmNgDVt9hCs+isja
G2hJSM6gdsAqJz9MZeU/gETnayeiSM/v22CAqGE59GYuZE4/mWp77dix+FJGXX+LZOp9J8QcbijJ
8051YLxpsvsJICN8cQwH0BahOV9Z9pfCsrV7PlMptIO0X/WCc26e6gBQiLUb6YoMnO7DM5A85hJn
+RzMvW/G08vEunrdZsRNXbd5B/+C2GDqh5Sul00jjOpHGLhkvRONgcAzk31vUNPpG+gyGyQ+8ZAp
p9mkakgpOnXORdgWp3xuus1ioGb3hPmN8S5qhmqjRD6zHVgk7Vx975LoaSrXiwXI1+IZohXbwGzv
ChCJdqDDBZXL4Zra2ItZ0RGCthpFkFkzN1ERxO9Gmj5phlOuTQBjb3B04z3+P/dHI5pb14ufQAZX
tB8D5dPc1yIT+rq223g3prp7lBOCUqUTaHZNWH3hXG1n2R0HwPOcnVWFBbyGBxD2eO3HKT+YhIbt
ieRk4ogv8TClp4xnnnZSR2xxNcqdkbSRDxdxRwsqekg7Ih5Ealn0spPuF9BiMn/HlWkxenXlI7Ug
vb9IDeAAc3NaZwuQwnbKll2+yrdjhyTVaN5HEBovog6DV722zQtJz8zPcf/VouW5sj9yIxeHeO4o
eMRteVdRGHnX1cYPNx987gXflZfWEWmjrPIFTY17D0/2SrFt38R1RG7XQybhxuLehDaF7EoH+ki5
PV6Mwg0eGvgtDT/0Mmt2kIzO0QSA3XYrHlHhhSSuR2PNplCcTYKxY1o5t4CV6w6dwu7wpoI96tDD
cHri88QzbdMsubJ4pZ+0WhHDcOavbQI9nstmLYpL6bZAJQZ5RwnMTzsO97VBbV+k6TB/1GXOlk5s
nEyNIvVS5W9NJovVrManQXUPbB4vUM7vua3FPl8YBl0bIGZQbMgdsCOrm/Axh9aBN8o2CSZAnLXs
U5F43snJ68KPnAZdwsUSq6X5/GA0TKv/XZD8k8FPsJz4Xwe/O+bH7iOd/mIj/PUX/W4jhH9GC/lv
QPJlrvvNROjJX2wyjbi1se55DHh4qH+nlctfhEUMG6aaSeMJXPM/Rj4HVyKsZMnmRHwOkf9m5BNL
evYvJGOCtY5B47RpQj80PotX/rQfMR0zarw5CI+9IDiBYCPc6yDCGats0e7i2pXHXv+WaAPydm2R
KE9KT964crZ7/GH9zqxFvUPi0/VfowAf4/8Nf2DbzaawLP7c82gb/Bn/9lvjW4KhXTccg5n576ub
UdmTnRqec3B7uAUXyfxz8WYHIRavtZ2uBAdRLCyN04BXVBsiKmtVD36C3FXw3SsKcVVM1XWzqaj0
dZ/nSgvPGFaGFt+3Eq95xETQ4HmsZkqcHc1bZ3YCDAVt1lMaxJJW8/bck3jr6mmB61BQ0cxWv4Qh
13yJpj4kgaHRFuVLO6vxJylgqgQ60ATZLsij13Ri2cIkm7GBQcsimbeKHDzzYRZOR4E2mMWhqfN+
hRGcus+O69G3fMr1Gy1P1IFC8YX2EcNhB/IJBkFs+8CIsiMYnyzdxp+1orAuoQDUdDYtnaOw3L+O
3OB3TTw3xzpMxK7rTPUR61FzkTm+TydRd0TfjxWImyf3s9tUjtPOVV0LTyPq4aH2AHzdmVVMhpR/
ri1zOhWUpWp0pLEvWxpUNapUdZMZXeOOSL1qmkUv1MFQuqp39nCvIf1fWebjJHM5dDdD3I+n0J0f
9S7MLs3UxUyYkkJXNTgi3HqpZoHJ4YYnq4gXpA13icWSHjs33UurWw+OhjHRyx/sfna5seLESe8x
zSnzSxKyDx8p5brMXNbJyxnbmon1aUK7p0SHVfLoVPaOyHyxrejRTn1mrc5XJCGX9hexHyGWbqAS
aCvmcoA+oPMOxBkHn7eWc+W7Xt/BAONuTKPbMaQb6rgUCRwjoWfhOij07IWWJfVUuuTn6kFww06h
pT7WKp5xchrjyex193voRs4W+0K9YQUGucroW5/LcrMx4pKhlO+7tZ1rGlRWVVpF7ymP/co0mtFv
edJ4TYTDTXcJpxOO7+9sXhkbPCWSDUGUbcAHwZoe4G3NRWtST5U3LPlmYxU2ccQj3eRusIUkqyZ/
xt7zgijEfWXMsOR7stvYchDvRphEoF6m6YfBy/q+xk22BoHc7HnVMs3Sxuu8YuintS5A0z4YvZM0
0FPNKfLnFrPaDiM/Cy9eQEBpjTp3DVZcdUaWlF6QdRZmqDXordqTPSq2FpaWtcgqjbiTlY25buT7
eOjhWKhVLrLoFKZOcYdRjO+eBQfLt/olUtsDd5sMO1kVXmB94KgYoIdkQ/M0D1VxkhmYEygYdXpv
s+ClukeCqfLi5dMVeTXOB2IL/Y7oHk3YZDGHq1vgcdi5aekc0rb5IqNh/ub287jhhW0dpEPRPbla
osqVgPfFSTi89hGZ3/9h78y2IkeyLPor/QOqZRpNevXZHZwpgAh40QIy0DyZZn19byMrqyPI6sjO
fq6XWJWLArnkksnuvefss6rJJRAECC/Qr7NEZUgiQC3NKAmVfC5DGfQbF3keYAzQN8MV5SotDRO1
ygoAHHn1JnnqxeXMjsFaBfMwHKvIIykcvxuW6RQHLaLhijf6kETWNfPA8dZTFKtgQeIBZ0vZ5tfE
t9XMPn02QXjRKgN7n4l8tMY6eeWxHFyAHWfLAZ23eMRP0dwlvd2R7J5bSHz0qMxo9NSMzaO4JvW3
upc4MQj77hNnI/SozfuYuik9gBsWV51Hi9TtxBqzh1oP6nw9sotmkOVFPWL++5jouW2WvaUROxks
wXrmh8fXu2mTOTe+oRpnKjg1DAitj1mh/JgbRrUiCdvR40SaHM1pLszxCe4XQ2Q9djT1ABIH5mYx
PANqih5Pio9JZaeHlnEwpDs5DuoLoFlmmqHpxbe0Sa2v1VAkd3KeCvPQqja6gfxQ0+ObuyxfW0T/
PFdEF4F4R5Ln7pUeplJcZC9xEzQmgqxpOHcMtJnxQ62jVWT7dOAzDH2EQOohrTsgp2SU2A3vrO/M
PI143DUSwBQkcw4RBWK5RO5o79LZTo8qs6Zto4fDrA3TMdUDYyR9Jv9w07HO85BnjEpWs6j0sGgB
dhZ8TJ1TPYA2P2bRcrb0XLplRM0siGn1gH3yoiMw7eNrOxh+fFFgSsI9bHOSgym3bey9pTZTldF3
apKzJvuRYWN9TNEH3wR2bHLU4s1q9PSclpR9PRn1ZQqrd7W4EJxnP2SgTsKjRFTmucZE4k9hbHz6
FWh6nPRqdqGSOviP+IVlsq7JHmMWPOq5vqsn/FA4rU0Rzwz3FP8kvjCeU60LUJY9XThuA+K9rWN0
A24wvA1aSwCcVW4U8sW93pe85lpzwF3q2muEVEgRnA9ZwqwVCi2QvRjVgK0ubF+rHFw7Rs5gtjgZ
tv1sILRn+hnYu5kWARgbJqKPXtp1JW1Q9BKo9pFO0BJCRhGRMxhC/dPyiu5DauHHcsSS5+s56IcY
AwaPeoLtmj2yhePrAhrmpMO1QSjS3Sy8L9kUuvv0Q+JhO4ppcNnG9rn9EIFo9991mJXMMru4ep61
WqTr0Y0gpOD7AjSHnMSw0/LZRkXM30RtYmndCX59hppSq1H8pjUvW5YzniKtVok+hCvsuxCx5D6c
opWUVvYCJ+OpNUxv486mjfAgDepTSlNErnjqDBz7iEDidZ+HY7k1qqa4A0jaXVXaKuFo08T04Z/Q
UsBopbStom/bOzK3eVmDjznDtoxRu/CIXSaAOdwNkzDmX6OToF12C4c2qi5SQm3lYEDcvPpBU9Mm
X4zgxAwMQiEwDcitiNMDzMTaF6K0RcT/cIsE2jjSfXhI6iRHfT8Zi8QnmKbDZWMuyOvGD/eJ+nCi
sD1RX61U+1MGW3tVkM0hBv9wsAjugXAbaGPLkCreBCjNyuYADdSZNuQIxKCh0PKi/s5t/8ukjTLV
h2fGAdJw4auMhTYONLat8vL0rOI5m2h8yQJNgT89Kito6O6N8rkJ/XRfeYgQAO1nSE3NUOsOZVPu
m1YhwjVojsIXNxdeGY2kvkyK2rwhyDIuTsTjBfgTJOjWUji00gj+PtZ+mot1ScIInePeE5sJgYbd
XXj+bMGT+E9Z938p6wJmW78a56EH6lTy1v1X9f5f64qe9mvy01Dv99//Y6aHdRaUNPGyvmdbiKr/
p8ST8h9IcxjrCEZ3gfmRVfVHiUemcuAQEhMgUPOZ+VH9/eET84lvJmWUH3qutCx+9DcINeafhnqg
nQQZ9oBMmArb+sx/lMDNrCQmSavikGF7LKL3PDKup5kOOAM7UmgP+AlOreBxCftvJsTa1P6rhJdP
ybsuZBzBoT0a3pwzde0nFV7lel7t+5E4VGpGROtTt+FuoPFTs13kBcUEP6fBDU6qJp5CWk6JMPbJ
Qfq7wBOjbjuLxYBb4e+6ANaZNK+AZOERcoeVWTPHGxjoiPrNmeA2VLwBGbsY2XPagtjif87IuJ1k
fmiXisevXbXGdnaDg4POPEYR6102YihpNooOU4KhWtveCERms10+zn6GUNa0D5MGFLAoOpZ9ESEg
QNG2IAnmBHzdK8cLwLYTtmhnt9s2u3SM/pacrAaL6/e2Wlmg4m694Mm0jW0byZel5TMUyO6QQa4d
T66LBn5GHG/7Kt/g1V+rHoCQEd7TMNfNyWI7dPUzMzWxZ2G8iVp5kZrl64LgokszGM1jvvcWPsjY
dfnKLsu3YnLEPktRz89ifCu1atnr20u6aCAFRb2uvZaDLbuE135UpNF/Fpb/m1DAFdYvBbWP39m9
lN2P7SL799/5YzUx/+FI3YyxhYkFz7Wxlv6zYSTtfyB4QkyPQvp3+cC/GkbEazErR94KCgs5rS1Z
g/65mhCvJXnkWJ5cvDuQAOTfWU0+9YtIh3dNHOF8Qg7iOEL//Id+kQ8kZOE5dA++T2IzLRSYllFj
r35Ybf9N80evBz91pVgqOEcaXXaAEkE7eX88StgPeLvJ/DngQyfAaCDDfAV7s3ouu2G6KTxpH3NK
PYrQpauffn1s/X396eAuaSYi4LJJLvbPB4+9PCexyA8OkRNU2U6qduSZRL9QuEzhU9OqXnAA1AGp
vYm9aZc5+T4ZXVluPeXZFNwmjrae1nA3+NBDGwMoVFbFzH7S0lhDr4M0NCumCVG0nPtWhnfgqcbN
/+MkpF5q4ay63EifrqBQTm0X3RIcyMu1tpPDo14YYIwTOc4PjS2GdWhm0t4aBSBYjbN6GgNivd0q
gjLQJYFWJljTTdX6/koMALECtMG7gULoiEwyg4LJoK5I+m4HGbNjOlcwfvr1OXDL/ul78EH+8XrU
78fPrcnWsZmryzEgKLEeN0qApJ8GRbOKXsuvj/QJVsF7mxwJX8Bx89nFBtro/ePt5lJdsyvjSIPN
O2qGcLnvPL85qc5uboWLTOHXx/v0EH0cD8qg71jc4hZv+p+PZ5ltWRYGuPshStQtKwrFfR8Fl78+
yr+5fg7URComfOpogz699wPFcgE5GaAS7SF2sul7bQeEvbf+/a8P9NGJ/fS4ujSpWZj0uvCnRSGN
TCvA1ucfLERwx0Xy3o0D7pl55oubC1zRKzP2CMypOqqlwfUv69zLNg5KlLu4L5eLwnWpCskOS1ae
JnvUJjgoRoDQGiLCgk5VTpMp4d58GCL6TcT6CQw1UToiCHAiDjLVDh5h30rg+Xjt19FbksOvT/L3
YJGfztIXwjS5nJaO/AtcbTX4YekLrRDQ3aKmw5gy7Ct0kI3UkTYGI/tdlbWYXiGjTTiCNq6OwOHm
TQ8EBSF6/wjIqYnKoZgE8NqRn9N4pfhqwia9cpkhPcuRmB2XvB1geNYXMygw7KsxhyBCQPi9JbJg
Fy+kSnVDPMFGLa1NqaN8smiH2S16ZjmDr9sR9xP1lnsYdAQQb5cYU01obe3ISw4kj87rSocGxbTb
9wTj+vdKRwqlRlpsSjS7ANWj8C2mK78u2iw6oiImSCk3CSig8+pcYvTP90Poudsap+TacwBdeEzk
8zUcXAB2qsK/QOpRruOPSh2EhEdq/m0m+oJdEjFJUdbZezd0aB2nXszmjqnbxtDRSm5si3t4XsVX
GcXZew27blplIiCPKVCMS2lzUUZVGLi+Sb/MNrIgxImwSagnczpdEsng4cUi7KnzE52wWiTjNUFo
jPDT3H0R5EMZOigKe+F3Q0dHYWmgwx8l0daQ6gT2j0/tmc02s4LjNBjlVRXWBEdO5UgqlUJvachy
D0EXdjrRVVWe1mv8K5RoFcFWJmFrbuyNKwfcwJFEweLS0UFYxkcmlklBe2X2Boz+eSA0S/B+WeMI
s/cWcJZjvzj2iwo9aIhcp/LYiT5YN0wR7jNnV+pYLkayGfJo236pdGhXFlvGxq4nXJ2VVaqHcm77
dZVNI18NTcdWh3+NpIDFsX1rhYTwsbYNRwbkbAVpX/krFVu/ERxDBrVn1rezys9JSFQmoqFsM0R5
v4FhiBsFHNZaCXHCIwBYOWIPDQYywikdndHlPMcIkg5xR6xZSHG7BWz9lfbaiwXefYN+KF0bOg6t
c0N/ZytlXsqpH0+ljk2raLKuqYqZeKQEK6BshTavg9bwBNN4L8p07WANRrhDIFvWTuV61iFtho5r
q3VwG84ByH8IV6qVEg3WQV5GhK8sHVORyPcgno1JAvKaODjFRvvCRahy2RmExanJnV+wSojbPmlh
h5UzqssVLcUaZpZOmzNbk+C52XSOcTnlB9MGkCMrHhcP0jCANuyFC5m1Fv3QVSxRG8MJCglCScs3
nH/RN+DC/W+ebOdv9qDGU4G945iBNIPqXTuXSsDqaTqkNwgEhmNP4gcEY8YqxPDNkb0SWOjNI3JL
5i8bs/GKbSEiRDCwjx6cQZQ7W6BXFLDntsDoCRGbe0SUdp/sTa8BAzdVOCpFAXy94j/Tss8QScGJ
OOE+zTYeBKG94aEObFqREVc3zO8DgpvqipjgfBPWbAqWgT6FqiwsDRbh3UnEm8NcQrr6oq+3YhiR
fnexOkmvs7Yj6q6NFYv5AhFJ+3UJRufa4kEF2yCafpOFHfhAJioDCRpqREooFgI8UvUWSzRbXpXI
R3Igy0usuua9IdhfEBseX4NOYHcysOUjqgMSbxSkfDrI3c2qZ0zIkMbL7ug0Nt/S1M42mVjGDSLS
6cZwa5RQmWkfR4dYxhoq/GMF/OnYJKgAF+DYhzx1WHsoQgkLYvvl5TBIloCgj3m26ys7XsKTbBVv
rtFGgOmBcN2kFf3OQA2cOWipaxqzI3AL29qi/LO2jutE1wsOaQyszsLvWEHefo08UCm9svkkWR+I
/TB0nJLBuGvV2XIhGj1LyR8KYvcaC3u+Xgi/3Nf4QQ8i9fI1HdfwxF7FBUKHp4J9pDoNHveriTv2
nT3w8JgMinW9sppTCvOEms91rL0pimYfloZ7QYqncTdzgHhj4PVGLSMbPvYcu89j6KqIrMm4Y6iE
Iz1Etn+n0KtsFMOdb8J3L9oMsZsE4b5vUwsgDPtF+8KdxL5rWBRM1dtXg904uzpupmORWWAy8zQm
TiKMt1XZ39MEs9aUosnKzUZ3KxOBGqMMUOHE0bBX9TDHey6/zN6U4zfxJdM//L4pKNtVN5X9vGKI
JRATIz0iwaKg8edMcxsx+bGc+GoarQkr+cfr/T9k5r8iMweInn7YCf2JzHxZsRT+yQP6+2/9oXCg
X4WIgNaOrTfqiNf/VbIGDgJ1qRXqeo+tm2P/KlltYtypV+mc+QCc2Qb/DyjJ4g8GCC+gL2HqZ0j4
t2B09qfttsmmjbYMIcrabSppg/28cUtmNfZVYqqjSwvX36SpYd4JUlfP/oCEsGpSnxWzluK1NWR4
L+OA8IuiDNHQJRCKmITBbpbmZSW8cs9DPujpSo4vhsn1vY8UbCPjGhBMJbpgbWI/uTZLo/+eKpyk
Uxzlj44F4LMu/IQkCtBrZH6iWC8tOWxUA07WjIQa911hLAc68t6Xvuynv8CbfypwuAKOg4iCNQCN
lYXP4OcrkDK2RLJR10eGrlR2IYovpnfB2uo6fV587h9ukX9Tv38qPT6OB/9P1wIefu/P9btlUFFG
WVYfR0PZqynKXzX7dZ2EXINfH+mTv1cfSdoWPVbS8xDZ2J/ObOk9c2HOlQPZRgVhMchgpkrACsFz
yRfiOxytKw3vfn3Qf3N6EjQYyhluJqoC/fMfKoFUWBjrmMMiR2UysDK0j6kFDu5u+slFBvz3j4Zp
BHyj6dML/FydRoE/JmWRktUkRjc7l6pYdpNHnXDd58FflHLa1fJj0a2vJyYQDiJtsGL0kn4+tYnY
m5iIweTYxFMOaDhG1bJpmqLa+LqxESObu+4RtlyObUYacy67epu0vGH+7jm7Qvhk3gm0UZJF5eeP
kZutnIue2WnTEwG7YeTVbsgPDe8Dr8bS8OuD/fkecinsdPfMpdPgfG40KCQjdqe8FATIstxWvmrx
oPAEA7Ig0nhuE6DBskTI+hfH/fNt5FIymyaSES+Q3udeWkb9mkRenR7LsRkYT/NtjnY/jugySZj6
9Tl+OhY+DP5+EFCk8/WaQvPwf7xlHRwo5hAHyTFB2YKHb5b00YWaLyK2Og+/Ptan9fbjWPScuJTE
STiu+enLS4uOaT1TzOMyL6O5QXhOrnpiD/90o/2vErHPAjF9TowVAPyzyHC7Wj+fU+/lrfKqKSGq
yx1S5npM1lfOXMIAHmz3S5wkbIUn/MGMGpBShVs0B/H51+f66d7R50prlYUO2h8RyJ/vHWQKWaJ1
ucdwwA1AklCD8mZhYBHac3GqIh9hh2fPf7Gef1zCH3sRHNZiCSJtRPd2gA3+fOpD5DHnDCVBKmCx
vqrUK04Yy+arGm7nXtl1CSwJ0xNQoXmK5Doc+3k4jl45/WZ6eaPeahj8pyws8c1qxmoIYOcULqlx
++ur8+8+p6v7qCggGXaJzxjYzLXDcZGGcRC29F5RtDpqPTR5wFdEQrAHQBQxwmpODQkID2n/WQwW
USx2GYZHuqbORdAF4RFUgH1Fgnwrd94QVyl4lkAO+19/1j/ftXQAfXrN9DdQTXz+qCIokcTkY0KE
ncA4kUGlyZjit93218f585OIIpyvjHm8z7+f342JYXFRjDY5YrVa8NEtNL3KrHIvYJq6X359rM/L
ObenD2TDxzMD/wc+26ce4Oy3botTieW8Utkm8sNhAxq7X2NQpwK06mhdT+N8YfaTfKKFG+0Z7nd/
cWGZMegn8efb1WfuKAXjDL5o/7OUM1e1YfFkhAfZUzQeZW6xmHbBZNfHqK+XW7C44tWNQ2KLSNWC
AlHHjKSSBE7YyisEFUk0hKeAfvBNB5G/X7VNWmPMIb6WcEQ0z+c8bom+IJnobsnt8H3Ayf3oz/ly
JvliIl6iUd4X2UzZibLWvRiUYMFti9G6c/vM++LFtTh0uM8vY4g9/YaoXYMUynG5naPQ7lc50qtr
apLuJQ9n8Yr1LDwDMUYuEkxl+F74lJ6nsmiguZdkYxwgSTgtosG4J3xPUiaDvQcNtiobQspjYFxv
JQbDh9G26waPy1CQbghH7T0fOmfcFB3WdBKT0vgMQKE4OS5Li6mG5LWPWbyrNnLfowo/DBwBto0I
EwTBt2MSRD2Zcp6zHx06XptSTu1vviR8qUwb+eQzSvTvAO5zv/H0R9kuIx4ezVytDICILWsnFCX5
tGBz30xZEJ2l/t0WyQfsEJe4vSYZW0IPkty4Dyp7PvOeyR+bZh6vPy5v6I3d1ipjcVvbTZwRSUc2
+jE0I88+WVDwzhljE2IOlzhFc/mxWoHju1Ddwgrlm5PxjN+GO7ISkynWeW4uRJnXXDuaNAnSeSHi
e9L9nK+9EoTYWpEobzQ3SxPu+TsjhsSz10EGaBuZvCoRkAsc4sqKCCYKcgxULi8FkBT2g19SPa8w
XxSnwraS1zwqLHwQlfOSug3eKh4a+rdhUiy37kjPjHJdTTdiaCZy5KH8bqRjJs8ExbM00fEGwShA
+dn6Piw01dTvSUBYz7HfJZtlMtnAmAUDmHLIuZckY5lzNM6ETYeUXhS77bDcFq6BhFpT7jZ93IIV
SzkB9JC0uMN1yw22BVlQv8SjHqJPPnevmzkTZTX5LgeMCtMVjnfj3osxfelu3XyOjDw9ZX6+DRYk
a5Nypmt8Y80O6J8J4pTE3aZlFjUblbqNoF0fha/KC2TEzpr4kWTjWa04m3a5nPpGeAdGjuF91Mlt
5WgAiVdm55mjraFLyetikfsMF+m6KcMJdlRqP/kwVVZkoxKtMpNYkvUM1Y1pQX5nWWsTIvYumHDy
Aygj0I2raj0GyXCdROV8Sk2a3THRIIS7VGSB2uiODVAZWTEGKww+6YlOr6IDmOVA0joSrFsHAbjr
PCn6pmcgJ9dKNzpBTE+bYfadNS8ce+c2yYMX0lSb29q6yCHViD6jxdKV4z4L8GRli6nzUoQHUBrD
XRLEd7iYX+F8vdS90W5To7A3s0eChoX66mgI/1ujMQL4jep8PU+0EsO+tp4L2zktYIUB5CZXsZeA
NXC8+2EIL6pSRt86MOPb2JmnU5wXLMCO3iMV1nzlJbatHVDNrZnk7ckY6D4ti3eZyWb26YEUtAcD
klQbK2q/k5JSH2azgslYhkMIEDOy05NZOZW5Co1IXvZuzgeqcodYy2G2lgeXTvNuGnOCQ7vBCi46
TLnXbJSceDN6WkIuRf6gYLc9IN4bv8yVy/6hams/WtXDMp8zudiarCZ3TkYwOZ4/dZxyj6DKJig4
KLvos4rEne+O4x1jxhmvc0/7mfcPyR5VTQZzUjfFTdshj5M8afkR8T5bASuDMqlm9iKZj2w7K712
7QmZsBSVeGadkDeCjAJ5qFNKH7De2aZgm7cLmALt+3FA3KhoV163onuUzIU3JpLzK6dZIKxGQI7S
TefBPduh7idTpG6zXZlm7o2Ag7fzZB997dJovLD7adMl4XhKx17AfSEx99lOJzIQ3RIC4XpgnTyW
TCNOBFpAerFGUILLUHBjpuwdKBFy4zafldwWsyLSj2wNWrHDU++U/nvnTMTCeKVp3VuFK79O4xIs
e+EmBsySkXyeqmc/RpT9oV6W4GoyGg8qLpptmtz12ugaeaCCDg7BZFod47Fefa8t39/WYzqfms7G
quuIcxAyMlo7gXmJorJkC1NKaCt5cJuHDQ6i0A5tiv80dmhTYLs2EgKKzS4PTnypUGtcgJO8hAkY
IsjceZsW0d5KyEbHqSnbjV8R+4cCCqlsWsKtCSN3P0Is3nlkSsDJS5yHbG6rm6hrbTAwZnoM08Y6
cwWTjQ1NrxlCcz+4Ljd2UJ492gfrsAism6jJ8cI30r4MIsBDql7cL6HbmJvCH6s9PeN6ly+t/9Jr
8h8LTbMeWuTuax9HKVG/JG7u46G0mDiNiKSjNoS6Jyb7qhf448VCHihaq8pb1a2Rlts5MyoH8c6Q
0yku5ZObeTRxqia6IJjErwhXdPLjbATz945y/LKzx/62cwyiO+06wFyCs4N3uhOMSmv03CsqdvD7
BcDdcDCrU27OHU9XV5/HtMhvas/trv12mg5208bBOgn8Q4G9/jj6RFFjufEvKgCq57SHge9EQ/Ga
leiItxlmya9O5DY7z0uz98AtIHfXEnMCuBd6SeTEP8q2fi7401vVVAhpA3chrLTFFfkiEOdCKzJa
4xjVPXtZZCHduolLGAEptCvSdpO1qPCluH2yzQrrbTQCJgXEKBJTFaBgKqNoPiNkr16lWQ6nZUrR
/Qa8A5EiLvvZJZgICXp3Y4qhfU1Vxprd5Lw1WARUFnXrwSEt1n1gllXK9g2ohU+0sFNO8XtsQDrq
kjZHeeV0JWVSZ7w3XlyeJ7e2rpLR7R9AEg+vjkr8p6gPAFhqpBbwSeKl6QS7hJxJqAJlUR4MEGAn
nAfgwgtvYP5EgIzICkLM/QEQWNpoDf+YmWt2UVh/sMhhFG3oalhNCCcVmQefqpsOTpmKszMmOUlN
I+8MRN1zsc773gP3jXajXxEBPh3McCSLSwEB23SOVbGczYSC4im15jVQHKLFgklbe+kOcV+iT11j
8DXukzwQuyAjJLHmpbC3Rd2d6iXp32pqI60TzjelUXAVlJ88h5a+lekoiXMsa6vEicjE2RN2+DgD
AHkxrNp4tzBBXYY+WB63XNK1WfFnJ2cKHswyAcrRu+o5rJ2E7aRgltgmD2yMw20XeiC+subOsx/R
ngDnXFhewzzkpioehVuKlSApWw4TjAhZLmsUDDsH6f1KlYCjSXtiFMXmBJ8tNnmzZIrgU2OTM4Md
GUrGa5Zbcbk2qJOhe3UVr8roYE2Gteu98Tvs3mBPLe+sG+Szu4zsvnVWeCerLVwS3Acm6m6/Y+QX
rZnJGRsZcjuLdMJX7hbkp5rEvPGH46r399bcZKuimPM9xLnpS+MRAm/1fnROy+HdqJkUN0tB5PEw
WKeExu62pZt1StScHwJBe8CaBiLPaoXbM+7Ea9aR+kSNz1uHjdAJfpgDpy9pdsXYESrWTellZk77
jMDrFSMOOCXz5JGLMV2PyLQAG0/ewVXkIIti8ClNahJJfWKb2AreTGYr0JSnxEx07fcOQ+q2NqqF
gV2igXjBs5qNYqfm2rvoanoHCxJgBpTg942XxHN2VRjP7FOCK5Bhp8JonsZiue6z8ETez0OtwjNL
Lg0jUoouPLW8p030iH7rDv/qvmY3DRY9fwlEQiwHBNiV7IJX0xXtelE6NsMw3QeANnDTK+t1Ckw2
VkbEIh9bx9xT3Qa94S7ta7w4ciSwynsrBtK+rYKu9so1qAiise+/LvbyNpHk6qU99iuZJ+N6Dubo
qyD1AkqL8rMTTjYoi/OMOjOxGShuhyb5NoE3OYDVuXSbB+EPPRa5JtjGbfJF2lEMJybI1kBA+m+G
pfztRFTtYaCGuex7BZp0SvVjPosTjlj5zWudEm1n4/mbNh7VMUESeY2hTpcTMoinfTWabKFx6ziA
mL3lErK0oXZxMd256CR+IzIOcLBR5zR0VlnQ+mJvDdZoX+ADaVt4vTHzxdzCUE8OX5OlLyQbMvCf
UbB0xwireIARJcMIQVfTSUm+JZhhRyA1eXoZ+6GDtHtpXHV9Bzi2NaoUwnZA09RrR0rOjLhe1cN+
8KMsfG9DjweQozJiYHpOIWL5FFKY1yvKoojbvt9ULC/0mfRMY6768KmPKBBCo6HGqCwX0NkyXTW8
4x79JpzPhuNSJSeE3XZz44mr1HCTYdsFM2VHL1mWxja116WpqxMzmYbv6WKN16k3w2k1s2VnRio7
xdkYPkWFQZM7cqR5Z7Zut/Xg3db0u7CIMqv13HMXD7rkDbpqXsdu3ZIaMbB1yA1P7GvTVkf29vxp
otMNGH0U6MwkMZtKU1JfjV737OWFtUkU27+VE9c3rgKcSSzfEXZ2itmsUkcra3mRtnZ4smOXpgBx
O2e/l/QI9KTm43hD7SDxxUN1DD2bmU0GXldIp/j28X8J/ALCm0fZX8k02MNWWg4gB+qXtiD5Yj0p
iy6Bb4/XI2PZjUGxyaxnKb0vQcbFhMDrItXtmt1Ho7jOJ8YoU+Vv+oy+cV4kNQGyCewJI+AjFvGY
nWD5l3uvgONTJR0nkKT8RdaR5bal8XLjJrn5regF33qZCT7zOKmjckvYRcw5dx9za0QHy3mq57lD
bMB5OQR33NcuZV8zxHW1due02bNVo7bv+1yqzZCFY0a8OV0RmpcsBr1JdSLA2lXO4DbHLBRFwf2P
rvoyqKL6heZfshdZSkfRXy4CpdAzmXnQ0ZIhzAm4b7RUuy4bR+cyb2BGuFijLqqUgXm7uDSvwiU7
fdx3RlIiFEz5BuwFgh4hFstt3LWk5w2AOfh8MeGhBjYKmiKUWbd5r69J3jNlM/lPvqvpqpIDl40m
5dox6+VslWa5B7TWQWsrl7ME0I+lfvQ3AEiWnedwB3SO4G8Hg/6Deep9iazAgF81+Buygejny9rf
TKUU3wrBr+DFUUdZ6p9WHVfLBGEFmtmW83ngD22xOgYukfGG+IYcyiHWuMugibTc97HB9tqU9Fnh
y1Hwm2SUvi8mQJIh5W6CisWEEf7KC61EZF68zoeHDrz+ZWCO4WmIw+oljAE5zbg+awK7eYQROjKb
HLvwFNZm9ZLJFntkMxk2YNohRwin8tC8ozjgDEvM0jq8PMrYAePi2QdlYl1St6ivXaAvb0FA+qmv
uExDW1l3Y4Y48+OBtdos/q1YivoFsDmHnvp2OBGfHh47Wq7ETvhG+7JA7o4EHTkm/RhyFWH2LL6v
vdsO69hMKD26+q0UfrAOGObt20GFJ9Hx7XRdyMM+8QSG/RzQsSiDfacGNF+VN59tWuDnuhjCJzXi
6l4v3mJe5JFlXpe2F57c3OaTd1Q+7qZkOdwj1aT5wVgURaq+C8aa1pxbu7QUiD8DWuOjEFihWOUu
kYt4jURavzCKNMhOiGue6Uq54aaiOsULy/oYOFwpcIXG/UJB8C7DmhMOOn0PKoEAVrqIDLFbwiTz
QQQeDIkWlrBsyj4YE8N336NOXlNgTN/aKpmep8FnCtWyIVe0UutoG7Ot4M0ISP3SbIfyKh67/j4R
o/9bPTjhe1JN+Ohd8hFAQPFmcpKx2c2unAnGJUP0OARN+JR6rluuWuia4UZWNLg3eZ1U8+/t5/8I
Hf5C6GAD4qMV/78j/O6/w1H+SZf/+2/8U+QQ6ERp2kQo6clwoj3J/OCfunxTEERtW7A50TegHtbt
7T9cPprW4PEjlL7oYn8SObj/8G3M7L6jJ52akP13dPnoej812U2MRxRSzPeBJTDs+eAp/DCVFsws
kexU4jg2lvo6GA6mvXx+8yeiWxfTaLaxQYE8FVVGd8Y/t209fPOGtPlSV8aXRqj21NPRI5pALmen
6o3jHPJw4u1O45seEuhLL4l0CrxKNAfHxwm+cl06UTeldGf71nGSzIJ8AKlGEvmkfOsKXZWoHtq8
sRhnGtlS2Zgpu7o++7USkgjnYVwmZJ7B0BXERpGcjA2eDTC4nnpUqnnI/bIDuSpLaHanOJg8mJwW
AQtbGQv663HuWPWpQ8bJZigtMyb1q4nSLdgm0GfNk6xm69GZCQIG4lSZFcJ2J5x80mPl7B77pHJR
HmZzItP7cGbgi5lIZkOziSu3eknL0P8t8lIQ0YsF4q7ZqrgSg7f2W/RMXyjiifrs+AjtHl+VdcFw
CfZ+j+b2IkwR9qF/wg+/GwTuxS25oLNPByU9IBuun6Yy6UgvKu3ukNJa2I6Irp7QRZM2oXe+6HG+
kLtd82X16bkBRXNIrfEx1XvntBtxkBdBdID4EC+0Q6P4azIlQARn9uDSn86Voy5ivTFvIwipfd7e
QNJmx17qzTuTw7cOYjCw0/FpSUF5WU2wzib7GE3Z4zR0lIW6EGBQ/hol/83emS1Hblxb9IvgwDy8
AqiBxeLMJpt8QbDZTQyJGcjE8PV3gR5CohxSyM/3ybas7ioUgMw85+y9dtPvrETIB6L4UBYy9jhA
unvSrLoJIelMh8HLPIJg6gMTwHtcAk9uaX5QUYyX61aWQEi/Jl4Ye5McX5qtgFFNfRRj3sYe1ol5
rcxw2EqfttWNfd+tt1lacWI2xVPLdh5z0G/oT6hfbg6fuHLX5HYKaOUMOomCTIMSLJJJLBYpDray
wZ6hpzQLy41JZdncyijr7EllZ8I7+it/RLxISLBOjnCe7+t5dUKpESJDw9X/kUtTHSrl5D/IFZlP
c0/7su0c7Z6w3C28LP1F96y5cbTxgWkv2Ttb9am3FTty3ubHWrgUvbnuhlaD/IRsMbkfieq8YF3I
9v1W8aaVA3+I48NBUQ43jqguQBLScdrqZTR4eR0Bd/xBwjlwL4c4yDSlwkZuOHDMgSkybEW4s5Xj
jk7Wi8EIMfTN+dHYCve+FE8alfy6lfTVwFjHGbVn+jR6aIm5OGWdE0Qct/IPa+sOyNWDggSeXkA0
CQfVuTZydV2cKyWIq3JH3njZ+11sUf9/wKioLVSITE7DBrFXGvcFDeFoqUivMoUuyZVGgftQ2qK9
ZUZO6d0lfX7dEgwKiCH3dwlZ5QDpSlk8Dm7FPEU31vSQF415qmXaV3jtRj6NB0usIV2Wd7m1afRE
qVsM40akFI9FGmxNHbgUy8+OfBR9ByJ5Ockxr4/mOC0TBw4erTnSFlefo45vK2hfT+OH0dGwZeNN
IJjOUmYfSzGQnUKDt2MqpHftdI00ZHgZyMWCapjZKFENVemXRKxUB/zsbZR1mnnQzYYrE8j+wYQf
vKxhlUCMyMAK+psD5Y2ewopWuu1okgZreUBOn1O9rd8xGAdPXt7O12WhvfFKPZtrzjiwFA1IEJiM
WmdfIysSMabr4rLW8p/J4Pdxbrb5U9UXoDTgmORXZg9pOazkSla9URm3oEi/dZ/D1ABi0LlFFXwy
gnFveZY6E+fc3ttWoD0Ie/BQZjt5nIqgY8oU0AuQacZrPM2muUuaet6D79Ov3GRpaBSN8PvGcbwu
h6zZ8ffU+0bTl0O/vbWC+M+7alXWPukcclm7Mjt4pbotAb3v8mU4ToaeUWuMRAl0/urTKXbrO2Ah
L7VsnKOtquC9N+ksz3Y2hYOw1NHyx+/uUmDe1Dl8w8O+sEvDjwVwTyscMU98JI1tM38ZtctFOhnu
I2nEtb4Guxb9B6MPH54i3uuQuCB6iL64WTVdXS05ySX1Ir04r2fs5EPBq+WZzD9sMz1kgT2HOhSN
KCiYorRGfyBXuWcNHq8Cyaq1WnQsNv9ORA8IZb6w4TpPvbNhIe6lD2NF+MBdG7uicpMNXqt5PtDf
JLiKkLqoMWYdHmxQvS9ooHf6ljEnDU2LmUAQPl81TAADBq+PQV4EMYyJJYaIEMTD2F0EGvEDvdZ+
zJ33rcq9Zoe6munu0OZ0n4I10mxS59GoZ3spq/mkie4nRMMrwGH0d+eyDFd4ExHpQfWNycnkbM7c
2Fpfiv2Uj/oFJZt71ByPeVq70flh/EZ0H+g8+lyzFEVJm0ew3nXu67oCIKqR+e0yMb6ajRCXHJeT
0FiweSQW5JOWPsiZZ2A4DLmdRZMQH4hzgv3crq9pu7EzVgiJIQLf5CppjAQqZsHSz4z5x+a7ivRy
7G9Jjk+iDCsW0Wy+YnPnQO3q6UtjOB+0w3/R6iv3pcOBQc32c9WTy1OJoXsqKefR99iAWYAofvTS
NoG2AeW3WURDD+jAbeOUxV1gNi0zTnM9K2qi/eSJV1klesxi2rBq5+rZX7Cy2KP1kOf4QVQKRrSY
fdZ1Ny9/mPVoRkzpmgtpV+6+UN4S0Zeu90OxVmfTMCe6K6sdKWv5MWTJwvDP9ShR+A4Tk0qGEJ3/
hEhwvRXWgBejptihnelJ/A10jvj6ClH4C6+9GMFz1v5j5zn8WUtfHnryxsinnyI8Y+mdRKVy64xJ
8eJR6DquO2FhT6/pSA9Hiy6oFc3bhN0ZEn5ohuL2N+AeYCMcmDLL6O/sNXFN2sJeyp1W0xKvHVDJ
3FWgjNPG/EnngUnBwn2moDGaGwWn4aivs3f0Zsd/ncRA+JI+vxdtMt6suqUVO6UydSza0bpxaMSD
My4YHdo0ulXo0L8MiHBg/OQ4PBF6dd/5gXM/LfqgR6ya9AkQokAMsgdC53skxtuLmnJPyYlpwsXr
3UPbGg6vTA1M+QiucJWRRAoaM/J8aPNFRt6onzH4Fd8Hkll/1Gl3KqcMcFfRZGnUpdZPNPAOQNXc
fDdSxrjRStQg/YdcgjWbmr4Lc5EVkjzPZX7XS7+kLyCHh3Xqu4uExfNKZVpJqe3erqCJEtA9XqzY
DpgJaGvB4+wq72eSMpfIEFLcBKOTPzttb19B1HHgmUzlzsktXNdNu4Ll7KADN2C87ntYITmgP324
nkGd4ZZIyHBFUylT0qkocjGeDssNZPfykBp9QQrkNO4NzzB3Ld+LCtvVDgW8o+qwNV6fWc3EM1uc
/F5Os/4gijHBUYBMTHcmTrxJ555okGlFmGsDsx7S5Ik4oB+1XCqNAINgxdoRaCYvREaYwQ4KB0Go
XU/tX80GWcd23cauSvUdo8H+blzn8Vn3V/nTaSd19AnOoCNUjDeEh/XfGsvpBe9fU4yx1bmxqJwM
tzy666egHysAZ8wCp8fUYIWNqJMkud9BaxGcVbaL2jGiG8Ulruaq2vmIxb5NCfC376mAtRkrzMCc
fqQd8CIy6w+X3oXhbDNnv3bJHCBxcnI1DivyoVxJFqcpXGtXZT3nL9gJ6n0PTsyOq3VGwitrfYsT
Sf3QtrGGbaqg6llP5uRO8a8e54rlldyrh6nibAxAVf5g9EQWaeYVexftymVfcyQta9XhXqhU9Whk
Ey1Q3TMPJCmIc9EM1PokYcQNo86o1dYSVk3fOvvJqKc7sOZ9HzsrSO5C5WKnCkOeyRKSoAaK+iix
ytyarZWQiuYVfXNDFPYMdyWd9c5lsodvlsNCBex2gb0lpQnS+SfHzRzkaohwYLIfmjF1xcAytpD3
0w/HIsgq4naKRRGVPdta5A6FsUu7oepj28D6hbesnDk6udZxzFznecNoyXid0tY79oJ38Qea/iTW
NSIszkSQkBfJI9wXO9NPCXk3pYI2hHqK1QcfylnRlzzKITDu526kFjA67bA6bharkZ47Hf32oueZ
jOVo5ee2oFedmNL7qNDjvOskKjJDyAEPH+aqfRxEkOQviJhlVDGERS1BX9Ef1hXmLFblX43fpkdX
oqYJDdjdUZf33tNaTDpZDKzOO7rFYj+Yw/qmc7C+nJYWHAL1ceORz9fw155WxPp3bZu337PZho8z
Gc5pJRwxMiu7ZTxuoEYxssrCzIgBHtMYp4NODHBZ1Rb3XjTXtt2RhcJ3/DZwitzBoA4w+BjFLmWv
43DeLbvZ7McdfdoLqL2EzVG4349pHux7oZtvjj3bx0r0pJgAQScStPURXTXZIU8tLAMN9lkrJ+Au
FIw6fpSBpg6lad9Yc8Yco+5vNrRU2I86uXmmuRw7o+w4Ssn0LChp59CgGQYW3O32bTA7uw64NPP+
tSR9pciz3ZRUGRQftvFkhqExcKYPaUZVRy1PrFib2ElqhKT48bdkZk3XmAwWlsWgyq7COvC0m9Fa
FyL5sqMEOn81C6jITlpb8Lsm7TPwNPvVtq59lSQ5E9e2I6Cz0Xh3BxZ+CfFwIXGDAVVZ7XoxKjad
aaGBrAfXxMCLHdR19ygI29vBG2fBhEB4ynXj1gfYFQIjgnFCOszb4G3hSUiPkDnDnr8WuHQjprNi
RxgPVsYysF5S7P9wkYYaDH2eVTgMh5fOQgdH2/hgA1zUQ1QrP0kEHki401dcIZuTmcITBZ2D7miG
eAWc26L74KWkNq6Ei8HV2mG/ZfxXz99bnyIi9eNl7X4yifs+FGp73qTe7HCnClD7lrVzfcC8ZR4k
9M8H5w3HY4K7WHcjzsxMfLR6hk/WE3QsU6Imzw3yC56WwTsYuiBWs7fzM3GC4pb+g67H0p6lv1Ot
rggY5Lxd6Mok15b2z+wPLX3lrtzhxcBYXfj6r4l+8r4YC3Ws7FHGk9aZd8Xo0RFo+/cxm8eTR9Il
c2HhneBNxFm2tBc+gWNswBpjEq9Sdyuurn0Kgp96jaPYUudgMNeiuqhlq0SUqmF5BhNNP1dNVxa5
D08cpR5zresirx+9y8wlZKKbVw6ODXrBae0AJkutj2slXwOju5qMBYRSYT7VGkteoWycZ27vR5Nj
+c8Z+rrQ6nqiChgiMgZOnMe1EQQLrcK8rJfsnGv1y9h6w5GZ3QOe1w+LlXQ/AYtkqNHWD1ljvgBD
Ky8sVds/wfD1MdE6Vtxq1dOMt/6jbfHm7NPad8eQrgeH77llyrW61b2/jGSfNpA247H1k1eFpEyF
s1JYhoNluu8MEsUBdCU0y2lATHvkuEvO4R/wsV3OzgFdXHCPGBTrW2uRoM3lJR5Zln02Ig3iHXB1
0Z8AGofTmqfg/9IE8ROXc4WDsL1Rrs3BGmoPjBnsiUbommtZ73AMGvBd9Kwl98n1L/gv/F8CIZKZ
mve4a1k8/Dz79IWeFofNFZrVeyJa2R3IeUt3s7uxpT1Mwk45n1YyznjVDcBXBUZpGHKhNLdeYFsj
cwykF3qGi1/fYU6U5IZzMNGaIX4gTjd0515Nx6KRRwyFr6m/nkDpIO9kTnYhUu0qCRC3riVwPESq
JwT0436yhLfzhFueWof2XxcwsK456kecTM0osbtzn6q7oBh+6rCLsCsvzg4d7l1nt3VMY8a7qG0I
mp42ZgdqFxqIJFXeTKb9nCPLJYlUa7Eou9ixSqaDmU7/Pm9ABaJy0eLekcNFPaY6nYsRgqVwfoJ4
D+6kptOGS6Y8yprlVaSkB5jjYu0hdOZhMVo/EjASD5OPZs+dSVCICtlMv5zBUw+sfbABXKePPHyx
p76jGaUb6DYSzb4inlejz5Ln5q7XhTgGbn1lj+UQJSv0y9jMmXLsPMh7gKN1VLUd+6MRMIsT+cLI
0miaFwcgTBULbV3fhZlBjjZQOb01btXfIOnTjnCQBqJwPW8++qLoz56gRCJMq8BYk6dAsuG2WdWy
/OCcxauVttVbDiP7BsJncoXdV75ruftBiMTSAtPUhlNHG/punW18zLk3ERLPpOObj5ro1jQze73u
Z78B1uZVzYEuaJUxarGAOK6Buzcw4nmENuRz3JIeQ7DpSqh23uKntvVEuyam2FGRw2ZwzBP1uKTO
N04IzkOXpM0+7ZbxyHuw7FyAlxRX/tMEnjWEIWg+pAjbI6B7N74xJG/VvMFWwMZGhmcSOFFSpGuX
k8mh5lwSuBB2kBQuOUOM8z51SRgj9saVJ7tm/QndEav/IWUQuzWJkCqhnO4401SuEdYUNxzvpqZ1
Is9t+qe+tbvLrsPpjTjFC/RQ6vT4iD5MooV14QWHSmBdQxXXHxV/gRv7nVyfpQDUxGuc0DSiQY0a
Ch//lSVbefZ4erpIb6fxMHV1fl5bJNoxG1YQjr1MOTEtUAnQAeJu6cftJMQq81IJ13u1+wy1ppDF
eGx9tAedhnSPpojt1yF6YBXZvjU/OLIdaT4hIHXxh+gMQeFTPZETT4RGlhYpaIkkRQyJhPN+EciB
IgL/8t2Ka4gI7IHCm2heKJezXrUx2tePieM1pK3uDjFxAa/WhRog3JHZnZwIKEy6uzlV5jP5hPUc
Y3WrqNcd43boGjK1Cdbx7wenZz9lLWtuy1VTz5qdS+b7HX2ZiiiGK1Qy47NoNf0a+/VyMJkHBhSv
g3UHl9ADwJlQvhBXG1wS7Gv+WMpcnMbBVw+m+SmxNyVvaVOzrCIz8pEA+QPWaGzhBS/lBBwslhNd
wdDqg7S4psM/sp8EvVXC2TIXZz+6k8OdrogWHgnSRR8/3K7pQKCgu7TmzqIN9aivXnoqgENHdYlN
u4SU+pIYAwe11R19SKlGf50FRBcBLsm7Z4lgez9p7LppY7OZ8UjFFDv5Tk+H4tBqk6+Dnqgu+2T2
LtSko9MYXHFujRpzj/AM/dyszfRtLOpxZpXNq5isGqgcvZ2wnIwkkouuvXaWCclhZqQ7VOYwYwfS
CqxW8JRo/TRe+WVlfad7q7GJTe2jzvnu3DfdtJcjp3/amR5dGi27x0SpIj9IFU37Bl1bO1RXCDLf
NWVQOhhVcnQz4osBaBpXgeLVQBSXQem3LprM8G/rGZnwtDjq5GoehnKYJrE9UnVITowR/eb+hDxS
Xmm9J87AV34gDzB2Cq/FHoTZW7pUCLxsQWVAWDzas6SiV9YvT1puJQCajGyHphqYEQ86YtB2iFS/
mBdiaOjZNKJe4Jv6hKlbsxG7pHOhFW84y+orSM/SZvA/ZhAA+tld2cgGeet7DX1gIyhR5jmmKu9n
J8vjJWOzKZwtEkSsSpw1r4snh/ENPVaDk0aT7Q2CVsKA9D1HrPxzPbkbrHm5mYgCDU0lnoLB/G6l
LNaOVu9y21pjOiVvQd27YZAy8JimDPuCVuqYN7RmbxrCPk5o6O20uF99CL8NkK8ogO8couC7sbLc
Csuie27xw9y6KRE/mnnkYDUe1GqrVw2JFWka2ndYY2QerpyQNxHBoYVAHBLK8VYFRXc3ye5ONiaz
ab3x2dqNtu4JU9BugHMtEUkW2UVX6+bZVtpPm8n41YYdgelJhnfOGIxGT2B/HxFuhinZlaoFcduX
3fPnLPb/x9Z/MbY2AbZZfza2vnobhrf3TCIeHH83vv7Xn/zX+NoN/oFn34VG6TigK/D2/md8DVbO
YWDMsNZ3XBsXDMS5f42vYcdtTmDb548RNPc52f43Vs74h2mRrIwI1HKDT7Tl34BUfjXFMTvCHeZZ
jsFAnG/3xcoZWLCfWN5b6qzyI2sAv2h+k2zI4Cn8za/z19Z0LoINX4eHqXvM7GES/N45WdZ2ba+z
wSeZLESV3r62RM+FMGFl9Pc/ic9AyG4zkwfX8ftPAoSdYDvFpUHYkkQWo98MCsq9SwPsb3+QjwvU
hrLgbn2lr2ZQrzSCpl+xgwziQ5TiI9Hyj4L//F8+hsOk4XHH/3CPRjfDae/MLYvMFOzIR+pCRJDE
0875//DT8awG+IfBbPmG8cVBnNIltpuMK1J4P84zRRUOCdM/9/XfRr8BDkCfsQk7LICDX420nsJa
BQ2+PWYTejlXcuJJ5ydDW55ahZLrz3/BzTz/Wxskzx4GCbylWCA3gtiXy0Ju2/BuNu0x6Ab0RTTc
jgUKzbDR8jcsfKja7Z44uCUZ//6j6LuQ4KA/eDZm8y8PPedbaZZZ3R7JKGweJNgJdP4aI+PiL9GN
28P2h2t08LZaLv153urfP/WrLORCNdUeNdmRfyVb2FCmnjz8+S/5X9aLTzbuvz+FJeu3dnYfHbnS
ZMmn0MNCojY/qWqqTwRg/E8/3W+u58tPN4EfaFTNJ2WlXCjtircVGx0cx798vT6xEb//6Whn+xxv
cEvbaIa+PB4NrWm/atrq2CqziengENZI2tx8u24piOTjNrER9Ma+A9J51Pst2qwkA9nq7PqkOgZB
NFC8eefPYGH7pp7evSyvcFoRZ7nBLPbSEx+44ZB6rIa6oiOSbG4bOsNm0HS0uvhXIKtXO10w1Jbs
GPTeugpCWGA+C89sLpykoMVRqQWy+uwQfrgyYV9Q+k0Fz7PwZjeNhkWS24aVyY9Vl9oX47jVBoKm
xMgw8mHUCvukB+v0TkUXHAykBaCNDD6lsJtLLFUKSptH7bJb7JLgGUETNx/4PpoZ2G9VwkUL7DX7
Jkjbm9Rcm3h0bIB1iig0hDEQMWgYWISzuUnf7jv6+PQVEPNpfasBHePq1oqFCyvdyNSopp3gsbhk
aQ6+02ULwDRr7EcktZhY4P6e7Erlh6Jfm0s8NEAwKtiQfoDplkAQ8znNlHM5p0ZBY6Mpn9xJ5Idu
sNoX2F3mc8K1k0c6GaTEVbZc+U4Kxhi+jmAEhL7wrs+ujfJRs/vyaaB3cIkGs7pDxjm+Jvw0l1nR
tTeuLD50g3sqC9d8BiPzMQ9T8jC6a3MxbUtjNgzEzZVMZvd9CR2Md5ui9ZaCdr4vZgI1WdFHiFpV
foDvRlKp45JUShuyRvOIJZ4g5jS/TjE4IfpO6w9CDIxrnIX8iLJ0CPCjFvFRUPHYl0OKt1FP/DO+
xnon4M8/J4SDMVBjzlcB1XpkLs4lpV4uXoMVwWbVUdgAmKOXVI5QC6Jm3eL+8trUW+Zjqg1iN0vU
9yxptWBnGmrwsVbhJmX6W/dnDYnvs6/VzuNci+qD9IbmxDUuu3pk5URahxgNUflTA4/+EWESz4/T
Y6yLettRANuyTDV7OVfBuZ9bKwwCMI4h8Vp0CGf874D3GSlhNAFWN4DXi1GWrBoGJra4lXjuA50L
hB1OObXZ01hr8KukXxdv8C61PdpNdeV6DVivHHEKcthkvp/6QH1f+1UcKH/HkhKvN/N9QXdv3a0F
iWYhiRSTpGQTxg8mXsNPc+XdsilhjbicnOGbYgD4khZIir2lZA2dt3ZmL4lHhfGxNVcnbIOG4E5Q
rovXLjXrE7E/9a6fBzPC5/HBKDE4E4dhnfgiGBFS6iVtGUCAZZWbXaMCmXeE8QQH5Gc4Oyy2Pgwn
ZZT5PYpbDOoPjNWwWWbtnP2qW0JeETjh4HAzrBO2Ib+3w0L2U9Wgwg2Qh9BR9usTdTTuBaZBnTaS
6WcwMe3TX6PsvTgbkEx15nFsFCb2JT9VtQucO0H7xVbo3WWSl9Ko+Vq6UaorNfbBRots9zbZBoyh
PfHsowS/1IN5jweQ5sM6t2NUMYymGsuLHPJ2yUPNqjjfZgwQ41oWwY3FoXLfabz1AsQesjCgjtZA
zuTas7ph71EHsuCIO7e5brMq3vJB82/8qXAIIR/8O0uNxnWTToQak8l0miVPlGBBBcWNtkwvyf9T
NZfvDCuvEXzM4Gas5fQ+aD2+jXRgzcls4d8ZLoMcW2c84LBQ9j3rh5sRUrnmKJBNPOqowLBOhw7z
+zvScPuzMUlWss+TFh64Dh8kIzhYlyxipmxid+Kj+6bpEQv6Y2QaxvSeOfVFW5d0egIm6+jY6Sjm
5Y3Vjs0+myyfm0B6L00XztWN2VyWBrPzeOoyxhmVYRPWya+TJwEAApfkqs9VF1P9yyh845c+sVqp
7Rlx9NW4hu1HlK8Dxg+WG76iiZNEqGmjc12kzp6+CMmQTc9Q3wIDS9bMHKnVbb7lM7/Q6iU1bj6v
j2zC5iPJHSZMRe/7Y8pu8KjaNEF1XdcASWR1N0jWHi1l9ZgCXnqBEixWJEXsLRzEdM1UTgqmqf8I
DDkyxcbVLRp544uhPNKHUocia4IDekmyJfv8xgJD850Q3eFmmbPxKinW51y3pmfEN+gzF2JE7dVw
jitYjl2dEcbREgl9W4oXryPyMreyD6jUBP2N+Tfe56de6VjcfMZXCBfxNepWe2MvAw6+BuwAi/sP
zYEpb3pseqhd7Astz0Am1Ky8fc2Ko1e+gUzcwMGxckvbfy6yrk2g8so92FN7TaFwZy9i30aSspSz
PFbogPtDnQWhaWTtFI5DUKDaLEsWs4Iir+MRKYJq44qJDS2kY25rPYSKomfCu6huJdurZYRI5xEn
ByajqavCtjK/DQQynqbOAlyDoqKNGl92J2JZQIIa1WJCYezmxnMvl+mTwDfpZc/6V3lTct/BGJ7A
5heZdrBzVWUnskcsYjTQ1Cv/ZCssCUAHJco0OhJBL90QTZD3MSxFxixRiepXS8Qi/qOUmGnfa41N
59QPnG4cHVLBzLq++B5q3Wjsx/G2dj0EUgWqAeK8/LTYjW3W2/FKALmqWHuGV1/oYozwADzA651L
xoBuyglhSWwCY71FneoSkRBjiB+2L7GWF2iUF3SWxJBme9Pl/WLhUHdg/bUNg8CAmlY2eaW2uRx4
T01wtAX0Bkn6ytHs5Libu+RNZI7YMfkWO5NmStx4HdYe7B/Xkj0agWoK17C2TUnAT2mt17yu6Xta
eoYk95ugydJjVlyUmnaRz47u770UEG9ouyzfaCokJl+PCL7JDkonbrngo5ATEds+nbW/grZs59rf
HUYD9k6fIzzMFhMl/JcTNiP11JaDXh6xvrHemJO6GlNJ78zvOSeMHC2vF0vLmHOunCtE0DeXvPCQ
J60qzemd/VWh5v2370OHwPDoUFDsfilyvdQkkIgl9NhXxpOEOdpvw/HJA11YyvuExuP+z0uM7bT9
5QdAR2/ySYTm0Of4QkIbsElV6dSWmA45hNUJamOjZjuu66y51GyEYH/+ecYfapqALpy34ccxpFuW
/6VyqnsOOLYrShYUnEchq0RDTgk8mbjoqzdwTgFJEBnnQcefbj+3HQBChnvIzMnYM7/UokQAO27W
Th3mgX39z7+f9d++H1gv6IGep9NJ+lKetHMOcwb4wjGrKvtE8736aCxCBsNppK1cbaCGeVfivioY
1hrj9Za1xmiSb0zP2oxyLoKjTH3yzY6JuEnlOeQts/cSSeelbebBue6ZTgl3CLDQk+4cjgxzj2nC
qmzNFK4726uSBwufxZvlwmEMMRioAxHq3t2SGGzAyTKXT3qeF6+fu2JdkxsQTcyBs7/4Lf7AVcKu
ATCOXrHO3A7I0peHI5VTgsNtEMcRhwBeWDI+sAkD4bHs7x1Oy6PGsZEE98zcO1jJorQfT39+O/5Q
ZzPvcX0TvP9GPTS/IpVGtFtumxv5MaDePjiELl5CEvmrZeAPHQs+hUaF6VqECXhMcX9fZ8tcwvuu
m/zokicAipeFq25dYAIm2n4myg0etYLiAdOW+v7nF2h+QRHa1PA6Txv9n2AjeH4thyGr2apHx3e0
h4koiNJugrOWJMFrJTka4y9wlptAc4InkE1PIlg6rN/OpsJUDoBdWOHkTMLuhmqOHRu9Ds6TPRKv
HgUhrH2wvsPPLtn8u1rCkOafHZf/71f/Zb+apt1vbvQfeLJXb9js3+qfv3VamfSW+UP/alV7ZJnY
2xJDNaMDf8UY9W+nlRdgp9JpYzmQEzFbsUT922gVkHIC8YSHxnUsy9St/wSgWN5nE9vwXHZHDwqZ
9XeMVl+3BbZF9AlbOohOrUi//PdvRK1LVuNMrEdm8g5mBWXX53ROl28VsYFRmjKf+c3Pc/vPHee3
QbhfX3Q+0IOZpjv4yxC/fk3yAM+CFGR1l+M8F4RFaEoxMAPL/eef8geWIpe0oWHp/7u2YX6+jL8x
j43OAN7KyeZ/pl9wvuvuRIPwM/dsuN/atKHRYXjbXaHdD5M3f/vzj4fV+mW7ZR1zddxzDBtM7vHX
FqWUC67UxRuPhLaVM5yiDQeOz+uobARvDJz701zM/XBYwEkaYYsdZ4PF5BqR2brlPMDboQxvoGJc
Iflm80gNu8S3PYn9Ygr+XQD4HJWsUmPjmNsC3aCTDFvYCYr3j25cxL1FdQ6vy1+PGb0DOkNuBxnH
6b5T0y6HjdLGyTE1mDQ3nUW9CqIRYHc3G49MGtrrHqfKo8nI7Xa04HdP7tC++Qx0KYUbUOvZsAWo
1KV6KiVpFgMSaUp0Cqo+yX1Ou0zVzhk9vtcMYccLh3f+4DSzKw7YancgRJP7QHnVGKuh1ZsLfir2
zhT2rsFU1LaJE4CRh8jKI33DW3PzcWmoabyZ6BmnW+tzYweo1zDdchT2iB1pStJOQoSyY4TiC90r
/f2r1ZrzI9bwKYaf25+ENLs7bPFA0hGiHly0hBef2HPDGtVTAe/iqStW94G7Ax4ddfuuNqnApDt3
70sD8Tf1DJ6hqV6+ZWPSIBtfuTNYDvSjOwW8QxP+YWusg7NraPmx65ibT7SMv+k9fwRN6fDsNqSc
JzO1U5eOxqOEBfSMCa4+zw37QVX5/CJMMZnE29VE59GVqx4K3HO7oaVGn2rA7ZCLxH3rUjFJaHRR
YTb9u53wP1PBzhOlQM7TI0Y8PG627Ai95HVmLLAc3FyWF43PzV0QfhHFVwBiGKy6r4lxGMqLdovH
GQn6ggin4f0wEnFPt0DARMq6a+C2DuixVP0SOsT5eiSgoCp1nUXDaF6phdVTwrD4KugUfxVo90OL
YCU0Zq44mLT2OhHby651zo2WAue3A67FtQt0IEh4IyUEj6LKavj6iIEOS44KNLW5E5/wfLTaS1xB
6aDvBgXoYyI24A0YlBMRgFhQzcw49SFpJsm9qyfdOyeN9aqesuWbOXGiB2AlCDOCow/yaPxJg4xK
Fd9yDNEae9RGrR9S7mNBFx6+Co8o4g71a+m5+lUsZgqDhTthu81ysA2ef0IV25cy9ZJTOYiXSRsk
vMa+ukn9D10GukKTTm8qHJLKvMgG51WH8rLFSksU6jybIXrD/PBZVdl2+WonngLR5LUgTx0eys15
PmfcKBfZF84km1MnHDak+JNzIzkePtb50L5Ix21eNew/O+jz6743yZSyKme5LCzNeZj9jbOmFdjb
/Xoi5gkHeB3l1oKYrw9E/Hlx/iYVHJpBu5+Xth6RUBXr1eQvA1N4TdwvDRxJbJb8PsZoJKe5LKrI
nfSc3pdJPsCMye/gzDkM1pLUFp5aISnvM7/7buSCc4m+EMvkmlZ3Pbpm6pv0JgJDuC9YJ6fxPcff
8pIbdSXSo7LWGpnUuCImsHR9kldLB93/NKWWtO8tgZOnA5z/zUClGDWuzOrQcOYenPPq7nkOHcg0
jMaAvM0jS5OsrzExmeHIE3ayNXFLqIP2f+ydx3LlSpZlvwhpUO4AplcriksyqCawYAhoLR1fXwvM
7K4IkkXaq572INPsZcYLXCjH8XP2Xvtc6OmNJrpLOyuzDbGo4ox2h7XTAbFViwBUl38Jlwa6H7kG
Ozry4T4zk2946VB3zKy5zlYvkQv4kR7AT8JLsr2WBz8gwYb7cGLHnxtdeSoINl2nArkC/K72pxHh
tw2i5jjS5N0Q8mwcxinxVoaqnWXqCNLsSqpOe4JzCLqqV8saEIWMXYxQZbWKSKCZFqXnV3vb1Ml7
1kawQ3ogFlmUEOubpenvoJxABFpiRqShyVx6dn6jcidam5nmHeMwKC8aGQ8bGfLCVnFmHCPF/qbz
3ACu8Rz0YPT6XoeUtsswGi8xv7jrYiD4AMoTryWCb6SFTrk0NZyEg4i8XRcYt8hfvY20neZEt9NK
13hI2h9NOQxyKSpPm5A7cQ9Jq0b5jPkP4K0xwMX0wd7QVlrSNO/2weAhN009lG/Cl9VK+c0Pqxi6
bSACvnnEV7mbPuQzF5pji2BaVjds6gwU8UmzCfouJNw0wQTiueOzCzkZk1EyHnM0Woi6k+QJNVWB
KmeUaguTEem7I6FnsAsKl05vW1SIVnWmOoMO1SE22Jesr/pKsYjg+EtKk/wm3qsLO23KI/jKaV2Y
urk3x7JZWWHIW9XgbaUPnmPAxpGEwB457/htGqwYGR6oOLfJd0O6whuEnbGW0/cy1cXeVNl0V8Zl
ESyNxtvh3/X2GeLPazIMsYT49KoSsraX0kwzHnd0uOmAYLyxLfvsoGOnOFA0WoJ6yPBouvSFUedr
MxkUITENFs+KHx1J88LV1UBcu+oXnddrG1LWC9yS2Tk1NL7laB33UWSNjE36fhVoAdI5NzC2acQT
TwJUuHf7kTTNwbcvCq+g25QM2g1MV/fSqCZ1mFn8hF0KL4SoKuvslx1Ul5iVnJM3tkRp2MOApDcV
pkDoGyYXZTMZ+zLMAN9FoayP6eRbT13sYEt2xECeuDkQnBwq4Il4emP9V5llGfIqJ5fjSkf+vZ+I
3V6iYa63nZGKpyHtiMdBLRyfbHTkPzIrlpA+aXjM5lUUouLJJL5rh20NizGR1PCPNHoTGycU/UsR
G8WyTYe5Liir8zi26UpWfV6sXQZMRw3vIcN6oq8cHr8s3NdWX5+YdxNXw3iiSRcDGVS7kRD3Zhlj
wb9Sph/tJobTL2bJ+AuUo0rmewNfYy6RXjNeXmGwsWjIeTdhlrp52f50YTWWy2CYx1466VtQKlmF
f+dpiqBRaf5NCbCSdwDK7cnx9dJfBWKmeswz0YrAhqspirQbrSjLJ6+ns7vpSPB1VwFefDwqKM5W
thzLF6TeU7kOBTfpNQhHdVSF/y6+qshkMGCo5mcZOzEDBBFyfojhMHaOShGCFpXydiR1GLkpBWO+
Nsn6XtEUQGvuyPyU1tO0s3XyBbNiYDGuY7opWQmdbhWKho+7lxHjks85NpFpBQR1UmnkQpaXwfT6
K7zq0SIaPVr4VTUvyvBjf7fkujKOcihPEPsb1yyD+U+rlEW/0sCG89UGpSwRoeEyqPk50FDVNjS0
jjAe2DELo9LcfKlntdoGmVRHvcdMGGIUXAUB3/KCYusJshdNVjWXv/AgnpwWI5XZcApWYBt3bjaq
364qo+04+bhO48ijrzvQLMUAitehKK10n5ChfP58E2F8tIeYOezsl+iMswL9vTfD9pQUQaC1u0Aj
GMf3WAwph518WcVVfYYESnlv0XzquTHPjWLmQ/4tF7trxVcbmtdI2z/bh/N+Zv4lcHHhBjne285J
YSGCiKt2Z0dU/ks5deLKkaQmBS0cIGVTEIYeVxal+XjtBEW2jhth7UBcPQdE+NxouVUdGqtXx3wo
q8eus+2rPjLHbwMV9+aLC8fm+K9e5/xjXbRQliRFA/3Bmx/rOvg7es1qMPnMtNgG2JUqedFQqZN5
3/HU8SniATN6nvgEYe1K5zs1A0uxwJfUzQ4Tny/I+u/6Px7bNsRMSDxcNu7vNr5BV/GMREGzyzIL
GgAOd3/VMJE4TQOWpxoD8IqleVory+LD43dUUDH6Foz5FNFgmsnqJAeK+YUEJO2L4id2RufsStKz
vLaakDGhdEUHLrTV55dTfPAgOhZ0dx2avDfrYN60BwWz2jJFxr0bK75pJNeX8brKPLUpFLqIMspJ
wwot5zew+34H3D7YaIb53Y3LhyEPrHUkKJc0MQSrrsyKi7427Sd0lflFNFnJUdcz6xk1bDheoNXP
+2NNCiukMyNZMR4m0nfkhSbSN94FXiSudIZE63rMqFdTpuAUkFDiRksd7ZBqvq66AWMiK4xpd9pN
H9TyFl+4+p25gS4wMdkELWJYZktjS+reoZgtkyxggKyo2dkssy8JEv7QZM9PSA1KGzbuXKuP+VSd
87Sa1xSPYYidUNB7YNCYhEby1ga5tibOrbxMLEircQe9rodyjmEo7O8DMhTwDQgzfa4tEO2HNp0c
YuB9XIgPxLuhXx6bdlyLIAn1ZYdBEqODZcUdgTrCbLXGXnFCuXmPL82AyYjmee9g0Ar2CSXNCnMF
/4NPQY+PsSHdaOlH0kDCL6i4jx50mZ9Oao0lX2Nq+loP4xw0bMgZB7lXrDFIsyNJR0p59CI6gyOK
/NfwUHbfLLGu3TzoMVtNMzfEshEwtpeZV4Jwq9m4uaFdvqi4Q64RtdEWCQTvUzLwRAKKa1dhLrt7
zO7PTs3+cdYqPrlDakWrWs1Y4/naeQm83cM0cfH56Gg3dWxae4MPxxmcQrT1k5BFzxVtum+B2n4f
0eV/t5VBbWimJrYnFAUbiBuY7nsuvapI32aQhHczzZsHHDTNwzgSo6aPrEbtvLdj2og6AJzxsLSn
dEQKkIIjAOKR7cn6Y9eSO3N7OHLOmVV397oBOR70WfFdzGlqhISoY2mwe17V+cQXoC2M5sGMaShh
RysvoSJCE/JtVpPWz11YCC07I9+2sYsWYuIdaSDJMj4z+D9bfap+AKzgqmREwjbsDhciIsItD/km
VkBbJkoiPjmjN39CQ1BAG6EcGkCZWT0OynEZrtNmafDMngKjrA+RcvKTDLhwNR/QLVpnwegz7+9d
AooX2CCQ/MwdII+x5GWGxHvnRGyT3SGffgN3DKZ15E7lUyKz6350ype2a9lu6yIgCIq4uWwI5dKw
+UtzbS6c51892jMy2yWms8a8P98DayDgZ35Vx3l9xwk0rIDEls+iGrvNWGexxP8DwabrSTInvWV+
z3U28LhUqzNCGe4MkCEe2/lbjC8LNQG9HnVMLAhmc9FLX8cCOUljlbNLHUL7Ashs45zG+voYmiMt
GB7vSt+NnaYuXnNVrUZV59eOT27x+GQD0gtp0DmpMnbBac78IbUpqFJXuqfOl2L52h7QAo3LYFfs
bGk4cunnRt4UuWqT4PBaDmH4u3ZBik+8bvlyVAHFyDDSC3MDuld6OSY3IF5Ic6cA9tinUJJ1SNuu
qw7jYggUCv0702fo+5yRjt6RJg6Ow2XhIdUwybaj/ZfosN07AEJezCMIP9IY1jncEnwrmbgyEzkn
xOh6TeOrb0CA13QEJzupHvFd0SgT7VD9CGI6Lo3eqm85kVYL36zTvTYnE1rCZlljRw+Acu7UzCRS
PCUOhqZ8gh6xyEyaPRUBp2vL4PCv/ZvXj+SY0LvNixAtgK790kk1plx2NG5fmlEsVXM0478fTcjF
m9KmNZSDzLhBF5OfyjmZsUJCfYImWz0WGMF2UEbpqXVzrTxkVnjV2+y0gPi1LO6a2fwsUq94ZhCC
7kSvvNPgsM4WQ8glDAVJMHpucUMSWCvk1me0ciTleQvKkEFcdl3V8zLc+EVDPElKR9KLHGrepOZf
5yOqjhG5a3fh3PWmLpm/AmzQng2XR8KeuuZnV8E7DA0/uHLI+dgY9fz8JDYbAFaiRSo5HX/ufr2W
t+4cMR0keXKTkUW6menvKwnr4O7124BJoz50bhBeOSz59J1ooqL3sK+cQBN8KnCDnSqPMgRHs3k3
QMpZehmsQEmqyx6kDxADGRt3pbSaRdRxIxG1g/pO9fyEaiA/CZMXJ5vvQUh5+NQ0GNM3CP8ozgd4
CyZ47ns1UCbjnnFPepGad6+h1z7r2GPRuOUTYmhomISjLl9bgn1L09I1IQsGeTgAhaT8bFhNyiXb
nGQz58tsqmKkOGnZ7GS82IjNLLqgBdyzpdL74jk1NRrUAz1jK/LZKrQUzpZExmXSXF7zsefheV1m
R4erQeeIsXhhBw/s6hWIdjOb9xP4iQ9jbREWQdPmW+lQtWvTQMuib3oups7yFva8Rwnk7wdd9iV7
PItnTdP9m3GgX2amYxbhqRTVgXk4TcR5qcRSgr4osUDtuGbCrYwEXS9SEqzK4/uAdYvuNAwLY5m3
zgwTN5DnVU73y5kjIlp+OkEGCS9u5LEJAdJZvqCHpuSomolU35yXDLBWeIVo9LnvBVeNHCFrj7KN
V6VPuAYtWkc8wkP1SFUSA7AaYWoiJCo86pZORJfgO1lkETj190WBT99TKFf7jhuuXFg5iUlL/fUf
X19MlcV8YjTQ+j/EwDcV3pK9J1R2vB5NTW2yMI6gCBe80BFVZeDMNIte8GTbpQNKbBLRdFHKiR3Z
4KjNiBS/s6dCAjQmpPS1UTwT222TnekwVwFqrNiS4VvqgJf1nDFcqTQedp1rP4FnDlfTaw45DZV1
J6BaLtA1uQfYTMW/h9n/f1T5xaiS3C6bmfP/TIS8+B7lv/6cU/7n3/g/lhr5L4p7YTPcERKU45+W
GuNfTAgd22Nr4EAy/+85pe38i3kV8nicoGjk/5xT2ta/cHBgtEGLTYU5syL/Xxw17DnJRNMpURAK
YG34ey+sPMu24GuQKemvISIKdeHGV39cjev3k0nOovxzi8u20IBJynx+lo+Trfn3IQgVm3HhfIJ6
38ISh0xPAeOQXNL/e83/F0eZf8Ufk8na90bsd/OwKH9utOdi/NV+NWL96kTebH+Ba9gIhzlEN50d
/YxBv5pePj8LQ3+NovzrcmFkcRlsM1x1bGidby5Xk2plHPSYIjD/1T/Q0enDmmYi07p5FCYQ79xY
egZPN2V6aFHxsohY41rGo7FVYz9so7Ku781wsgxc0028qlvnbAqghSvo5MPJw9IOhgOFmdWOPQQ7
379Fnw2pwMm6+E7N4Sq05eIjBQ+BSwXxES7aIpd2bFoY/Y7B9lJ4Vch2xsOmDMElvEjLUi2SqoM/
F6HwknUHIFpPnSPYH/mkZQ5LZkis8IVeaRKib6qWk85HINREf2yDrAPvOXcIpy7pTp2XTd+iln8M
yxBIl1P9kGbmkD4HTgUXfL9qnAmzo9mc8O+338Zc2efB74ytRorJuiC0HPA1KdxpZ9ibJnGrhTOW
Bmb6hO6JBc1tZPx6YzktfwmI4JMzIfUt+D5B41KNAXHE4n2IiRgIii48k4A9/PDaTJ17KgDo/zht
6XDHHC+aQGNI/zEsyfZcZTSJv6G3EdZqmIxfdT2XqqKx299w+0bs0HHa3ntm5IYEc7b2ue91/qL5
AjMFuQAISWYLSV3lUsJaWBEh355SSfLFIrKDbO0zgyiX/L4EfR87ng5GIDJa+1fbaDYG7bb7Gc8B
4JP5y8s98TSa6FvYrEePLWjHvc72DYxxWBnbfLB/zYx0bxEONDjiSh8hnYBFY04wtajm+PsyMDrL
eHSSQ+aJ5j7SFBMVKHPHzO1CGM2DvwbcZDAUGcLzAI1wD7ulX3l1WW8Geh7bwoQ0scBtEiw9X/nY
TZSO/p8e+EEQ47RDksYBzEkuqyrGwp65yS4WcX+bFFN325Y+f7j2Gh4MNxLnNFBAFlI/OdDQsxe2
VnTrnizBKxeEEeMEiw16VpfmCrujc9kOoPr2McFdmzKtUJojCzP8ZVfDx7Y7PyCuDTbrHHw+0g2m
+WGm8xgmCPStYdf+i++gLeEp0fxLE5Kov2SjDG3DNnJQb0S/XCkG2WDFlFyO6B8PqqyrU6U5xo3B
zmEvvVJe+5qlbanQrWvHyILTYIt7P6umM5JI1Myj6PUdMW3S3Fc1Fv+uG9NxSXC4/9KSSQcyYyja
haV12rZg6PfbjhP3N4En7bJBDH2sHcN7CWnXrWl/0biYxYJrrWk9/G/efD18PZErYxp/pqR3xcum
H1O0x6TXGY2hdpnrmTMMxr6DJj+tfeUaPQcTxtZla7IVgz08uqbfP+cYMs6khSOviMxUruxuBPTu
RD0qdnJvfhhJ0x6qrMsuO2scvteWlV9A6vSuRmOy7sDCkzLWNIQOjJUhwCoE6tqCP7gJytrFeFLn
34kaH85QVCmf4rC9HJtKnoyRSrDBvnRMSsgbRiX6ZalaeVsq5OktcaE7lI9QXATD32RRGfPilZp+
e64n3WF7pvuJs8iR5K1omhWb3h/033YkgekyowlvIZXFPwV7wh2O9madaFmz5dEgzk56YlOqEmJa
MQTZCoxis+KrYsNIgd6QDnJCtFhU4d2EXhmDfp/ydwo/lKvYc3xCy4hB49cGd6ZRTAdFJ+tImpRa
pgJtyBIxiQ7OLIu9Pd1MsQGCJlEEBN5eNB7UfOjy6xJI6LYOkwhKkrR4JsiNIfjAw9evq7rea685
A2HFHtkPfW0NGcKvURGn3rL3W67DWEyoqTHGX6NCrV6Gqm1ZxvqEvvbsemdujDI6rJ6jyGPi1jvO
rjXj/pejg+NnjoxLbqboD0WUorcmdvN7kxTGS+vk9OVTaO6/G69L7xXC0StiZGH7zH/czNkmZyG0
fDXS2aPKdeZcBDKuIW22cGYSAOU8wxNXF8aBjdOErK75kKTBAZaSTJWWMIOhuVtpS9QKzeMHZ4Qv
Cg2dP4rfUVuDW1QXrwEPICjMG3KCgKHbYXHfR1m2bb0u35LR4K+jiT14TFHPXpNgG32c8e9F950e
bLt3Hekmi6CLxcr1E/aH7GlZPOv+0iOGiPyCUGjr2vCiC5mMPdj+NvAW5KeNu4K0J4AQJQ2vGvbo
PAPrs0PcGHgznEICaKC5Pe3avOQH60ACdl5EeIQxNvrja3ZfBLlwFtATbi1KN9/O7DkiZ0tQs3AF
6faPEy1yo+76JYJw7a6MJCG/2sitd62JAG6HYIwutcKfrxkByZxfkNVSHH0D70IgG4KtK7qivP2a
u6UarfdWiXtz8CJvm+cV/cBKQqC1a3QLLVkT+HvwP80fO6hrDYIGWicDwgh6EcD0C68Bp0TKyLVV
K/u7kUGEyksecOnbyWHiiYZTY7drEsXyXzHfcEY7egN6TU73PEjBNdaV4KqNO+82n6e12BXIRqjL
fOvWlnxsKUhbWMimf0rpZqt/ZwGYvoYuqk2m8wSZ9Vef+9q3DMMJmR5wIFauJv9znxLo1L+Vzo8d
bWvY6HZpXJKQod0FfsIig6rhEGNdoz0OzC/vMOl4RT9uNL0TD1an7Ie+1uwH2Ejqki+V3IRVqK0U
o74V+GNSZXwm01Og1TdFmDGQqwEta4k1Xr5e9VYw9mMv79IfApiQw/nz6G8eRY14vyrCYpl3E402
HsTNKAr96JCqtc69uN1nqrXWJW0xAkR0m5fY8YATmyq98l0j2BMCSRDX67M8ucZ09jQbJAg7lOPk
RuMlOhN/TbAVo20b7TNoxDy50tlD7yVZQ4+e7/fb1qePSs+Qj6FOo+oeUBab2AYBkVERiYIqwMqW
uiLlQUzGHFRBCGaixksWBbWnDZFfOcwbV8xcQQPOU797yGZCQCId4vXUqWbjGAhQUk8BB8bldAVI
Udt0FnEoNoCqI1GU47WB1WeNtXK8qpyGT7dDN27rVIWGl3HKnGRlGujZFi49wjXfpn6PBQyfPbBK
ItFaGoY4LPPiriObeIN3g6y5iIiwI+3R9qoKaNLgDKFFx1znQg1GeahIFd3g49fQsiS5dgfijJYp
rDcqZptOTtqTCwMxhVezFeUMn5nTut0edXlV9uRSoNm/1zsep6xEImJ5kfHyGo9pZ0QeMmvXX3D5
mbDcIrTMmj2nyNLwW0OxMg/YF6dznTjOQQ62WrutqveuMgnPsFQPYzvzJA4XTI0zQq+xprMOXzpc
aBZaQ8AZcryzNVRrC4+sj1OH9XWJt8u+ji0D5i46fX/XGLG9jUDH72PXl/B+ou18RldOCOkKQmzI
0Dky4cpH2a05JvWaNEPcdiUuGxgmLVQnocxnlSsXHUBe3VrgZ8HtRtqRDLXrrlTOorBJphpi7ZcL
fXFj2Pmj1cHRTmPlnzgNRF46g1EGH029cd16WAOTNbfA+XrwaH57JA62JjC40p01FWJIdJnIlm2o
oFJGxTJpZPbDybUfpMBcjWZjbcwRfQV1W7VHLQSFa4ru4LpNSzhXAeaJasuF6JcGcXCrAHf/hlz1
R4ad9bKNCTtcoPzxV+4QgDGyiKDS3ZbURVHa69QpOd+8pPO66BDmsmITGlf6F2UO5DXp8T/C6SXr
u4DEvZ2gND0HXS92yWgg8VDd2EPAm4rb0oaRRm9cBzOXmSEeW1le53lSPuIEzRd81bMnsn2JZ+sd
eesYBKeuUpdpUder6YBNAdh8GnY7LUzEODM97Wvbradrxj31LaokEJ6kKpEIR9MeJKCU69Gp/aXP
lG6belO86auELbmeRgfwUIrIpbZ68Zg8HA1PYwCMh8OrV0MRWAOhYd0IbrnJXyjvjacR7uIF/EHc
lVhtinNfxXDmzKIbrv0JQ0qryB2KtbDZtC7uTTMDb/HK78EqVXMXV6MvXuzQruighZO6so02PucC
f2AXqfpJ1tRXDFlC81K5XvuUpKFzoFmbP6DnICoBR4p1r89fSAzbJSFIboiQI++OYeTaF2HWtA95
i68S0dZwSEXQHwdNJT/Qk9GXCyGVLYqu9a97p8x+Zo2DR1EaNngTMPC8IqVzMBLTPtVtCGabdjvW
AoB87HUbu1vDf7K/WTngXBIfQdFGfR9eFpr6lfSO+2gWDopMb3IRYKNOJL43BqQH1Zgab+JTGGZk
+HV4XVdS1axkcRqDK0aGUzK85fbytT0odhXIIS3kQLDHg6acVk2U3Wlp9DjiNcZVGUPdwie0yj2U
dYlRPtRWDA9dkvRDjqBTdcDyvBaFhMzuiiQrTu2Umvu6JtOPej4jMdMiRa90OyaVDVrVHdslqf1S
bUqGKJCzvdFJ9x4WfL5g3+lu2cUMjFIj/xv5OO2Jj2J6TakYf2c2V3yLK2YVZVeOzrbUhDKwblZR
QlyH8MUCaajJZqrNz7ZlQGh7Ta1JammiaaqH+NCb3a9gcPH+0t45jZ6bHy0q2x95qcslCutmBY/l
cipmNnaD6xO0PvojcsKKEzJO+LZeVbYgp93gMqYYWsR2Gjdr5jQVEbCSxGImkje8/z/bHEhnxzcN
7a1Dn9iCC3/wCiBLCZoEXG1peI+qG4gqmro1ukaQSaVVvFgavdK4GZ7Jyb2dOhJ+N44MkbAQwrON
0TNv21Kzlrxq6S3CdkTMYVjVN0JPm2zpS4Jdw07fTP3s3eaJ34GTsbdhKJ0Tkx/F4lJ3zh4OLnvT
2AxeCCVC/MtKiAVXC4ghHJ07tjp8T8isfvYzR1+VgfcAmXU46qVhbvlbwGqOVXtrRzazYhfuatGq
l2Dy+00/j2e5biq+8EAdbPua8SYjcJdEADTs9Fe4KJbvPDh9aN9FOGWJ2Yt4YWsw2UNOTaVC6W2E
JpgIhOY1e5B7FuTkCqA6BOeKZn07tHJdprn/vfCSaZnWYL5QYcaXcvSJdhQauxizprodGzjwQT/k
N/nUBFS42hl9WLtH9p6d/UiT1w7KyJWELXBphL312wjynFHigGiggw7o52F3lYsxPKUiEbd2Sdgt
0MfJ17qnONfIMQN+m7Hcrvtyhvy1o35GtCt3OOa7ZdEmxVb1VnrbsuLSos8RX3i9vq3T7i7oJoRS
GEEO1qwsaof6OfRyZxcHIV8sCsEDC6m2yyyvP1HKORjMifFsgiqh/i3y3x3cUsh+bfliEQf/1Lgt
kpFFQPb4S0Hsin40ys4/uqidV3RLMC8wXLyDWzqqpebhrLqM0joAEJZX1Qj5DaLfpiIWhK1ZWBO4
qOr0Ls+Qx6IP9rZhBKeypIV1RzD2L2Rv3UKfKFXqyqoP+gRsQ7BrEKnJFFIINkkVGZOTQaBaFnkG
4h5jpxFVeuD9F49OJu8zMlaXtl8EO6rCdEW740djRmT76cqHR8D3VQ1MA0b53WELMsbTCa7BmRoK
AbtDm0jrXOMHTtDhaBcCxXBlzbRK+L+Bb+x6NJy/QxAe10LXzHMzer8rUM/3Aa/eN9AjdbgSTVGR
mFaPs6oGEC6IhWKLv75bm1GVr2Q7y0Ehk15+3gide6l/d0FNmFFCAvfxDJJ23vRa5ZiaEMjdGq4Z
/bteoxkXlQXPZLVlP559YWt519l156MB6tDBxch3bh2A9SN1klPvVIH6V2/4ryiDkZIGZfqV6ueD
E8OK53gu0kzB0vd3n1pvZEn70eDEYDDejbHNJyPujQu9BRrw+TXEG/XuGhrmq1sH1dM7bZmRCF2l
zJV3GBG6U5K2yU7WMSUnD++iYr69LXoers8P+tGlhJdF5IZrC/J83tw4EfmGCYwDjG7CVWQcyle6
pmXHntT+4vzempEAjXm80C45W7aOrujNpUxY/IFeaqAvVGihY/C1mMXNjREN0tFMaX9cl8qgg5hO
4UWHDOeL48+d+LfPqIlyj+gud57RvOnUq8AuQxgjUJ8zjQZ8zgkydP32+fWcT+LtQVDcISed3WSM
Bf5+XkaDz0XrmfWubWndOkNIFRE4ln+Zmvq0m5RJ0AUMiHWBa3/z+aE/en4sUwoT/yvmynkK9udI
xRP2aASmBX1qSNS6tERLOMfcCHY0Pa0QcVKBKQw7688P+9GrjzuX2pw7i3l2ViH+McmxGrSiJMjU
O6eK04OR9d8kGaS7QPLUeg7P7+eH++iBtVhjdBus16xu/PtwQV3pBroMDte04q4yqy2b/3Fd+Y7+
xSrz3g7MA4spEQQbwz3JDf37UN40/edeIvOE/vH6bCq/+zkCf19oTWpc0FLWt9Kd9O9IvWkmDbTi
Pz/djx5ay3OlI4mGs9Hb/P0bEsdqQfTr9c5yAvssuoJufsAS+/lRPrqo3MJ5fKUz+Hwdcv1xD+3R
tzs7Y+l5XQV6EgCWtgdi2bDj8ov799EJ2QgoIVLRlffmIeqfj0sydjnAC0SUw1Dh4RiKZ+kWz5+f
zlfHeLOoRQLFPR/qemeY7cUk663tZl+pkt/5mHk4eP4Mbg6PB0SFv8/D82J3qM223pXUrhcwFMwD
QVIMyvohegw1VhgyOfSrAKX8qrTIf3Z966sV7f2rhwFIMELh/fNoXbxZ0WxQRBYAgWoXGGibWhK9
ltjUqlMKt2WflF6++qfXleMRaohFVpiG8/bdq2ZN7GwT2WX5SIEi1dkJDeeLUuL9s2gxQwcZSWvX
fC/39gKjneokrbBAQcdqyiJawus/OTCvvngUPzgSJzHLkKUh3lvRvSYCU63cAhs8JGVmC0dLOXdl
Hd9/ftk+uE3wLUw4EGKujux54f7j7ZJllsBGcQq0cvq6Tr9rLqS5BAta5X+BD3hNg/z78zOjNP77
UG+WC3pU0s9gV+069GwrO7eDWd3Xtsgm+26NoWP6pgT1mGD+gWXMpruv16SUSras63YyMRYx/d2a
DW20DFByxuCICGCBiPnQWqOGSwk/qZ+yD7Qr4uNeI6rZV7Xr1GxjcgX6dLwcio4ONpYKXLB0HBeD
jKYvTvQVVPLmRBm4C55HHSW+ePuxS+FJWx4sjR30yvbBy3L90oA4raSMvmfYWg/d7FghYvepHpMA
njvKqWSUeykzhNhMZo2qTMgV+Jb5bIygYEIny8i3cC8mn8YScZoVyrmBfmNkOQu/jomDCIaC1N7e
dA5arHXL0S7sHbNtNEuta+KDSeIVLTznlNhoGWIyTZYj6zWpLgMqJ9DbNpWEt3YDU2PfiK/2xZmj
fv/xs8a6BMYDPp5Lyf/mWfOzvqL6UFyXWGtOveFZe+76uAtiQkwWo28Nu88P+L7gwZePkF/Y5MZD
onzzPa4KZE4Devad57b2nn5rtq7gYpykVbZb3w3aU0jr9c6OvOD4+ZE/eH2p5gAKmGhx3u856kD1
WthJ0nQipR57ORjPFfOeO2HI+Nfnh/rgJBF4sBrR6+A/b0tH5qLsN1WX77K+ZirSGwzxmASRIx7n
9V42SeQuGwbsajGYNO0/P/gH50ldZUlm4TYX+a2J3yFFkrZTnu8QbILdGvI7yARIPWJV/+MywJ4X
KQNoL9sr8ZZkSg+oCQojnlk17oNSCDVNl7i0OrWsf/yYUm4gmEIYxe5Dl2++niX5Lh2exRRdAU4F
qFigVeKrYRByQ+Pp5z+9gDaeDYP6xsZQL95+tgiSLXMbx8IOWY2100o1JyQqZjpNaiXNF9fw/WLP
wShtKA3AWZhv3UrIeI2QqCLOTLPvQkt7qCb3Zzxad8Egv6hB5nf57zWQQ7EtBVhjsuaLN68esuBI
5RpCDGwpa4teqVeIdOGk/bSY8v5Am/KravTjI3qUot4sgHsLyNEQRbrggpJdZfSgz8rvhUL/WeP6
7JDJku9inv75raPwhn9M1cER56v9x6dTAB+Qre8kcGe7g0r7HaiXq0jqXxzmfcEIZllna0hIDNXH
W/xH7+pjFPFX73rN1O40J7f35cgX8fOTeb+KcBToUwYrM/L1tyioUTPHPI6NZFdbdLTo9JAy3v12
cnnGUcZA3Z2Wliq+WCXNt/Y5Mn1fFw5HCMz+4Ff+voR+NrUe2z4ySISiCw54hG9diVKWAAttPeUM
sRvlkbWsFbiPls7klYy9dGfbjlWwT5kjb7BX3E1KVDdEsyeYtLH8vpYFVWGKI7I4+c0zB7kL2kZ8
8es/vDGuN29+DCAwb28MkoSQBFJeXbrT+TpWXnzQRvqcn9+Y9ysslwhdJS0lz5wJNH9fogxLg8yD
It0hagbyV/Q7HeiH6/xjutN8KzxJbcs6hPHoza0QmI/ysspZiMbSQsjih/uRVNvN52fz0QoE7YU2
nMumnGv399lMsW7CCtYSxEN4fHuHzxQhLu0am+5LH9v/vIpmz4hMlE+GjTnu7Q7VbSPZI7hK2Dv6
P+drV0fynNX+w+dn9dHLQ2SWhCY/E7LePsYor8loKXh50ki418ns+TZ88ZNhS7GpA+H+GNIy3tMt
bL74VH205qGIhabLx/f9pofWqR5a+A53QWDCAdW+T3GwKeP7Mp5uWa6/ONpHDzzbHqJ2bHaW75pk
KefoSKJkd5gAky2cGuc8mPFXXsZXwtfbT8d/sXdmu5EjWbb9l363BAfjdIF+cfrskkKzIuKFUAzJ
eTDO5NffxcisboVLLSHrudBAo9DVmZRzMDt2zt5rcxMdoJI6TszzA7/XGWOH+Tndu92gPcaRVm4F
iuNVkJh9xmzOGR4S3SV0rWz7T2oq0isrc8xd5KLpJNqHtOqQoHRdQYLICOvZRh1WlQ92Uv3NO+9w
wubLNC3qn99f5DpoNAsQIrvNKBkTtOpZb72SVGm3OcSO+9SNdCecKmKIUZjxYzr0zQH0ytcIRcds
V+2xGnK8GrSsV/YklpQjfsf7b+Ub3xozbUpQxzHxI51viJnD3xCPlNu4xn5Us95utSVyMMjQr0zP
71/rjdsBSZAPm0wHGsTnZYyhTwQguGSlzoH+Q6PhsM4t7bmZsmLveEWyoVXeflBhvPHR6ToTOyoa
dqxXbX1AbdNIeg8/L7E+R3EofAPVDnOMel6ZkFweVD2oNWqMfv/Pf6uuL4g4Khv9FTVRCg+5IdGj
e85qV4p4ZrrS2Q3d+BDrf/g4uVb4wdv21pPk1tIGMHROv3K5FS8qDb6VoW2kKvdCC5U/6T2qhMJs
bwbl5fvc5iD9/i98Y8/hB1JDYYOlX3vO4MuDGqduya0diSTeZBLXpKZKMsNQxP47lwK+hSeQghFq
1O8/rXJk3OYFRzTdK4trKyMfvXbgkMedrn+wfL31jsL64vWULCuv2t89krhipjOwb/LuvovKn5al
7jNMV6s4xCTZFf8c5M8ChunCgGFpUCGePTaduLKS4M9iP0N7ggsw3NZdDSkCbP77z+uNhZmWOpQ6
gj8kNo7leb54P6p5QAEWcATMQuspJBLcndX9+5ewTP4dZ6vyb9dY3tEX1/BEkiYSf/MeQb++knFc
HRursW6Nzg5WQTZgcQu1YWUNdbUGYxM+lENN1iW5arvOrVOafx1qSNDVfonNciOIK91Az8j2sUkW
0yxldGOQMesXUx98CSqt2OUN4ixOt5OPDDY4RBY22Fkbx2tLr9HqJozvb2cvR2xV6LjbyrypdyDl
ApJmkY5+SjKN6rCMFwxxXH+KRifa6XUzHTILiWZvRvllL+qegDrvPi7TxucOL7Qs+qYr2CfVHnEi
3LUBFge8eQuxcDqANDOJQ4+Tbvv+7X3r3WQXx1rI5JA5hfH73bVVAw/O5t1EJvysxvbZBWIqTbGF
eL6Byf23A+v7+P/Cn+X1X8/tJeLvrS+cmptij/Y9A6Gz6xGRXSgznIp9qwjNYh0DIHwgNOqD4vX1
WE3SK2WwRW1Cm+4csSfHNDLr0SsAvKU3RNzWaAbd7yp9YAgNNE/4nWV8DevigyOT+fZ16dJyRzlc
nxdkXpWrvBoseiLlNH+ORg2XUC3FDUYXjWDszOOMo6w82LRpr9ZZgUhQdERM2croDxYqfysZxMHU
OrHVWzDYAcJQXrhqx7yTCbaXfLN0qE7DiBQQ5ku49lqwuHHvzOtQD+6MVDa+O1tqRe47GKB2JvAx
4e/BQVj9xPOhXyduNu+qcVBbHF383/MZI3PTJhtHOMajghL1waN464nbWGMdjzEcD2S5ZS++31hr
rByWebHX2ueJcehqGrRdqpOX/v6b/NZa9OI654VRX/V5him62LtWpvk45EkLjKLN+xd5a0O0AdYw
V2DeZp9n6GjKgAAl62LP0Mn1JygQHMafyhQwfNRMH5jO3rwY/UrOLECZX5W9ds1iVGR8KyKyc06i
866X1RYFKFrqNv7g9r21ENi0/dktsOy9Kn6zaTLtBBXVvk7qG5Ld8fEH01OZ1T/bGM1CZH9wJ18z
oJd0JU5JHGCREDjnc5q5AQrnSuq0ZMwiXF6GfnTneoB9Zcl1aYpoLyvV+mPlmbexFkT7KcTUEJZx
cemGbrqFNzU9YOnli8KITHT2+0/6rdeW52zSRqJ/650vjMMYgLiLKHMGVf00vfAxMvq7zERH8m9c
xwGvQEUJDO28Vdz0Yooq9Hh7TqIV3Zz2uZgEnJKu/mAjfatspTmFaENb/pdz9h2apHtaAdrLfYtn
JGqQuA7FDRHbx8TVP2Wlus8z74NGxVsv8ItLnh/tk1lmaPQ0ArWHcRd25U8wRYjb7WNd9h+cOcy3
3l9OpAzJKB85C5+di9rBldU8Et6ttcb0lTSaPwFjEJYDccKnfRv6ooKfmrMib2K1eA2Evigza0R/
HlAESVPlKVBus+8MHAu42vAZkel+F84eWTigtvw8aNzt6Azuo2uxaq7sokEwJZoRwNjS2iyNP7XB
wM4CAGastK8EAROoYcE9ouSL3Z58mMmMNx3xAnfgrC02e8P64G166y54i1OXFgfv7fkAFhZo0xT4
E/ZzNR/mdtZXrSafrMo60TN9auPpI1T6W494cWYhlHFotp7f9irRw0lRDO1jkH7o4jpIAjOn37UJ
FjJYNYsm/f0P5pd24qwgRDFj8AP5XDhmnj3pUEwZU9Is39vkpfrR0AHYiUBtFOZknaIyyx4rI3fX
iUQ5+csu4EZt9ph3c7tpkfTtxDCgXH//j3rjvlNsLBZoD2PgqyOvZ08u2Qdmtl+iLzZRPdmXRUTZ
OCUlDNdan/foIr+9f81X6CWamKgS6Posqzb4LeP3nTUcrbkKer7oZg6QsgIkI983MLdNADvYI0Bv
xZuCctLKNl5YR/7ETAbnhdTX7/8hr3H5/CH4wpFj6AvK/LxVqCGNsPM2zvEtJyajkcXXEJvZfIO2
urBO3BnnAHXEOmGxagA+0kTWRc4cNa6j/po4WG07TYH2mUBlKD/trH2mLCaueuCVwjEFJWT0rB2S
/J8TYmyW7H4j7STaoBWWkD+Kdg8Px9mMUees3fAEJs+8S81i/MRniwlt4kN4itzOO2aa80XrpvSD
g/kbe8XC48aD7iwT+vPGEe22JGtIg9g7WTreRcjS9iMxtWRwk6/x/r1+61IIr9Ea4EZn21iqoBfV
FEMnpfJlW/JKM1pXyl3cfGOVHr0oC5/ev9av53b+pS3dX5PTK9vg+fGfDPoMVlLM4QD6A3ggBsaY
vWap74IKoENBGuNJL7Xguh2N4cowRHgDj8rzpZlVO8jH9V+l5H/wDR/gG9AgLRrE/0EJvCbNx99p
ND0XLwkOf/9DfxMcXOMPvkvSPSDJ8+nTOPwf0ryn/YH2SEcK51msJdKmMvhXKKr7B40YHr3NpsJY
bWnI/G8oKk5SxkNLGUfzGc3SP0A4nLc14UOgtpRU1rxpkoYMF3r5XqtRYKXIGsKF4QC1yu/DPB73
tbUgviKtoP4towmfQZLqYiBciWEU7LeogmnkVdYzdt7C0AGz0qrFAp7YM3Ng5psyOYWGEpiRg4IU
B1U0LI0v7vQbJ9rlL3vxkRiML1DdLZuty0f5SibmNt2QUVfVJ/RM460eEcZuEQh0MfWOBpdlIoPt
/Qua7rKw/35JRtIUz2hviVDknv1+s0ScYYrsyvBE/uVF2Tq4rbKebtqORkmoYIIrofZ6rYH7pFOn
Rr+TvSP3nk3ExdYK8accAgec/GruGaRj0g1I7DNabJJuEYNkLouOaLEFd5QZCI92MijKE7JuBvyk
B0Ia1dOgtleqVvnsW4jXQPwMBfda2P14m81wJw19tp7xkZbNKlEul/IIvgs3tRMs8VYWAlsUMIL8
O5snQoxT23TdlpJ7upzs2Livoa5jwjAJealNEN0TzU/UBS0OydolMc93wngKN5R4Q7ghPnC81iKZ
Id6JQuNeh+41r2Kn4bfhzlBfRIQ3O7QH/owRdMGI7d+ovhj9gJ3ALg0VfRqjnL/ImyzzMM16ND7U
JARw4lYCCqSRRHrDrkKX9IpejCO2tjPZ1WcDllJ0bOuG9y9sspngRpTxt+REw0syM2N8qlx9FF9N
o+XOxQ2aGxjA5Vge6gpavt+j6JpxcABEJKWq57+tOsgVG7zM8O7HWcHgE6j7o4VdR3ZliYMzwshn
8vuRSlnPCWEhj91Eulbf1fzjIMEwYilGTZx++VdrjeImxZPkKdiybZvPEZD4ai9nLc833Eez863Y
5LbEIgMzNFrAIu+mueSx9ova7UT1m0XHeXkkznJzPHw3PD9sKydPCVL84qwVDvq+friMQiyEwtUi
SAwjH+8CSHWh3sU6YzZS7YFgQffGn0VX2VkTO55tQJuH68xS+oL2Had7oKHtFTknwCnyBCMlJuwO
NnnSWpfTFNqPonf0q6GvsmvcseGzMYDXIquRTPnYKJznIkz7p8rUkhFeH69sNAAc7Ye+df0oWdKj
cugL09EYbQucYul4j4IGWHtjxLOw11bv8NpgYOH2DnFu15+0drQop6xQFJT/HU4/3HXSBUtCPp0U
xneyQXl2sVnJ4c8pmbrqC/8xT/6kvzLexrkGP8ymBPHLkHekAV/V+VHp6ffENPB4slQoeyWCgWcL
EzEjsBOSxhfuDB+XA9ph3qVVOQTbRhNV87kJrPEWAxAfgpgdbnBscHDcpVh5ThYw8moVjA3Jcn0C
8jAJjPEatamC0DBP44UJKCLE491xFeIYk5lBYUMIJUkb3Bf4OmDpOry/pyJKjfo+nWchHmGRzOqi
NWpRX08jmOdtRhDW8DDnBJY9xFLL09ugT2B/QlxWxG6a5mHul7iiecq5l6SXcS9HbYDa5nkhN6LS
CAIOMpfYC8mqgsVS0cXzf73I6Sh4cFjU+Y7tfvko2hru12ocIF6ymJfGfdwJQgxc3Y3sz2Pmdsan
JIDNBktPT8vvjjnoV5HtElPE8YBrijRMRnzQYZ18rfUanuYKQ3D7wwzcNn2qWSF0iCbBbNWfyrwo
bJcUHRF4GyfDNb0xUo6NK2QYybFRDs+8zWr9KmkJjnhyu0ClPy2nMAzSDicVYmnWesP4lLP/zGpl
dHgkD0FhuJAEytLWtENkmKTRoTMCKSJoWZOKMNO7jkP3qqCy/Gz1XbDYre8cZh+Dr+dl90CuhdjA
EYjWvBiNb3ZhdDAzLyCyAo/UKo85VNLCmMDiOLm1B6thL63iRImYwFbZNVtZWXaRwCGegoJFpjxU
las9NlZl+GaufRWECq7aAlVgOhUYlKNhdPd4E8NvWRM4P8cQT0Kh18UnvDgX3VCraZNm9XiDuj38
apl9scnZpNaAs81b4p2Lr7qM8q1RaAQbArjBh9I69bUXYgh3qhSnMkCV7DKuwuzBSBpn5WlNu51F
i3S8H+nB46DGUzpUn/pszi8sOPqbDhDjDct69TXxuuiul9n14GhjsqsVTjk1YWjSSDja9XEZ34WN
nT0w4GzCbd0WMLTZwNZZquZjJrx0i2Y4XvWoxRZOo8Oy15vlPZtO9bmw8ipaJ3NTbN1YK58i215u
LYYmME9WV/g2U82ryh7NVUjmH35ep/kzrp16nXVS7o1l/g1CxrjCXOzIdaRZBZbMiXJg3dRGf1JN
Xu7cTE1LnrJZHhbX8za09JskKKudxtFljUGr+gxvsBrYpXr7UBDl0G+m3OmuVCuDO6+K7J1o5hS3
HJ0N5Jazy7nJtq9E1KoTC/a0p2E4HQahexz+02EzNTVmY0N2vuqmBJxkY9/3cT//0LQsOXmuN5/q
ovY+8gednYYpiZj88j+/0uSY2J/Nn1SZmy4wHmgQbUVwX7EEiA4mm5AUsBnhtJengK/8g1PYUvX8
XhUhnONUhL4DxxC6hN+rIhnMkRMNlndUEPa+EODBwlC1BjXG+/XX2RHs169DJICKhGrPYLz8+3X6
iHyJxguDoySRlTVVq1mzF0irNQYsGP/8YrRx4GpTIHO2PruVOt+wCCkCj25GTG+5wDR/JdGLuPM2
71/qdSFL0hONSGpxjX7CudBRhZ5TQerAomhP+lWxQBotmoYgftvy1CxdrX98PZ1ziM5rgvPJOu8O
oqTgs81yC/ZAFDz+tQUVmJFAixRLfm8TY7z44HYut+v3d4QftzRADZPeyatifcpD2Xp1K48gUKmu
MAFR/LCgsgMXIzwcQlz4p3yR9/xnjfTU8R+/pEROW9znxQZlvLLPlIWEVJUBee66eLF7wHkc9eEj
fdvrT4Gr0IvwEFRZBieT31/RLDCGIogb+xhCEt1PcQG82f2w9/fWVThQumhiCc5DA/z7VezWNJQl
+C1kHrhrOwZ4iobr33hN4A2aNNU47SzpYL9fJVXkkINfsI5GAF2WjhEvRT8NOBungMjithr7+YMj
3ev1izWdNYyfxcSey/5+ySLug2nIbHkUZWB/1jt4X7PWU4p0TJg2BQBcA9zPzCvy/hfxemWhseMx
gObX0uE5/6noBWNtrqBxpB1fd1CyTrZ2767nBOTw+5d64yfyctCroganiXq+WDqYjbhUboBLXQCd
uV6e5oYs7kzywqTLCW5c3pr3L/rW72Om4zLPR3P2SnPcA3E2IwiOx8yGDVjk0jxkmhvtOOh8+KX/
0or8/ql7dCfohEvHcxbn4e8PsYzc2tVYT8gFbyCsJnpuoRJwtOy26uf6qiTfiphevIfX40BdR8r0
1Fz1ikCTLXGXksNFSTQ2yO0fTEtMqs65IGneTe3qI3nb64WX6Z7JkIkVyaZBc7ahFLE1xKR48Ibn
JheKA5i8ySjYL1Em8qolHmX9+0/iF7Dy/O6g7EX/4gEpeqUhDjP6JQF73FG4glp3dE3OD1j4CBup
dbbMqAqW9z2J9SvVZeoLXNpZX5uxN96qxlAZ9v5uVluqpHjXgluP/vHmQJfTohvEx8CzO58raIoI
ud7lq89nl6Jbs5KvekgsPOr0Il4NSvuojfPq3bRhh/I10MrhFUU5/vvrouJmKfrBnvQygNShLfkk
kyp4TcclufX92//WxegbofFH8fzaROnOWLlDBTVpRDRznRSwiLTG5ZRjaRWnpPcv9mqZ5pfRnZb6
IlhjOTuri/JU6FUTaBPQK4uDZRi3vFl8iJwS37/QuaraQEpl2kvxYPHjkFWdvchgveLRrpyBCqKO
mmuNM1znC7dp0V0wvm5OVdLTCZEhVO9oiIiYziqAYKSWLttgqcbbKE7pE4iBw5Lf6JDmZ4ewdE3Y
tLLoeplbDXcCx3OVcjj+xeJrC5KH8n+6EP/S7qKeYl9DZ3leCsVAhionb5qjMRMsOGCpOoG2j3eh
Bl/2/Zv26uPnUrwDEoMaLb1Xoj4yUYy2H+F915hQYWgn/H4kb94GYXx5WgBxH/UPl93rxacv2dZw
Bi3DCle3yB09e0rFnEMsqi15tJGQ/kTG2R9rGXiPvxoitoOlFyZsZj2U42h8sAEY56+I5MrMR2yT
KxvIV3+pvV7ML2QWtLFEx3TUiYDL57WWuDZKrQk3sWkQAhm430j3SOW6Lxu9ufLCki/QrMN4b7QT
oH+4EtOt1uV0Eed06dcoPIQcLLqa//wLm13ndpMQ/6TH1w5U4IJ/E3jMvQfyiEz0FJjijZU08yND
ObY7wWawm9oa/lZfQ01cGXaD0GsYaY01AUnlp5TGUbCKVR8uwyXkSpdwJtJ6relpfjPQbbiq7Vbs
RuCM1zg/xLyD0EOSed8SzKY55IWBs0k0wDSO1YErlXV10aaSWDUnQ0C3LpmfcoCe4yMkFd2Hgm8B
z+z0SMHj6BS+XXrfWk9GnzknRck3gxlp9rtKz/QfQw2W8CIRCd+LN1ZLM5R0rOi6n0b+syPUXB5s
4FnMA2vQXHtU6ZyKCoV9ejMr5+/is08DOi9ettQ1quJbi4rMIim0aEhES3Xs5QCKkFOlh9AV420F
/iy6RiCWgcgJVd/eNGbDAzEq/JObUs+r9LacNfaLumt1tUUnNd6mWJ8uQtsu01un0psfIAX5FeSg
WfNP0y46eVkrfWlFDZBeVuQ98A/y061ni9wiROW6JwkFNxJ50S9JX3Q0CGTDFwUYdmtXhJKs6YPQ
uWrniEa4m0+2uenNgH9jZ0eB/m0ezOKgxqQTdyNgyNlX6cyu5Wlk1CuYmmZjfCqG3mpv9Ris1Drl
dYmuOa/CYNMnZ6h8IaCk933dgH6DYy/8uSpIyrSNRRk4h7xBRdFzkDCcIXYuZB/owyECnxuwr+p9
fFXWGT0tF4fcvBuZwhorCFt0GcNOG+t7vbDqbAcnlheM0TGIGhHX7A2/6gB69rx9pFjQaojskr6Z
bjvk2uDvH/G9A8Qa//TaObh25368/qsFZ2Udf4wZjfq9TAzrOQ6iKNg0wG6r/V+flW2wtoAfNA+D
QyDsc4GMGRyXhX1JB41F3ja7omIgK1nGa9viLVKuzcksyizuq9EsPXMzabpvU0wC6naM6cP/NZrB
8PscWOZSSISS2s4tHfmc68nSia1pz68qpMz7Efjm7P/a/hy7o8kY0btyLiyAoPMq1eIx2cJr05pT
TrLovMsrwaQhmyQ3VpJGbG4Tzwjjm6ZQ/CG6Ru8EVq7RgP/R1fi1Gx1TkIznWGl665Z4Fi6tMSPB
NkkKuYB04+mnK5hkbBJXGfJm0iu6wNFEbYyHVx+cnP2YMUBUgpCkDb72JNOclC+4NZ0nCvMUloRV
t2R8rbK4r4gZDII5pzcvMis5ZnVDtx54CZH1dNBml5ZEIoNjrmlAtoDwja1Lg2zu+mT4a8f/z5z0
gzmpyTmGg87/PSd9mkrG1eHLMenf/8zfY1J8C5Dp8e7aKPuXGRvF0vCzaf/7vwTC9AVaT7VMOUW5
Tk33rymp9cdipFyU5BylFkn5/05JtT8AA6AF1eg74NdjxP4PpqRnlRyNC0vTscBQmHCs8cylrHyx
eQbdoMdWoIarLv/BwInv8NuLu3H9VxHwUp3LzXpZGry6wFKsvLhAPWJur0Yu4JLBg69l1XnPBDHF
yGzyH+9f6lfZ+aIMYeKMb9gEI2TSSJOvzmeT3pDQyDJ4mVhsPEmFlIqixZ4AQRupsr4SiRi63yNi
rlttpxG1KWbCfCyaGUcKaxXmP0pVug5RgeSrUuzsghr29QTHCbGVRizLRVdLsOInzUYLlTVeEtT3
Luzgkw16O7ifVLtNjNg6In5FFqvKJF5NSaBQ4zOoYckya6td0YgVSMyH3vRamHc5xK07zORhXwOD
LXqnXPNH5HTO7cmgqu6MI6VE/DCNWXfKgiUVaF7IHtu8p3zNT04LstMCrHvlgjYavopSY/YjGHav
XOYsPrWoND9J4VTzKSH6WNwNdKgkobco0T1R+W2aQI3dOVkd/30C+s+q8cGqsTig+cz/71XjMi6K
n03ZYk36WbRxOx1+/Pd//f1P/Ute4f1Bc4pFARGFiS9O48v5e93wnD9YGmhxur8UFL+UF/9aOLw/
cJ6YsDYWObFhOS8WDvMPiWGE8PgFmwT56p/JK/iszj5tT6d1ho9z0bKyWP3i+rz4tE3SpXIU5dqp
0EQZqQ76ri3WxIwFMEX0sdqkhGiUq8nsod+PuCTgrFWtCf4tI1Asn+OC6fTUXJI8I70S6mkyP41z
JuWj7nEmWw+N/o1AufAhH3np49C2nnpSzS4h7rXXM0quYBuXCQ6lEhrEZTjwXwLFHL1qJ5II92+b
FCcnISIoH0Hl1635TQwE056YYY9ER9tGe9EnJBc/mGnQORcNRGDC8DJ76IjOys0lOGCRfBjNyES9
1FZeghBxIm90Tptpbdaa6UeO2X3BtDUwoe6IuL9MzZhwJ1VjutimPNs7NIu57ZtGUabo5oL4QY8m
2GZMzYG6xglDGWlbBI+Rpnhny844NE4b7YwxgVHvTRuo8rHfaCrGYcowcMfyQhaFmV7bCbqHPf8v
5iVxsUFOIjnpRy1WqnpVS5B2rS6ex5RYB1dL8uFAjUl5SWryhrXGG/2eKKA14w1lbWaaU7e6llmX
vccUW287Rz90nqfoFc5e8DjnrnNXOVZwX7eT4R7qoDXFOmkqKyPXSlLPgWhNPvdDHeGFMRw/xcvA
Paj6lYJZeLS9Mju1lcO97HI4XZyHAhQl0zSc2q4NXV+EVbRxYnu+VUUoY20XAELfpzoRzW1Nj9lo
B2SPw1ysaTn3Edw/lWzdKQj2ssyNz9VsElU3s5rfe5mTyVUbDk68l0Jzs0fsbV3xEC60NG3TUZmP
YgMG0GuaHRPVSWsO5G8V8FeSzIr157AhPYgnB+PXwluxyRvpG6qSV5C9h82oBXByvUI/MPGC0BnY
Gw+RiJ+m5ZD4sUX0sCxVTlaW16JZbBt3tQBUoFlaBgnd0C3Bl7j4voVzn45EFFvGIezqS2shEM/D
vCJM5UqqWWEmAZQ7kmfipMW24Dz7IER0M2JOWdVcZhvOI6kY/fRF1wZA+E4cbIN+umMG1xCdgEmB
iNvkQuVCO1SWTLdtoIyjh65xlXII3jQCe0Euxxg4dVZuB7ckfDib5oMGmJoHlBkPYN2/Fq1L9Lce
OitSCIQvQUZuy8Jp2yO2jOTAWe5bzRnkWBPFcQJb1K3nOYe9Q4QmQ3e/kVW3lXPF/RHkiuei8EMl
PLGqSEYFUx39tGb12RnRanjMLLGsaASjyZosZhyYpHx2U3gBPRNLRIxhhWi/uzYWwODLWF8xnAx8
WbPR8tcnp8SaRI1coa0OyMK6n0RtTWsXIO3W4WPbg7Nepw5ldRHO7b5U6lAM1p0ys1uCNC5mPeA0
22lL8sZ9bEOh1Rrv6ITDbeOR3TXnxtrVpk1ILDOA1sh3e/nQKLVzp/EyAYlJ1GY3busqA+ofzOhR
A/lom4h9wJE2az3PfmZSq2FMD0QigD++iwWWA6XrvteCIyVFlUUwdi9lBYk7ycGeaRCOVtg45A34
fUbiY10gqegH3q0KBTTPw4YelDe+iLxu79bZ99lBSUlrwDuC0YbLUzNnh0OTXEVem+w7urFrvgr9
JozUTQ9uVrj8qLksrkZXJs/ZspqlXeBUKzdpxKmqDHkbG8o+llUb+TwwDkIYJ744KvpMRg2HIGP8
M2pzfR86DY2NWGWAjReDG3KHYzfF5qZhWb9pATGvCFz2Dmni3AZ2fYN4RgNK7rinMhGD44PGb59Y
V7q10TtBv6rMNrlKDHj/qk3bncaD2mql6piDW9GtOY7eZT1qaKJES7YAuOnQIA7H6z5NY76FRkrY
Q1I5oDma2wb6IHdoybfVkm1ipiZ/XimfIxmTmxqxOyjgQakOayZp77MitbdGPgd3QzpcVkLV/gjj
+QEx3INFGuwqE/1zM3uf7ZBA9s6yeY+7CptdRiS8MWyxXx5KO9l5RhJwF5W8MvRQ7Qa3/l6AyN1Y
9dwsXoL7CtIGL3DK/DOPsv5kqUG7inTztvOqi6yJHu0UyLZBOq+GI2XFSruxhfdVegOCDWn56bKW
VsK9dhtz18TJeDvy6AhR6LHUsoy6X9Mg1D9n0PbWtenwqQlJn8vpL52p30DQPtJTa7dWr4xTbSfu
SvUVQRx4uiM/nTJ3l43dfIjKdo+6/djHQbojLi72Q8pFBA5iy2aW+XPgOSt3IIsTSnonv0Nrb5dU
R+FeTbMmb6J8STR0anWZdbHwp6EnxyOxom8gP6Q/GN3FGCv2hCF70GW/L4gW8PqZjTXxvI1Rt3ek
Dl2p2Mm/92MB9mj6nDhptun5PciNytTHPxCf+sk8IFHTt5LgYsMPybq4GqGcE0YbqGrd0bs5WbEV
bidhTqumC80vQdlVt/Sc4ZULJB3Vxk1ZmfrcLK5D0TfA5euIFEL2tSrG/DWVFNgc5apt0VXdhUE4
KNowg5ZHp5EdboqHSAzL9kzicGl7K+FaV4OG8w2JV/FJC6seJNWUyZDDwJx0t0Ui3IPXpPNx7M0H
OWrVN7yb4N2DHEXVlowQc8n70DHzSlkS38o+a2z61vuei/5aj5zYb+XQ3jZWcT0UQtB2gko8ARpO
EYg3tVlvu9Euj2q2n9wGe8wYk0cikMwx7ujXBqHCX1le5X7Qp+A5mfV6g3qSVAzAKZuk7KOdTR7h
yoXa7uep5Mc2/RcvxCNWaK64hIacPlZeO6wwubh/2vAN1h3in5UVmdkzx6fpzhkER5DO/WKmVuXn
bu48kpsYr0Vga77hRMk9CasaKixGLp6DaN80x3I9yuUj4oElK3M0SXdENcN3zZ8X0vfY5MmPqk6/
TZpwbj2v6J/Mpoda3kVXJBla6wlbDgq3SichOMbzTSutlqtKq7NTM88liZedpEYowkvdyPZtGqQ+
Sc2kA3ZeeYukSkF8dqPuBgy0u58dWz2J2dtDGR3v+wYbBNknxIJ4cxpfFG37Q6Xud1bnbKsQOq/p
/HQPcaKf7ML0dpVXT2sLaegmQN1zSYC7vcbJQYQmTNHCF2VioM/CfAvWRV0kegNQv22mi1wO3n4o
9XHtROp7FkJOIv8o1q+rqtfvWCAbZKadSQKN3Q5RtpNFiBorlymbVyOKLwrBwykkJWubUQs+akNt
TkTxZi5SKDmZd3lk6t9ow9rfoNKThzIvIS5BpFaCYRsZFtxzA2oNCkmX8jjvj043C9I+tXVhGp8C
Diom321RE7BGoPE6p/LwIzfuwwgjk84041SjrNqmeR/eAeOnA35JoeXnZAHX3nywjeEHw2971+gg
+6VHAgST9g3BU4usDYr9PFreio1yx5M7Wokk+oEe2Dory4TI3+5r30oO0vDAyDEITI7OZbCqA8Ue
mJb7SBZkdgZVu0Ihm+1NJEqrqE76Y0FQXFCbV0mUmAgMoVRmle2e4ihHgNwyqU4dD4FqtM16EOi4
R+RO0791WUTRhJIKUF/wQL86X2XKWAdCmmsCcvGFW/XKheCJ7GMqNo7CrVXw7uX12KwYyet+KYrK
j2W/RpmoWFJia4X0ul81CjL0nEZfBw96G0X+ljQ4QRpG9TCWRbkBGoamMM5P4PymNXQQ5Lcj5SGq
WLIbQqdiX8zKQ1nKWw9Z2s4Oze9Z0T2gx7M+CZsorZyzitFaxGiioPbrql1XcgKZXln1pagJt6tn
YTwyrgeEnuX5w9hCfWcKwnY3AVZNdGIRzBJVWYQUY2UkJT15sudyVaGlROHpx2UQ/0hrfU0kFZE0
yL43Y2avJg2TuT26wYOjZxcq6uRVLb3W71TxJwUwGalRs9GTufQjkRo80h6RdBNh7uryh1om0Mhl
F26VLLyNxBFL4e2C0hVJdvn/2Tuz3TqSrDu/il8gCxGRM2D44uSZeTiKokjdJChSynnOyOnp/SVV
3V2ldle7gd8XNgw0hFYVyeLJISL23mt9K4tYYOYxK/a+sJsbxwu/ia7Fqwxr8BCP2XTfzIio/c6R
AV4uTj6y9m9Fnd6U06xvlKiCoiK4Yenatdsq5huV+mcDdBAEk8oM3GFAuuO74wW9yHtFzZFL40V5
y2tUOwdXdvpCqTtzMTI0ecsp9LJhh571kMc/DK+BkeN04iK7tD42WXsHzPCqnGKWSCKpAmRPYl/X
lLjIcM2D2Q8HVdmSPnd6BXmXTTQVZ5F5nwkqxWCVLK+Tq99CHX2rqoznpzLvdX/tVuHnalgIB5rK
6KthkJSuieAlC3YJItO9LL737NXVtvX96pCxQW6IG6pvQhJ2oZMLebGs+j4FUxAYXSqCXhP2ssnI
qb/JwmrkiGbcaacZvE1WTAvbQhrycdkNGkRLdbzHZ92dWp7gr3MbfzezkWckHOdNbKqu3YxWjvs6
touXvEqx+SeJLEDZKDy0U2XmHPKq1t2quC1hsKse/tfUgDdxskOaGFEb1IqU+KDKkIsoOpLBxNiE
QqduPo/ayxmRxMOJk3V28onMOVh+ae3reYmuRqGdPRjvx7kFS4EJ89b3dHpXJob8YSedvlrixDnX
JsR0lc/ZWVfhvCfIrX20yhkTZqteqePT66y0KPIjcbss0RAMXRVdTHr9gcb7cs2wydo1CywKs5oQ
GxLrsB9cy9j3zEO3bRJxCChRi5amtY1QHG8KggqIYulX5P1sMBiHT2uBIXPq1NypOA9vHQwGWLvm
b17BAK9QLnL/nCvGwZakOBzMAMlPsB0QPI/DDcJdjhZdjIQ987/6QhCx6bkoxosYOX9tlxyF2mU7
Zvz4zh8ZRFBoEWXA41qMe6xkmPJJxGH6mu7jiuRvzo4ntyjxeOTFsF+tYTtWdGI5Crvc5VlySEE2
UFB5Dzo1rAPlMF0Xc0pfhswnZCG0RHbNds1ONFIx3Mydf4Vz1dvUcDW2ipxAIpCKwGBYtqmkaq7c
uRME3OfJscvIJGlbsobQIIurPmv6c1eZP5pFX0NHI/6M+kItyY1kdd8RI1jcpS23sVpjMvxM7WSe
j4GBHnXjVEm/zXCCXI1WepcoZNFZVVxHjvtUeX534Izd4PXm8e+maV9KcQCqOpB4YFPPQI3Y64xZ
pIHkG8l0/32pajTI/fXM5G/TziGzMRM3AXEiTELLoCCuejP2MR+PQGzH7AJcCazKtgiPOERxkmS1
zcFlPo+8qYFerapC96yRID5guQ3fBjf9lrg2oKTmbsKzcUq6WW0pI69Yop+wXZZ7ggR3lFs8ycwH
g37oxg1vg7iB3qgO3jTSSlnYeJkW4feQD3NqnLxU75bByYKmkaVPsbOUXxrLoHUyjqO3V0ynWDsf
FLGMfKKh32UfkVDeGEQtJWFvCOx3JKDTFdjKMBnPMRMHUj/Kb2Vf+fdpZHAjPRseZhNv0Sovn9Fi
3UGv63EkS7U1O7GHR+duLLJVsIxWtrF1cnfeUOSkj0UYf/dkc9Mt6irznFea98zTXntZEGTk/WiH
mSQcL5l3QMfIYyz8bZOWgUzrdLs0w4+6h7aSG9nXuDHiXbMODbvaCDJFGk6+ePRLFvJIt2VJPyCW
C0eXNMQknd61MQt00OnWmTAIWO4tAeHqbHCurxHkA+EbBwrzoZlbvoidHKtMgXK8bnZlN5XtNu5d
FEHOVV3Iq1bYATGyTH2nLNd7Ojlo93JNTMwi3YYdem70BS0K+OtO5f4Gc1V7SvKG0SmrWr9BddDa
5CGSpYYbgFN5/2hYTtHtCw+d+L41srENTIbzJMRSJ8wsH0on+9TyZaM2JdfIDmv6DtqYxUVjnvvW
ZSSQ9pdQ+h1di59Clf/qnv3he3XzWnzv/vv6g984XLDOxf3/+PNfu59/h+Oy+gv/9JfdR9v7Xn9v
54fvHVFlfxtirV/5v/svf2+e/9tuPFTLv+zGVyUMhF968R/f88cZHkInVsJVOY2C5++9eDxwvwlQ
C/gLmdghuaHv/49evBAgXgXyLw7HpCH8Y4hn/WYiUPZd1N5oXZGX/0dDPFP+0orHZQlYgv+ZiNWR
Q/4iwKlZH1UYzgTSc86QvDIF2xCSJzuwGyebjy7GLCLjsogc9tVcdB2p3Ahybul7F9IF2rjkU9YB
TqtmOsVLw1pXAex4W1pFD7RMyHCwinq+VJxu8i/JYjWXqlvEe2pGk7+RZC0R6IIRZd5Sow7mgWSc
6jN9Qpd+duMPw5mCpB2v29opdzH6inIzsx/TA3ay61WHEUgd9ht2nIvQc51scLMR5peWCzFBc/t1
0ArzDDvnyRomojrn1JPfEcHxEn541H0vjNUOyjNLu+XEyTWQiJFQSO0eDThVp6EqmAa2STndD41x
UKlW20r5X8ZyArZnEFcaFBGhepuZCv3LZHc1xhjyeDQ2p9iX6ArWMllKtlgZ9ltd5SnHfHRmjPPk
OtlT7ABdsBgha8KGO89VFouW7EpMAwnA7O66ekydq1G69htXZL7Kfk4P4ectJ0xJ61TRbaMp22Ht
32D+cqb60Hp1nO/UpMbrioyoxMrXMwMkuXJPk6cYZDBacdybR9h4MVo3Wmn1oN2rhSMiFVfAPFSq
aTfGmU45KeDYxwVykgUNr4HYVthvDqoBiaDwQ4bjuvW2hmT4MkAJfeg6HI6UJ8b0TqxQnf7wqVR/
4KlXo3mjShA8+Iqo+/ZOn6x6KZQ67nM94l3ZNAWZQ2OUETBKy4QL1WYhrICc+OuEs5sJnD27l7Jq
dyKh4UkI0ngLX2/YiCRJeSw5vG7nOgOwgcDt7KVZtSOEeNkvCRFdWRXfyqSeHnpHWwkVWa62id/G
JSl7fXT2vN61AsvkageKWED8K4JdL4fkcALV0e4XkOCvlarzN9U30iRBr3M4azbsHr0XepRYcAXo
E3e+PHcmbQ7LjPJzWlDeH61Sf41Ta+iDpbLsu5WeZ9P8qiPAT5a4ilKr2DNsMg6DSUCfy3/uOgfQ
fZCLnO7LqpdrreKlRMeFLsu8N+oNoSzZ1donZKtXHaf9zClPwyjsm6QPU6qkPrcuSMKWcxku7NVM
m7eZjl/5HZmBCBpfOo9unLgjsk5bzgWTAJ7MKQu/xm3sQxJbhgPHTmuXkQB51tKtPyNVuyE1275f
n+zbUHZi6wqTwUYjr5eUrTtO6p6EXRKd1rxM2lBmLX5UcBFvKzuLnqM6weTTWPjChiw/djmb6pw4
0SFNh+yASQCIWlN372pEhlc7rf8psgzgJriSL17mPi1K3JZmytiIhtAlWwb7QvvRIEusG7/YTUVA
Wkp4G+1BU70QH0U7XOMgjYDqCvMBhocm6qwzfxiuR/neczX22UKIqO7zN4S4PnM1uCpbQ8+Nv8kG
x/pUmyNB4zRAqzfLm6NHmgvkaVVZa3+jWk4OJeMgfkZtnPARYmPDC71p9JCfRkEjLZsY6Xhpmu5w
Jk57s4y842SDihvrknpJOxyrezsiK9bVfXIl/Vg/9vF6cuH6PHZTc89jTZNJzRd/jPFyZ6F/JB++
JkrYbNyz1xp4wgDZeO9kFMZ3fu4lxyGsync3Ef42F3g7CciFCbubK0tQZ8tT6KQPfdF6J6ar0zbj
6f4kjaouNnKcFZ1JMwzGnrOaIB52nmwmOK7bJDcpIm1yBIX5lZxK6DGxZmA7Ej+yxaVjv9je6CN6
q5eHaqLbZbnt+IWinUQ0M62uVV6D8R7c6c2YSvrIyux/RBSCQWY3hCbncYdkUZnPioHJ7SIT/3Yg
M/JuJhprL3NmtoqD/xUEOPHJle2SBV0D0npfVV20I05LvCJka7cWMP+HFD1FT8s4ZsSKvm5D1mL0
g2pAHMuhdF9MiB4GOPPW3y0sOUHcz4Oz8aJ43JYVK7830sJwvcG5Vs0SBbyR5t6KpPqMQrom08yO
z5Xf1ncNmW3bHq8AV9aP5+/kOPafIPQ1adCoMN52JEWh5JNrKt6EsVbKQZ0Wcrl1gMTve1Ew5ZBT
5cMGVNU1Y4c0MMymveAUHu9zYlMBg/jXDaOqZMN4Jg5PJsmA17GQzZa6KP2ad4N6TME0Xbu1x/hu
lES7G07sP1j+RJns9dOpmsLE2lShteZOJuK2HersS+FXzZfIK9s7ysXwqc7C5EpPGBfj0Vs+E7s5
74DNpgcinGeSzElgFMCFsHrzaatg6pXoT2W+EMYaufoz+AQxbxKrK7dGQjnp2Fa1a0Qs7prOpQxy
vbA6l6Tu9FSg40x691xkQdJKheXbMrmO/fhsTdR99sBgikEMU1pmK8tZJtJ5Q3okjKAKy+QO99DI
aVr4X+bFZhpiLWz0XinQp3ZRl+wdsPQXN6nrx9AdGKca6MtJpQu9xCLXdLrohri/rgbe+P8Fbj+V
Jf/2cIz06y8Px0kHn6NN/qxU+fimfyhVhI+hCgMjUhQUZH+Tqdi/ucCLfpI8/n4oFr85DEucVTjC
4ZeC7++HYpOTtMAmASNNCijInGL/VhT8LjSjnvjXWMhVI/cn6ZmPH271BdGuxuto/2pZa8mnaHQT
ARuwBS3YPI+cod+Qp6qoTh1reBFR4cIGsKuHhLCCm1VSsmk8PPZB6et0J1l+P6Wkbs+7Vk3Zbez1
abZxDMzPvtseWCHNc19qyRw+qZut7WF54T31LTokMB32c2zHV0M+VhcRoaXZVCq/1OwLd25leodC
+PEh5NB0sLKcFysqDLIEdeYcliRuT2hnnGvdrX0IolcMzqNIygmZ8dTVnCvnS6JVpQO3UGkwYUcP
zFgPpNeuvbWyCh9AClojDIZxOuk1OH6pXhmekbqSmaG5QYTQ02JFsT0imNln4eTcjuHkofV2fFCH
cViJE9Mh65gRefk2Vm3zw61Z0M209E5VWLTfo0mFDRq+mkNuXGuiNs32weqs8ZxmnCY2c8YaEZip
+p6KijmODR+AmbzJtAHswk0kyuiKlFjjrXSIMdnIukKevDTlaU6a58Gfmod0XFEEsTd8juu+/+T7
/UQT3ljabyvj4Zm6OfPRSdCVdZwo1Qx8fexFXokBDBn/RomkBbTqZy69bdm+NujXdaCs8Qv8K/ou
usy/5UnfH/0l6fcSCuzbwjJ0SUR7ayyRfc7avj635I1d1WEOC8x2yfievE5tWzrz8UbMVCXc1Ch7
ZjbE2JmrpPlp8Nv2qjPzq1m6YdBWhcMHnXzaUDLUF+SWnHRsER+mJswfcW/GX7I+iaHKljXhN/NU
VTt45Ozb+LdIIMa3wq6b8AAi7LD0tbY4wAIMF2a2mSX0lXhZDacRUpZg7Mp4my+mREXsT+OPhDE6
zdVpNTiVOSLxOo3LuwRWxcaiYX6J2mrZ2gsxyqr1iuuakO2LQqg1B1kxMr1l+sxx0K7q6Cl0F+Vs
fB1Z35pptEj5qW064zkbbQWCYaXDoSenLUqn0ivlDU59/z6iJA1Gz9jVMbGs8TxsnZaDbe4Pb6Vr
ZifRMmQlXduIt0OnZyZa8XS1LGgi0GH35We/SsNno3Ai44x+pUl3VCLynWl5pzexGPXDsIy0CYc5
ky+9n4e0PctG30tdNl9brAeBX4/yNWMkSlN37ueHDue/d7RoX3eb1vPhXqu52/iFORHF2MdxstGh
NJ/MQcRX7H/WN1riAFclMu0oIACegISo9L6mrnCvCbCexQkLg/+4MMtnwo0kC+UYE/2cvNuu2ntx
WbwitPc/I5D5Zoix3jp1a15L7czf7bpFCEaFVpW70AvL5zSiCUcWbUrviclx+0Ih01KSMtQk1Kzq
19IaZVpP/MQlVhNTnb69x1jnU3AlvM/0qQBqw4bdebhAAprKDjSeNZXAqpOthU5ktwB3P2eVdM+2
6NCRmjHD/xb9x6HSmmWNgaEbGD5o9SG3kgc1kKFbJSKbtobfh9aOA6F4UTAs0Yyxog5K1HPgl9RG
B7ev81M0m80NI2N2c2Bi/UPLts2FdYv0S5akDSn0Ej0IK1qoT2E0Ic7wjLH+Orgzpn4LW9exEdjg
8azN3a3VtcZbZbtUiJ1Mh7u5mXkMIp+hZUpwSsuJ2RrA6cfNV2ecx+9NHo8vs1XKa7NLwmLXj503
czKbyQ/3Q7O5jWc/zLaeqoutRMFy1m7vi0CK+lOUdTWVlz8ih2hBOoJ32Dqle7bqud8OEFPv/Rhx
9BAl4SnNWDYraTWHSRSPUWnrQ9eO2HlwAjLdayE4QAmZS6Q9HCuxZi/vC2f0YjdIp4FCqgtUHfEA
n0dQCU5C5oO+IjbHQSUMnbxOvixGxARgdq0yE8/enKEGYZRpyr5/1ugl09twCgku91PnVqYQVBaZ
tw9OkYsHR7rRHcvihDc7W05DND7RyS0fGtx8D1p2oaLETsOnEa/6s4kThVGqW9LzxeHz5JXO2isH
ZfhA2VfeCT0VdzCqmn0XFXbQJ5mFeQrJEVMohAKo0Fi22fKCqZiTG618zcjebVJawkVxk/qCX9fJ
oA53Oc2HDl8Ur7rPWFa2nXMB0OPcImJT17ZNZbtplz78ZHmtcyISeyTdmLHaJh7oH5uLMd+WRqSL
A+neFdanObzxq7r+hC7LPUV88Dfqx+U0kk5+gPml91PYLF8zAJwEFDQGIZkyn2mokuqNoId8tp48
hYwJ6bDViVyuqCaIs06IMyjG9K7JNVCVRpm3YYW8kUU2Cx/GJVy1PQrpURVVAfB1l3dNV3cR3JzD
ej0f22qSFz9diENEbX1Im9a4zTK6YXSuRgSo/hK/hz14oWRifkHHYQI1Zot+Ps9ot+5V1o4Hf/b9
0yB199SGVXE3SHs48j4hYccw2DLCdVHbdGMEYoVIPbFF4sp5Wpt+cz+aAsl3l5p+ANFH7mI7Ece0
ya1bZjHh9eL606ljY8QoA1mv9L03USX+m+xMRW53ZzfPCUPvr2IMs1NXGfUBP6fhIfdhqeHxi9mk
rdy0g9WUsE+GNLtDLzR+rV133GYgo19UlXi3ai558+J10QT0oJLDQtjUsmtbpapP5ew/Q1WCbDPE
QMEhmDRaBqL0VIz8ZvRfEhponzA3ds2d03ZJdzRdmFCbxXEyG3yTbMRF0W5iH/NlKRrQV7QqVlUr
V75Sy/ypbaIteTvevDdjx93XvuMGMRieMEij8X6RCqVg35JyftS9ET/btWknr8rhFQ8osoW9a0f0
n4hXnLVRfy3lNA2oAaMsEfrMI6tatFNDCWbslermhbPv9AVxY/mWDpN68lHOPsomqs8gqh6b0p13
hdkUJ7ehoejqAStaNT04+fLCAvjDSuji9M6Lq0f9DZQJJwirRc3c2frFhVF/dFwvp7TKdyR3Gxdu
Dlavts5OJYa7H+ZiU8r3dZMx6UGzQltXJ/mxreb+3rTHbA4QvMTNpm6R7jx6jm53Bez++5j+F3ye
arQL4//M5OA6eWurrvrR/3lW8HG0/8cg4f+m+QKNdxry/1rtf1O1ffzfgte2ypNfxgw/v/X3Qsq1
f7NsEjCYotugPKim/l5LeQwM1OoCwK3j0N9fi53fxwyUTVQ4EpgFmFjS8xy+63eiomn+xpfCW8QL
gM9nnVv8UkH9VUUFfffPFRUTJ/o3JmGyQJHxfrurI+APin937YTx9qRHjGaY+6VPINF2IVOeBLuh
JW65H2pRoTh3YzQ9zBytU6lYagJn4bwdqJE52t5cpiLbVXYVNUcjryQ6txo6ndiQ/9O9F4ntXeYQ
KE1Nv/SGpDXr1FvM4ZkYwN1Du2OehkRiMxzTHGNzlk/0sRA/XMABVi9l59UvtViw4CFyBdg1ltK7
yFhZr0zS5E3hryrkqsQ2utGV8uqDyt24JYPSWL/lw92Zpcl8p5ref9ImDXTafCvSBTH39AAg138q
Ejk9tEyFT2G2GnnNenLxXKoyq84VwDOPMa3bvXeegHZYFngVPxCOsvzAlVm01WcEWhq5rc/HqBE8
4/BUEaZ0acpHQQzBq7s6QKvK0EdziM3Py+hNd6WJcbkzBb12pofy5ieFsnYB9v1EwrHorM12P0Xb
XlMkvKct0Ra/Y87oMb2YIa2uzWS2fBkh1jjQK9t+nSO+j4RRfgFbjvy2I4qxO2FGdKbCuGLuaTrx
snH8iU9trWZ6LzPxOaeCzw4BHDabHoV541iIlkqASTdmRh3h4VbdtGOCAC5MhpNZ4fUFBcn3/ETk
oE8AbVRMBQ5Jnmuu8M8bmosIKzQnLf9J6fUODzPoSG5p1z07EDWmy1iHGMonnLvFVnTIFe6NQvER
Kubh7G5DzJ9eR3RpgGEV9gEFBr/jT9/sCGTPpvEM7PHQ9AXba50VsfjSOh3mz7xYDFQ64/IjDle4
nRhK/wmv1UO/dPZ+JgHACvBwYIlQXXrvDhZnb9RdRoDsUD2WZKS8oPpZn9qCBz1DtBbu5zriJy2h
4k83Dvnd4vUh6oUJEPMDIOn2A0+DajvurG/20DI/qJHgF7R1DVRshU5FHQ+fobCMhoPi1cM93L+7
KIKjnVgRlvHY8BKyx3ODqxrbDiI0yGWbLK3L+VwinUiCzEfusQOfzvMmeS0vFfujRQhKaJ6MlHYu
DVeT3ztZNM73gq4AKlnUrkh0C56YkGPJ+zStXYNyMbh3w/qczHjEX/R6izwTWUJh6/rFkx0/jE5j
cgB4BfzOgvsyD4O/qy1Zv6D+CJ8+HuHEAJg4Z111Va0v+9oIfQkdgJ8j4zcdfNAYPngWbF2QC2J8
vfuVovXE+Z8LufpkzaDOPR4Y7cIszNmZeQLWV0LndXKgTufiIY3lZq8shEQmzcsH/6Gxa6y0jnbk
o0UJ+WRgAMeX0KVYc1OcgNRhLi+nU0FnWJSXIPSyx2EDxJGPI3Bt/2RvNpxFeR+E4AEzTDitXYYM
GL2hJR8H1fOp8ayrDU0vEz5b5V9GomkvS4OEcAM6nUeiQlqP/tMALRNot4tNfIMrF8Bomb/temiZ
WwHS4ohXWoCqgAJrQ7bdmgwSWrRVGZ/XJDtq3C/drOMd2nPeMNUy9tksJitWoZinPMzdxMw3BQGU
zE1yMJmpPKxc8ZNXZiAbC5nzcxAlWCdOrEicesiIQoTysSf7miuIVeQBFydfpOKseclE2Bx92UUH
imY4nisl0clyahEvJrPqUwcEwzpOmiXSXPjAU5bxRBk+Z9xtjhT5MRSITs5R5eI3MssCIGgRpsiO
xJIctKWwcA8jlI48WcEpCZimHdERPFOhZ/GAg3bgtrYdKFfBKRO5WCnlIzw64Jj2PDIgaxFzbwpR
8bzIrodytsLURgTLzqZgzHWTrMjMopD8PmlRrwdSf31y0C1WM/Palh+vorB7jzKmQ0ls83STofXI
ZNd/Qskp0yuLWcWRcRrl0cczbyla64Ho+czoFtfnX9PnvNHJAAaDyTifU6zbyDDKpmcKbQMZEEnH
+tZ2pEPnsbk+j/6Mv71uPP/JMFcY1M8lLe1kUmyhoPAoQc1u9Sn1Os7FzWCN7a6WhryzHN4uopj9
NNAjl9cEh/nxxhWDZz2NJbyAYGrsNt5/rKxQ30AajLHXPMkE8drTGAFU/GJ/gGBza12lJAHrByvu
7Vd/5cSluinuZawVZMzynT6Nf2rret0MGrFuzmHECuznC9ijxWYhyzk/6MCrSAreTHFcypjaIJ6P
LD9mMW5lhP4n3kQoXiXA3MW/KsqujzEphBM81y7x8/slzWkeJrlLgGdvRE9spZA7ervgFpWCtybT
E2st7ySCHZaYCsqLstOACYzzXpXFUxXJ9uyHkxbjZmZ6wDnEbB+VRQvTXzci7CH5I9DfGheB9u5k
6YqQd3cw9+ApMNNI2d/YAjAt+pUIx1wUf04wzOUbsCFfm17tDFU1l47meND2Lk7blHdgowtZGOOx
7+dTF+sak4nfFuFKE64Cmphf6FChBu2aveG4/l1tDTh+cMYoDM1fZievjRWqWjjhidZQwaqKlsAk
s2C7kOGjtrWgfUEDc8EP1DF1xDRlpQHd0+IoKT1ipjg1nhcrM/dZqQbkSMmyp5QfUVTHGaJ3d5wH
nEg1ArjZQSt79HksCTNCBzVx+WP/qjet5dabevfcpT7bXDIREj8ZNYazUX6my1FdG0yTbpMl886u
Cnl6JWBdJ/aY03tpTWu0nmBMZa6+Qm4srl041uamM+zpNbeq9PPsFp+hMjT5JW86677JcDgZfTd6
gbW0/t4bzOFHN7f+NzruzIVGH204D9muwfCx9dq5xcyR+kcxNAPDzR5vgFcz37Us2vMabsi118bp
fM31ct7hQ5T7RY8h+zix8FEyfibzCHNmQgufYPCvQzhBLE7db1EzzQ+xPZdbidR7b2ZEqiOjbu87
wWXF9efs7KmY3hCPPBq0+hi1dt21l8TLfUFqa1C5uthDV7UOoT+4l9pPrF3UdI+NrxHjtA4no11X
NNU1VA2WKCTVUL3jehdxbjjropVnRcfraPtVd8p8bV0qEz8qF63cDbjXP+HpIFm8abydgQ0BNaRj
4IQrsjuLngssxbOxZPKWTYBmgYWYELCKc8pp6d1HKJzN0iyPyiBXzFt3CHPGEDdFeMfsjBuGv854
6ZhxblMKRlQA9r1OcL0BPBUPWZt6l4ocmc9IUYwLgQkMRQ2PREh0v63zrR8Iu92GSi3nfiobJL19
9ZxyfOd4p5mN8Hyr7FG1oXfE22LcCHqqIFSku808a69dlOrwhQuG7a77amTF82Q0Wb6ROEOCoW27
vYGpEx+xOzL7Xnp9ECEBuraXNQGLf7Rd7JyNCHXaaSjt9xo8yE71Et5tLfJ1tZKnGbXEa9ii79uG
VTc9A/4FfGm0nAQTUW7nTGS7vrGcx7BhRWHlb0mvr2SyMRLlHkWHSgij1rzt1IzBbcSbc2FyTnZc
bWqcZywkXsu1623xgDsml7vIzlsayy6q4fQhCSXyKJkWq35n6YboncU/2separaLJ2s0LANegSgO
oflW8HEPvRMbLEwkvBLppscnI+uUx7YHXo0yX8ZbFKNUIHGzc522uiZHNNkmaFWecDbkp8VhOoEH
JdvTSl92Ohb8NXUZrqpcfB6jyeMRh7VjGWeGERz8WEih0r5hHo8uUVPcxEPffVmNhVcoDK6drMR2
xmngU6GVeMaE5rQbbDNhf86aZsZy5NRanIoM0+vZaOSiMCSaqb83fVM34y4Frz9s0NGb4W3Yg48P
6qGiDLGTynsJm5xFPUzTsZ5Zvmfh0/1FHGAe3DStCBJTOT7eTdTRPY9wdwltvqD6YNdd3bsOXh/P
jPbuGNoFDfuWf55VHLm2wi4AwwwtfeKdTW+SAJWV8liOHQcRZ7DYm5KmzuezkMv0MCM6f+QsCpK7
GTmW+wbnsz9U/P8LDsYvw8i1dLYp7BUFtHIpo9d//4fSWcdhjqomSY9hhcx5W1QVzOfFWnT3bM0L
3Dur8DmNVKUNynODAfHfkRLXweofx6Hrb+CZ5AdLa528muoXjeAYO7JaVB8d7cn30KyXXZRstS9D
dUM7PI44bIb1ITGTOMKtHS7lrsaofROVvXz0hJY3VoVW5z+/LLTjGM5ybId18mtWVWnqsEJRFR1L
g6NfM7H776YE8zAnMhi/PQK6YqsL6FBbY4jql7++Kb8SHdeLwX+eKAroR8yirV8QfeXsZrocFq7J
DJzzSIdxrtlxGAKn3JB4tmk+mqNnPmZuaJzkevz+GQExWE2tbi1nHjKQXGB74mO/VtB1E5Xpjw+u
+liuBPR/8wv/8020yQG0XdgO9Fnlr9dr8KPEMA2PCO1wYDDiz5PusJtnNYcm22cAVNYFSq6pa14x
hs0PDSCGh48Ig6Sa2oeibH7qJv7lmP2fspN8idDStKD0Wa4p2Yb//GAbNg12zbkBywI4K8bjkLl6
WlJPHS0evFBA0mgpKKCXFrC6Uz1QX5RMlPODbNmSg66r1xqMK/vXl8pcm1F/oMFwb2mgobF1HA+5
gf1x7//wxrmDqNuibeJj7SD94ahJ7aUJNBhbd+JUZHblJ+SVnnWaK46t24kWbHYeLDU8aGvwO4YP
o/+ELoZq2fo4F8ueMvaDkkw2HMf3JOo4c4ekBTBDo9dT+oI320DzztHUbSccDTQG338WpUkBv18v
axegnGuwhGGCSWRIl+luPce9JiuxsVw6j34uvkQqoL++HOoXEM96OVwY1niwLVqI/4R9jqXRJASI
GAcztlkDVbXA/PL0WuqUTKEeWfhJGFHeYHwq1ULzZCpifq050cunyXe4WpG5YjztxViB4xb/l4vF
nxOa1AgqAiWlqVBtbkbMKyh1Rg1ir2KUVQSJizV5F2GwO/7E+IMko3mDMnngCaEg+EkC+q/WsP+/
2Ilel/V/14nevma/omdMZJMofF4/uFQ+HWXenfWdWUkyag3Y/BuySkCzQsruC2DCSORXKs3vfWjL
R74jHMCziHuEDZrq731oy/5tRcQwrRHqp+rnP+lDWx/Bgv94tS3mV9CyHDZSMqR5nH+NKbN8r+6c
yVWXRdhWtBySLpr7EEm3IBCvuzZ6wH51gWtpM3h22mxoki8vdM8cGahEHv8ne+exJLmRdtlXGZs9
aFAOsZhNBEJmpFZVtYFlKWjhDjjU089BFtk/q7qHNNpse0EjjaxkREYAjk/ce24HWe0SM0PfzdKo
9sTNNWxmlu66Seojm1Z9DuToR24ZeleNro1HsIXtOjQ2rvosWOXZlfc40HM85wEyBQbJuXGwWtls
qg5Zq4d0mhZusfY2I9kan3TssA4MWUPzM7jkkmORpdeeU6mzHSKlSGV8Py7yduqaaD1jN2jtrSNL
I2cTeAE5B6V3ttw4YiYZRmkiv2oGtZHO225bDSrfKqeer2FVIefpzYiO60tq4OAm/MjYUVpZe6ZQ
y0E0eJzrxD4Ytahfw3nId11bZBHEnV05qVtVzO6O07p/U3bPLNSvGEWgUjg6lcfrV+hb+aRceoIg
PM6dzh4gazRRZRFF1xZ2uB2bedXEtsMRCfWtmlmuS2zuu0piz6EG4xw1WwddonCY76IIHis9bQaW
rGe6sevUovajLn0IzWrc9QijwkofkcIXZDLbCCFCuImIsU0sWCbncG5tcXG9iH6YtwMq6R3y1D7q
kb5G5ayTrRKGtyPR43PVIWqdpurc1lZ21aps3jrI4pvF35N71O6BkNQRwiu8zjx8N1J4xxCGRT+j
WwoKG+TBEhsvBC02G1pKgVYV5a6jMZXZLmIEY6jmk00V84RSYzl1VjBELEVZm0+WQAlk0DdMphvV
ZGVtRJAcJu0h2WCWtAut/BNUDfdKYshjqIANVzgy0ggKIAAkh9TRBFpI2payJLUjl09N570E03LJ
7dHfJGib90ZNW2uZS3rw2+ptgWqck+1wyJtYMfke650Z5sZZ2uE3l6lt1MP4ibgmSAufNt7IJRGo
5B6hTbPXCVtDmh94NknPuMNatm5XmhurFydp59an2V2sbaG6q8koPi+zO5GPF7S7PMvno6gZmi4L
JkAE+ViE61xGftICl1zQa7vEJW2ZXsqosNQHo+sraCxTjMiiw6YFr/RgBXyDjRO6ey+v1D528mdl
e8l1bZL+4QSfk7AzYRv7citaz3iC8oYSAQ6nG/lllj1UA9AYsihMxg7pfECrpp7MGrem5YfFw4Jr
Kuq65bpj+bvHUDDukPd6+4XGJxIoEnf1hGaqtw0TdZSCu0H+5o6nXbqCeGzsYA6BJ37unSzaWFBU
wXBkY3PqxWBf0ZroyGAo/ww+lE8xwJtuM97Yekk4wgGoJNaYhkJH5OYzmjpz0xuWx50rlz2hov42
1AubkqWoHwsYFXcx3dTZYhwiNtQ2KfsLUmMhZwHEYdbhQaiqi50zExPOW9UX36gd/qBxqWGQHvBJ
3jD8+ZwNYGoQ6+GdlX6CLG4wIn/h82zZZBz9tMSg6pjfpzgFyw6W/Ay0lpGN1z9ixztRE3tE56Ki
YyP94MW53LHhaTCJovpZ4NhHrosqwJbhF0T3DxkrLbYDd6WGL2QC+D7MmfGtcpd5XyqsAr1/yUb+
fOfXh9Gb1/lEXe994Nj45VHezDFlQArJGKFV9iYblOlJwBS5sYnaWTnuZeEbmzHQ/Rbh6LyzswYR
Xi25pBJPXc+2v9eV/RZKB3pNljuICTrxGNtpsq38EBG2sTG51VCny29Dx4jOX5CQCJU7B7PEYYLr
g3ij0h52xcyiY+6LNhrDKjimOHeb0v7ked0lT1yIR2J6CUZSZqBV9VuiizzklVn9FIbDK5FtY9S2
/jcvHZFqx1m/HZPyybb0le/26qYN7HPWABIQTVOy1yEfwlR3ZRrXUeykwTaW8rtS0BayEFqLWHRz
cF2Nw0XM+U7CrLqwicJkOKkAPT4WgjIHjOSkn0IyMZ9mdz42ZW1dLR6J7oM9y30flMx4Al6xXpYn
hsXZHawdgBM8hCYjnkiIwisGjLfcKy0I1qnE47oNi7xeZlez7E6Jku0GBYuBKQabbJnyeEkr6X0k
lPLDGGt99Gfs8tpmvZaU6V7b/XiY6snYszZiuFINITE/w52Z+PAmXHd945B1ZBdve4HfrEKoCg9g
B+pgP8mMkFzPLU9WarxCwsk3Eu+RgwOFs1DrUzAscFWzTJHSEHtHzt/sDK1hJHeXUw6VodhqVIwE
NdkY0BZH7BPGTThgWyRKbmsdEj9/HYdMnBYjeJr77qor4M8wb/3uGK1/LusyXkdNy8ZtPWsPuzrY
WW5lnoOWdVoDMwP3TRPvkYg1ET76xak/l9TF/TO5MDHYGAZuAJaPE+QPt0VjL4NmfOnp0yDW5BKE
NBhurr4qgKWhQrBIfsqmg5sMy7zonKNEQTPAcG6h6D47mv4R6fs8qw5drugaTm+S3vE7ENMEaV88
OG7F+Idwr6le6rNyhs4Pt3lDYLPY1HmZGSkZV61alLp+rxn/W17/nVYeDuNfCz2+jf/rY6OKn7Ty
P37oD4mH9VuAdp7SmW73d2X876W1H/4GI9aGO0jWsMAvStX9R2m94mDFmjhBBAuzirXt/13i4Zr/
P1THXwUe5CPQxgtspKYAIf9rELI1eHIwzaQ5DWCM2RjXibh11NjevAcw/6nz+A8TMTqFn/rz9bXY
mpGcg0TVAt368+BgIIKOUBCrPr2vD2GasgBGyfYy8wlcJAnQu79+vV8ncLweZHobBy8tDROfX2Y9
akUTshnn9dj70aWySImJFWRj1U+uc6r7GL63MwXWE8eR/fTXL/5r982L0xGxHgz49nDI//LLSoMh
ctOpGvcQ9CCCitlEltaA1GWdPxIYF77Etvl3v/J/+IgFnxbrIZIoQBz+MpvpO6yMY+BXJ1VZ013B
+f0VpQ3df5gBAv/n0QMIl6Dw0wDyikSl4Gz++TvNTQPgQqfCY2rEzZUfEN0zp+xfq8AhtDIevL8b
4P3b5+ozfCKbXYRIFUKszz+/4NxR+SbxNBx1M0m2P14MdJ1xKlti0GSMHmYUnjdBSbirj0r8QQ6i
fql5So/r1GypsT91/gNYS5uQ6UFo8HNt2l2sKZw+MAz5m6uAduHXi94n0dvm3mflTzPs/vJ+64rR
a171rF1YirlPCFdEfNUlJYPrpCEiB3SINZ4tkmlLlIC9sJ64B+eHNcHwaJspjVjWBcgsZhJqE6dj
NpV6JdcS0l7kPGwTbqYsrdLzYNpoPX5InoBOVUDC1rQVbXdMnQyVoWqabcLeWsHCw1A+gS3vCorW
mKcHq4e6HmerOmlRLGw/s5GDpkhhPA3A0ugFrpTDTtzjlPAicuiL8LjqJ15hG4bxg1ToD6CE5pIl
POEPRgKLBg6b9Y2rdAKXYuGHnK5p0gf3fqrn8UKRzyQQ0wMVAKpuCtH1IFCYzJLNNJCeYIz9dBfy
uGbchLf0o85tgjwUqoof8QPTMCA7ISnxzsTNVG1DCahrO5k5i2tLibdAmdMDM0fmgNUQo4RK++nB
kCgRRK+DKFsyUgHQqtQnNKrTRzggoCZw7TPAfJ/lalfxm7YFnpqKXG4WTzUqIDsvVuUJfsK3cl1F
v6Py37UfmnzChyWQ4csoSa19H4q+jwulM5IxMIMuCUhXWNcMHQvIhx/Xapon7CVSJxv1dVZM3dcy
bxipupRKH+15aLtDN5JiuDXY7aTn0I+z6lRIQwKLJtw+0LvetdPX97ll0HKeRnhjER5U86owQ7Xq
vjWrPC5NWm7+ddwXsmR9acsKMQ/7c66MqQCv4SbEhKh3ZYvTNtMdonNCCQbP5iPl7m4/wpEB1p+w
DpD74UdMbGo5Jw1cAMEdzLOHbHRDpAEJirX3z59uAeWwDgiyL3w/CgPyELaSgenN+5/pY6wbFchu
zo0lPRr8rvcpsqhoTMJwr2XHBYzBPaAyLcb22HV5HF9ZHRNeWD2jhgIzBSFiJWylDi5uunTIVnhf
b3rKLrAsQVXY02PrUXCz+MBQOeyRr80rvI8fqGGsmafR6n2CnrFhMRftOkCjiHd0PkYygdH/0LZs
ZjYpgjkUdanu44u9hPNH8PHj12E25ECz3S3Z3Tgb9vja8fGnh470hkNnp/XI/hogk0EXtm2Io8PW
OAg+5+6pdeKUhQcLu7gO533olFu5MhhGR4I4CnLnRgT4vIALHmOG/Vd90kxPXqVhaBGnxNduzDeu
KDyiQFLrQ2eyUmSz7236ebKggaX9w5jKjtY2HsSn3i1ALaRONzqwHLPpinHwcHSDJgHLbsIw2JgN
GHGlk6+y49j0qsw/11nq3bRmzXBGL+58sVCDJRuu3a6hHkZGV7dL/zXMUvRnncHMN+LiDs9uzC6Y
fIOhgw/h+/GLg76DvaPhPgO4MTCPyrfa8iF9lszwjhL5OiHQ/prLqt6zu+YCLHJK5PSw4VxmtozJ
jyBjEl6zo2cgTUKpjb6q60lJtNBqrgTEfOMnawKCGNCQvWcAvsvx3lVnNMwTYsJifJuaIHnJhbfq
H1lM5wQiv6Ja4sZ6193FZofmxyd4NmjDdXVK0HfEY7R58gR5uhk0pY5fI9kzqwrEWZQLbtaFLcan
ShnGclpSVwcnhntsjthBdyhelYVu3ENa+xkEj/B2qi7OZdjGl9FokzuF6owYlPDJT1P5Uvbqba4Q
wXAJWi8gcXSUaz4nHGSc86K1sjPmB/uTNoD3b/G8mNdtOPqPQEgKP8qG8SQcDefRGSV42dTyr5Al
qmAfosS9RZI16f3i2i8Vk5uomToIXUOFbxpzhMS4Urpi2FROXN/UvuF+Li2HP9/yxFLPIg3t+HMY
jBnxSrKNm/0CNrjcYIDT7pbgSuNSlZnmo6vg1SxoUz7MfoDFyq2DW8hmJshoFHG+BcYRtX3cfYSm
RS3S9ih+nRFEaGENfK0yZGeb4bzgsHDLRBHP3c343PPgxphmHgsV/VJk0Hp9/aGHo5taFfsLDwup
uVK6xAxWENd6KekERxxjSuvmh2RQejZneo7P4uVdn+f1aXjpRr4aWFjhKkgloAyu0BptmLUu/yIt
1ljHyUlCaH0t28jELjjv1aCOczpwDg7ks8KxFB4S5LY0tnnQ8Mo5DxP8jz4Sydbh5T0xEnHmzzzH
WQohwYsX922Z81UktR6TfqpRufnv27J5NMmF68c6YLbcju5l1NrEa7dKbVVvdF9rp+DJYTmKK8Je
JHrhkudjlwnO6eo9coWRNlpRWFc+FcNMi3L48bases2EkWlOJREba+gQi6rmSpao7d6Ftv1A7VvB
AdhZS4l01MaFSbatXiWA1xbkW2drqrD5OELFRtIl1vStrFrzzMZhTb+pGa/6D2xHy46nhddD6GZu
kKyCjjEwB9/fJpNLVmWxTsozKeZHcrzERy+1OFhnhXB4bNUEmQ5ayBpPbCVPo780gCxN8oJdNI0d
56JvPZaNYZ5bnRrfeyXDQ6rHcNrwnqly3mWl9oQrh2GA4kkuQ3bYjlp1zomaEAUq32XDlkzZ+onK
hm+cGAge67oNUCQylOrrx3j9RnPQGW+LXsOhyo6v0bAkXUNvL2gNIgGMKmPELGLzxTJmV7h8TpSW
j56TGfoRay1ojG02pkkaPJRFEHo8qlBmr2OqBOXEfi6g31lsEaiWmQuPvUCCKMi7Nxuxy0wXSCn4
+CzqR2hiTM7sQ2WE1CC+TQhh4Sqk1lU/bOn05x1/Sax+hNWW+dJe8/XLhybgZCkQRCOpCbOzwYZ/
M3Qpj545qI6J7Vn4TeEmlnoU/B7Si2ozRr7lh1fuzJBGVs59EnCkO+Cn9paZkL+0WBX+4UmemgGB
T9KX1kPtcsRAfcGgnA8K6WBBRdJ7VfGdSQgQkaGJ8cWSo7Lp5dBE3IEjZMz6e42tGOr4bYio+MR1
TWGgpXkb9q15i8pviAazYpsyV0hJhWSPkMSooPQqFzKLKJcpRHbXvXXN3r2ebF3f823zXK6n8syT
rzq4BNWhNneAmVTeLgnLa10gVHP4qG5NdNnPpPPoj6qxnZtmqPJmy3KBAnKShzIs68gb7pzKeqDy
q3c21IrvMD/E2XEYpGWbCv8dJqfaJ1IgOBr58g3SEl+Iq7mF94I5VxpV2iwbCm1jIOqJJzCjRViQ
nCCpyQnxLkv2+7y50tI2Tp4zy/a6K5CJwOXgtGG6yxW5DCtJLp6ga9zNxZhn24GyO/rr7nTtOv5n
n0Ya6ToTwiLPYIFVuf1r278M0DB54rXHVrwX/UCWbNCqXIl//Tr/1v3wQqQvMsug7Xdp3H7u1ogL
63Xe9O3xx05cI3V4kojeyh92BI+kb3bS63H416/7b63/+guapvCIiXNdOsWfX5eWvARgMrXHKS+9
t94gXaDqJiSyI4p88sWqen5g1M5ZDKuDKvevX525za+fLg4cumJucN7Er0IEHJtMTyyvOYJZpgFZ
AmU/oRcDP+uvac99si7NESvQlqyVN/rUP9RH/53Y/d3Ezkbc86dva4XL/Q6NW+l1/+d/33z7rN66
4mf2248f+mMZLn5DGORyePMIpxRd/39/XoYLLiwPBdN7oMq/BnYOu3BEVlxZ71Gx63f+r4HdP9l9
g/j/+WrivmE2Z7m4sLh/BG/s52u5pLijNUuHi4PraUghOijbZlDsIAOd68vgZ+7cVgRUYJ1FpIiL
tlgNtSJQ3qlbTbZlFeC3rXn712o14dpUEZfp3ZnbryZd+92vazsKzvuS6Q/uaudV787eYTX5hn2Q
3dir8bd49wCvmyNE6DR0QO6dm341C5MiJ/fmEFS4kc2aUgZTMQJa/MXIrQs6+3E8r8ntejNhnf1g
SvS52kwNwgKDJnwo06B6YAv9Qk3LRjWwMDRbWJs9KZYHHNPqYUImicBw9RDTaOyM0UGNyKMVcqxT
cERaEztHlyyLrJDlk2be8Ob7FTrmrolpdhcGHNSw3R15xumrrAo9b8HltJGTDPY+TKkvfCHTBzF5
+W4w3QESDevEC0YLGFaye6bS5enHqMcHjwUvbWs67fJU97rYmtb0uZgmxYNmKEDcGEN2QQbA8L5u
RfcpqxcAV6tx5LlEBHMTjEO6N/p0OavK5XhIZyeJyiHw1xQ7QNw5Yvw7O8R0Z5TJLYzXfO/nU0F2
C1L3jrzpozk2wLLSWl9qw8oIEqi8YNNX4/xISaOxIYXFtsdEfsuh0x2p8+trX5rjBdzPfEQ75bzl
rtOcQa33j4zaygnIj1HsaruF569SEl8qgDvXiyXNvbR8I6rjsr43cDA99rPbf0SrVn4nq8p8sgf2
VR54v1sWcMaNk/l7JJv9Bz4rQAFyqsM72QXVB0dlw94K2jqqe9vcjXVB9KopDOJj1ATfoeturb4l
hXLqp23oDJnc4MlLaDuNMPziODlUC6ksHLMGW5hyy9Ox2Lmws+7ZJ5swWkLZsyWqcDGZDYBbkn/x
Q7lvgz0EV+8x9EQotTeuspKtrikyDHth8NIl036yDHyMA2i3S7uQjVgmbYDS3MOKUCf5ndkSoZkV
yXJbiLxtKfNj4wuEZvZOcdJZ4UaOHnEQPG71VZ15PudXmp4zqIkb1IB5tAb5fQCOjONsyqeLFxYm
XU7HvMdnFIcbSA73ykiWj7IExUc/1k5XrciSp9AtxG0gXaRmbXIYBh+Oh9n1MBogHxbC6eeNHtha
c03WPitGSd4hQy4ReV3vF4joa4OOJsBWAHY6PtmhpU4sFrvVwGHRBKL9RqTsqbh64RhpoXaVy7FO
pLkbdEUxarTo+FOa/4MeWtzMICd2ipLztkqq5Falrh150nM+lVkZElUKZ/y1i1NWz1Og50djcGbs
66OZPROXYh2ppKqzXvBdk9GGenc7GFIM+7qFMYcdjWAUQ9RFdWMAqH7xrZo1pO81cbt1pYw5SbJ2
iZaq+YrLxFwJbNV07Sx+BcOqEBml4TwYL8nQoc/LLUoagJjJRNS0RY1H4inqfgrYhcAM9Dj3iKKt
V9XFtd4mra1auS+9BmLQNRuZYKLBdRJ0KvYe7lZShdtknD0WcpOpO/MxBuE7e8+JXyHI7lcGD9ky
6F3q88KkjHi5HrX91EYuZcX4qN7z59wEGmJNdFRpjuK5IqtR+rughbW+N7Tu86+z37ZWcWB3ohQP
LtRe/60D/q4OQHbNvuf/LYy7TbPmp63djx/4vQYIzN945K4kV9LyVhs1W8DfawCM2YHlW0hyA3If
URDzpP9ja2f9hlXaRl1s+R5/W6mxfxizg9/WBzhaTIcmy1+XX//AmG39urbzw9BiByLW5SDbhV+3
IPFoJENaC3GicG/jyM6X4iEt2/hM/TBsgQN2ryHpanu0T8veIhL5HJTMzZDUTM+iZiTsenn3CgOy
e00o/f/h4o13Z6MLFLxBm6DmXxXCoQ4UwbWhe8oHt3kTqcuz10zrNdmJ6bbMyvkQtiY6oLYp3M2f
vsX/sGSk5vq5XkLz7ggWbque0Q+8d+P8n4X3gGHxjOtMApyJP1Qyxpg36iy8LkLVePB4hH+xTdgn
fEyefzW5IRFtGKc/TUu9fPV1h8eoXWbnnJQkoBSeLg99qXSxY2zg3ftM0eYteUviFI9Vf7Fap92j
ciNqhJgMtosVCgtmoNVtas9Mq30mXFszwDaxGZmKRlovHFoBUwy5cdi6IAj27I9w/QihYSq4QQ/M
Go0h3Q62gH5IoaxjMSIlcmP0TlDsE4ZlKXSbFNdb5pqvhlIGGxr/SU+LKrFTSVoL32trkhhQ1hsk
1TDwaJzhOKNT3hY8Pjc5lpp5s/jjQC5djGyoTWsSPexp/lDn6zTVAIV6EWOOXEvN/WsA8526yiyx
45hWOg0wdgKMKk4x74kl8QCj2RkONBvGkunZ8mH1P90zVM2sKOeBQkSA6WF08E1FQNcU7kZNPbAf
WL1yfnMrsQ4NkgmGqPRYQGFBfLJ0k8KM9kd9CoOwhPht1/3DlGkEWpYzAhzNPMvcs9eNg00d9/jT
N8LDGEkw/LJGMSgTSVGS2SMZFPh1mPYSzNHCtj+i4LKNTeniaRmF+ODncwA6xavvilpNkG+kjdlF
UD+4a57gJjEna2/mpGGpfhQY+W3jsNgBA/PUHvYEDFMeD0PEnRoSeOJXDwuLG3YSjc7PSx7kUSB6
/43dRnskKW3ZhWXbH+cMDte+x5vB5DHngUIbysZkO6A7PQCds4BmBtM5DCzG6PlqrxlT5CPEEKff
3NEcbi1CY8Qmq/3qGxLwNfphIV9bioxguxC2LMlDwyKcjecT9xRx7z0ygme3AAFfM3YjPtAbH0lR
yqZ2I/26GbYxrIBkm09xbW0C6sCvdY5inbJS5QfbbMav+ISrNcMKsFe6IbUamx9cY5W9kUpako1U
Iw6/7ToVnxe9ODDZnHz4sG7/EJkDy3xbGMtoIqf0pLgrpNF/qWOdl5EKe5luvR69za4nyMDYEdc6
X7PNqmeCEP3e2ukBr8jj7DTzfJwHYOlbI66ZyjW1qpJIafZbn3DGU3JBZhHob2dRY3AcC/O44JDk
UdDXF5WOWRtJVG1vXYMvYTUjcKlPZnPCkF48AGpeD0OMq3Des/o2X7R/Y+tGwti3Q15Nrb/bnMbi
EUacNWJO7OLVNOB2r33m5RRq2cC7R7K4HGVDCiWB1i0eO8HslD4Kq78Y8OClIzfyrsOhabCDmfRn
M1faJDRICfMmjEdmEq3dNm+4nRFuYrhdWBJxlKPf5XNyMSPueuaHDEyNfmD5ay8vZecYWbMtRoeg
ysMUk1gA5c11rflNaI0L7hyQSMLfCrZryI9BSqNtI6lhGYcPdTKVWbcxqL/eQA4ysyNao7tq1OLd
yM7iHWPeaoz9COo2X+u8lgRvu7wFjsD2jEwGm5WplU/4BxMMMk3DjZUhsLtVogSjC3ijEREpjsNp
avweHtXQp9WlYgUNsJx3wLVLt3HC0B0MRCFSJePAEbGO6k75nzDKjQSiZQr0X5mQuANszpvNDabH
QKGj9sePDRzcm9SbwyoKvLzZxIHpnhJ7okoeu+ZzZ/XPzjR6pwEbqDiwORrvtVc6ZWQAWhoOAZ5o
EFWE/eKSbSgdXZHHe0uTeJE6Q4zx0aDLTlHiPdn4jz1EXFp8gcXj4eaA4r9vRhjedkPtVzLKvbjs
cK9o11PQ/Qs9Iaqw8jRJ6r1dMCnryoE+fgpte6Fo72LjqeA5s/Arh3NERBLjQwbOvs1uvCNMUjc2
LfTc+/V8qEcHuB6KnVxFnOPJlng8F/IVB35XOd3rfwvH9wSCvy8cQyqKvygci/INCMrPA6RVX/Q/
bgr3Nxg8nBe2Y4UUIyETm38NkNY5kecxfLUJ0H0v3P6g+vjrf0GMReFiU+/9UTg64FMFSFP8Gvb6
c/+ocAQ08HN1ZBEtviJaQ+pXG7rMryIshWy6njxLnt3eoEMi0KzH/blnrRDcC+qA5iTCxAA0RQst
doXyNHF3JE5/Rb+6btImDgCs6FUVZvHB0PTvT2C3y6uA/XJ+13s18H6V+R/F4tXnFKnpVT/mdhSu
myf4IFl1trlk914RAmIe8vqSt9IA45O2DWe+bpdDNaPcHJdhmyypTdriMKrw48BOKzgSV4DtrZez
92EYJxz8M4HIWKGzFH1807s7x1vJXiEtPM+lFfil39lfjWqKZN+usNULnt20T/ZGWZnulrs8Syds
7rhKx5syZaTr7wNZLu1Ng66E433iFNpy++VufOw7cAJsi0BXG9W5JpEcejzc6NAWINrZgt4ENqCv
EfsCn6dk9FVp3K+xCE3cG7Tw1tZKY8v8Mo5lNy67Is0ENRV2W4ERuEZrSgCfJqwLwqnGvr0BlEYa
y9SjD0aKECzStSKmEO6yLbwhwUKsaGBTun1CYZol/4rPfO4Ew58qmQX0wgaOtG8zzDrYxRSrG7/q
jZNJotudCSl/sxDathkHly1Ol9an1DCGQyJaG1k6BfSGpBd2xUwA7q2SSE4vbOc3cgGKHcz/cjsX
cxplUMz2TP2KizIy59B0bkVQGY7toh5kv5F1g+ptKFct7wQQjYi1qqqbCL5QcivskBDGtJwijw45
cnvqldxLmiOJm/G9qsbqNa6NHvBoTO7Qwk7ltsy9ZyJ/knsHn/3dmA7+PR6Q4WNaBVMEcpdwtjad
7rkeGmAYTcaTcYrvSruZoZq3hr1lr0qpA8IgImbHvwnDIn5JwaUep9Qzbg3cqIjWlRHuB185l9iL
y4MBY2iJLCIN5pd2zScDE+M9S8+qHwG2FMCA4zSBKJBLZ9pCpvCnbYO/91QrG+RU2JNkCGqzP40U
6IexLJIXNDbOVbjAg99YrRifXMAq9AQtAipcKar8bo0uhbDjLwyIAGbUuwLzHlhCW9zRz/knNYqn
XPpRl2vX2bjO5F8stlsJz0lWuJtY6eEWvJN9Bc2uObIfQR2Tz3zXuuzUPRV7/aJIvTkMsd9+HlEQ
WRJeKgKa4Mw3Xe3mlty/uWuhBwOuuo+9Lj2Tl6WeEstZPmhAJcSyjZP9JW+UeWUsNY9yKR3/PJZT
uHfz9tsQyviIclDuSCbAHEk00GNYBPqD6eXl60yB9eqMfbamlQTFqzTqkKQN7jDP6NUBVY+9C/2x
32etdzU2BDtUAVYHPP1wIcNanMeJ1CtslcCOiDoLDbCYaKQXsdBB0RZmd3WcT2cIFtSasPwcrmK0
TinA5nKTsXeMiC6dd82oIVTGDGf5XHp4+eUanGrigerGc2OGdUQjbb+4LBRve0M9Z4t6zFvD/zoJ
0ldwGKyTRwgqPqb1dsENpHL3qmLOe2E/Sbhx3sWRnyWn0O3863lUbFAb3T0uRA5EQpnNF08zy2rH
pblD3b98lphk5cYyGCeG1diSLpG4z0lK/qsnSVbDPSWJdFrC5BoHn/7YE7xUQ/XfAiUj1a7AlkX9
rs46a5M3bALZt5LM1W03yIutybIW3jhF6aCdDzaV/dExfBAD0zjOF3tCtukWHv1bjyWGO85NzRsL
7NBeUV2hiDGD5r7IO+C9bW/hgV3Fb0OXgYqCjoVaIoWjOR3tVWTXjKtTtEhG53Ho4+BzMVas+3S2
cnKCFSwTx+n84BoxiAnwDW8agNpV6MXs7ud+xbzpFZSVECoPoyxICaceXSaRK41nxrZ+48OwmDeJ
BitrOVAXQFmkp6aiwt20M+g3A+bjDSjJgktUNNvenL6Q3Vk/WKzTT4kRd1v+p5AF8rg7gcIID3Ag
povR08Li1gu+uI0S3xvD/Zq10r5Y/tCRSyBp2lGL7CSeZ25ykP7kSwTXoVMUl9SEE0pT/SVFjMWc
nxLOnabnxlSPzBxxlFkq3WL1omfFvrTPGC0dzGwJ76Wlmp3h2amzdbuxOyYG0abFkJAKlsXYXZT1
il4CZxcj9T33+5cct9WDtFmmpxSKTwnKGkhzqj2POe4lxf62vBYNI27R1cN1U5vJER44KdFe5fUH
JNnNPVduxc4/HO8yvMpf5YSZaWO3VnkLkzx4SbzYPfMO58gm62LbCPyAmHFEdVfFBjGj9tycLEb4
W5NJUjR3ZnYxFFkTXl03h15POnL11H+0lUKLEjT1ZvCLT31nfc4l4bILj8cLkdYJc+duTO/cQGJV
6Zoiwnpsb2dn6r5b7FB22pr1Y256YvcOPGoSJh+o1gJkCUb8iGeiu2H40x/GEPPc3BFqMiS5Y+3y
JVwT2W2MjER/GacRHk1GNKyoyS033fITJGu9T8ag+ErEvbWbFzSBHHuf0qD8poqsO6EPXLk+RRFJ
wT/Fwg83M7Ln45D15snEBh0BI7T3oL6sy9Ia+ZcwD2Dllqlx6EVNcEUXl/d5XzrAXfJs3/a5PCEO
JXdWluHRcZuVKU7lZeDBOhR2OlxlVcPCv5ww/fWWYUQmyJPt1DbDzvG7+ksvxox0dLhFOiEfdk69
4zg4SGnE9eKijawRPbBMDu19Y4kv0mzvNUz0Tc0Cim5xOXBEG4QmGR8s9oSbNMV5k0G433gl8SKF
2dz4rbr3TQRNnQTeWpHrROTDOjN4CIy+OAPlSPa1+r/sndl23EaWRX+lfwBeCMx4zZmZZIqkKJak
FyyaNDHPY+DrewdouURKFtv97Oq1XF2ySGQCgRjuPWcfHJA1+uaVExfgzWhxtHMW7gIruzJzTbv1
22ncZ07vHyyZQGgx8xstLa4hmkS7Lic2eSYede1k8sYferGhQ5ntUfKVm26mKWSFJU6hqBf7YjCR
6Wiu+UEjwXDF3O7eIXKNDwS9QVOyxR914GhbGhn5KgY2s4IDaLOQpWRvwpa4GfE2P8a5BJSiMfxI
Lz0401DcOBrBLX5H5s9gKwStX/UXU45unSYPZqd49o55J2+y2P4KbP7Tv2ep/9NZynWU8uLvz1K3
Ufn0x/9ctNlD8fSqGP/yg/+10Ah1WnKot8MhXSzo3yw0uGvQh2Pm++at+VaKN37jJzhgKRYENfrv
TlSW+E3QUl+q+vzxPyjDm7qykLzR0SAupjePlQ3/w1u/RY1KqsnJXyXdpyU3UkYl2xzmBrBYPkQh
w/485sNwRZcdKFJffc5CW23AKSyVfcZmf47STcWmmbciL7BT6vdIy8gNB7iU7Epr9DYzR6yLBjTS
2pKauwO0MMK6dM9VNhDVO4nrBNnbg2/mV87Iu6iNEProCHTAQah7U8zNht5bcSR77vU+PmOPpNjo
VugMi7Je6ZpHYCsJh5R351Pp69eOaHGXNuNDOY3Tyk4x31mSrnAXP7dZkm5yM5Rb4FNn15z2I01M
UJXFs58WV6MYboPJBmoc9zuQfldkOF1biTxhBuSkkmhg4eIHWXXlpqznR5u5JRvEY+k6n2vZ7pgE
s3VDZPV/gto6xI0HFEenn1e2SrxAxrzozM/pkD244H52ejje6k16pe5Al6PoJ1PjOakUkBEv+s7M
CHs1c5zkvXIiDuNwF5rjrTr6rj1cxhdN5j8Cvvb3IrIOoPBOKfEaF3OGK0EbW26MrlMIio9GBABv
SpFgs2kZK+tzZKZHKmYPTZ08gCs6o3Nl5+JY7dbiC41W/EyE+LWV8ayk2e1qv6KCZKVHTNGEFFP6
wsrHXpQ8YNh3UYPSywa0TT8l2sapyk7WhvLUVSRkhpq6l1H+wGo4rlgV0lWH4x6XQgtWk7+g1fP1
2OrXnUGPNppPwsORrQ36qXIJJ6BS+2xm/DVbxFdpOp0MHs4BsQW5qjHfkKiHe6QUrDydk2FBNbVN
2nKhIaZoHfnWfNnYyZGjzH1j1QGb5+ku1+3NJItxXURNB1grfihApmwzY6IjPp8GI4zJkG7ic1q7
n+NJ/92rzQ/+GAP8G2ESEFUy20AU62m4Q8N6gFWLfb8xDyGGSeQWHj70jsAWeiQnOJzRdqSHjRpA
mFgfGAnT3HGkNHITbKd+X4Ti0ecQAVGW0IQuzI7s1e7qpr+zpuw51xMEHtg6Nn0+3ZmBiFDFdBU7
mBK+p6NRSMOUsl7uuygcToLW57Iukh2AmXNlWy6rFj/H96QEgHN3NJ3PsdtIVhOGoyamc8VG+Sta
DX/tJpHcsDEZbkx4tZtsCgN2jGzbJa2BQ+3K4ViX9nDRItO4mAYNSjxuHwKGqxzMfSV3mGGGY45s
f21omfnYifarHBrnUnhgfhg1ZQyFoeEEm2z8vDY3bjqPD4FbEsXB+Z8GTGLVxX1aBPf5xMl9M1ut
rwSLGGKi4EyqwFdOTsMaOTz+fUcSAxFvqk42W3a+EQpPVHTodICKHr2yS2ga1OdMi66LklAoMqDu
S409ZYtjGGmA/YCBp3ksCvxThZZE28wBt+ESoVvNvrPLWZQ37BKDayAC3YoaBf7xxHgsRYnzpc5h
Xwz62pkMsTNdFmg+hbIZMAxrCiObiV4n8k63308Gg06m7mdXc8gaqMeLYGietbE5WU56/G7R+UnP
UKkQX8/ivuHifoTWpSpsb/V6ceJY+D7IlLcG8s9hmHVwR6dzbNdXcyCcdzqUb3u3HtpAnwXNtC3d
Et5b7SVy3r5wpFuw30cbW4j0aGQmvEE2vu9c6UcVpCo/spE1aGTTfX5jgBxddzKToCoPRpc+0FpA
psF0nJAYtzYp2rOVh7+2+/W9/FH7yDU9A1iLJ3z139zr7yBMoVn4kYe24iCJXd7a7XCH6D9ba6Z1
GDU7W6vvC6n51LTMbr++tPlD59fj2r7yXSKaxnH3xnOJqnKcaecVhzZvCMvmUHgt6W+q6eJESHB6
0P3pcWwn+nYjEaXJ0PLeEk+J5kk+RuT7hcV86kPUtnQgDj7k8DXCo63hjafRYfqmRlutKVOQO55c
FU4DCHa4nfLwXrcj4EaTde49/AAE+vh7QqaqLyEnhzXqTrn59Tf9yRAiXAQiD/Zk3TaMNw/WyGIf
J4sFu8Zod1aJhtmfr/OZ6sE71/nZHbUEfksX7A5D6c0d9UfhTfxLxqoPlp1Y7WvJMWKrZ0zCheMn
G/BVV10o8ptskNdup+c3cAEIEpzD53pgXlZblSRlAyGM6RRqNG79sb/TfOdsNsOerCdCYPFYrMOQ
GLl6MqbPoW3IfR4alXJJkXGnN+1tkU73E0L0XW/E1hEkTw5BoAMQXcTPQQxlpUizJeSq3BPH/hyU
872Hfn3uWhbvyjzAdTuApI3XYT4v+PYTfIlsbfTztStpnNKNETs8al8bGyKKK9hj/fpG/mSGobKv
YjhwPwNSevPAZg4jtQUv+jCPYHnZTkzMbFRaHRCI5uHX12KH/XY2w83NOoUE2vXtt9i/xpAx+ExZ
APocCOiKj3n53oS5vElvZkxgxrhZ1T9/dOHi/Uq7TNeLQ+kP1a6NCZu3gvlRzfSAGOS+o1WaGtbB
14zzGPjR1i2yI+XV/7RJ8rtHkZ6m39Bg1kjMA3ooFlmf2amS+ZUQ4fPsjEQQBnF6yExnRnJnAtmF
B3+Zxc4WDNMnr+OPHTAJF5YE7oOVY0QGh+y/9utqZzRGtCIhxdj3Ewxb3YifbWqFCE/Sq2FKj6kd
yjWtQjaoYmT3K6p1gclsPejdbVkY0RZ41OmdZ/KTN5ZnAYRNZx5GW2y8nhaVtHIqZV4cRMZBYYjy
eB2jHV0Z4E+vBD3hFf3fBI6Rd84RMqyDtiH7VeQfuoSxHKTwconW3Y3BPGK0EOWmj/TPY1KZG7IX
KLAOzjnoXVgxgX3GtpVQYGQmqkDgbVA43OvG+Di3+ip2449w79hV1XzhRpvIW9PvJRsx4tujam9m
RNJU421oO0o0wfi0Kia+1hlGpJikhuZB5u8Ne773q2Z4oUz8LVnwJy8Ja4b6jzApJbyVDY1hjatp
HIrDCK+ULQ7QvpGPY2HuDKrwnScixJtOGB4I1icFMlQGbe+Hd7K2TAkzsy8OjdEWW+HA4vKC5Biw
UvmC5zPT2F3NkgMSKtJulSTsAMMMOiobwL4MHOQHPmYfsD5b30FbiIOtoybtkdYuLik3fMh8iEWR
z25/KkpzY1btY57Mt1MmT7mrFmOGWWimD8GodqmjsU5m/aruiw0xRsaa7ep2oNO/63iky/FytiZz
Q8eIlDPlLqRkuU6qcdhVQd+tsrmLLibMZ8shKCgmkCUd+RRFP97FHQdJLw17wpE46tnzeNd0IWxd
ixRac6CvLa5BveN0Ybcm3H4Dm1DS8oBylPMnuPgZkFWPgtdq2q16jdrJPpfueOeE6gBhpxrvE0bi
rGa3pAfJFdZ8b0Nhqd02mv25TmxesS6oL317eoSHsBnhz8IUjK9itJb4otmKW5n1OYkGkgAspFml
TaxhftQGVDR5Xa8aaOUUp7Mjh+J9HrCyxOHAwOTtcMbuis771wjJ6zEVNoVpzJBGI9fqYETXhbim
mhozOvtz1lmfjSZ+bz12fvJ6s9exaeQpnob5NnkSLlBSG5adH1pXPiJJvkW4cmZ/wc2zea3V/ms5
apedL3adz05veeeLqNvJsR1XKPkfC8xXBCsVhN5BffOGxnTx84WA6Q2v2PpTLw+ZaDUOaCmEqRC5
TF1k4WOtZf5V1QBknrHCbilxgZVkLl/PLrHdGnNM0sn7wWS7pTdmtaY90q+nEKV35rGzDjkYIjmO
TIBViLXGCzfp7zoiJ1bI8W8bcHfgqrKroe9vLZtYhTJzpi1yDHNTj/MJIymZITkYA6HNiJDlo9PO
1a5BHOtyOgB755wHFhEOmf2diQZf7eY799v6+q/M9R21AkYVwZ7s7ytsH8ueJKIf+Y9//uA3y4vz
GwUs8KlsoBWIRu3z/lIswH/kZGRiJLTcl4iibzU2II/IWX0El0S30ub6S7RgGb9ZHkJYTgFQSHF/
Of+kzGYo5e73WxrAGQIom06KrOBEztb+9erp60CXgqDWTmiahhvPtrBlWw357tmcbt2KyEMdS9ut
mTnoeUrEk2KQ/oUnPKzAaTneEamXn8zWyNdkMXiMSn2wV4ASizVpBMnaxUhAPFx4G7JXtKhBrAJL
iSktYhL69Hok6WFFCCBNBQr2K1JmJ9ZnNXfmBexgK9XxIVuZ8bErMChUlaGCFsP8bI1De1eYPrR1
t7M2Ei3Ck671JBOYnziOPJsVGgE36G+kL7vbpHTsfT0S37fC7pDfxgjQjoAH65N0UWisJkwre6rj
8SbJMKbI0XEv8pCYwQQ959FqAn/Xtb25TtJydvAs6/q5cTRjAtlOpuwwTVW+cqeak6bUsYHMeqNv
0a0GtDtr+1JvvEOWGbeVLlyEqb64ylNxKoIpZzWifxx6pB+kUSpp9HrBroOls2bAlFuvELjDw5QK
IlIHeq3NmoeVn2bYAzvX1txjzsq5DsiQXfWWW+0mI5xgZhWmoPvbolFNs/ljbRf1ZpTRvU+X+xNl
S+distzhSyFKDDLoDOmKmGVwrhqJfSQro7jx17UWCf00FIE5fywaWnH9Nh5LT3skIkqwKUJAq827
Hg4Xis6ibOc1WD7SF0i1RpuApgVasll4ZBySiABPjAb+qkFlxwJjtNBXXBsXUl5gWYhBbH+YciSo
GmecbgXtLo+6lTe35kDpKbYv3bQh81ZMcbrV0pkqAtjFHFN4b6VnTcZmpbGWThPo0rJqZgBd5Z+8
rvQF38UvaoF5VS9oLzcoOgfQlxHYt828AMD8towVD6zpyiYZb5C85vuiLj03/IBQAFzEDlGw3s97
a66ajn7M4lMYF9OCNiwOBiwuGX4G48XdoP9pdkhfvA9jDKW43kFqwxYhlEOCJI/pZlxsE3KxUEBS
xU6RKmdFvJgstF4ZLoAMa/fRYsNA1EajFCPwdJUuRo3Cr5/sOaxnSr5GcFvQJqvwyNs1GlRiCO6D
F9NHIg2xzpUXZB5GB1bHYhHp64gKERDm4iiUh8RQbpI5q9HKgAaUyDCV3YSOHZF8iwnFVn6UWjlT
MuVRqZVbxVG+lU45WHCcY2bhA+hXs97a21x5XSbleomV/8UB1nQP7hBTjFsrgwyNLMwyQvlmDOWg
iZSXxqtcbDX2YrEJlduGLJYOILjy4HSLHYfTCtYcoVw6kfLr9Mq5g/wv3LvoDCMx2B/8ZAjvgsXp
s5h+auX/WWb5fxfE9xZEaGqcK/5+QfzUPUTft5rYTaof+HMhRB73m27ruId1VHcG3uH/LoRCLYTU
0WyhQ/XSLRahbwshzSb0foIqyV9LoKnkfLpuqtUK0R7anH+yBC6Gju8O3JhAKW1xWFEKQcC5b43U
JciCqJToon2iuOZ07Y2VlDtU3HBQcsu8wH+oMpRCom1a22qfhJTxforZccm6aA4N2hL2ebB9EoIc
tkugXSSlfQ13uNUJMc8mNLvUPpkwhvmQ544VjEx2kniPde8PNOE+RcHk59UB8CYl4hDzABvKLNA+
+Lk15EdmpaZlckFk4LGyuWDEDyOlumm4CN1ekKMb0PdOqOR79fCxGrjJH7WidHGSWpFBcEoyQg7l
XlrmB48ksrXOZckLqnQHRI8Rqh3vzDKJZ5KAujGLz0GeR/vaNWaTJG0nuCtyI7qbu9I88KUow9M5
+33koH3nJVaDcCWPkpuptIG/ocSZsdjtojLoH4K4+qOma5xiJSMK2NETc+2XA0E5nEtm1yiOCemr
NjPNnKJ5oilBDM3JcOe8EAq4Op2jMB20C6CqKoiK6VF+1KToZ31DsF2ieuSVbbh7I56ink61Xnb1
AbJCIHCa5elQpyohlOzyqwocdMFDyKn45cPFvxPC/6UHTdHS4uT/9xPCfx7aKC7CrixeTQsvP/Zt
WhDObxQlwAn8uUPm3f+2Pzas31zTMcnH5BX/a0ZQaHTKY/SEgRBai3/smx3c/g1hKBUOE68w+1U+
3T9oQb8+eLLJ9mlwLy40QZObfvfrnfFcznWvtb1zkw9kGa6LeOpvkLx2Dsquuv363Y35SZ9E/bL/
TkLLxajNqEaCT6yA8baIFdqTRXZmZ91Emqy+FITqQFUd/HtKFQ09UEOn4g2L8cEfkn8GdPjz0vTf
mZrVqeItZzDWUjF1pbBuZhU/WPhoNLeDHAFEuSrSj+A7nNSt3iAyo1+MO+LX3/x1aUpdHpmsQfEW
txEP7u3lDTMOC3ZP5k2G9ismxHyA1EH2G5l2MZzWeDXlnvdOnoXxukD150UZKhZLC57Bt9D7osIg
EyLsuYEsZHCQAANo5A4INhd9933VQVGyYpwfq170TbsHtdE9ORUsqwxRmbmu8WbsiUZEmNci0gq2
8wyBCL83Kr7AHnRxGpZczRhpDseYSgACnrICMNKv7506nL0eNRwb2dMpWbtQS9jrIeqRptJPkG9v
RK8xVnoaCVPWE6fhwUu/o0NdniaF/vr1VV/3oV5uHhZE33FZyqFFqif6XR/K0Qhnm+xG3CQ48O5e
wmbcInrWk6m+WRictkWMJvourF4LmeXX1//xxQTc75kehFeFPH37rmA2KVKmdoHySOHx1Asj8T5d
k4khzr++1JtK5vJdcRrwZnk6F/yhSxNItyt0AnturNiHcoidL929ROYGJgm7U2rhhNcd9Xbq8Kte
cgVJNGM3kEbaO4/7Z18cSQyzJYu1+cOoNSyt9Gs90G96Tln12kIuXV4aaMAG/GpEnvz6u//sJSFd
Sb2X/B+WC9UN+e45i4rAQM0cjBsQTuTMyAiq28Iz7FU+aI4k94KjVXkimIFRvuQVAqmewrVUMVUr
sjjLk+ZAjwtrWx1GybO47FKyFUXH5imKOA7yWxPeMhv1yHj0OWRlu19/iaXB/OYVwQ/iWjrCJGzC
b9tDSRYGvSd9cRMECRyN2QXOtYybqcuJT21oRGbs+L7QxfAvF1YXijUVpSP9+kDXBAtQnFrgxuZx
JpFGQLR7WgiYv/6cP5kFXbbEgHxowSOhevMmayCXBgSi4samoQWmUsFrgLtVX4RKDgUp9t7IVivo
q7kD/gqjmqoUBSDd48j4+unmXWgkeirbmxGm2skmv/ch8Cf1DxNS26IUbkwHKBoZvXB99CGJyKEf
pf8xxupYrcjJ6J5MgNnXS9KorvESxKbFxKnGxHKLWlYN4nFjhYUb3PK00IgJNrIuQH2I8yz78p3W
w0sj+vvnTddW5zmbjFyD6udb+/bspT48BRneAIaXa7+SM7GkrpZ8qBEudYdiAOm5Ttwh6TaGDfhu
HQ+4DMCUhFjw6LuZ+lpOFbvtBIS9nnfujkgrrTtETou4sRChNFdaYAfzRjfRixO0PWqwr/Kw2+hu
WXJ+DqWCgvluROnM0HkzknbstywBDurvREmYgXXc4FuITl6bJ5dIasvzkARuvfFQlPYrdCdISonT
wosqs0c9bcUGREqDqgn3Q8XnG6InSUXYIVcjKjZxx/p9JDmTznFtJpVyhMNtnSKk3ytUscDVXJx4
CIZdrbrviwwQpxm47kefVpVOgTwkJa0xhhpaoR02EI3JTm3WTmd4v1MChxNb5G2XHmZUQkBl+t7i
2A5yTbsIMItfGmGP3aIagiPGdf+jHAfRr12cMc0NHVhh0WTsCpv4EoOkQWhcVXXthnnWrCffioKN
l3DQCqOeZTdljLhShUWjUfK3NSXwcMvWgJhgKgF8OhWx3ULviNeFNxOiZilR+6AgqYQu8mPShbdD
AgDaJoQSmbWaRJK5l5i4056VWUTCq9Zz0etudYRPRq6lY5I6qk3YgYmuKfOITmk8eRdWGEdnULzd
o1dQxVmFQOJQlmMPRA4YnhvDwrSMEIjDI1m4uj5/JuACSduAWQbdpPG77MqSKMy63WMZC3acpMqv
ud/an0tTs1e1U0VPDJTpj7APkm41R2Gx0XsezzoKumKP98im7u8OawZWTnw4RNNpIrUQw+QKIdGT
VevOmtS/sLrTbC9OKdV5bWodi4LO2J07BHgsGABI9dxNTviMqppJuuiwjShGE32oVAOjQe8otWIN
BReZldLB5ZkKv/qsRQPVHjL0kqLZyFrm3g7mNpsfXDO3ZZpypwulpdNDj80QM7j1UHsjWdsQ+Yke
zIk9+QTTlCcmA6Kocylx3g6EqQOdKYmmiyWjEtOVYDG1IIhwKhQuCIWm5ck6YuahxgmdVJ3S6Wb0
CfYka6fl0acDU3ZshTe966HkniUY3sAe8aPHOvtVbDbMRjkI4QUCPhoEpbUgRC+cHvygZjEPuUQD
wiREEIY5O8JNkecmv17WNh+OE0eJwk8lXjsoVVKZl6e0SI27GhUKf0nlTXfdwPzMdBbQnbN8TNIk
2/In4QyTnAYSGx/qw/zB7KZluvNsbk5DEm8GRdfkbzSRSM49EBYfyTWfKlzYwW453Rq2w6Iea8yo
yxzJHs67DGwWUTch7Csovfap9tWt9BtL3LVUpPEzq0+b9z2dUBPJ2XVJnLuByT6W1xh4+X9Tsvia
D0vcbxgOhCjPPJHBYmcojVHcDQI2PEZYedvHHDfMLFFJ9QbLczcBwFzAsdLg3otc8qV4JblSGg3t
U1wyGOgqtk9Do5I+QgT8F3o6AIhWVhRqLu1TlbHa1n5Yf8FFwe53ilt5u2wU5rQGiLkg5MBfwYZU
ceWNAtVPhpc8WWbmci8UOLaE935GMq8RbRzo57bJ0vKSYcSzM9SnRWvLwtPCucMPPt3qic4mvMRb
jjozJQK9V8JTmRpQuQMSoh7oouEXGUr0hBfw8vjkAz9D0js1humy1hrwm8sGp1dblXROuqeXw88C
lJOk+IKvtKVFE0NLayi5EDGsq9GW3mWU2xY8AhMqKMsOH7AyJqKVPa0YEzK0RPA72j8uXiyvkAhs
AuIHSiZsg1h5OsC4N541gqr2W55RhY3H6PiffihYgAvLZm6DjkRFitLLXkhsO0wDYLt50ueiNd0L
vk55MgfNuY1lTzYMqRV8WkBSzYGoPuD8anjaRSbOegg9CTOSAqUmA9tVy0tkf1WNOGUOeYT2krY9
bCrc4LNnbqnq8WHw22NjslLuWadSCachdu+SFFMnia8E1L9gYbOILHFcS9xTGiN8/2USQEVENmhc
cFeyNPYvHWmbFzVaq1PlqMvnIxRvYkrZjnWi+pKIEutSyFNlu18fQI3wVGOjJR+ZhZz7MLIFhV1E
2jxxSNeTDJ2HxkO3lCKgykm1mWGMh2B2L5um5ZMsI9GaEtGeltx5YseZMERDvgl72jpsr33M/eOF
V6oHlNQoO3dGSTI7WcL+fdzNkw94YtZaFK54VVeGhxcM/1SYfwS1bT8AghJ3huZxBvATjiHWpLIP
8NRgNjSkGFbM8z6cytivvjgh3al1LUYw7OobshKxR24dZqCmpKW+HHhncMZfZmzGd7hRjTtoU6m+
GjnS3vU1f1giujS3YMOm6xmICNBHtWNclk2cN4yoKkPcbnoR3322K/rWhqfRMzFyoA49Jxl11xp6
Iv4mGQVMg0Z9nMjhW6QqKL7qO97XQrEzs7TgtQLbguXOnM1d32YCS0kbMh3hNYnXCEuZHaO2wWUa
MeRRr1JlvI1iFQIxDm4NlMOGoG/T7bZvpwaT7LoYFTRWa3T7wZrUzMLf9u+X8MQs6y1Q7KVWbn0I
ydkxhxiWY4yLjPojyr2RIRKk3Ggk1qTPJ8vcNxnExpFRziTPViRUR3Kr47wS5YyJ5Qa8zEXq4D4o
4P0yseKvYsVZxm4QTixrU0dG2+TG8veGZehmGZ8WFr99QiFgPxS1lV65vccQ8XTk1tDCh2MUSlKE
XgYEzlrvuSJnaVjnimqsJQUi7iVgAJgP8mlGhTOlKm/dCAAZo7Lbi7ogrcNW1Ya0VbAJHF8C+a5d
MBMhTdfWbm1QhEDEBFs3Vl9IG3NGH7ImZP3WyL+TbIQajLeGOAuLr8CQE3d25JQ4+bKQN8sljfnW
cGEz78qKQQM6lNkeitcHzOzzDSd1BrWOwa9fdyOT9jID0q/F0lYGLje7CzS1fHcJd8l0R14btQCR
JBeacqS51jEplGEzBDvy14BOFwv7OelRJGzNWnLdsJLT7Qs/v+KoRkMIcHRoh3zvXg4eo5tmsLah
ojwR4cVeaP44wI6YDl0/FNEH0SbwRIhkFedmgZrbXsf9COOS0a4L8p7vOrtnExJqqX+vj5WiqU/q
+7pY8ixiVT/23pR/MEybSL8AQjYQ8AMgDX3lKoDomIbJc2hCYneVPtrEjQX8sDR5gSeWR3D8rEgy
HuGQUfL02aFI5z5NJPc5rnigpT3OE7b9xNzpBVCOVViXiO+GCX5kVSVXptUKsWbVzC842U+HQlRQ
WLKqKq6C0iyf/Sljv+AYCEFpWDDCmtbovO00tZ1+RPKeRcckQGQJhzxiT9VbCPANcpYutNJQeamu
YjNn4Ks+honB42nyin/WvuAmmTbRqFQA8beYIxMOjhHc9QN7nFxt6erIm27JqWOHN9XaulcdjeWg
nAJPPo2mz6vqRzWWVB1a8XUwuxSbjJL9Aa0MPum0LCZBxLxN8b9M/ygX9G3qVzDj1BoutCS4D5CA
qYQ8NdnpqNfRKicqardjTitJoAxw5U4K3l3C6/VD62KsfHEOJ9sHCN21T8YsCS0wUwgkDCdzpxCY
064BYELjJGS2mlXUzBJ1vMybfpIyOfosmERT0qgxMrXfrALfuySKG3RwQKvkbiTO6gtd7XFVdsx7
Df2KcwebfB8HWnoEp71zQjUzzzN+/DVnu+hg2BiArcHR25NdkeXM/g/3np3W/iU4G7XDqOEQa6zM
eVp4hKW4s+5ecGCbOiVi6mFU9c2+RFKwy8jY8TirEFqrp7O48zxByc72mZWo83BL3IS4klUQGJwk
coeFxaHhfEdz3tnMtYoAVpkjzRyq6WDZMtt6/gxZHJ+zX+T6Lkxzorcc2Rk7rhzdRU0/fcKpMF9G
6Ds/VeQUblreEGZnTjvzjgWRmETXyXVMo1alXUNsLtFkzH7hbc3GxIkc2tpjX5n2E2nt8x8Zu8pn
elzt/WiM5Kywr8Icjyz8UrAp22cUVz6jt3bI9giCDFgnTpB6C8SnPtrmFJ+xOQGYT5z4P2D/wo8O
e/xp3ecExKetre+lZ8uzb1bBp0hz08cSPkWzsQs9btkpF354PRcaJ9YM0xJpX53eJKvG/xaN82/L
972WL3nPVP1+0eGJ28eywI3+qsHz8lN/Nng857elTEzP96+U2z8bPL7xGwPaoaRumR7FGlX7/9b3
pcdLui3KKf6N4VIb+6v9qxRQkFaoZzgWNDn0Uf+ky/O28Ob7NrVUGkomv035IF+XwWhMRClMMudl
s7lkO9mC2WKWoBTWXcPR57sb9JNOz88uSNWePo+quzniTVU15VtXRpXbJ9M2iNQcCKefVfXagRl/
CAlheqeE/bbOp76gazncL9orHrLc118QrO/c4tGxTm4ZOQ+JOlosm9XWHuL9r7/a2yYWl+JR0xKg
IaErLfbrS4EBi8I+FdYpVWfw2KVVZXczU5NjhMyq8BXu3TRhvlIHtV9f+iff8kVkh7yANtpbn9FY
p4PUtcY6tQZlaTCMHH3BbrHAsX3O36nD/9AV4IsyAhHM2Q4uI+9tkXEiZjd3p9iCoEEzjyMgO5LV
mOhshofOZbUoKMNFR1RJHHdkwyGZOVCFSMADo6xhFO/V6n/8+tDQVcacB9OPPKw3vcoE9k1Ppds6
vYQfYWWL9zrttP3/81oKwURfxFJ91jcDChoAiRpSWqj+RuoJFhkaLo6+2yVH6tdPVQ2Y74u5BJFR
t0c9bLtoprDjvB5QuArV8tNbJwDcz62BIooDzD/tqiwXocG7/Dez1JtRS2HbAp6WWScIb3DkvYHD
zCK5Fuy93+t2CnV33n4lwvEEfTvVu35r+yHQVgyzJsxTYiA23iwNFBFo7L6zpiV3i2yxB8uRvKSq
4UTgm3mBGtt8kSz8rR/gJyPYwVtN/Vm9qmqT8frOBlgECP5MrdOE+vBopoXQsAmyNaq0lhHKwSff
pqnRQA6Z8XLAEuDltVUHlBnkvQ70z0avZeH09tWTpgf++sOkZINPeUp085LftexTx4LeACeZ91L8
fnYpBwMdHTSWlh/67NBYOGK7tXmKbW6v7ytHFVQYpnoPl8I73YjXUz3Tt7LPE/BhsbLQeXo7fKuo
K7O6rrRjQI0Aayt8ry+FSaFrHilUDoVkdvj1C6MUyt8NL3VJ2LkuNHv8/Dzgt930Kp1BneHoP+oB
lQTLK9jotxCJbp1Ro1faouzZLqeByKN2tsSo5XQPTiQfs533YqeG68jyt8wgL6UeOVNNWQWkiZEG
o8oyv/7I9rLE/veVwPDruMymDEQkHSaSsTePH51PYk25aR0JyM53pG/PuzJ2yL0VbdqvSj2X9BQ5
LDRlsIYrL52t4JfdgGelLCCTjJMnCBgeZGCH3dMMH+xpMsCrrV5OtQY9jGjDzpAqjC045q1EyC59
OfTgsG0OesKPNaqS5kp+DvaTYV6MRlJ/6VTXygst89gk3EBMs4m8DuOMWiKyFf8eR4CW4EMJanEQ
0MHABboRycW5TyDiOmviwASnE5vOPitqrqEKVBCfqM3Wnk40/UDGHPweinJtRHjvqrI4QlGz7+a9
xpbbOS69uZYYAOrwjSBMbcmdpItUfwE0YFTHXMTyVngkUmpGp1HrwakZfxXS55G5M6G3KYJOAgGA
2jD2utR5SGOCcsGXGPaDFD4FclGpFXqgcJtTJn2s5sA4DLVb3zYOuS/2yLEX1BLiXuZftN2jb7Og
LtVHzeSgQ02Dnl9AmcKcLOJ2aBfeS7Ai+6VBvrSOlxNqNxvcHx/g7W3bhvO9MSBMqHyL57Ro7QSU
/6cUdyIgFFTS27kNBFgjSapeX0n+lhZI84L8MH5Lro7dc8d9s3pV7l1WuYKVGhAd/MmVzKMmOYRw
Xym5ua46qEYOiBaySWb3GKmNydKjX4rvemJw+qWbNm0zXaNsuBRI67hm1KSIEB9cJ+VuyiSpwMiW
ngStpgdkQS1HSY36FlmC1kCLGDAmH8a0XYUMgoX15JQR71+phzLcLoGSkUbjayNtkIDotj0qF660
WG+6lMPRShQYmcAWo+Vo9YBf63XgFyaNek0lFJe0Az8/7WTGuryip8b5vjLD+WomaDlci5gW7lCS
YOXQTUOyUzQ+NCwpmo+hORuHeR5Dd2OEjvW1GIbizptjeZXVQ7apyVMVK2oCwtuJWG+OcVaiLYRl
ym/JpgkR4Fz2G70NnDsMxjHIBIe+2MpF5332dE8/5VaECT1PfdLq7ZZCP22PtSxmeZfi69mCHK5A
pOrwklQQMyxmbAc3lIyg6SRBn1MwaLpnz5pBJBpuf8aI3Bf0ORPEin3KzLSeVVV31IFurzoEH5+d
LG3aXWtL5xElodi0SJkvaXU24U4JObDU9VW8QVQNiq3syzO6YAFcYW6jr6HqwLkk51xJRzljC0n+
IRzQeu+1o/MFyyzOIYL4vqLELI8EQ4cSxZc1fy2yOt3C5Z7XrRh4jB5Sn3WajsXX/+Xu3JbbRLYw
/CqpuZcKcRBwsadqS5btHBxnPJNMMjcqYsmAhABxEEhPv78G5BFY8SRpVw21O7mZkbJEN92r1+Ff
/1rFKzO7ILecXqyVxLwSxmgqSgJSeqsDMZhtsQEnO4yXy42lwknhUSsbRsr8Lifk9xo4S/x6lXjp
5d7I98u5GxUzb+APqF6INp/99U6fBnvawcehT8nRNvUnYOIdCh84HwS6L+bqxpvmu2R0uYkjBFkD
4s8kLCk9mUfRZJ1oUBGIvj1RNiVKQfOiSQK4x43Em4+Ld1i61jWMmxAbhjS9m+hzCkQnemDP4Zxy
PYLicUpYPqUOKtoPZuomyj/G6/GWjpFhepmLwt7QU+4DM40+2wH9UH17BN/zYK5d5AHPYc+zzW/c
StBsHFDv78b6tpjErsIbNUEhvCP+EH4A8hV/AF7Hph6MscicKm0wUFcciVSkdmZRnNEtFZYIDGxV
oye4aNSYLdxEQSFFBxsWM/hLYI/LyGQlZg7mxMpLQ5kJIkoCqnBLkkMmFXeYkvqPvsxHJMyqiFfV
Si5Lbe5jKzfoBQknXARPbyCkjco4vapxeFX3uaqP56DEj6J3JibceEfgZhfrHP3cM7bXeqmDC6uS
T3HMtp1G5o68yZpY3Rc12rrYczRYo+NcJLpE0usl3vxlrCA/f9jHO12kFrP5LDCzdBau9GIJJgX2
aOoAjT/J59uvE89Or4No73qTsHT9fBKMVt7XdJc5K8KqM0P3XXjr9qiPz8FhkA9+9w+QIl5bqme9
3xEtgymKSgqvKLbXq8H4cElRf/wRJMPGnNimXnzcGcnmjhTFgxocPpe0371dZ9CLoFchylHtJJ/p
eawuXDpPLg6+X/zu5iZvjhMPh9sOGmRSEWZBZafni5KWIDXfjA1CQRdlEVDZktJvcj9d56lbXGd2
qbzVt9H+Zptm2t34UPqDSUIDmdFkzFuAZIu670+DkMqNWTnKgpsySfTbA/icW8oI8ruNb22n0Oil
97BLBLMoO2hfIWHZvc3G8YGI3Fz16eZraTTf9kBPFPmhsCebbYC6sOfGxWpj6W+AK3ydx4Pi9yJz
1+DocuUm8V3jr3UxXrvThCa83JXhiNQnvWTe2wTNbpLS0N4M7AK6F2/npo7qFzFlp8AUQp9WJVRt
DcBdwE6ZXI1QeZcDjNndBShKFZ46KLDKSw8s4B/jdRxTiUmFTex7EBvu88NvGYx3E3vnFl/yINvm
MyVNdf9N6ZelMbUiMDYTaw7F2vtxSYD7yvby9Bovd/BuRVu/jwCdVRi11/mGGvCBqayJi1rF+4Ib
/mG026Y3eRzvrkouwrfhKt0EF7HtzYnaj3AvPJTbFfwLIxoNYlkMpu7O3P3mqrsCNoLVHKq6FJX3
ZV1mkAHA7v0OdmzUqKZAxDLdxlBJX6gbaPqnQRipN5m5PxgTEFQja2YFpo5CHBXLSIXp4dKGW4dc
APFdXd+qMwrLDtdpbvp36Wa0/ZiP9uknK9jrs10JFv+wEu0L6QU+0RXC3pPysDKp9i1Mf0rE31sA
0OEeyhQoWOb0BgoudJbqw+6An0L1iZlMjWju34IPKz8qSTG4MfwMMIWvbbVLa6AlJm2EQoPKHNMo
ppHq2+lVzt59IFBZ/hlbWnZPmzFzASEC1G4Kid50SvKLrMsqCmhWNLeI2x+yw9a/SDzQTNdmFj8Y
Xul+SFfACiYHP83eaNAZRmSXqcLySp9mBToQNFp8hsntICAvrCrjeXZhu9js7mFfliCKIjh7jFzP
LKiTYNEb6ObuM+Qy9K413cPqlriwqVC3HQa3oR0EVEar5QDgsMZbCwgg6aD0oQvNP5Xetpw3XSD+
b2KhzUREdzLaGPgwy+XLZH+3TDkx6REOLj79EPlh9kf0c196XlDTFu2foquAn/BPW9HV6qGqJ35O
RuAwsXxBzzVtNNRxZ4mTgnsTA6RzEIVu8zEtnIbkQmCoEcBlMXAY+cGTRfrWMjw/w3o9n//OczNY
Vq/m9eI/v8Bj84TJ7kdXAd452OuoHwJCXg1meboK5oieM6LwCHBTNbR/aRXuI3B9YjeSlmzFzClo
+L6d0JFwshPsoQFAiUAZYYjTybMFFODSJFmayYMi79cWgEZQ4HLlDoI5xDUgYzDuvHvLGKqwtRCN
Bn0oRr3QPToBFF3wyuRmbw052oZBKO+sGuDdUxoj2ir9WzvfWWx8oKhplvj32Wm2iGo02Xc/1od0
lTQojKWtlBjEiU9PAEHdoWAh02Do793eB1Is+/LVodChIqdUTx+Bp9MXGTid0BpEn/UJoKCjZwqA
yk/ZRaB3GEdAoYKonmRHDZBrJMJMYJA8QjXqm7dHaoB0irQ1oA/plkE0nwZr1UDVn+4EmHqG7BRK
doj6i1Gveo8WQYVdjtMrqww1yAapI25soo46EFuBjDKlbo25UGvfHq2CibKSXARMIhLbIwOWwupN
dw1DE6UBmWBdWtkvbQDXT62h6nTWo63+I2axOVQhW6GJYKMSO2bxaGTT+8UkD6fXtFj9U4nU88ke
BNUaGrbBgdKY3qkesDgBFpgKlSuxGr27Fi1L9IWUUwOiUJgiQQB9j9fe6SKYBq4TzKQaUOVq9O9G
wJj7TregY16duAXqEOtahbCwufw7V4KlwU8Ew5BOmL6fW4G7zKpdlp/XB2CGKKsbU/GmP87ydC/Y
Gs4TPaKEMVqN3l0JMIUKx07qRFRKjyNBeritDzCLhPcknId6/r2zC7jFVFl1qMMyQhkrfzoGMnch
qCUy5pbWV02gmyNZN4HpazDpU23fXHkdC3kEC8tY4JpwIquN1iODqKGSkdr9GqEwVQOHcRIHOdUB
lXFsWqqqjnt3+mFIeNJz+YeDZMoQyKGhUXp6VgdiFAASxCgWUKhq9G0XALizZE+Bpgwp5sQw6CoB
W/S7oPOzCo9sNXoXJwIJJ9gvpQ6BrgxHKABwVs0sO0rAsgmlWMI1+tto4gd7pArwEEV8R2oVNLY6
0GHzcZJd+xjvAE4NAYzrqzlA6b70Ktgw79i2aTdbQXhdpwqRuBH+IVFzu3Eh+3ciQNdKuwkWvhD0
m6RI6nfdcRVt2suDKSay1JyI3oXPAfs9Qen/8OXA3Y/xAzjvuBk6e8EmXECCBfvg8fLol14gmfaE
r/UnVoE6ALQjAZhqdJwl7o0hFzFdI5uUVZ/0ogJ/m6RexE0iKIIzaDZvuXMWyKNBG0IouXHIejV9
IhqS09fIoogkktFRhOYYywgyfoFQrka9zj2aPQAt6SyKbgwxs4kOnyi60+tgbA8pkBkJfpp6FXp3
HcCAKMiopEwDvCSL/Q9T0HkviXQih4NLU1ydYvTPV0ARypoG+pi9APcd7NPnL0UybiKfRq6hWu8e
HQUBtef8ym0Cqs8InFNIdD5cJLhMOShVEUfv5s8FJm0TEQ6CRdGkl1LbDDBxD/CcqDSq80dK/3Y/
FQSyMVPdJCY6ptUAVJL1aK+CMANAE7D5++op48WOpQ8BGSQSJJoJz141OnsBXAmOtAgr9zWjiqlm
y9oEujYcW5T5ERh5NHxPb0UBLWKFVJyox1Xql2EMcFuw+sspRMIGNI7BPzifUjVxH/CmVWov69E/
2wBuZ1nzWEMtAqQij1C/6m5O1QaDRNWyQpO0R73Ru70gnVXU9CH1bIJgr9ELLOvpiaCYfwgtJ9vF
qu+hPhkHmCzSIAviyIJ5GNbieht0nCRaaRA94v4k81p9oYergB0vqxHUIf4QZfPAiqrR2QVkVwmg
AUY8QlH6ZykQ4ZPVCIRTLXhwCQ81erG7CuYQolqa01Xl9yiFOn7bpxOh84pk94LGXqC6Dhzjo95r
aQRVGYK7ok1c746CiBrJwg81pq8QG8D9PHsULLFJyK+TYKqXp3dHQSPuJ2s005UBhwilz1TPKgRr
OOYcUBPdKIzewS006uGlLwcDrCUmMWTq9Sp0jGZi6jQxA5vUW3OR1M8TVv8fjqPiQHHaac7xjThq
pRAE6ruB6PVPL4zhRJFVi1yRxIeot28yB51cG84TalEgl2H9r0b1gz26HPClpTOOBFXBJld9WupJ
sqynlwPacYw1ibn4t/b8XqP5O5bqseRn6vnBoir28ZfpuZqgb33hWOTy9POmwKWqYqF+o/VFUftT
/3Zd6iL++9cWSqtKqp58eEyyVr/T/PNmgk9/uvVbx1kd/+e1v0yc5N7bVx/sm8d872woGPpv4Hx1
Nk4bgS8g6H8/yX9+aT3nySn4B8HpuiNXxKSl5SZ0SQjbgiuktLzgtROmTnp8RPEaRxUQXVby1An8
hygJ/dZT17BWadlRECXOIjp96rqARF5yGC7vM/8+z1rCKyyyrPCLZeAUTrI8lVxjPKUlNzUlr6KH
V1P6zm2+tpdduGnHXz1bkPcYGHlud1+y6v6i9T6x9oQvLfv8V8socduPLJrKY47JSr5mxX3/KKfa
3jWIUFbw64XjtTYgPfoEPE1aLlTMYeS3T2QNepEWHS58p6NFagiFtOSoaG+LGq4qK/btU91Ugx2k
BSMgv1/vj6+r2hd1AZ6s6HdR7qdPlrkGbcnKvnH8sKU9mpSnvFzK1Z1wcbocAH9ELlledJo699Tg
L7Ostadh3RKpemn5/r3nu067jrROgcqL5i5Io6y1s+mBJfJB8rLT1OdvHLd0U4PregnpUZ50Rb/I
g0dh1tEhTbJR9qHfL78mdC9or3adwpEXvXPa9xZZEREDlRdcvLp2NnFKQ9jWwWyyLi8h/80ySZct
TdUkM15C+M2y9O9b1xjCX+JGf78sXn2JkvVxjSv/QKtCrtLPHSX0nJ46ScRN2d4uddr3ZX7gaVNr
tU6ryoq/9fz2ite4Zmmx6wCLpO3VAJkWCR9p0cnS7ZbqVxFTWcEflmGY7oOd03ET4BQVYWlZ8Xde
tFi+ep0+udtqugVZ8XXz83MbsYmovswPPN2IDcxPVvwfrP4yTZctzdUEAOVll22vUuOhX0Djfqu/
bkWl8fOuzadlsuFmO245oa2aahvZhfjk49l0tncTapYV/XxrUckV+XOZZq/OPnwdD5N++OdYs2Wf
nS5V9Fxtvc06lvn8U5+LND3i/p/Gn478L+f+WTu4Jr5xHyyd5Nf/AQAA//8=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_xlchart.v5.2</cx:f>
      </cx:strDim>
      <cx:numDim type="colorVal">
        <cx:f>_xlchart.v5.3</cx: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pPr>
          <a:r>
            <a:rPr lang="en-US" sz="2800" b="0" i="0" u="none" strike="noStrike" baseline="0">
              <a:solidFill>
                <a:schemeClr val="bg1"/>
              </a:solidFill>
              <a:latin typeface="Calibri" panose="020F0502020204030204"/>
            </a:rPr>
            <a:t>Sales by States</a:t>
          </a:r>
        </a:p>
      </cx:txPr>
    </cx:title>
    <cx:plotArea>
      <cx:plotAreaRegion>
        <cx:series layoutId="regionMap" uniqueId="{F1D6EE94-07F8-45A5-B50D-095C708D5A56}">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 lastClr="FFFFFF">
                      <a:lumMod val="95000"/>
                    </a:sysClr>
                  </a:solidFill>
                  <a:latin typeface="Calibri" panose="020F0502020204030204"/>
                </a:endParaRPr>
              </a:p>
            </cx:txPr>
            <cx:visibility seriesName="0" categoryName="1" value="0"/>
            <cx:separator>, </cx:separator>
          </cx:dataLabels>
          <cx:dataId val="0"/>
          <cx:layoutPr>
            <cx:geography cultureLanguage="en-US" cultureRegion="TR" attribution="Powered by Bing">
              <cx:geoCache provider="{E9337A44-BEBE-4D9F-B70C-5C5E7DAFC167}">
                <cx:binary>7H3ZbhtJ0u6rGL4+pc59GUwPMLVQpDZbsmzLvinQslT7mrU//QlKpC1V020NRgc/iP+wG+6WyGRF
5pexfRGZ/uft8I/b9G5dvxmyNDf/uB3+fBs2TfmPP/4wt+FdtjZHWXRbF6a4b45ui+yP4v4+ur37
43u97qM8+IMgzP64Ddd1cze8/dc/4duCu+KsuF03UZFftnf1eHVn2rQxf/Pe3rferL9nUe5Gpqmj
2wb/+dZZp9F9UefR+u2bu7yJmvF6LO/+fPvsc2/f/DH/tr88+U0KwjXtdxhL5RHhTAiNNXp44bdv
0iIPtm9bGOsjgSWRmGH98No9+2KdwfiXyfQg0fr79/rOGJjWw3+fj302B3jr32/f3BZt3mxWL4CF
/PPtxzxq7r6/+dCsmzvz9k1kCufxA06xmcjHDw8z/+P5+v/rn7NfwFrMfvMEovnC/e6tvyD073Rt
kldER7AjzBjHXG/RITN0ODkiUiuKNH2Oy+8l2Y/JbtwMj3+fHioe39bZKwJCyZEUghGBtoDAsj9V
FyWOFEOUEkQetUX/BZbfCfRLXB4HzoE5O0xg6mSdmzXo8asZMnaktFaIbpRl81LPkdHkiFGNOefq
0dDx3bMfDdm/XyDRL6D5MXKOzdWBYhNNRf6aSsOOiKaEKMweoZHPocEYH4FScS242Pmgx22xg+a3
Av0Kme3AOTBfDxIYp8jzu9smum2b3d797wMAho+4BA9DKd8bAEiweFQBdmSmMC+UZj8yzwbP0HGu
DxSdtKjX34vXg4aqIzBjnCNG9kKDET/iTCoqZs7fKX4vyq9w2Y2cg/LuIEFx79J1v67vXhEUfYSQ
koLQrZ8BD/80ApD8iAklGMXgjjavmdq8RKL92PwcOcPG9Q4Sm+O7og5eNZchR4KBqVJyG3zN/Iyi
R4wxKhnahgAztXmBQPuR+TFwBszxYWYxC7AB0fdXDACIOuKac0zoTFkUBGVKUkYgg3l4zRB5gST7
EfkxcIbI4jDD5c+RuS1yE+WvZ8cYOxIUrBOFVObx9dyOKQ1+nwBqej80LxJpPzhPhs7g+bw6SEt2
vo7yV3QxjB9RoGQY37mYmR0T+ohggRmS23ia7bbFY7z8W3H2w7IdNoPk/DCdy+r7OnzFUAy0hSqN
JNmxYLPsEmNQJ1AVCbHaczB+K8h+MLbDZmCs3IPUjyXEYFG0W5f/Pmd54CQhCENUPDdakN4fcSI3
8TJ78Cd499BHzfi9IPvR2I2bwbE8THN1cde/Obmrzd24W53/HhKGjjDVCPwJfvTkM6ZSgn5IxYEs
33qbmc16mUz70Xk6dobQxclBKsyq6F8x/GLkCFyF4JI9KgWCKOtpyqLp0Sb3F3irNAi06in/8jtp
9qPyOGqGx+owI+LzdT2m6/z7bl3+e33Z5PZgqcDDP8dCiiOJMNBleuvbZxHxSyTZj8fPkTNMzg/T
qazSNMqLyLweJhsbBg6eAePyaKRmTh5CYsyUoFz9TP2f6ckLJNqPzc+5zLBZHWa+cn0HTKUxd68Y
FFMOlRXI65HaJu8zBwOVF8oo1DJ3lZlZHPYikfaj82ToDJ7ri8N0L/n3aP2qDL8+ggKylhAAbF/P
rRqAAwyyQkJvSeaZ91/9XqD90PwYOANmdZjAXN8Nr1oTw8BFUsUU3gZlEA4/c/z6iEKtUssdYQYG
76lB+604+0HZDptBcn1zkLpy+tp1SgWUF4MFl/IxUJ5joiDTRKArT5L/p5j8Xp79oOzGzVA5/XCQ
qLxLUsjvX7WyD5mjogzC5EdY0BwXCUHyhqaU8oeJe4rLSyTaj8zPkTNs3h1m08UpLEt7m7xicglN
SptYmUBh5bkBUxz8CigSwPYIysyvvESU/aD8HDkD5fTLQSrMWdFG5pWdPjrSChyL4vN8EkMrBlZQ
8N+GAzNUXiTLflieDJ3hcnaomaUx69uwNXdN85qpDDmCpj0odcktez+zZhI6LhCHRiUF3PJTM3a+
fqE8+/GZDZ9hdH6gGEW3YRSsX7f4ogAbLdWWDvurXQPgIJ7eRNWb14yROX+BRL8A6MfIOTarg7Rr
F0XdhG+cdV0AG7De7eVX4GcgHKDA52s8yzMlkABg8ZQQj71Kc7Ls5QLtB2g+fgbThXOQMJ1HG0Kg
aF4RIbZJ+DWGpr4tITAzcRp6ZzedsdB4ttsW2/LYS2TZD86TacxwOT/MhPM8MqZo62i3Qq+gOJC/
CAlNlmx/IWDThykltCzxbX/MX0zb7yX6FTi7kXNsDrN3aVPWWK6z0oTRazYwMXokFBdY7xr+ZtEb
hAZcQn8TcDk/KjlPI4QXi7UfpdnwGVQXy4M0bxd33+rX7fzftGXCoQsKSPxAYUbdQOy94W32tzO/
RKJfAbSbyxybw+wE2Ji4zb9l+ZpWDrpiCVSgf1QC9CwxhVMzXBDoBti2bu6xci8Qaj9Cz2Y0A+n8
w0Eo0N+f7Xk0N4++6Nkn/9PDTRo4G8ol4rD8M+0Bio2Ci9pWcmZZ0Oys0a/l2Q/QbPizKRzGQabz
Im9etULA5BFkmxxr6L58eM28DkagMXDSiQg6YwteIMp+FH4MnKvI9UGoyDOp4fTfx2YdvmKYBtQ/
8APgPH5qwFMNeTiTIYHDIWJmun4nx34wHkc9mxNM6TCReEzR3HXyuvmMhO5kQZGCPprH13ObBeE0
VHM252h2LTS73fCY1rxUqv34PB89w+nCPUiN2YSa53dDdPuKjYCUHTECYRlm27jsL3ZMHGGoE0Cd
GvLRedz8e2l+gc6TmcyxOT9QbLr1a7aYU7BnXDAgBPYTnhgLiMiA0oE29Af/8xd0fifPr5B5HDdH
5dOBotK/+VLUyW7n/vd0APSeQS8TYZsjsfv8PhyXgTAZArTd2cCZt9no8O8k+hUyu5FzbL4cJDYf
ihaYzlf3OmDPKCw+pPyPTmfWa77xOoQi0Csxi8teKs9+dJ6PniH04TD9zbv6Lihes0pAQXcUHCaj
2+rmLMnEBB3BcWaM6cyY/V6Q/aDsxs3geHd1kArzLoxe0fFDcyCD9nKgnLd9GzPHD0eZJNzCwNUv
wrPfSfMLRB7mMMfjMEmy99AUaMa0W7/qBSaAi9ICemY3pejNa4aLlEeKKrVpt3k0cFBqexqWvVSq
/fg8Hz3D6f2/D1JvrkK4UOXNyrxuwzMQmoIoOFC2pf3n9zNsaGcMvZ2bewAeXoDjU5xeKtV+nJ6P
nuF0tTpInD6voTKQB82ruhxIQsGfcKl+EQ48uBw4Zbsr78w8z8tk2o/R07EzhD4fpiY9Bjn/D4rT
EBggOCFAdn2dM5unNjYRTjkDifOoS7Og+uVy7UdqPn6G1gfnIPXpUwTH0V/VN2361uAsB9qAsdc3
qSMBjkmx3QUP/LnNe4lE+xH6OXKGzafD1KRPd3UGlPRueV4hL2VwJooT+GemO3DfiRBEaAEczsNr
jsnvJfkFJLuBc0SuD1JbPt+Z5s3Pbfa0RPJsgv9pyQZUghHwP6A3D69ZPgqmTQD9Bvzaz3DvaZjw
YrH2gzQb/mwmf779fJiszuexgIsEg1dUHiB1oCeNiF/ctQWFaUhMNzfXoW3QvXv2I1X9AoF+Ac9u
JnNg/oconV9fJfjjzkV33ay9h8san9wm+PfvPswdLpGcDd2Gw3tt36MKrL7/+VapDRvw4w7IzXc8
i6N/3iIzH3O3Ns2fby1g5IDuYVCIYBILqQWwDj0o++NbEBgKruC6SIbE5kaofNN/B9dIasiy4BdS
U6CS4BI26LkyG8IK3oIDDxBTciQEh3s+CCRouwm+L9IRGJMfq7H9+U3eZu+LKG/Mn2+hTeXtm/Lx
c5vpcaY3ZCGGW/bggh04ki8QvH+7voINvvn4/0niLozxpKvlKMbwpombvHRFSfvWHqascAZZZ82i
rMb3aUGm3knDzoGmfu3kPioXcRflsT3RCd/4UZuFdp4nwok06u+GRliugi93lE8TOw2a97myLLtu
06/MqpVL26hc5IE2xyNFgVcPWow2LGK09DPOP8RNn58NQzNdpDFvelu1aFrKyvjM8eOsPoHjt4nb
Fv5gWzIN7SasK5tqUZ8OVR3bIqOpbQ08Pu5BOGLTWpQrOUX+qrDq5irXATupTfQ1lpV1E6WZdR1U
ubBZNeTHrSaBVwYltUtlynfTYJSbDeayU8F3biUwSR9mikNyyciYLLROQnfk1LLjIG+OUZDclzWN
ehvppnBzNDUeL6NpQaqmXFQTPD3syKWgA7Ij2Zw3RUXtlpDLCKtrv2vPsa9zOxzyD3014bOhL2M7
TfLOJqrf/JGdFWN2xlR542cNcSbcDCfJGHzVwl+JqujslNLLZEy+VryLbVkUH4bYmr4kaY7ckoah
m6iyXbRo7Jwoyh3YgtcD9T1fxsJOfLERobIFh6/W1UCP5STRO5pY1qLpkuJDYHT6qRhb9gkPND+m
eVo6VeDThcBqsPOmqewQZfdmKt9DajotfWadNGys1gXD9XWpm84OI59Qh5ap1ytSvk97vvTVpGzF
m+rd2IX1DUvUtTBRcVwMdXSMzRicCT+R3gTtpUtdCeXVqfqYTqVV2Yz2HwPmBycsK4x0ZGCyS6L9
9tZCVZ07skL0siEpvciiKsRuT8JB2UVYTV4a5h+ohQeP1nkduqSgVyZt9MIoP3cpDYXjg+bYcdRF
bphandNlQ6WP64qWySooMbaDaCzsGHNlN6oTxQXBQ3saBFbTLvra4h8l66NTlgn0lcHEXTM2kZNF
MYlcDmtZLLCq/dqmw4hO+7HizaqIEbc5j5vx3sr5ZB2ruij8+1HL/jwlNQ3tIGeJl8qI1jZOA6fM
Yvzh6UWuz0zEbVGOdRSE27t0f/z4r+sig38fbnb9+cvNVbw/f4KW6cc7fP/2U3CT08ZFmfmHNob+
x3f9vEN2Y11/XCg7M9ePt/7uTN1/8ubLDD0Q9kBl/drQP7ti76etfxy2s/X4SIINBTNPoCNzc8nf
T1tPocMJTDmCJgGGH93A1thv7hPgm4u24JYzEAL+54exBzYOjDJ4CMq5xASOgfwnxh5u55oZe7gc
CqpHiMARRgnBBJkZe05GiNSLqFvClcXYJWGUeuGUa4c3zc0okm8Kgc0oCzBZeTtoJ4mFsYdhTE4U
TkoHNepadSo5sdImOR/a9KxTzNjSEhekqqmdIiu3ZdxpBwzEABY7nxaMZsitNsY0VJVelNqKHC1a
7UhNLku/Qy4K/dyOmUo8XMnBDjA80wpQ58Q4h2eiCrlxYm66VF+3PCrsqiyII3j8TVglctMMPp7g
qXOKTtarsqtvsApLZ+IdteOJW17my09Wj65iir91NTxe8PImLeBq6KCh9lDIyIH2zUscKmOTHOYj
yqHxUF3dCBxru6llbvcWTA88JnGGDOxoZ8lVXasV2PvG8w0sTad9L2gyak9xck8Sa7CFgKUsVG1c
VMGXph0sAUuCjzAFWAakVhk0tLl+DZ/qEMjQlczyQp8Yuw1JsYxZXS6KNEhdUQl4N2GXvWobbzMy
Zr6yI92C5yUit4MRlqBMKfiZBk+XQZFeauCNvdTAI9Ng4qecgY/Je0q8tgKBaCkSF03Bx8TowfZl
q1xd5PdjXhXLitbE4f6YuH0yksDWaXDrpxaGddDX0OHaeA8236A4dsIsBoAbBQYVdcSpY22ufeUn
ZxU4I6e00mlRTuC1ewWrRw08tOdypbB1/bBJompU7sgq45YS9gEe6WXWqcipkb7uFe4cksAfGeKX
XQRCBXHCVtSq9QLHrXGLIBtOpG6I15WbXdTAZ+EIyEVkcOJWhSGe3AQfwhcDLBNsrDbNSgciiwvY
z/eDTqgNJ66UnfbRN8okYD/BT7HPB7vDVu72jTKO7AoYk8EqGVwql8hyOkeV0U5t6psHvLNA5XaX
wrZqephvEMKWkRoikKKqQrsVKj1BOLgHJYddLeCzKoTdqSRslWKjC0HVjB/TEH4UKv5GMQgCmqfs
rkyiixaWC869XI8TIN9XoCdS9v5Jr7LpPJSgHVqaG5nAFwoJCKsWNpMCbXxYjLwEpegt+GiZZN+y
oieej2R1khLDPebDpk0T45+MucZXmYlLh5R9bPc1BAa0KcvFlBHi1UmB3KxmsKSoAxmC0JwqYw3H
gSD4jFZ+5FTNRLxEglKOPT2L+ji387aAXZbDm0OfJ+fg5pFLERgCiAdTD6KV1EOgJyjtossu5BcP
6kXjaVoi3BJvYKmC0A4CiqKNCxtlADcLdXIShCg/HhBNvA5v1DBRhfOArZXB9C0/PxMdBIQBhi2Q
l5V2aA9r87DLJ5lMi6Ks9bEJwIWOWaoXgoap21sQwjxsgM0OBxW/jNgEkc0IZkx3oN9s0tPyAeam
7SnoAWyjISGN18XYX5cRt5Y8hKlOFjwrb7G19DUF68Wjb9EI/9Pj5D5IQD64GQ7sigXanNFGOyTH
/gmq2/xMRmi44AM/Vn38zYKoAkJaCH79hGx8PWhEOyFrGXDQ02Li+GyUoV5IAZssz2h+ZhkNT8/B
fMk4g+PXYBzwlNvRwI51mBobWQN8Ge47hxkqHNkg6tY1N3ZFTL3qBYS3Mu+UO0QZWqKCU89KAzCK
AQbj1gN0lkz0sd+SyxAOjxxPOB+PywaMScm6zuEVTNvvQIS+xaBFsiyWmQILlsmUPtomogfiPSht
F4nOsQKItnETvuc1bImas0syxuOx8C1l86bYuJ0eNlM1lAsjIsCvSJEbVgjSAcGGi1Ym95pxWJoR
NOBhreGehMRNMvjKFgOuLBeJx4bGuBYcPbJTxitbppb/nuApc0VRpcfKr+4rCb/O2tgDpS8hmAN7
wqw0WuC6vlXI4l5u4cApKvkpK1jhJVb43urbC1k0sU17FZyM0RDEtpWaFLuiHZFHkr5Adj5YonWn
dPqa8DTrbLjIiQkPzn4ay56mOv5G4mJwcRlr7kSIXPMgSV2jINA/HwPTnkQ9Aggp8gPf9gPMWi9G
VWyHRdS8DwMm/MAWEPzJRW2GLnbGpEHeMOraeBMLS+yIqrJOSr9dW01RfDe6u2URKlo7oENyrypq
TQKsxDQZB8x/v2zyuljoLBl0addWRZ0yrkHnY9ZZbgCuyCVY+ee6LyZrkdK8NxcJCZVc5ZqZbNmM
U2PdjAHrnLANuvTMDzVt7LpOsXCqMamiC94JMnoByX3rKm8hfAilABLvRyi2J42FCOlZEru59BJu
ZqACKpdCQVPf8yQ21RaZWFG3SxmN43E9hfdRAs6F5uq6rQsK2wq0jkWw0//+uUD8//W5DG4XIEKh
zdnQ58/VI2SAuinbJe4fjB3oII2S73lvJfZQJvd//zTgA/76NCmw2Fybh+CkwvOnTX1gsWjK22U6
wgbZRAI68S0vsAx6nNeWX9ku6CNP8DQMfxqV/69MAoBzQX+bBcwIzZ95wHbkLhGQEO3DkUZNgakh
cJEOfOmW9IHGBiBuNKg8nrM+EO1DwyqwfVAthN0MWcSPRABKH3D6DnokpdBwCmLDIu1SoWdoAs21
/fkp6wMHlOZbCQ6VAekDbUpw1SJIudnYT1ifYGR9msdBuDKZbE8LlYOdzElpTumYMTdlTWFsHU/Z
FZWWM2ZBaqNoiNwU4X6ZhLUVe77fggVqdP0BLJsFzi3VnyLVpMehtgLQglYXp8XAq0UrsiYBjxny
lfEnWS/auPUnh1usFzbc151yiIu5cDsNQScvs2FZ+ewkV0nb2fUY1HaQqeAjzo327Y7XPqQP8Y3u
+0/YpD5QNr4ZP05NNzkwpXERdRZyGxa3l0Ff4BOo9kahPeSm9xrfSjvw0n51xccqOoMhuHRrJLvj
srAuI7+MjRsOcb+saVWcT/2Y24Oh6PNU191pTNF47ZcjXYy1Cd8TbURl62kz8zRPjEcyEbkRjtMF
nObrgMDpx+xDEHK+IHQonRg8mStRhU81jj4WScHtQDXduWLjQnVp41gVKtygK7rANhFrPiRlLN/7
BaaXPnCLEAmJmuEFMC8w4xSst6tbX9tKdswjZYdtMVapCzInLjUNc1ihM5tYUtr+QD+3SVIucRSe
STaSY9yG7wI1dY1LRsRSF+Jk4jDeMzuHbIGdNVbd+bbJRWMrMTU28ExL3efNR2bGGNLDaMKe1ZHa
YfFIM7s2OQc8eHs2KbJsYvQFKA7utjAXL/GbT34+ohPd1x/HZGSOHlH+te7j8QSHpbSzUYUuT8A9
4Ia7aRwEV4blNHc7WaTnKs6qizQPM1jqNAulXWaFeBe0RrxPqOW7Vii7L37tk8uxKmKPB2I4G6fy
riE0GO18nITnV1HwfupjczLo1K5jAdSTwsNZKhLfBh/lu21u+ZeYNjeBKYAPa2SyCkXtB6d9AwHq
5aCDolrXQWC+or5q76O4w5ciK/lpHFT0QyJY7Fo8b8+4MZVwmi6DJevLrD5vCfraD6y9sEpieaRH
dyzPvsq+LwzkIXm16mLW2mlE0bsxldhAnD2qLyoI2+vJagsn7vzUE5Wfts6UtW22RKzl8cIXRZ46
ad73X8NggvAcj8CkesaqzGAncY3tCVD2uGwyL8pNhy67YkqdBIXoDGJiSZ0Bj/5lV5L3PcdfJqO/
QBRq11Ah92qJsnKpIerSDpNhVR93BnYMCoj4zH11HfjlHSKtP9qxTEuvhsaGJU+7Tr0LU1bauYZg
NQ4FWQZgc67gGwJbUhNemCo6BRa8Xw04zwxsZhYOThuYnpwbbaYA4rGhDpy2Lr9kkVW2V3UzShDJ
LGKr9d93bV7YdZWU52NHgUjrxAAMpj4eGQ1XSTJ11SWZgBpdtj7OtKPaMT5NKKQYXmTKPLUHiGrP
DQeaU9IiXIWZj72qBFJZSMuCSEyoz6zORm4302mOJMTajQmPE5UGti+ItYB8uLM1GvtFzuLIDoY0
uRk4HSFKqvpTFUkIOZvMLv0Rt7YyLLGTOuaXcONO4kGuDSFgH2aOgiTeiausOokTOrlF25bHHTOQ
3OMsOO873sMKQBJ0XaWIr3ij6vMBNdanPnDDNj1tURK4GST1qR0FhfIGi2aLuDwV43BD/EG4RW3I
apj8yePwqdOUo+Icp7SKbM6sobaroiLI5S2ncpWIToGlqqtLqmt6rbgKHSEgxQ05DntnLKfx2Lf8
Qjo6TZIvU6xbmw2yByoBQ8hbd1/TREFM2rXhYAOHXC/Ihiwdpu4inYLxvg0nYHo7KRchD1hqy6hs
jwff3DJfVK6ABCaxQ5FjtyCoXfnZmDrAdNZnUdp+BcciFn2Tdst8qnrQUr+wJrsp+15ALh41tyQH
b+NBYmzOWObrRRfgD4EUakmtDJ1GSJZOnav4OJVWZodTvTSlQjY0dygvl8Xo4NzqlqTO0QqNEkMK
kYQr0bPBg0gdnYqmhxi+qNXClIictRLr0yGXkTeQ9MoX0+hIE8jjvtRG2X4d3bfR2Bb2CFG+nZVg
e3vcpS7EqNWq0jiboCyQVC4a6PsaF45VDGR0OKjoeVgG0QWkfspJ0hK87JRol5MIn4xN5S/6tjod
sqzyEBQgvvOiHpwgK3svTtPyrKE0sKeWhat60t+UbrJVwOvvlQ5ar036b1kGWQPCI/baFtwNrsMV
MFHBsu1T6ma+uuiwf9WYnF7QjAAn0Xb8smdRtqgtcxGM8VWLjHXZh/H7Adb1xB84AW1MLwKZTYtB
JFChGKKAI1t0Riz4ZGqXJTrIbd61jVOzYfzIknG0+xbW9apqo0CcTEBrt+ejQUHhEfCctU2igZY2
pKNjENqsLyCDErmaENBgupw+ZBHS1k1vyDC6EbR9TG7EgYFDXZLLyR4SnKbMkw3G47LCwYckKWTs
Tt0EoYxJUnbRJbiGbcUxMD1xvCEScJ3djQUeuI3aqXpHCmKFLqQ702datsPnrEBAKTUxPm2r3BxX
o9U3wPrLQTh4TLoTJJIeTH8KtObQhc1yzNDk4QwspkossR5jFbtQxYtPOqRbSDqIzK7U1EYnGcqA
D6HcAza5X4wECkkVaa1j0/T8vRlVtehVhRe0boA8yXIwr8AXwAJBGWdYhCgIPrHRL11I7yGzKhPI
I3VG2TKqJ9YBkcdbuy9a3Nvg3abeLlhJT+sSynFeQ+pyk5SPLVBK4LnQghvwbbYaQxU7RraRPSVp
eDIanAfupEzXrlA4tqdpmFgrq6oEBH4+ahMbQSfvO8wt0ThFM1XRIuGV9gqlp9oNaSvcJKjQF8Nj
KLIMMYovFRTkrmId9xBIijFyCqz5sYn8YVFD1+JywuHQ2VUydMhGYy2BvKjH5nMKhXLXNxqfZbHK
uJ0C+DcTjdhCGH5MGx+KU9HUtFApBD4Txke+YwraLYPIgvKYFZnAo4OVXbBRxMEmAqpSJ4NOyhWL
GPrs+0AJBiXyQydoqUoW5cigtGYghXaiGkhwMN6TR2GRTguNvzGZJKDYHGVQzGv9CgpxaBxsXSeh
1zdtPEI1kxOnacRUOkyE2bu8Mgoy8CRsvYaH5yXvy4Xus+asbyVfiVCVo5NTxS9NWreJZ3ieHgNd
UXsaQDtRrak6N83Z+H3wVfhVQ8z9ETh7eeqzMIfC6tjJM4MgNHOBGAj0OZCj1CGjvAHq2Xwe/QSo
gYCzRWpNgUMGjlY1GafaMXEsvlDga3rHqLJeRtASAr6E6PM0Hsc7YvmB01QRXoM9jYCAsLA3Vkzc
dF1iRiepM+kvrCoKldugidjAfNaLMW/oVYsL6nHR53YxysRLWKSP9ZC1Hh+67nSSXX8xmqC/MjKp
7TjvB+DFEmIXSRmux6ofKpsUBVvgqGiEXeKy9irSNU5WDJFN/abyLBGKBQGG/DvJyXBWmmi6UNVU
fih7KHE4YM/j+6LB5lrnKL0JMEoDl4+xPinGwD+JZIpOUOlXCwn79RRVgbikU9M7PSqLFZkQPABq
BDaWrPTGXGKI/ZHwOPdbp5BNmIBpzvJFL0p+HKdWvhoQxOKlTvvrok7pwkK115RV/C4K6tCO46y7
iOF2yFMwEp0LCgjKIjsCAQtYPprUkRNaVeklWSy8kWEoryfdWNlFZkDXaxaflhHEKGmGKgigmvQ2
TASHonca9l5UteK+a4r+u8iGUDllqofzjpCBQq2RFYsHpuH/5/97D8H/zOLJpmL2g3j6S7PH7CD6
bNw29xfiCIJoCveDAx/1kOLvcn+4QmzXwAj1PLh9D1iBbQ0Q2rUp/N1T26ohZOvbbg8M91rDLbzQ
d4rh+goNf3Hof5L30+fNHpsnwiEXDR1fBHiEzV9D9jztT3Fc57hP+J3CftNqSB0ZlGkcVHbR9Inz
tkzW0JvBzSKvRjMytwEbApG6VfjoW5DXLLecggyJPNEhH1s30VZeLXsNUel5yrPSGkGzB15+40kT
D4VrCZHG1AmkZPhODpC9XqXhINO1Urz0b2lGK3ERiKiCQlWGIwOisBJY4XchRtD+4QYpr5PSLnqe
ZWdYjhWIHGQZHk8JEN/xvWW6Asb8X8qutDlOXdv+IlUBYvwKPXiOY8d+Sb6o4iQXgRAakBDw698i
zn0v8bmV1D11Kl12t1to2tp77bW2fpnS/wCOgBGn/58QA0lwBH1dBfFjtV/jipoTv49REcvOc1jq
7yyosTcXTqZDejGk82SLi21qXReardO4W3aIWJew1633eo/qf2h+zxH/3j7K+RQozgg4EzOFh/m9
/a2n5ZRHefetjwUVyCspmiHzX1UJMf3JLqG17mC5a1Nek5RserwPKV3hGcXplgd65XI+TqJWIJbY
+A4KAoP3/jxGOzz0yxiBkUQpSndXu9QNNdV2oOpX+GjhHUm4peRbjlAgSg7tVrSFOQ1l6iicZ+vy
HOB3xBykAv+33f7D4LyZm71dcKmKJMlwIWhJ37ar/aoKRWj5rUUCZ8rrOdLD9JGnLBnbOvSd796N
DLcRu5pzBS1+/efmQdV60+0CmXOk6pFfgJa/eIuaZXNHooXTb6AcIeHWZCHKsy/YSATcjQ2HzV1H
YhXD1JvVP4opijZeQ3UwYFD+2ydBsZQc1VVRE3Knrr+BgnnBGU7uyH5L84Atd1rjfIvFKbPBT+mx
K1maf7YeQ2DqKUdRnM8KhB9bHedORTr8ZVZ+BxNT1ANJIGGAdG6v0QIG8JvVAGw96lcxsq+s2sbM
npXRkq1HwuRUree1tAuWyJ/7H7+xZGgTOCh2CTYqbpJBid/fV2BbbX1WaUdeUO2pkORicUiN8Fou
iuOmYx/6dEubTgK90PVSJYjG6qyLuH+UOu/hg5HYjo+V5NKOB4PoKnmQ4LJNL39+zN2e/rpPoP1A
MdUIhTgK2HC6az5/3Sc+sNJGZlteFuvgWSDsEBHmJ1oChdexWDqTR53A2cemcUHtL51u/V/m5x+D
BbU2LqyA5wLYGYTCt49RItHn1ilXL+OQEdjwHtYLgcK8Rm7NrinSX+LL1HpczCr7bIRFtcCv4uyi
JD2ZRW2Qnv5h+VeOvxq7bZiv00VoJf9iVuK3GwwxOIDpBHF2sleZ2evT/jpeCw2jrsaNvkwsyYk8
9g5wh783m+v02ASzGjwcKeSM99RqpFoPpdhW8hi0ZpdTZYEgNnLbovVacjM6BkgqyplrfBaR4SGX
VbvJBveqLTCJCenXeLyKtmrAtyKSCMb8ZZvG4Ir+tgDA6UVqv8ojiIBwodFeOOfXDmFljmYeZ/25
yFTWZw2SNhmWIsDzqrJNvBUEpp2tr9Zz8Cne8z/MiY5ZibeW4GgODD2ALvi3PZS+teIoDgM1RVbF
uElu37tvVqdYxCQZV/qztthF5kgnUaa3Sczpek0nv2I4KjYP27Pkywo8znMbDG9g8EP+0JqNkQsr
0357tsRP+V3Z5buDsKQzkutn4bN9etREKywhBC7Z/KBtL7bnDdhrQEQ5DPuh1WH0MUFqrDh+SUFY
255LCeInq2nWr3iZtqh15UFnE52AWfl97sTSdnAwzI/mq7IlKxiiCuA9zj04D3jyjoy7b+B0JsWX
ZcpHg0hstvH8mFIQnG6sFSDfDYO0iURKmiHv0KY4XD+N5cjS5zkCC0Qei7KFnzGbUcFF+bNteGs1
MfoFql/vdZPAAf5HCoayFRysSg+ftxj+f1svCYCrCZF8r4ZL6k2Aofhzi2+tEW5ySiNka3evdE9N
vVmME/BUHiQNn+gGIDlDwj7dzV+C4AyHdz6bLP/MerphEYbEu6m9/cFotn/Z5Tuv+bdNQXHnd1Lg
rMD9RaCi7bdO/bopNgqKKaly+SwBiIOD5ZTPyHdluIE14mIa46Nlheru56lsYXE0z1R7RL4kmRVS
HkUY5tolrbkeWJk/LhRs0LWeQpzPD64kESgp2baoayyiCEFZlLJOI00EFjQ2O4+wDtXM4V1csl64
fefPuDruHUr3FHqtEaXRZT7/eeDf2rUShYGjvfRP8uN2WZC9f++xyBkfg5mKJyDZEZzYzCIuv07m
bV+3yBSm6QWPEQ0bwFoVxUvrfni2JNf7kqYejAj2CJB3X9KJ6TaJGF4nwDuPvdmmKD4ZEMym7rxl
q8CuY0HuPnW8gin0bIvYYBv9uUvJG8uG3CGYighNclAXkeXc06a/TqKho9xUPyZPpeMUe8uBMY0H
cIT6fev+2MeoVLHi2Rhf9i0OW7mbFKsNDhrCgdtdA4rbf6WMmMSXoeoLgFph2MfBrEHld8wgV3Hd
cbp3cW3B9TsJUlh60qWd6QTG0ajR3b907Y2Xia6h7EmaxNgqIGbC3/u9aw7QYjF4tT7Rdt4tlbMG
SwuEjk59dVEpgJiuoG1vz0UCJFnUkqgYE7Ig6m/X4ybz2LWnihIfnuClWgxHKMA+HK/ovMGajB2p
sMSQrtS7dfMwmxcdyFcwaw4eCRrsHIvwE2KsGEMh2xRD4VzBiWuyASmCUPMq6fHT6/jsplB8+fMg
vNmjSE+jxAg87axE2Bn9w9WNw5bma27IB+CfCtbh1b0F8WOZBTJoCW/Hv5mFN8fR3mSKIppJhGMJ
5PC3gVfUK3iteik+TD7GCnErSnx3Z5z9GJ+016nKQEcCfg6G5oA0tb0YZjbCZYHRwygFuwzuvgCb
iSFH5tISxgAbcn6wqNOFE0ASbHyHTHB+93PaWhNGDOUylCP2CnbRPh2tWPaJIH0X46UCkjQ/RArc
8u6cCYGzSeRuj1P/PNpIuWNN/eIpovP7IQAjgXw8vKC3kQ3cwQmk12X9wPmaD6x2XlCwm0AF6u9y
kFvsejQcIoayrpKk6jkYNqYzV9HgKeBsDW+HXNtWkvQW4gTk+ExQS/s16oboIjCfAp8tRjV8S/th
sw/Iokr7JWzxEN6lcxwt26HsxyoDlx/+4wT6esjK+c4azhYFLUUkwfWLbFwdxtFWcdMvzgNFVguQ
OCSBxhmIf9MuAnBhPW82rEi5kaxP+1OVxD59zAe3pm0TLbEP/qyrwGMG/4217tLxAp5ZU2xD2DaE
tViK+nIRK/O1mXSfn+aqaOkhk2TZPoRcJd2zT4eWHWjqkrhZEZ+qFaCnm6pD1SVBNG02tBcgaDuw
QKOwXUNOEUXnOECwcQJVpuTRUQsl06c1m1tBniqg/suHxS3U3ZLJjeQBJ0bhv2U2z+0TIMwWyUet
VMyn99WyDeLMOqAbp02lpVR1JRRNeFPYbTLlSwzYevzGE63m5YClsprvlXchRAASwxT3F46NJgO7
UUTZkJ+ZJCK/q+KCCHGec51MA//Oy5E6jPIS09KmtxtVM5Y0EiaT5u9x/6zLo+M4ploXl75iHR9u
xmwRpj32c+vCfBMy1nbdiaUy+OyBjQk1l3mf8rY8Ya3kEOPoeYvgfg5T2YWqBqsoN+7Amd369TK0
E+HdOYAOlwOfrEIKAzvrzmcfFfF5Nl1icQTCmkDhtsR3XsPrAk16peWSvxuSAumSd+71l6TrBryH
Oh8pmtvUlJqXzZsqma/63Oo2uYgXApJCswIV9sV5GftYDkhXzvu5GGWkQ3damuFQ+bKwNY8qwMe8
ytp3a9BBF/c9I30YAO5SkuhL4deqnN/lPc26qjZVtWMShQUQL56LljGyXafpMGGkCPgCsbyF1TY8
uyaU2WK4iTsg4MN934e+ZMfQwxC0R9XFyJA2MFn7I60zGaLkGLV87ZDT00i3l4fRgSw4fkzAcEN7
skcO48m3pTGNReiNkU1K3+EEaeKc71+C54fLUhtT7T59ysGqQGDA45Hmp56HfcQoCPZ4URN35HGU
xW7y09m1JfKxwSksgG2Ev3EG/Ubic/q1q9xlG4bPAILGmLpqYmht4DGCzDHu9umJdcqT7H/iYdnH
eUyrHlgS8cRiKsgoSp5+NwYBjTnZroOn1YCHvRam6UqeeYIZTL3xz8hS+W7EeBG+qTP3Wxov4GoU
+yN3mGnk7nKsLLRA8ZZ5YWTZF1huyT7z2Urwu6GS+9DMc4yP4ogtTcAzzLi0GX382R9rKTUvANxA
N2yyRav8UWQpGJ+g+lQAgGpd8Bhj8XP1MFAZ8JVFT/bOMTAT8QLYfF/qP33cKtuy/Sc6ZeKWRp0l
jz+Hmrx+/N+D/Po5IAWJuC0SLfEAyBrz+UV0ue7suRvpik6bZFvQSAu+SRc9IgBvVYUc6I+JUmDY
YKkh8va2vRzjamVZHQs+r/m7SnqFUZoTOeAjiQbGZhvAHODR1kgx7U5vK8Eiwx4t2si8VK8jqDR2
EOzaa5940iFGa7Qa8xBfrL7co/PodWpflwdUUwPGJ087/AUYIcPe+QU6P6zTNrZ7MzzlOX65KhMV
/GkjXerdFXpK9+F9XUibXz2eEp3cvyXu7IS/Q80LitU1Ob4/+uuAki1s+EENVKXFkUTZKPrLDaqY
RZ/bHUSKjqHzCnu66tsd+ZgC5rebi8S8xHk7YvlMGTxWdB4MJCzXCVj2/oXJvL+kc1viBUK2fTvI
Lduff/R5y8OTh1Ki7SAnLPG9HMnTll4gdVXE7pq+rpWunypXnH8OedXPFo+zdFTgS3ACKDTe607g
nJ9js+XREzy3vpwP2hA3dk00tQyNI7+pEDK5QQPbHAAYALLBNHF/Wah2384e5yt+J0DU6suTgLO4
rFe0moZFXbhURVI2Q5XutGA2QSl2CZKgx+e5M6Ca1XAas+FOGo9/VxmA22VRQNa1NsDyB2S0HQMo
EGyP1mPeqvk5HxnSnUe2QsLpDqGCKe9PCzUJLExp+eBL5JNwxErwRUZWTZdZhaNq+RTlSw970w5K
CXHxE07u3cBtf/J8QLz7dU2nlNIL3XMMx5n+2DNGlQMGbGJBsO2Z8lIF92RAsw/5hXvtOghTE4aI
6mUT6JFoA/QG+RbFsHIOqSq8Fy96XzXAq/Yl/oqflpMIGAHw//f+uq5L8GKxwPF50wF9JHU3bMCV
qzQRY1UDslhzeUs16NrjIV/jPYadMz9hXb2CLFucDZad/GjAELtsmdkzfdsr9MYQlgM1NBloC2C6
xAKhr5SIncbGDQAmsmsp8n0/OWj4AMK3onQwlTRnK868aYWl6U+IbPfB8x3doYIE1GZg8f0wtvhz
XICKXn4KcM8YuQpssra7q2i/g5SgCMD8FILR3L2HOFKu7Liwnqz8lAcN8s4B0AUKyNUFQKD8c9pC
H2yQ2w4VJn8j6YZe5aPcjw2ZsX252cTGWHyvI9k7BSSadlFH56uwZRBAvRebD+TRwpkGqrBpCHQ+
w95ifZGgN4xAD33wvoz0SGD8EV7uKNUAdvqOBVQQj+jPebVyg5z4MuTDXZ4bvbJTmqjJkX8FEB8X
dsSJRsHmnAbg36Qph7iwz0Akg3AfotaA2wdF5Ur58hAK+DbmWzV3s0k+QbAAaOJsQfgEeQtM7kk8
b6lPUlV7nA6gCYDjoeBTFkVW+dhjlcu+SkCbUisp5hpaCfifh589eZ1Lo3sAxE0GktberR/mZhjm
3f5Va7tbE3j/++btJrl/YvyB3rM+2X+HkpcEn1ghrMILo0An5BGR+57b6AamsZVbeIvsbnNrrI89
Nuq+Kyu5v/NzycKnhCWqQMDFW68Q/G5OSdvYZbW0qOPERuW95wV4qnWIRgD26bqxKrkMZtx3eUu2
HQ6ckCfCSwq3zF2aDbycxzRC/uEOuOX+5KJDpvHzz4YyW+FIM1gq5PE1Yhu7HtIXpN61T9+LV4Ml
XoFGgxJgWA1kMDsIOVkwTNODbKVRrOYm9+TRd5lGn6Fs6rGUuqTd3TieLmijmIf9sfyPDUeUwDlS
s8zvm1wne5rxgGT/viYLtiUCFDQ+jVIeeT9gN0LXseckgAPvRk+gYh++N51i0l/zhELy8hfg601A
DywH9gErOIFxy+N/wMrcIYcAvDp55ErleOqibRfshqBgZg1J9x00zABeeD13Zn/2v0R3v8d2e/P5
nqvBdd5ZjPbf4KzWL4qEqQBU9Woae2DAeArEAdhJf27qDYCO3RRBY4q2AFnh33wP63/hdYdSmJLB
lfz3GonEolRjNEvTd7g/aV/dVc73SfVdjxlWKWgHWfPTOP75WX6HELIIBZPw/363D9LhWOfJ78/C
ZpoAvu3bRxQxhxnrsnj3x6cJYo7jpuA6/22c/9kgipwAOIACJAG4uN/y9GvnwUuPYpAn2ANU/Dgo
Wgi/3GWxCiy1nzv7zx2Md9ju/4P2vYfAbqNsV+YmuO37LZC5DH0KCeiQP/y0GIFvO2i/5nQF8XtJ
p3IGQ5Nt9r0PdO0P0o+7PacWpoFMW4rz6C9P9PtKxxMhlNovi4OQOEO9kLdpsbWKSChWah6G100V
4Ndhjy8e0n5z6sq5wxTwFGKlBBRFHA5wLQjfH6TX1PitmQ0i+1MmqQK7b4FpWaEn0gYfx/5g8R0k
bYgnm/Caz9KvZvbPnXg7jZi4NKJgLoExisoUb7OsOHeNSxYy3/FJ7JZp++EIaXCl/PuVlD7FJc9/
Sir/p/ayCBO5/7ffQ/X7sikWeCO4e8/f/Tz2lpZDbhUpWFawjidcZfbftQfIf6/Mh40BwVD6D3NA
AwMSPXf93euxBCd5n41CDNgX42T2A+PPDe725ZdligWB9NN+SxD4KOkuNf+9g2HdFlAFM3FRjMSK
rCmkLOjnHCy2v27BfzaFqSuRwcPl0ggy35o6yRK5+jZvL15dkTkDOoJ1lBiJlz/36icV45eOAStE
UxUIMhGFCUFp1987FkXIyxQdn852SyIOEQZYZxhKDwWNVyhCMSKH3qipBbZa1ZJtiBZrl7Uultc4
rUHBgbxPaCA/N0kK7CG6lyxrW3UBZhpywnds6US8rA1LkHL6NBlQt1GnpE/S0Rzl4LfENZGK8kke
SpsBaruhC+hw+X31ms8TOYIR+o6NMjbLrWj5XIEy4+e8i4GJ9KBqXCDQKDp5GEivMRU/HZSC4M94
LV7dCnjoJQ6L/IcZew01RIhgukEpT2C6ERrubkCYEwKHVkHSPNyNiccH4GLlvrij07A7c+TVt9FI
jmK3R7qMt64Wk5PxVo+TrcbukOti6H39b8jD4Njk9U9H5ocHhcxawPhuptwP8cLMQJYQW4gcWtBS
oUmoCHdPIUK2omubYZG4SOYMPH/ohycKt7eid/nqwHW87POI7GDANIO13qyvcVgV1omaAxdeAnYF
AlMgy1D33JWKNZBEtAFMTIPypFlyX5lKF+HYGlTANB+ytZo39QH5hj2jBR8Qir075SYkET50Gmhz
ewAJCXSCE7cmjvtGxnA6/7Ui9JzKqyxfQvI5zpbVlXeAzZh+P1ZVL5JjP04kQiQMw7GA2OxQxCA5
jmrF3B7Ckmx23eW1QPsauGZxVjYrmLrhRlSTm7Ya6ejQIZquSou8aMej6ZxGgwsveSTFyg8shcMN
xm8xSvtxBPJCIB9ALh/e0E9bZJAPb/ObUsJu96eRD3ni4UX/8LMAfO9+IniY+6HzujSGH97gWAwC
IZutwIjR9WyjXMawZK2CmGtJBAiYQZC5+gAjrspHPVZkOMkua7Oat214zNYu6w9rF9i5S2d60UV0
u5R2mS+AZKiHwuaog1Bl/K7o3BABM57tB4ZFfZG2GXRj2H38pbcadMyoQwUcH0VjzbgFzRNIZxOS
MbsudfRZCWzHMej8Jg8d2M0p55jdiNhTXyzpsVedf7f1A9St8MrdsVwj1PQRUy6/cu0fkzjV1zYl
7bWcJ5Q+mABBg/vSXszKVwdehfJ9oblBXl9337rJsMMAwn0Nvu94yFhlrsotkaeVjcgCjzqDRkGU
6whN01icAr7yskQ89mIX5c/Jyhm49WI4iyUetnqt+uzE+0g96hTYPGosoCZATahqn8KylV9AFM0Q
ynv5ARVuumOUuOgqjSre1YoQepMCpoNybsINf33B3gM87MBXcrT6Bh1Iingm1vHDnPS8Az15JMd4
ku5hmlMADjAFh2ld/BWd7CrqTIayYUXFePmxm5NqvQQDwX+dkrSPj8prhzCnk3ytZxRa/l66rJAH
woi9khXoCIc0dv37ZaYCcZJU19nkYtOAd6y+RP2kb5Yija6nPN5XKMv2HGo7h6sF7uxtVIj5Eug3
ueoE5cmhhPX7FodARyicyxjlmMAr/BS0Cd8NIUsDVcP2ZZp6lYBRoEEfhPoYK5cPELOAMWX9QW9B
LFe5b01bR7Hu7ta4gCFGSNXMgQ70ClKjQV/ZxUBqon1ynQ1yqYH0Pmdh/Rp5xu7SGNtnnrw7AFqM
dpmOnAuQgcFQTgs33mme2k+rXuCTQcPkWlRaEOBAiKaAlEHXxNP0CzLTqqbJMKL2EPjlSSTde2iW
xPuJr1AxCufaJ8NX89EuWia1WfzSsNiiRlOP50PGtQTmho23cOgRlzLcV8nEh2bc5v5LL/W2VzaR
z6PqTK0h23tfIYlwqRNbQvsUsau0G9MvUwkZWw+8f0baIfVolEGE54lBROpRCqkkqoN0TVRfLIFT
cyjhn/V11k/mPg+5OMHQ53lTdVtx4WLF78HTAbcjcPuUqBGSI7/E517P+RdL2VNAnPy0GbmVZ6NT
6LqMbL+vGJAzd4X3R7iB6yMqI2SstqlBxla0ro74PF/mldBnAz8UhZCKqXqqRle9QOtIP/SWqZcZ
SozvHgt8l/IltymIBecIJ8XBLMY9wr8kdRbG+YbYSXzeIoWSC0PMwMwCnHzHIUzEWbbAIkV9VwIP
ykR+gYurUVZkGvuzyLx9AreL4vnn5CqORnqC+GH6BFzO3FcjtxfxOlSPUtrtup16c1ygbNvDYNnd
jWnkrqxPwz1qJdgPtizTr1TMMA6JWWcoByQ2DzCtdzF1/nqxRbjswkIVcJtyPLMcAlmEx2BYAvao
Ljdi2Q10BfY9FGj8qQR08slspfuAA7+9wGYrbqESdeAw5d1pqFiGEhlDTBsnq+FQbutIsd7teNpa
ou4FIPj7dlHaNGCGRCcbevNJO59CiJZt242tUn8NopIAOiDVh5ZukHlyVEI50kKUFzFyfigks6Xv
yrmlQOYt+UZYAg7azZqlW4fCPHKBr3soPCDt8kZkdC5QkwJXWAyuHirNbgLR7T1QluGOpOv4PDj7
BX8DUarr4udJwoPpfdHfLVUP+mWm4+6qUjr57Anze3G4EEGiV/inLplnc+YovAXJJ4+L65Ttiqoq
kmN1JSGDOCCPm271jHz3ASISWaBYj6vmWlI23imCfP/1SkyBsc6j4CxKysxI9MSLjcPlmBr5ji4p
eV+MFQpE5Ivl6sgrbR/6tpslyoOplV/LTqjuQOyYgYTIWEzOxTxN28Najtbz8+56RIfKLGpQAqOm
QiuuBGJyiIbiAp5Lk0nP5lugJf3UUB+3H0KxQT6moiG/AV2PoZxYDBfx2iEQd89Zh+jPwo5Y7bIc
jlM7glZ0Mbu8uMqSJRr7DxtdWTLX62IgJ7lKYOyiyzJFRuBsUMwCQpp5yvwj9NMChViSdqhsbSHN
GERD0mp57ChYM3XC0+G9WmOynUOOqLJBUZckuglVv4xNYoHj30KbuYUDCHJQGQLZuuoTVB7L40Jc
ObIuU/9uWElebRTDP0aLPACnkWJnaekkk+8c5NOlO0BAkw8JAPZJYT+USG82Pl4TeUxjP/AbVJ1B
xTg5AuZtNreYsaZyReKn8L24GLs0U8cWicJb0QEmPfRLt1zQFqUUDqikwAtAYlCqXooWcqZa+6xY
6yQg+527xN2RrFqKRvYMdZOKVFBAccDsnmNN7Le5gmtCrYYqFYLBmB5bqJc9ShblCyeqQW4eVLRQ
Fzx/WEkK9UVjfLl20IEhsYEPqIhAVPMVuEXcl0fKpo9Za+KlgiijiAt+1Mmisuw2JnPun5DLleyi
N2X6pZ3nz9vG26eW689tpbO+RpQgHwOoHUcUPbLnCGdHBBuRW2S/iu16WJPhzkIIf0JNu6rRRm+6
LsDS1LWUmXy045AfrEXRQ192Kczr7ORX17LtBOkzElftwlC5B8dKEy9TMIcNZ016X02cPhbgD9lD
NwPqwXLY9fagw4VvsdLivYZ0rTxORdHeQM+sHr2ZXHv0SzujPuAo26ImcqkuperNIRnNcBKGZY+j
iOJj5bi6Fiwjt4lY0utEI2ep2gm56wpR0SFJGC4j8IU/b0uSQBhW4Aw+RNVspqOOUf8O9MHgLrWF
ZrOaQrQ0RrQ9dFHTrOsqlgziAfAh/SWk8+1yXIFxP24QUH5D0avBnHuk1w4WezLU2yrsHQ55nP1d
juIoXQ/3Ao/AHnDodCeP8gmNHzV/7rs2/gzgbTmBs1OdVVTJU6GL/p70kYV0L+cfo1E+DT2IYC3i
tlORsP4TSiE5VWdUqU+osmKvfEJRNYjZpS8bCFDTK6YTdLqNAHB3y9wg1qXvekQlV3OIu6+C0+Kz
gADro4hpuEEpIvATtFGX0DGuz8DeE7GbtEXXFIVbbnPGKNxW2MZ9DaZfU7HHwuso90N7SaYXNZek
Ow55hzwosGSVX47Z2Klmst3ikGraFLDCIvRxQweYkTonXZ/dDnpKXjjnTtTJgGeo+6GALkjgexug
X1gTfNXZpcx9UhwcB4/TwtUS7ZXUyv2PRtDGG6EpjT7j3A22rgjqS14QJ/KD0z256EyWPO20gVO8
zcLX3Ur0uyxb+hc/lxqnAwLPk/IMZCjFMnqDzJ291is4JbVt4dHcLJPXL6iTtHTNBJRxrrt5WL46
t2KvYE8iTPMaIOa3GUkrqKv7eT6O/UyvgFGj8E3olg2+PFij31MwSNlJFtxdpyvCt5rAG3GHgRnU
6CFGgvIbbXP27KZh+FToeUHFJzqhVgVqKtz5UMSPSK6VFUhBcOHq3AU+nAN8qisYvzEcF8N5D0+u
gucJEgdRd5SHmDSe7UQ8aDwzCN31DIEBCClYRE3KJe9TMZ/aOUcmRYqmF/DR7HGPYueGobhEApca
9a+2j+PkRwGhaRwg758nJmDRUIEPckEb+3ZYzyRK+jF9l3uKki4iNh39MoA1SsZmJuXSsxPyZWKJ
bgVXOUojIdheILT3G5eTbwqct9l64EhflUPtQeZO18M4r0yK67VEmc2omVBNLEaVzRngEKrdgeVd
+ZP12nQf21akqj0EbBVkUSDGoaOt58Wo3J1auGrjpeeeoJgnCgvM2ZGD/iTHY2aQantkEaSVKJwB
npQbD3ZNSdTf914LzENKwJZCcTrvkQKYwXJH979LUhURxnHqx/VQab5kHzMkmfjjK1ZL9J5vcEO1
I6NJzBZ9DSXonrkHXWBPg2AfbsU3VPqMlvwMWvWG/WZiVL765HXgBEVZS+BcBIEt60OOEwLm2D17
DjyhvHHwJ5e7qIeEP93LDngjzhuSW5gtnHi9QuE1FCuc5SEbnF/Ha+rRva3uFEgWE+oFTlSyR+pQ
xjU/onwU7+hV5L1ZFWhInYOLg9ChNSetIYlPwNJTB1R+am8TcLnguesKFnOtOvhQZXruXCHXVQOE
nQGkdg0YVX4I6bEdlxTlGKFyR+0OQAejKm82eH7lEXVLcoYk2AxVtK/j1FSQPa8bTc9I+8lnXfrh
iYBc46ClRPH8OvXYO0eQTeS3aBRwskB+51YcVT5V/DBb0FT2kngGucct9+sPkv1V1bXzfQZy7AVg
4O5GRYw2Isn9bR+vqzxqKsHVmivkgTUZHnsUjiouDTy4oqYjRLQosRLEeLYuAolxKTUEoWBQi2+o
/8cETCt0pXWOc9QfHN3Whwlq3QX+ARmOcEARILJeZ9nZ5qmTBybL5YVsbFl1HbfBxA+l6ER2CLiI
/quNkL+up37+X/bOZLlyHcuy/1JzPmMPclCDup2uerlckjcTmhp39iTYE/z6WpD0MlxXEZK9HIdZ
5gvzTiRBEDg4Z+91OBlUizFyGGkzK9kSTbTdfki8fHyKjVknXAio7Wq95Em8w6Y1RsauHKwAbY7d
hNU6Mt263rrK7PZWV4sfxVi4FsS/yI7rNfnE1OOAKlR3UYLlGTa26Q39d5QPqCZWrURkt0bS0YzE
R5aNrIjc1kXMwbtcuQ1h+PlMvW1eTQ7YWpH7xYkBXQQl++DhrUBaJ0uUG7YCbAd6J6QiZfTJEbYF
XoyYY2PlIK3bN7JosvVAvuxhQa/A3IjCL4Nh1jznIkHuyvkK9se8ccMoCLcZ0opfBtolcoeZjM8M
luHuJ2fLKfmCdbzVQZdjp3siGP+kdQWAOpZIRx05o5td15MTnaOSjJ/i1mLkg2mZUatFA4mRZUlx
vabmdBvM3nA1tVCgLyQuNorDoqxZTQVE5Dn3wmuL7KHYhFk9HVvkLNLNhDTm2+Ro4IeXd+4egkaG
OrH1vjZRXO96uzK/+21nrUKBDDFpiwWBfreoFY4jdYGlElyuPXSQ+FZFhT4+TMdwPI79FnFaV8FG
WMXRBGx0CqFATy2H4bWshLIBUoSUWWFrpx1gHQcnM5FPRBKmlwJ1oRN3ABrjSnXnziCHs9i2YOCZ
XizFDh2EvJlm2AI71Vc8JWIA8dNtkyBelcTfl42hA94ucAE6ElKrdAVOJkSNAu8s2bChZwivyJZc
LSUJgNXiS+lv8xF93cYxy3S7NDP/JvZQ06EaKeVmdOTvqUuqrR1183rqPfVDsFqMpzN4NrkpmjG4
7ry2H7ic5zWcB1KSQKVdnztFZJ8GSZELVEKRgscDQPrUMBL7QRVpfjIbsrtCqpetkYDZ95hihooy
gwjVGpxC1q4F4Ae1GSaVQSltgz7aDkkaFKy/rVOcZpatvF3vT96dESVyviBxBToTHUepVoUsrR9p
iOAB8oXVXtQITMytmDzFmSC0MTU0kemV29LKkpvcm9tpzb5JVEd4DjWgbQI9bv7l5ExkoR27ji6C
onS+N4gs4tU4FD+crqy/t3DsVvTuIfWIoBKdVDwy5Yv2RwzXNSa2mo21QeRx3g64ezrSLj+reDCO
24yPetOmubjsh74+6b0Gq0cr8jPSAmJvRGZwR8I4FUyD2H+Q9uJsZ9fsrsdW2cd5VwPBzsYAHIiq
zBLlTEWGR1DA3HcOdvzNEhoETmUazkeVZ4/FNWbZdNOS29q0THV33TjesCV8sU4rVSdIAyfrexLB
awmj3lrJbjBxTkIyLIMi+o2q2Ny4ntvfBoT7R5YbWQ81AvTvAHJB0xgzA4fi/zuWm+B8psZ/JMee
ry4Y7tEn91dyMBVkh742Lb6D5SqMDXAAreWWR+wHbcUxo3M2gUCbwr8+mxq7/ZaR69gEgE0uGgDy
QDUSq74zgsL9miWOW4KRYhilrCwqYQgtc8d5VAPJ/3abS9JB7QMbVF6OG0rgmJi+c6CtS3ndul3t
epd9ljSs8h3dxJAmtQ32ZzQCswLqRKmBemN96SqUNOposrFq2BunNuc+OTYHDZY9Rset+tsonSfv
0avcOt9ndVD24N/d1uw1W95zp5bFK0fMQkkLeUQGXMuHC9o31kLYGJhwJ9rcb835eFAzScyVb8/e
znWrKfjpV9B7+1Uj82IuWMe8xPQ2xHnIFDaG8uMYPYuLxAo1MmE8oiqFFZqPBhW766EETWT9y2wM
JboN9Ux0ettOwt9KKFimcY5YSMaR1pAzBxuqIHEWL2bzZXSCniNM6sx+297VwRSN2YY6bMC5D8dQ
OmcXoEq6od50E60Mra0pHagQDwOUI0ut+CkyVeupdgnJVotMWBmArHMoBntkKP0krh+bIRi2eB5F
820w4sX2VmkU5PwZUnjhz6dG33FePs1UFxX+egY1KMbdJ9W5t/4Qan/4p0OsstQ4Uemhe3hbm6tM
zhzZLMNHM8NE8lr0tv3co/rUOmWM2HMKxqpcm6Xb2mIl2gIf0qqgjNKte6eaxW32XOf6+L7eFnu5
LUGZHrdqSPkVEbi24P+pEUg9hTMpTsVTXktdZylfdB9lHhZMRKOmWvZJnfJtSV5fERc3o6Gtw1R8
n5ncf0gyyBkGvYld4lf5csXxRVTjeFVLZb4TiTuggRvN2cDxkWbUKl9exX9hDp+07kCRQSn/f5QA
72gO/6+4x1X0dysV3Q3j5V+8chzomAPIwcYthyAFSY2eKi8MR81xwFRi4c33bCSKuqXHHxwH/FCo
CQhPHM/Shk/qyLpxh6cRDyafBN55Kie24/4jlMPb7+sF5WDhTsJgynOSQ3s7kfliVVlS6f6VmIvM
fhflEjnmZpqgBJA06DNb3WVIYvtdp5yCXbFDkvI4R4VEuF17oMB20tBROYIh5Fv4ZCOoOKugyJP5
tjVLvLFwnKS/+KwdJI+MNSEUlT5yEANnD1IyQ2dfWoJsC4RGUxrTbdIPHIKpIMe4NV0OPBzblsH0
giOni0kngIzCs42Ad5qNINpVI0WmdK06+O/GJ36aA2UO7kaEMDbiQP7fwyZ+ODo1ZSuqv4v3C43x
CPiPvBchEmGL4+TnYcxWTiXUSqvyd+O3qbrBCaUNuTYpc54HRkY83/4xt65eVAl/Mjftt2Ihbgm4
k+UJRDnPlvXDBVFk9oyNqI2fLPBu+bl02SVOFgT1bA4JVGiS+iViBvBqpFaDgRgegixpcVNi7iJb
ro1yYvCM7KQwx85MtksUL5ozPPMqtn2/JMsdDiHE9qhtc8Aay5Jb/LUydDuvIR3dkTf7ZG17K/dA
MsMg00IGFC32dp9v4e0kjJJ8Tg1ai/wyJ7bMr6StjPq6BNi2XH08ege6Ni4EHstlS/FYQ2lUc6DR
UUXZhIs/R09YyGyyvrKIchfptckXPjsicy+nrtaYDOV7BcY4idZsvEbBg9/u4zt5u4HoR3ZgPzi6
mI+PFanS20e2IEua4Zz5T2MXtP6FJ1VGFNGWBsehk7jzF+8z6oT+kv+lctFXZDGB+IuEh4Y/76xh
dloVOZhx+2m24i51f9nQIpPkOJIDcwE4pX7sQvkDvtKPH9V6/6wYIW0z8D2UEXxTB6OeYXrKEZaU
Tx0M7VLs0zCqbguKCQ1Sbhw1sbycwyUy6UmTtpW2GIwJBu+sExJHXVmwckQU8KIy/AKASpAoScbK
Ls7yMW4DtR8mFwPy/uObfjclPQfcLbJDwa7LnDm4Z5DdBvlz4TwWQ9NiXWqU1B7NMVi0G+afXouJ
7+v/s5GcvNMf4eJBOENzikdCqCGA9CcKbIeRbaRMiY8v9W4S0JjaA31CMdIyLVpYH0y7MA9sHOLV
Y6X6lsHFS5NjTLeUgS+rLv3aIW8y1jgYP76u9X48dYcoBF3IZ/HEHi5bkWGZs2w94wGtoGUvtBzw
0oE8SSCRW64th3YCBcRQNxf31POpXW44HrQhbROM2R5vUuwcnD3wjS49CCE6auycysf87JUKfeTm
47s9BBu7QqMuvOcXH2KJsA6nrBdPsi1hfj8kAQ4Cn7K86perjhIh72dRZqzGo7CTuEBxfaXMj67i
OGCQMleKxTLM3Vg98i7L7LcPv4WfkEau9oiMlgtq7GUBRrbD6uLNKN2+d3HIaY5ag0AcQCcIiBWg
lNteO54qxxp5I/BG9RJtdEBp1MZWOE6/cJbu5x+L0iEEyeclYiygFOqUs7mk2sRhu43HjG0SUuFX
Esxs+csHsZ9aK6Tn3XLFhA6971Va8cW1WLG5R82Ur0gRkpP6zvFVZtV28GcADkvviPFmbLWPucv4
HYw/JNsZkiTxa96Znczk3am+JoDT1xlJPn1WC/gZ9Kmg1wc5NMWRF11LN6EvQI9mpVp8lCLhLv0j
b5yT/ktPMojNTDV0nOopX7gZdugsDrn03+YFB1sqXKhYSf/CoZbT/GiClKRj5I5Nel64VcBp0Orm
6jThaDWcDBS9mEszBTaGjlZM2MGDEYwB/IgIEhNwEvLcLCIyaHoOW7VbSSwZrw9AJ6VnYgm9rP1s
Y5qRtt95ZsX06+ZYL5iv3hjaimncSCqkKuEial/f3z+jkY3Rbp0UBUyyZsrVJJucZPEYg8FJtQ15
lgkLsXJqnglahB5VN88nRs4L5MBfmCZIcicVxD+crlaCRrfcOoYgalMy0ho7qUTD47F06elShz27
loMXhUmTRX5WXle9V8NSzRxHTxeKj9BLVyMaNWZNjNWHd+bMJj+QQ48ViV0f93ngnBjunKrHppxH
xrCmWQDXh8kA/OtrUCCFBZdJ85diOo78atQul4X+yMEms2aHP1M+0SIPkYXSx+qGOa3CD4ncgTsW
9sgqsG0X5xnFYkd6/rZO4/JoceA0iABD0n/8lFrV2rM2gLXiV0bcC1ZjSgI9t6R4en5zGjJ9L25I
zsFf+5Qu1SNQTKTrGwfHj7sf/UCTsLIyDXTcRtcgmqN0+pD3PR1cfrEOHaWzC5kb6jFuqGtnv4d5
0iiCJRB6zhWEgO4+62fMvZQ3fD1FdWg93sig4r+NFRR8wCLrWRsIHReiDLw/fOeqVYtePJKcQCxr
HG3oT7Ad80Nb9L28Ca8jbiQTKC1nvBFpjhRzm9TQPNR+nM0uK891cpkf2LRdy/0txGJ6Vjsp0MmN
zKGhevs5KMiQbTLzBrhaGo4bi2Z4emVKioQ+O+gldx6FWOnsejqouFDOk6VISG2acrnyFHV9ex10
AaimbViCQsc29cxQ8D26jbW0ZeuLxqQfTuakl5iZ04h0XzboN1ylkIAs0g+iG43jtDMLWpDMbdMD
qp6LrjMmqsKd4B4jo+PdNG6Q1t591WGJRNtEniauv4Yl2HakG10dQrT1zRS+wZaFmOVm2ztxRuIu
lkMdhn+beiD89Mk+crIBze0qyFlm/cdlgguPDcNyFc+MpCFf4Le3yZwk8VleJ4MlLvo57PTkSZGT
MhN7eqfJHY5xPS9N6DDMochJqT2f1ku98GcgJQdcW4BhWSq7hk4pNPTLeR9QbE3DGpoLci02S25W
NQNvqbJc5MQY1MuJnxVCZmeQBgafmWumOP/GndnLib/JEabhz/o20utSbo7l/CXsMx0RcqyPWZ6k
O/uMX59Q4boYGUW+BcvuOybU2LSOqo95+5p7EiBxcPdB0S3cOMAMPPtrF6Mu989yyXY0KinY5cli
Sb68wC30Jtv3g2Z7zD5tpQw25VaxPsBUN9zL2VRYrKnblp67l01f8UhB3dYtgnpbRytYBXL1WAYN
p5HXcwirvh4cXANODcKHUgWQV3oaTY5xrNHUyFtomBlvmmiqoq2L7K75+sroqNn81XZUk+CORTYZ
jFINioAPO6N/jaZJpYMewddpXaaT/jPlknKhjSEpSu4cvole7jtSkMudZTArHZRNmJqmFVFvbPJ9
0h+HL9cNImwZK0ACQl7YKcvupgtJuhkrsVgKW1s1Fe1Xs5yLmze8BL+SY77z63GQj++hCcjj0uZn
ypq77P4TL4Gkb2HSEKzo61PpwHcFn/wpO6FgW0Ul0o/WuuEdfcJOcIUCzbqSraH6H28IClnj5rNu
OWCrCCjBfwYphHglzXYX0bKzPn3BKfj0bJtMtJW7P5EKcWajnUqF34uTTpHcXf0bsAKFNKF1RgLo
/0d4BaxxVtWvegEqZZ1EQC2uXlALZDDbrD4ypVCy2b4nLriG2y13fcWsXr3hLhSop1p5RNkpXuaV
OQrpb8L/DYQh85xhWA90JxIr7VbuzaN/gGKo6UZBJxzLwyVOCdjpHSO+aG0eJrt6jb5NRTcK63qK
yxoN9ESTPbYlWTp0CridlCelu5HR1FLIrU16hOb7FyRWF5kTHwymQB1r4s/IiKBaEER6WwlZSPi4
m0CHjy0bOJ9Dgp6GpaH0TB1hpoaKrGiXqWKiRwcPJqfgdGlizdvxkmZk6/HIprPL9JUX28uREoKf
uRs8ilTLChWjPjmIzFq4W/VC7hqaMvW/e1WHGf8I0ZXu/oRVmVyDHBqPZdLrOiJ7zbyW9hHdp4mC
J5PYzcBbOUnWsiyA5TmdRsYEQ3ND8ckzdccuf3H2uHdBbu0rm3O2cVwOpcmDEpcE5JtQIbd6QQRM
zB49Yb4iNJlosMMAUdPTOyeYgJk7beNEcO2B7qQ1NnrX01w4qk8zP0xzZFhmOqB+3H8H4oAVJXdp
AAU6KbNoZLSpItlZ7X3YYgJJj14YZzZIE/9hwnxZ73w7E9VZXAPMtgAbSR1LVVLokCUJe003o6+I
31u/B6NTUNsRdFKsWrEfkjdYCRnNjG1oth7Dzxqu/Rn1c7oHr4jepV53MNeqGUc6rOmMBd0R9N1b
TqQJfTJ2s7A+Uik6rd/FYDCwLDOZvoMBPgfT5++RWBqgJatBOgsRqagSfmJd9lqkmtOoS8tCaHvC
kKUmccC1V86R972gvJbjvdCvkQ3Tsu44/g39TdBEM0/sZJXmGVF0FRT1qjgfp+SKHhpmFP4Yc+Eh
8KOEHJfTsUs4Ot4s+IF4KmuROvnUtsOYJsfSpO+HxUaZadTgZCt9Jg5QfvnfS/J11rymz1UresDx
NnijGMcI2yX99trW25sy7sbgaunpP5XS/BXxbrtXi6u/AwdtB4865gSZN0Xn6k8EZ45OeIFr5S9E
I8Wi+8wqOBqnjaUnmBNB4LCPGlugDN1g/tS7KyLmmE2TqjmB6tpxJFGg76BB0JpNPR9BbGZE1iYj
kP2mdU3FL/h9/beJSiixTUUg2C6thPsieZ8IHRrmiNh1MO9Ifbcvn0feUx+8KYap5qXStsvpS8xC
zhj/pLwYp+0egCQ2xXXZMBcKON/EBNkO1ZSeu0Vlh9V5OVkxLVtioC0Wpd++REK9KYDm824HY6RH
HiZmZFY35jPMN+ssHVqHY82RLxZh2t6PLU71Etg5xgAWFwU19sydrD7HneHZzLMSsB8jixSDE5uJ
tJUX0rmg+NGVD7xn9EULZMDJ5vyESUUBsZrRsOT3Y2LNDEr0Evl0sTkSa3Q0v+Rp0xkEgNq+nogD
uo0SGMxxbHL6qmKMHeioOLOgnjJwCjxqNtxyZRqjaa6dRCYcR5BPYn7eBz6VsBt/KRxIJMZkMf4G
bSR0zO5T9SclMlv6kE9VRwfysQQLfxN1Ucxb60sSuvVmpnFOCOh99CpiFDwQ4JwIQlgDFqvhzHvc
CEmDM31+YDrRJxSU7KqNFr1UStZkfy+FR4mSNhIzU3+P0S/hqALlQT2+fHrVCHEBR4hRhjiXoMyA
m9n0Iw4VJgZeF27TiBylp6Qwg6m6NN15rhoGZNEnbg+SLAMJ2lx/4oszxfLc93OX4FVNWXwERm4e
vvizWPCnoOMv9kFnc6ZgYzNcCEvOjEpI7Pwir/kxodu3rFVZU+lIFH46q/h6ejk1znmc85U2dLNh
kSLgH3y0YhOr85byuj4FvhwsimjRN13DTVDxmq9MYQTpg4UTr4vMgYnOIclk9k9JVfFKU7oLcetD
NbMTbudkiGihSANCF+CBJDnCX1wUMwqwil6wel6jkdAdqqMZtVY2dguVgcSB2OXUsz6hq5eVI5w7
HeiWVq5n5cdZo8M0JzmjAIhu6FDQEZ51mDIMZl2GDYvpYY56fc4cE6NIvA0C+KYASTK0PO8nlzzM
qulLcjzFtOiitydwepvOU9i+AkBO/YMH8YEV/mVq0NhJ5yo/frr3l8JwChPMCTTQjj70by8FqU0u
I9mJB0TGen2i+Y4zEhSyWLN2fXyt52zgn7lq0GUkXh0P1CQkqndVKWT7XaF1Ag+zUw4cZCjl28xE
r3cTPsOkLTVlYkFDl98Plet1JFEojwfFWvY2526yELqyQdtKneHpXlbm19pHhfJKh0jC69gThN9M
/Orj2383VDDvTIhhlulwHLcPCXRzS6urGCXAPWYH2JFbNih9LGRz5Qj18aXezTmHfDfdzfCqk1cN
Dq2rhFEp8EBf3odJ4AxqHyk0Q3cAYfUnQovH6dMpd1hCsXgxNDK2Pa4JX+CQ/d4CmAliagX3MKD0
GoUwlyziABqIDcKmyxXYyBCQGsGE4te/QHmZ7SWrXekdf/zsh8NM1RQQAklayqSe9Q4dSSuxGdFv
7PwkJ8G5WSWgXB6DSujj/MdXOhxl23NMntYBiiCoIB0mr3MCQ+CVmfWTBlIiP+9loY/maebSPQXf
gI4aP77g22I/BRrM66SdKfLCkGRV0Y/+R7G/z4KFxUS1P1tEUcwgLFZ6mWNR1KzbqG3AMyFlilVC
B+zcS9gZP76Bgxbf3IEGN4Ym/CXaCPLohyuLGyeFJUX1s0kASVVbalkLjUaaKgkzRK86bBnbRIfG
vuvq9fs1KW54vU55lT60o+R4ehmcVxw0qX/FV1yDNeS0sLwAE+H11AH6RadHOb5KrRzLt9Z+6c2S
fhf1WIOUM/nwEXZRQ882vRhIHlmAGqeU8I0U3RYqR2r3x4BqGtr71JhSuUw3djrsMlCFcIrp0kZv
51C3iG3ghegtXsoWFepavCToO0J7Vk1srTpowrryHPHZlg6WowzRFVkbepAw/kGcgdw+sUcgliRZ
qpy07MfD/27CaROxqXs/hLbzfmoPnCwSw1zUjxoIFTFrDFOSA0e49DoCeE1Zf3xJvX7/ueTqpRYp
NDUa5EDItw4qQ9Sc6BdF+9gfGIV1jnFIQz8/91C/5MaF2T1TLd0iHDhEzRbIIZKwRanv5uPbOHxy
9OOuycoJXJj/BM/l7z9mfuU31cS7TH7kNenPk7Rs+/KWhrg4Aeyu/wRzcriCaLyFcMgU+Q4aS9c7
mOQIbuI0kV33c9SgnzsvE3paZJnUkdXHz0WHjTfjy08HQYG7FIQ6+wJyprefdDzNkKqr0b6tut4M
NtFg+eBdY9KonHTTbGJ3WFHwLvkfQcKGeTl7TnjHYc1r6dJKWpcUDEceXb+XWFmJQ63F1YF6GnNC
AeXPV5HUGbrxtTtDTaM7b+/XfIRj4Os0cV5SHbkZDcvh4QwEVO4+jg1dKbLGUq/XHAjyuTlG85mq
YlfVZuyefzwIB+PNGEBUcaA9UYEEInE4Bh7MhBAnyXw7lBAKEXTXlCrylTHV5Ok+vpRujfrnfNbv
lMXLR3CBvo119GA+T7Ukp2q50U3g1s/XGjxSp/nY6FB/YKlnCXqpvReIdBiFaq50lvT1V+046AwB
ylAG13OFzmdyFtSYYLtE7zYdGznkm+Ws41PFppfKMp+OFCI7vh2aGHA8TqG4cCx5LfxRLdJFJKPI
bL6dJTAX/mysafsFNNbLuIrxXIkXL6mJ0SIDClRRywkpP75Q9sTIwl9v+jbVieXXEhpfJHM3o+bB
vhfR7IgfqKxyIgXy8ZAGb1+f1ryhGjBB1AAgAqxy+PoanmAMTDquYAMR3wHveMijKY/u/TyQLjn+
BMeHO4eYRuBbbaQbVfvSzou7EawhEnfMERRNY1qYG4oWxz60utuI82t3VczdmKyTYLT3aZh9KSth
Po7S7eQK2mNCqzwR+5ejF9WniZl25+xIycJpPRnzjdFlzreFOvJ4EuFzBWJbhKa7IWuY3xmL0XM4
KGZMU1D9r1x2pXznFoZzLlQ74lBSzdbCkX+XIE04KQqbKkEme8iqdT5Rwuut4ic6AO9UoaZP8cs0
pgWSrhU3NvvzvUxqy8OW4CekMOKuO8KEU91MwhnuUsdBwkn/b7dCBurJH/kQdk+FIbH1uV1HWBQN
+2weoDFQpKDjO/WimT73YWqs4KmPJ7Dztv2EXXUVJFn2bYANRdY8GvJNP7X1zYJMf0P4qS0rhuGu
Td/84vbKfACW1P20xOLeJoM3rBNw0qe56NIt8uz09OMZ8W5CEH5pdRqRim7dcagmGLwurHO3LZ+a
ioYT4EYlPURKB4/eJ6vn80/61+7E1OM8ZdsIMehgxD51eLaaMZbayL0T6AA1U8mxWUVXNeeAdDMn
hbiu7DK6TrvIkKArvVBuHFizxREiSX8zFz1qKDRs/mXrt+FJhSH4lm2oI3wYiv6uLNnT7b4q5cru
LfeLOWbV73JwgrOKrOWX0Vb2tzDj+LaiKYspgfjFl04Z8noNUfokNXJKVNYUkm9qQ/WU1XFPf86h
3VmxZ96jRXbWC+eqfxQiPI/I8+gTpmlGzqGUqSb1Jhovrp74Vuar0IZhvfWLmqbyCJX9249f9NvF
9OViApGiDrGInw+jwWhxCavbsHryTVGiz5rNG6uSdocFNT8fXWfg7B3X5RfKsyL/JBY+EOFxcR0G
EAYxAeg6Yh+GBJYhutkN1PLkDnqWYZtKjpw6K/bzMt/jnkHeDwl9M9gxcL+mNfy9WynvUyqY3qDf
TEGhxZouehA6fLKNH2woVh6VlA8S3GMD9GbSaS3N2QOalm46qiQwaF16P4iynzE5GrKEjl2X+5q8
1fmIAxbbiYiNy8WK3T3WJRJnbRT+pA1phZUnN85TVYkzhYumwkF3Qw60uISTjJ3epzCm1gs0+fMJ
RXe0FjIU14SNY73DcvFb+Vl64QiZHuVkivf0dJWXpdcX/aaOugHzRjLcmp6dfzEqzXfxZ2vaOXY/
YV1p0/hmKkJ6GSaNyQMkM0QhqLOUAETWZNCo2RO/up4RnKWJcr9ZGikI2hwLxifftx67w7FF5E0M
6nOaFbZeaP6I+gZSwrx3AR4Fx/cFbqLsjh52Sm3ypjIvrEl33/54Rh+0VGFW0dhVq27RI0HQQhr3
9pJ41Yu2ZOv8lcnMPSFtRpPXaFDGKYnKbEchomel9+L2STpmcZfGc3+WpqH5BeCNs/vkXv7N1CIS
RdOLJMsW7zJHjg20HGB8/gsGnilWISb8B3QECjh4Vf0iahdPSzdo47XxoMYMV5zyR1n+L4YECCSB
mYM20uX0+XZI0OJ0ZbeI4ldU+rRl84GVXPkLGFf66WLmNBdYP3BUh53yk2grw2j+kQTtKPdJt1g3
n4zJv5kSdBkie8nkRBh3qAldymEaazwTv2Jh+l8b3+qu7YI2y4LU4SlbzHAxFE1/It2qPC5mxzrv
K8GeIIp+vkqxMCN5rUAEp/BYfqPNbrxV0KT514/v8hnq9nbialV+gHCP9/ZvmIxT6dFchJcUz5SG
yLjU0c+6XbCgg2P1wBDRlWk1lHVUrHpaIqsNba09xitON2S4wnBNqbpMNm3ti+9QkEadtKf4URld
cp77abdvHGe+8IckPo49EburWoQ24Fxl2bjOpFnScdsK6jW4Y08eGUzone5Gck5LuJG/MAnj7Pk1
qnkiEMnA7+ziibiLPqppflZSoOcs4JS0iy+aAkLPSEv1LT6+4g6qvdoSRXZfe3uuaHZdOGAkBBBg
1hAKfWvadXVXTphWFMuReNJbnmY7WLyKIqaXqpDnE62NadKdSh9FdIB79xhZEVYb8Nb2N5BR6Xec
vf1vN7VxrHdjhsPz47djvdu28Ewgn+cTRzPNofJgQo+0DyvDxh1+kfVu4lt2N4+e6TZ8mqEzxwvb
py/HauoWKFxB69W/kwUi0WqJbDkdOaLu7rywiM9MMeW3dosfFnJFHu3arC34GOJMrCGIGK93/V+f
xY2Sv/7v/7l/KtNqk3YcUh77P10TMCtYA/6zzwLgd93eP9Xv/83fTgvT/gt6ZhBiyvEth/zZ304L
xKXhX5yTXHTfyLlAhTMTXq0WrvWX3gJIuDFDyLnoNkOvVguHFpykVUNWXQ48CIHDf2K1eI5R/7VW
eCZ5tEBgN6crGYleVvu3y6tZJnQM5khyijmyQcBKt85ADd/bMXSr9iQzke03qzwMiPePWMr81Dtz
wqIETof23hP9yquVK+MTbdPNnfPKQF4O9gPLb2xmnA2KNu2Ohjzr5+goRw6ZpmfoWEfsqQu/y3ED
dDXXIhoYp2aJV/FQDnNyxukfoyUYokAYCGyNaQ20BGLJCZumAzbKmbSOq4mQy/2wq5ZcWu2jHVZf
aRmkE0WByzJDn+Z5SMLLNO1paRy6rHdlQAJn7Q0VS0wxUJ9RK6GMSHfWqJtAvnzr//1qPvlqkCY7
H301uJMe7ssDe5L+J68fTeD+hQ+CzZ6kHkxAPoD/+WiC4C+E0DYTH7WfxX//9dE43l8mXBZBIExe
gSIt2a6/PxrzL9vWqUQPBqpHPcz6Rx8N38Qf34zuy4g+g7vgAICW49Bnl1nSdjvHNfYhh9yMlLta
9gNOlE+ijbdZRz5GLsO5BmaGrmy9K2osVtcqSGPGHpquhZSixGA9mMFlOaFL/WRXehvYPF+L3CYd
SOkPSEbQ4138GevyLmghMDrRXll1eGn67XjOsgWZbuEcJ/3y01AX8e67UaRIxFbI8SWgfmNqE9gf
4TVlUa+Boh7tUzRjMMCauj+DlhfDIoP/5WGFnsI7/BuOvTMHTO4ALGgLeuRDuKmOOGQOa28c3Wk1
zBV24QyhAbJV8iEqbM2HCiosXK0uPMKJHx5NS5seET/aKDrn6gQLdvmlyKkfF0bb31q9X53QPw81
YgRDLVJ9euHGGac1J64SNN8YpNO4o0tR35VfbCD1v6BP4kgizXAnZHxuDirdTqKo1gNks/1iY8Ry
yU4E6yRzhi92N5S/F2epL6l6Z7e2mWaryoyKndckFdb1ckSoUU17s45wGCyIOYLRBM+LxnVLK3m5
KnqnOxVWX1+gWoTbTxHynmbgxr7wNTypNaZ9g3EmXpHninzMsnb92AX0FfYXLdqsl2RYmc2Ew78N
3B0V7fZHmhvhlJOnaAWFSqEmigg/QopbqjtLKpntBIdr2lJGzPO1mdBZdWU6ZfWAh0z+wAYXfMvC
3L4O8eMm68nswqcsoKfRit4HAqairfDdAVCZdy3ZObCHHPMe8qQIvDUYwOLSLADtrEGX1meCvkmn
iqjrjuM0HeuitN2AYGLuZWiJVy7Guku6EFwnc2quozlT1wmI/22H+OVHKWqUmLPZ74LRN3Dh0fzp
qS3L5CipkkfVZnITw08/jcMAWKi1oBfbdgxOUkXFeYOv8BuWK+OLQ9/PM3PBE7DqZivnSDOaxiZH
LGmujBooPdvecURXL3y9FSodRZhqZvHwhCeqf8gtlRXbJV78amv0aXjCEHTUh/zHpi/QO0zojLC1
rWgO/WQ68wQXwEU/1s+UdeLbsMPt3kSyODJkwK4IwQqb/1TRGcQ11/RA8hFd9aeZgb9vNfcxzGoz
yO7BYyP/NsRP5D/OBoCOAgPoN9fRVNhnftJdefM0WShahcvU5uuZUenQvNeF+2qNv+ZSILlujf48
t6vload/9Zo36z3IOc8vwR7AxF76/rrxelTafXBN/4N0O3jLd2NonQt7SeytrZbuwhDLsp1Cf/pa
VeGwjq1w3KnS/VJN5TfhRDW5U8hZo7vqgZmpx8pHQb4aQm+krwWtAenEogJpZ6sF7Mkmj8vc24KB
VflaFY2/nAWIvedjkqfIhNcJTDlzFRnYvu/ybqJnCvTloZtiBqJuNoOiuHbjtlkQ98X/Z++8duS2
9i/9KvMCFJgDMBjgT1auruqoDr4hWok5bG6GTT79fJTssayBj3HuDZxzIUtdXd1Fbv7CWt8KSW3w
x+nJm5G0BIb0ko0DYAnaXIxzLnSE7oZB79f1fhoBFb8qzSZDCqC6CVfKn6S+yUoGwjuJgkbYJNb0
BIoU05I8jIWzpk212ZhcXQFtj4z7rp7uErhUvhW2rpDpOYi1EZIlWSLOm9mioAe6Xccaa/dOBeZz
PkyasxOKTdAXj0Ewe9OeOKRTMZOQ2z2yFQF1tTcCWbxpTls8BmOFclJfJw5N5TmHEcH7sxfP2hrh
YMZziIbJOjlqbJDvLiNzFAf90N7pLZhTZixuDKWcg1lpNPKqmGFiVEtgPCGPTfJQivU/e7EbPyKS
nT67Zg2vqWaWtgNQZx2bErwv81/gRsVQ2sdW6vUJdEGw7athqRF2xXRJLEqbs7BtUHoe2rqd4Uo0
XF0GVakN+qiWuq9CsLNQKmKGTGANq0j0Wv24SHLgQqfWBlAh41TdK8tuv9qMdm94I1myK0jLOLdz
UC0bAnFKFs9o/48gSYPb0sncd/yTvD8LUNgODXp1j/SbeV9B91lHqBD4O0frq2+gIstnS6cTL4vc
JRVuqZrHpEqZ3knKCIPDA3kb9225+V7b/FsF/kMVyD5x7Vv+vnl6+soMgrXC15+7p9+/6o9K0PjA
wpnp0zp24cV+mNS1QP9AQYFHlX7KI5Fx7ap+b53oj1y8cSukXV/thOuO7Y8q0P4ArMOl2UGcgtuU
XdL/+d9/Ca+Xv/z5Z9Mz28FfKhh/jWQwmPsjN9Tpi37pndjWWFo6OfWRfaE0oM96cZKPMK1wqod9
hRcpxNFnTje9Oc9RJQXKSamsPe5S7yAqO0ObGEvSdZD7X6Ww3SdV6AzMM73eJIkrSbHtUC0krnol
71WIzWw51nuA0/BotnoZcYxOkSAbfOvF3heggf1xxI6+d7I62bjEZURGXKTRsvTDfkZ0iHzQInhm
QW+2Q0BNWlPtF2WYz82r3Qr/HWhDdYSmuOz0zN0NcBY3OvCGaARFeGt0sX+ooU1yalgjWwpp9wk7
D7d5TY1B7M1RW05yZHKLa8t1P8U+iOpQVXCewqpLkkvTgTyhEfRvVL7oD8PUmZu6ZJUxGMFFxx24
8ask+a1MZQpguhgP+Ld4JGQiDmMwbvvOY3M3ZXZUdNZ83yB2P3a1We9crZhpJkfjlorllNTFxmFE
d4cNnxlQbGLKmCeColZG1VAI57HTrXo7CR6uOqtq4rqUPA5y0TAALcbJLlLtVMq63RamWCLcb8tG
gsO+CJdt9haggAa/dBqejKy1tzjIvRvylZ293RrVzgSKw6vK5b4dTXnxMg1l5GA+uapSSCkHqpaJ
eMvYK+T9AswtnMjD3LlDQ8JPq+YHah3v0xArKE/zb7CU5N5orfwwjIm5RxgTP4+Yk3Y5Ho4vBFIX
82WYzfySkAIdln6r2Heovtr6VTlustQH5QOHZSdcKFPIlc0tQTJmSNQwFMO5Cz6BKZy+JWjQd4te
42sS8YrAo/Mht2mS5c2ct6zrjBwwVjO/a8wcsVMtjn6BqTCeCSM2eRjpfMhZkLbbNlm3p2bsb9Kl
8E+x7ta3WESbSzkZH/H8tD0zPVsc/KEp7lUjtBNRkOMt/sbgbIvMBcJV2iCbMlR03mHQhmzegU9e
wCfC4SmiBcvbyc0WjEwmSXILAfNw5lo/Mg2RpKFozGrNicvhURNCGJr2oNdRaQ7VhiiQ0dwwa/M2
0qgyaoalutM05xA4oghTMrQunWu+N6Xw4huBiCE9t0b54madx77E2ceab2hHsH92bO4pxfPCC8cA
rennBRVltk0IKLtdRiXv5GD61eegRhh1Y2NWhY4yfHRaZd11PgHjwxaS1ZMdy3wbdIOxTUqAwVPj
mRXkcFnOG5b27UNL5lk+MXIdk0Nre0X30YShV6iNoxd1n25ql9DaUy0dX2qbCrukfstBye+9go68
w1JZu922SWL9bUnFRIxDi59DzAxJX+BVmKLbSrJ372sVDPGXPBawgLMlCDnhwtTArLLVh+aRK9cp
Qp8sPzIdO9soIjWWPCn1ni2AB4sLzTJFcnN0mnLSwsYf2AGPQweVKUYYa19QyAbPFZTO94IunitF
n42EXLeeQrhGTXBX9579ZbatvtibsWJe783CqzejlgVEJhrUCNvaAXAfLmXSAeNVuvFkJUtTgUYr
qVr0ie0SZx/fsS9iRjtmIBlaV0mWw/6lgm1uPX82Gzci4S+1+jMhpY6+aZpRg+mtQBrpmH5vET6r
nWNP/JGeJA87h99x5ELrfioh3J87V5NdWDSwh8ktCKY9+jr3Uge2OBZZwH2vnHjjFKVNBvRgeXuI
eem+9kZ/31Bt3q1EgCUJDI+JuNPcqNRJz3ELho1sOdRjpe173FRj1lK+4mwO+9w1T77X7R2tZj3s
9znnV+JmW8IJLG2ne5n+CAE5p0hmvRFZWApRFtf11UuH5sEfPfydrhjfnDw2wQ5byB5YNDFH74wN
dM1kT9LbArRtGTB6sVfB8DiLTzyjuivsJ3c3eZBssSKDWjR1oT8mCw4cpef+R4eUrnvb1mIeDnV5
LOGi3zZEku8ok/XTSD/7eTFd5w7PzkZ6bnLk6IwPFS/1WnhsxOFr+2/EDxK62zPLPuSOUGc8LsuF
9aofJkIVmxZQ228pW9eTIxpo5YnaUSECYOz1Bd2DlRptCEaV/IQ5Rrgf5DnkzmAvgecRZtv0RzZQ
wx7X6oJru3KQ+8Ptj+CejtFUNuktWhIIy50y/XMG2nHLwhIsVscscOL7PyommqFpUDDi2Ejv2jmZ
ohFr7Ba/SrJ3+QF2rSxGeovJTjkaF/vVskTHs5Dl/vvom/0FjYPxdcRPtUNyiObGiI2DK4X1gky8
3ZoBTNLWkMkuz1rIq+QrXQs8Us8D9+GFZX53h7g0uMHoDNwRFzskakV3aKXjtWicJXLM0j2Uy/ib
8O3sZiZV4iVuBv0KATzgRaRLJVAt+GL8RgdIbOlXqdKqXw0y/h1KMrVHC9W9+14dCekWGwtywX0n
HQXaERbksWJicr+GA56NvGg+ERKLrktV+raYG/2Y6slLDAsjMupKp3jw4C1rs7UFCYsaTDe0V1XH
5GCmjbioOsBOobGFXp/+YqM0q93YRsq8TBn9R42QApKCJfqU0PbUFtocCMlRuQEB97oHYQ+wdVgn
xNAIZraeGwJtNRJeTUc9bJFFMsCUZpucOe+mAveubIzEoQeQg6dbV4COr8c1DPTR+r0fTKosSZ+k
O7fZ/b/1fd1n/fwP9T33ocGI9e/r++vX6X+dvnby6/xzgf/7l/1e4HvWh4C8Gi+wbaRxTDv/LPI9
54PDf2HzjsTZIuDu/9X4rEdYpqAvQZKMzAQo3Z81vv+BS5hoCP7me/3v/jc1PvSqX2p8xKfMlH3U
FVxlNqb5v04peVzWFSGJDBd5MllR3ZHWgiW8K85gp52z0jsxPiaOjE+NnhGVOmZ1f5+2mJb2BXjZ
Iuq6sSTHoAgy+KsDcsp1FmC2hBkkSWxn9wG8o71XEJWQkLsZLUqbrklhpNbGwPb9pEiUeWUe9V4a
c5TwUk/jyjTvi2a5B9Dy1LRgyDn/CrawZKvLELeVDDsrXy44XpzVwOsbDxInJBb+Xn8NCgO0vaZl
5kMN1vYkuY22TeXD0G/5wsn1tC17HXWtVCM3hmYYD4QcattKasE3BocMGDAfMcQaq6U7JpgwO6aO
RftujUa/XSYZRIstmW+uvyhsMJATvPQTnz+yRU2u4wlj7I5O0RHKgakjaCAfDMelyO0IhRpfKB3U
zNDbYQ+FHLlV8DLmmD6juvT1V5Qsy8Vtx4CTMFgOla6WQz/J7jhqA9/d8Cc4pYSN7mTWB9GUNdbA
ZCXoHMaInFKsVa3lwIFAVWi2ifY2DJbzyEO2qkJ3sIybzpdggCfHKJ9nMsvwZyXgRroKiHlYKJ1X
K6tU3fptqX1b0imIlCXiE4d0+kUrpbq2ju/vv78/ub4rrmxClKjQuqNZ9nwYdbWMEfrQetrpHcLD
gZlV1PjUbRnK4q0E6ILTbWSm5PWZeZP4xoCMc+hBbtxQW6cwBQhHWXik9Gv563hFtrcIUYdgGQOI
rqnMwW41x7Gze1rQfBx2fZaYr63GIH1ntLOv77lUWFfQnr4GflucMPLJDd8dzoSUDoo81o6PDQ+R
506zyse07eZX0abyhnI9eMqX0d+lltm5aAkEzlFnSM6xsFNwm0g84QwSOd7yYQPEKNwQbyCWo4Yf
Mkdnv3UWU9Z7B5BcWDiiZxIa9G6o8nZ5W+pp3vs2A3sEj9Y30h8mFO6Mchtso4tam8o8K6AmwF68
FmXDawUAHrC7u+ZkRth++ITDsWuILOhJR3wAzDRfsGcWkUXa3Wbp9fhSsciA0IoBZY+C3tjB+rWe
MbUVe7DMWoO9MSW4RPVZ5e8LQ0dl0NivyJaGGyzJL7UP3zOaRzGhxxwWbdmORXmpSDVAyW+4LhGE
Sxwh8MHHSql+SmJmFGEGDv52WcrmDn5WdS81koknsNN3TmYbpyEh7tcwyV6rWMvQ8ro9VYK9nFJb
0JoX5mRRujjWR0UYeAhXiCEa0k5uVAAgoS0LbgwTxgWk27jY1f2otuBHcJozU1uiYZLaHumtvAxW
kN8qSCPnWpucO4LizO2YjrSCuif1gflmSTvqa4F9UwYiI4dW6d7rSGb2hUS/ZB2l51/rvjnSOQKH
bYOCPsRyJyqsBsL8TN5yHel8zfsiAm56Le9UfUB9Jx5FALxlO42ArId0tDJk3vXyUTkzQe+5SK8j
0tXTorfAWV1n3pvCI4WeaNsGeyJiEm1bg78l6avsbVA+6/h9qB3wCBwURgheHCaq685ngs2a+1Qt
8iXg57eOdryo/NhWDbN4d0lIQogRj0FyG5awIEu0J9/DWesJgXd+Sb3GQFnWdlFXmumTSzL5gnaY
ebHZVfl5pA6fo7GjNAT56Wah5bYy6oJR7SmKWJPM1XsDAnULb888NrHwrs08aE9FUXL4D2YK72NS
ucW3KPs2ArnS0RIWxcmrATM3E4c5ug9OJekOMX0bJwuS8PhboKriVDbcoaaxGPqPu6h1ObQUYQTP
3VSROQI0Ww9Hs0Fb4808YbrGrfdMcbpjW5emze0wmQ8G3pVN06ed2tQm6uQI4/QCM2EivyKdtKC+
8rSfr7IrEJM3zdJvofsvlw5y1w997r/j0H8ol6hlsK39fbUUvZfZNxIPsr/sxX981R9iEsP+YOAK
gX+wet18hxf8fSKK0e6Dvcrf2ZaD9TTsPyeiNgoUgzRIHFuoN/BJMqf8YyJqfnDQ1eEU0GGbYOz5
r/biv8gXHWouFx8m1gbPYgVv2lRsP6906XhIdxoGda0nK9iOEyCwsLHydRrvTeM9G7r5lKsRUbCu
F/0bp+v4sbClIgk6qMXLT7+9ux/7+J/ns2st+vOafn03uHbWqE42c6ta4K/vhn0F9KF0QFIlaoOa
akEnOngN2SBq7BtEpZM9vHljy7OdJzzyM+KR1/nFIj2b7bNXfwn6Xr/lNVIY+WVpfOQZ5ht7MIzx
V+B0htr953f8XVH6k7Dg+ztGw4sYiMUPK/9fik17lQgSRd5fLUS9jHCBgXwcEf+CRfLmxsF6pox8
k3msZ3hS0CDNhW7tq7GbDdJlmv5LqqQ0IpS+zoZQq4ZghSpl4OJ1TpFsYT6kdyj+TxVZCXJDDR08
y1R8H4yoLVQL95J1KYXrf/6p/v+PAUmOjgKQaT1wv19ltMhrEoK3Snmt+zh4bqhpTBhiJpdGWw/q
DjJE8NjGRvn6n7/teq39/Lv06A+wjFn08Og9EIz89dN3dJXYrUzqa+0vxtUo0uFKFGiUESHw/J+/
0zrm//U70cPAQcakhpDql+usrck2F6R0Xf1Wt9/F1HTlPu6ZPYVFm255vpRLZOkzgkgi/abqny6a
v+p06U5QwrBoQd6C6IXT4ZdvT3uUQWBGt+CJwnmvQE69Ux/xHpylkluyBJpw1vno91Mp2EuIovG+
9mUgj1Mw2zcKKgQ0AlTcRL145AlZXWuyUPbn+StdTLvRNQLMIocwP0gOFsrbf1Ce/KoDWd8/ikiT
HUpgEuRrc6b9fGjo7uDUjhNrF2OIq3egYTIJDa3omfsgtq6T0wRg6FPiB+2NWkRKxWcTu2Mao/et
Z/ncRHOaIHoEaPI16yzvywjawPsHXwO+uF8/5BW+yhwVqRxyewx6f32Xbudnepf21iW3SRwP/E0f
pMte9coKdv1ICdEpod+P6GvpOKBlRJ1R7+mX2n1pt2ZUlKJ6aEsQJYiBp+RlyqvmOEtcX60j2o+w
anDfIWRHCJLnWUjwSj6x9pD1dWo1eSs0hkkJy/U8JDwEsLg5ptWBZLbywcyTu4SkPYWezRNXVHxP
PYtea+OOJr9I6hHOBntYYGJNfn6D+d9/i3WCoFLWaMwm4eeh30gB4nPNZ0cNhFMVTjOWVYPh4mbJ
1WdMa/3joGseIRRV77FlFQP1lWk+idSYin3saUa2MuTiT3AIiHbMaqH9NlQkcratJG0A9tTREEH5
JRtbDEOtVRWP8FYVc3Qw9Kcu7oZo5vdAMIAZ3IqJzD976sTOMJQxbkvWY0T/TYkvotFE5F1Jq9sM
bXCbxkRObgxwyAceNeYU1UQP4zD0yleGVunZBDHy6BBusx+CXDN30q2Wd99tGIHrLKF2Y+EnOw0+
/zugz+kbYcqtgy2mpyBm9DQmO9XnDTfHNNHzj4O/65o43bACqA41/5S4ebtr+EWTxRnmMs+hlMUT
q/TGUXAS+zKOMBDX1b5zi21iE0x+P+EoQYfakbubcyX1O6ufArlXlqduXLJIyvh+mAQAlJBN21x3
X9I4Nc3lTU6aWnNIAggyRfPZBJrWWx2d4TC0+rUvetKJybkRy54g5j4+Vl3G6Dw3y+ZR9zTrmM8W
ssmBzyCG3AHkl4+r8n1oQTHPQwRFk9i6xZTo1L8M329T9BFklBazN6UboJ5Bj2S7t7iiprgx5BQN
PAtZvaV5fMtA1nLhZ/gtAiPDKmS1q8usC5g68/CKt4qgM5b+iKGJFoj12ia2Oq6QcwTDFO+m0isR
5QBgLHZOnVRL5C8OJ2ZtFuSDVilkJHaNc8J2JdMqYENJ5n/ThpFJ+EZvzJ4YX3/wrw5ZgvGptrwe
hk9UQ9RY5oPUOd3IvcMgU21jOS5iF3SyznZz6VbzQZeyapkkkCUSeTQk5b7LRAbpybXNF9wyC2YL
yy2qDf/XtVuS1jRyVfu6fmFgEFRHqwv6clukvfuwDL1FTCcwMeOcTqlEA+WlZtrvY6wI9SMPY+tE
SIJZAFzgHWybvkyWrW8omC1gd9rpUvkk8W41bpWOjGcwOJ3lOOUmia1k2NAm8HFmHv0eK7jcWr4i
AQtcoth6YuqsuUrF0QBLeID+X7gRMcgCjHmTxZtliAsCNqauDe7yeGLMAj6QSWmFP1M7I0IjubiN
ySL10sBrtwZ+0OaYZkDCt0Vgp1O4/jtUXSxUuHwSS0Q43MmPgrCgAQKYm1kj/AyA79VYUFFloT/a
mvUEs8scrm4bzBCpiMi4ILnlkZQQg8AXBORxWbsYIHj9Rh9TpycxV6XayclZsrMB4fPJJlnh3VEx
rj3f4OLdQV3xrC09dMabZytJsjh4HhmBNwHMkom3Er2TGeZs4B+l406f2i61DqM3JfHWLxyWlbUf
8zpO2eRqV3cj3BkCXe17iQfiyejXdebEssfHXzkzkR7NKs8O7ApMQjm9BCB8pnnBc62L9eLMcyH3
XikRWqnZ7v1IFxOfTTrVvLGG9FbjzBMseCang6u74pTsNgwZVXPsZRCbd3lHPu+D6bNIOiobo/Wl
V/1afKazunOgj6ltM1V8a1oxVqBYDfuFiFlv/eHXtz5xPvG+yKi5MuTjpxiEw69qxXiCMS5Gbp22
hIJzX3cet3w3UBUk/B1nKqbC9Fbg71xBPW3KDi9FlDRcKg3XeZjpgyBxcJ3Ibhl1kMjNn9H08BNx
gJC3ttbJ2BKfSWALTv6YZT5eUAetgQLy+D7hFIPq1qHSs3qly3NCmZufm7Yu8kefp8Ve1rpxFUEi
3sgRcAUsyTQzT42fBMM5Ro80bubOE+QkerO1b01+rZHuiflzURbOnRokCVFCn8fiZXKrRB5IXqy+
zQuS9O1KU0g39AH+upKYU7lDuBq8aHpc7aqpZZXh2RxzczelDxkE/TPxdrmzcczOTDj28FOHcDOC
5y7XxmRbmjW3yQLRKDjadWOIrxUH8nxCkMK9Ma0n9jZ3yGrbkd42bnnITOJsdIMJKyoo+5EnrTUi
uehE/huDguBJg7VqnJag74wvBGTP+BSZr4/k75q8lKqMNVZ5StictXwsCN7JfsFrNY79Rc1e+ZiP
CDV9Tx6w9I3OYZnWuHSiLeWyb2EiNZfaVfaN1pP9tU1FXY3nBGIdXF+HvegTlYj8ogerV5GjU46A
+BlR4uoafcFTYBaPZSKM7NVo2K6M4UIFNn9sYQEGvBhRwtvUI3LnpMXt9AlpPxu10mODdMR9Ztwr
qcXLvltx/9tsGbhIoSXk1p0qysW5Vm67Zn62o+5CjEvJMp+pbiR7opZPbfLrbA0n9NjM+1JiWlUW
qNixRK+1X3zcAWFhK3b3czzrMopb6YqXiQ32U552XGs86YJnrvVK3tVBbXDAmm2Q7/wqZTqlhrdk
7hzNDN3SKB8cQkGnzYTj3ya0eeWZixgLNg93rugt5j4+TRqHWd1k7KWRpnZtat2Rb1u6x1it0XWZ
UlpyKTqtnTY47jkzqMaG/lKWKIfDDhzYTqZ+ka7zM/04C5v7fkarnoV2nHo/yAX/TlL+YZKydnS0
e38/Srl+Hd+/vP916fT9S36aozCgwBDwY1byk78AUf+fayYGJ7B18PoyyuBeNGhN/hicrF4D9Pm6
zgwXQL7xX62Z8C/80l6s2yy+DWZmHtuAuhCt/dwEpT2ZR4ShgQBAwvgMvs45zpahdaGzkJyFahL1
l2qbEw2oMEJOo3GL2Yt7yPXL/WBKceNQ1JuvDuKbKzGtXXoWisIsMluhnM3Q2fMzI/LxtS+qboOK
GDp6OxNCG4zEaYdtn/cb5ab1uB+m2XgYLNm81WM83i4ddTqK8ppxc7F0HoQDiAa7rLKLg9flVYTm
YxyQKM/93g14i2GbQjZmudXY0FhmS90RhOW5u5TosgREpgFrc02d+gSfWRKzNhfFF+Fp4jZL2Nkj
rarUbRw3NIFEpfKzV8QJkh2rSDo7NnNnL7vFGFS75xnL31rSac3T4CfznUgdMR8TrWbFX1WzQmDE
G2xI50ZTHTYCqOC96TMkDmC3Pyx5Md6Kcq1vcGduJqrhJIplM+7zqfMOBJjXIsrthqBWkmrVKuAp
gCbYnepbZNTmR9CZtJ/tZor1pheH2CA6YF+RsIgIxHdqDgKvy/RF3yhWZDWRu6wPsEQvVW1E/QyL
2pZGMwBRTkTqRjly15q5GOF0WqleJFooaSE1ruGJswrFSOVk8aiuxY+SmvgJ6uu2Sbpq136vu4cf
RTiyXypyiM3abvxRqDs/ynZBxdzfSA5uVik/intdTkZMj5SCxRC2HNcLx1sOjM2dha5oZQsVlTuV
46n/0WYYv3cdnZTjtFSM0c1JGq/JjxZF/WhY+h/ti/Ojmfl+F/974P3DgUdnxFTn78+7/+kKiOTv
8ucT78fX/H7g+cEHTD2uzvjCRjMb/HTgBfYH1yDrhTOOzR4jZXbpf0ppmTQzuLMZb3H9rLv5P84/
i5mywb/2V4MSu3H/v1mzIzP76/kHVon/WTqdvAHjB1PkX88/AcGUMclgH53S9yOSgMYr6phxv8Sp
OlGZUO9oDdjSZprmL04jvRunsAk19g1jemiQwGCebbV3eknihLE7wUuNrSeXWUoCXstFTytt75qW
o3yY8zF7Attb7gtgrkfktcZvTRsjEc29/MQcedvPhNLhJcgPhDkh7wGEpMhlHdrls94W6KPixAV4
pgrzEdZYcSI7sT7HnsVJbMkQTmV9aZx1oUpRwCasSk/GKKnWs4qut9Jca2NqiXeqBG6hMC7VbdNy
irelH9zMkpU60E9l3ittCK4A9/WLMWf6BQyDNsKQtcQO13e5NxozeV37siul2p2hiLONTeNp0em4
DJcQ0FoQY816q7W+MUdbRzcz1iCDkJqoA2B1F8yGjUuCpgrAhUIzUHKAOaXefpkmvonVWQRQZDRt
NYrNj8LOKdYVEs19W6n8EDC72kz2REi6N3OiGebw0vhZfNsP6XTfN9nyGa7v/EoCsHWfFCTiWHO+
isxyde+gSI10wk93SBmGs65c8QmRhdoQwuDt2rEc955R8GMkSjEqrsvDWH+fXNrDFy2wwqxzyIQI
2rNZJ8yhsKYPGXK2Qm/qjXRY8xZtxSBLOyK3LDjtGmw+5IPshRidbwn5raHM++zcu/a0R/YYH80q
re7gEy7mLtDy4gTQLta2Fjibcwus/zmZs+DNE261zTO3JUIdu0s7TuIpQMFxWcDcXHCMqDHEG5O9
xL0tb/JBLx/txm73FbuJIJxEox8cVXpEYJWWdb/MXnZJEh5nUKspjzH/AIzJWgN5ZM8CNZPWeOOC
H70LOq4V8C1uzPrPLj8PSrXX2HXLw6wG6+wC/ttXrZu9Db6Xrat6A6xx69wTvLkcFP3klUPfOpuT
0xy6oUlue7uRLPIt1AuVLI+VNrAojNdg+9rxWZa05lsNAPAiEFceM/BShzwvCf+tEF5C90id27Kd
zmY62VyOojtoes9mN+nfQS/qczirwtiabey9C2v6isqvOiZzO4YVsP5jQ5DCDi6Sv5m92ny27OLz
PFltEmmJbb55fv3UjBZBBrKdiQyu9fsmdV2iDJj0nRxNEnWPYEi/pqPhGNGkueKd3iS/85JCkA5J
cfWZNEgEmCNflCxZ+ZGxbRWNFjEnOli+c57wIU6WlR3doWR+YpfVo2fJ/pPlYwBESWo8gb8+0ly7
p4akUlCmAJFdr6rDrMyLe5aktBFxeXDnqT+58VIfCQkl0LLlUT5wWLLUCrKjRzO+IzJdbDyJzyuu
Vf6Abcb+uhBBHlkFm+glXcua1ilePV1TH9k9a/etWTURHyg4gy4tzI3gyX+ndYohmSvOAitdHgUB
0sK82sdy0i9wWMu9KO9HjNCvWgyNr3At4z7XE+tQI2aSBNLBFKj1sfts9SQwY2LbTLry9qS2M+Mo
jUGjs7P8VxZMgsmsvpQZeaFzgwxlTm4X2RR7TfXMdebZYaj9XaGHHbshmXjesiFGv7c0w+BvgmD8
mCwz+r6yAHVUrqI/87v+rxyq5Uz4gbjMqzzQQCeYf1cMJglT7awM8CS5yGuDVVpYatkLhjH9WOrE
7RLPI0JzlSKWqygxbtLg3lmFivK7ZnEB+nuf9Vqx8VA0Aj6W7+4qcsxXuaPOtJewtFUEOa5ySP+7
MtL0S3cLXjp4Dlbh5LJKKDFFZjcoc34DZegeeCIuEYHB41UmdsalNOU3Mkfe0M9acFMNdnfXr3LN
fBVuanFWXmVRtVumosnOWAWeC7utrbOKPsF1mQd3FYJinmgogXPz6+Ilw2VaBaP2d+1otspIAVlk
H3t2GmWIQS7YWavgdFilp80qQtUM5KjGKkydAiSq4ypW1dHthHXqLJt57tutXEWt/nd9q1qlruTG
TVxoxhQFGqRQPtkBQH5iDfuaevZIMEf7sRzifWYgziBgZLkraBe27UjkSjh/19sOq/TWQYPrrmJc
AxPCKQDw9NskzGIz4W4lyoTHbcYtfparpJdND+reQnTBW+G62aaqJ/21jLH4cjIR6tabm3mVCC9D
rn1G2q6f2lVATHiNvCWvsDw6q7wYU6i8L/FsfESnE++MVYacflck46/RonnW3J2Vet21Q7lcrxJm
/buaGfksyuZyFTkrazI2zDGs0JTa2al1E9RR3WUsmiGiOxUDzXrQM060TL/HfL0mO+Z58jQ4FCJo
e0Q5R6id+nuRiPLQpNzSoWq9AgyH7ADdsIAV34KuLY5jmbLNVJN2k5nVdoZQcDcyyT70zvDmdPgQ
OGthHfjDNHwqeveNoKV3PR6+kSLx5jfqoTZIddYWtE5EcVfHjnTvbSeyJxRB7Yk9lvc0toX5XIDX
+UznqF4gdr/5Y82g8t3NiEsrTi1jPn04tUKKsd+XrhKLe6HUIvY5ZOCsOwzDkARtV+zijcJrtBkm
Nfh3ohczEV9u/A2rheUfynHig8OhZ+KDZqQVxY2+H2aqnj2QiOaCRl1r3loOUGqvNcJHoTgSxPVU
J19jzLGS/zYUecXZYB91GrrMe3PY6vwGQinJ77AFlGcvdYzuiYT3NN6XC9OhOlJyWgiVSHon/wKv
QWofHUj9DsbnMa6xgmdFcxReZm1qTZ/3UNfr3ejKFwydE1T0pNzoM59kn9gvhMxOBzdrvWiu+uHK
v1T/l70zWY4bybLor7T1HmkYHNOiFx1AjCSDs0jlBkZNmOcZX9/HQ6luMaQiK3udZmVlVplFgoEA
3J+/d+69GxeIz+uz6BA34rJ3dSYUqsIkPQ3ZZRQbcT21yGOxRNk64lx+YAdR7iMlDi9R62oeUqv5
OKA7PTZ8m4cFZK2L4vFFpO58aFxLWbVCgTgvpnmFQzjllrHo/QovkOYijvf4suDBPvtDGXTE33Ac
J5GU3AYsCsiHErf5whw+qZVwv4iw2/dBEByaXI8PnRpeWlqW0frUqkukxJ0/h3b9Z29Y5EQwqtjG
9RCT5d66a0ZgAdwRSNwYiArHm4hEpI4+mUeIm7Pr1QoSMNNzuLtA/SbAoGavInRxileQBdoXbDUs
5wkIDKuiz72QU+RHiD5pGEdDNUah+88h7t/BpREKvtm0+u8mxjnrVdfq+4/8aFpJuxgQHwPDS6aE
J4+GH/APXBB2h6Q1IqWRpzuOVz/OcDaNKn7qO97Dv/npDAdFrTuOyq+T+YsYFZ2pH99SQ9Kqen2E
I0ibqfiJk+YsR2/trIWV13bbTqk1XqKMI9qJOexInAgAsmmVKhMA9BE5FoR2t/TbVM+zXH3qUGtq
GJNWefug56JbmhXNe/C/DDujakxQEhd15dzHRBu1Vuf1SYEHv1eNkyg2whgZhKM6n3cJikuc9rH+
1PNh3/R4AA/UJV1f0KwpsjlBVzTE6NMgXgs6Zcl0KJV8UPeU8/PVLOCs0R9WmDBaz0DKw3YsBzv0
1Mn1EYxUl4mMUskxxtRWppnqDxE6tMID90b6RB4Zcxscx1zqypr2ctYseFhYLMR3SzqYL7x/yKOx
0hyuYuLumzVjQZppeLnSJ3eNUOWEhbhqSyxO5viAFtSmeQhB6JImQWAfy9u2VhQwDks22Vjy6bcp
Mkojkk24SrbjklNnzj516QqR0LHLZfNON4PiYycbeuOpt4cRY+dHdG/w2Tl1/0g8WwjNoCWIHIfm
oGwTBktJWgflWzXtSQ+YcMRtTD6oODUYyQ2pLyUgDdyAzgxl2LC2woqmZKs1l2NZapWPyd24ZvQK
4hOno7m3ZE/TTWirY/HHtBuPcibf0WkKPvCo+wou8eptzZRcP83LDTk6t05T9CHp7FV8mq3THmTO
7pxm7gAMmKoyed/VciRPiDPTeV0O6kc5sieCnen9fJrkA5Ey1Zfe/d/sIFZfFlNDU27yNm6k18Sa
gfT8kktyjuEwSk7UmNW9VtBBTeErnilBrVWgYn3rVST8sU0y/vD1xr6myQiGIIEE4B+79gish1Mg
WwRmAbvCeoOCb6K6btzrScINNE7lNA3gITqxD6XEIKzMMKuVGfV4QzA+3ndBou87iU6giw7+lMUJ
J0KifT4RgQplATMypNuwq/WHgAP7fmxye6Nn2JByfAvae0cMn1UJbgwS4QhONAdvQLzH/MzIvfnE
e4QS/cgt3GVTiYM4UFvboY2sYGWiKtN8U6Ij7YkiaeFJTJE1xxpz4E9Zlwc+Y+D5Q4+38C44sSiK
osKlVBJRGSSsMpdTcazNBIKlO9Es+hAHnikRFy0KykcrrLuVRE73hRuHTx0+HBPQRpDdpRKVISQO
KXWXk0PE2QvVr8DNQKTqLZJlMJETcVMWAsM5xyQf6qKqnGTVm111zTjIhfFQs6/MgeY99i+lN0V1
shqm2V0VQfc5YUbOuBxRmOkwLU8yzO5Kob8QAPJkZo3p0bfFtdMddLtJ/RqrxVC2iOuo6q0bYOqA
gyHoutXPzT+7Ijz4vyEiotnDMORf9zZvMAlo52x4OQNjCbiVP/jX5mjTxaR6IwQCyyTZjqRf+tfm
6Kh/oJkjvEMn6ZfKS/u/zREyln8kpziIkhi9SJ72R4PT/cPWTJREGFBRWOM/8Ld2xzNPRsJQMGpF
XYSDJ8ZRILJnDc4sN1ps1NV5Z9pELfm9Vsa8Z9mIl4qcLCJFTDTDy/OYjv6IhNPl6NI0e+Hg7rsB
L2QzjDJVgQtvu8z0I8yjKD5T2JDG/VwRrXo9WlDw+aypvoh7khiWnLHVKldagla1WfiLlekVGuxW
U9Y2OTXdiqULVXiTALIRf1x+aNq5OcySycedXl3byrI8BroCsi9I5V43J5A/kkx/mEq8Xz2h/qSJ
QP2fBADpSQxQnoQBqtQI5P3EehEVu9he4q+KVBKMUlMAcmU/m3OZ9L4rNQecf5EfoFyCvALpbFEw
SoVCKbUKrhNmF4PUL8Rl1F0NUtOgSXVDoAYIHUqpeQACSTeJDfsh15kQHTw7rCJ1EhmkzrRyqwBE
XuoonIbbjHsv4gqWbvVQWGFP5BHaC50z11p3ufNCKjPGxc1vOqnW6KRug8ZIeZP0aDmik6yDmNbi
YEqtB7EYgZeOEcswkrTOa5z8qoBYU9eMvZCKNCnerdQm6hMzwO6yR1LSMoG+19q2QAOF425GoyQJ
K7AWlCiyYfphylJ9k/SGQ2cvTJCsLEFwRfIXQn5DTb28BM0n8qy9s63SQQxsBebBwBb+GxBvsRa5
dmcPN3KGxalM1FsRqjei7+MSD0zdoGHc9h81rGYem9yYrul0mx4W+GvgF5L18hTfhIj11yim7OBm
TXDpkrZ8a5J3cYV/0FNMcqhPslvKZLufNwVzuvuZo/MavjvfjfTb1FLrvDRNkrugr9XrXmltP5jE
uA+tElmc4axzwRoc9WrpU24wOSfLK9glbmBueitPv7nj+FkLXGVTCkEYZNRl2h0POZvSRBgAe1SO
LNw11kwoRj+FOfaJb74tedo8zXYvSjWIsPqrLV+J2uclx/BnmTA8ioBDVubs8Fe2kemFfRisNGKn
D2zqyjNwKuxFFtV3ZlZVlIWme8Biv/YT3N7XjTbBPIgmOhpDzXPDYwtfgKXYtgLcWvVFFJNvK7AS
rCBaQbvM6Y4eoezWxBymtpbI51B7dOj3x5vW1eh6otVbBJYzyRiFkUONNmUW2a8KZlX3up6a473J
bmbShKnTSPug4bOYrFUziS9w07ZvOwc48GkSS052gJZkxqZwOS+vMhoDXH+Ij4hocQk3KvQhGW79
gyfzjWXRVuLsP7lGkezHUpLYWbmwW08JjhjFtiEHebiH7BHjfZfGRBSsyGRIjGNq4EL+MU27Zin8
heEk0+DIxKd8ruiZ+UOrT6xsfRyGH/FADzMvibSY70cpcx5P4tzU9YSWJyROL574+ITJYMuUJYXj
rOsc4iLczZ0jPkoztO4z0YxaSsdEQ+g1ALd25QFjagOb5yJIO3jXMc6VXeiGccwTokI9PhRYbJBp
VxtAOHrX6AEvljat/zm//ls7NWO5N6eQ183XsCx+nkGCTcgf+XGA1aw/BBNIDYtr26CmhLH+cYBF
vWKSd+I4zObQqVhsxD+sUC32aPIycO35XxnwX3s0MmBwbF5Lg6Ifl+6/Z4XKQ3B2gjWFYVo4ygMD
Gib2yWfyi7Ttl3Ts3fgmSV06sJ6hqXQMmzC1rt2gEuJWWHXTbstMLYif/Q60jhJuTYOB6PRjfZrU
2ymuIgCfPKN30fdxvukMSko+ddrkq0q2BwkjV8cbGVr9BQcVVFgrGyzVARqPHHWlUx3wkpSRnjrD
tnQF6kDK2ENOduU3aUlYrty2dj4pOmEgk+WEB5th6KosQzRrwM93JvvhFq+MxcerFQVLihSEBqPV
96tab3CLWbKqYU00hPLI9OGTA/qBlQjONnQ97aNFu3UfL0tyOaWCYcZg9n+OSa+vBZu6taJNH901
tqSc2nKab4Z+CVwf/DonS55JpkK7c+mcdVtnle+qESgKu3M4xKGHFM36FI9D99gOVpQcTX1ScKqv
7Ou4UVlP53iKYi+zZtPrCFaIVsSeusOqVbt4vrfNrit8von5OZhLLKJVl5PwPAXhPQqUgDS7cmb5
xQccqM4KootlnKZnZKGayeo7qfsQw5k1AUItUkUAUm1jd1YUrmguVk9zM5H/G9YJRKk95AcFTrFc
KTLl3suDxbl20tHGnj4TPBLJEmNZh3Fbu3BwbtvGtzJ7/tj1c23d8El0FQSXvGzfzaLJpzsLuKo2
mJgoSfTNbjKxjsI43bWx6DdjaFg+fefe78vIvq0XYDf6+mno63NXYsaQU5OVgoClvNZuFdMd18WQ
W4dAoKzB6sC0voyVq/kTL83RRiaInm8mnDpdhbPraJu6UKpLCoBkvlJpetvVAbB6xHzRJQWXhZcb
ISraBZg+3oi0jso9HC+TYZUMoLDAeze24MzzVlxSYxWcQCMGSw7cioYgBRs57t4tPg58VwuSjPu8
KljybRl1/SFrBrvGIBgzPTLBOF02GEnmnjFNUpOp48h0IM+2cS8tCO0vNJCIHEkywkJxM5pz5XIw
cd30AoYKR1Kz48sBa5YLKyjGFwa26AjwAOzXxA3m834idcyU1U3R0Bux1GiHJ6Ne7khdyXBV0eaO
caEcF+1UeWAu2DRu4mnGMTyqBwSsJfF4vNmYVgVAseS5+qBDPUf+gInI5bLEvZxmCcMr2WkMv6IV
oRGeqjQkMymFG95YBRkwDNZRPVxNSz4eM4KBt01q4ygXGrg2qnjrIIO2GX1mih0faehkZO3gXIM/
nYbjqp9nzvisx2257dypxlJZbe8WFAjLrdsrn0n3LHinFKsExzKT2Tx2pIsvm67G4GMT9ph4TXTs
xcqZ++hhWfA234qgaoot/zAJibcpum7HSjTfi1qCyBywYHlj5NbWNlMjcGI7CYw9Er7m26iIR7O3
nEsjpiNwP5BzUu1GihAEwME8+U6laBdG26pXC/2KW1GMvI+BcBMm5CGrmYn50iqda1LZJsM5JIoz
p76DhmG6nAhLuWDkWpCJVjXp1nGCdk3jRPrO8F2VGyIdE19fhHGrVLM6bMjxyHy8XvQLdK3u2nAS
mFSF9kPki2jSHqpFxL5qZDrfc4pt66emtpMXdOIKWqZs+NgymG9ImBaCd01MA0QGnYpcs5Rujy+Z
8AhdTRBK4X/fXPB/oN2gKUSwrTgdYgGzspwFgkO0ikn/cgaiqVQs0zIx+BPifI9oR/xNTashQqgY
qmGn1I1RrgMZy0oajMnA8Aqon/BxB9PRB40Z3AfoqSfBI0xcHy1TvhsmVDvLwbGarHvND7tg9jsd
ph8LVltlFNvRElXMIPTKaWRoFLTimOU6ZVGO+b12NSLyulq6xUq2Tl0az3U3PcNOYJOFYTcqBi0G
dvUY7XXoFwb6mFdQdTJ3VWvv8qTEdatk/wpvKXGDBoZeZDPqifwvMQVDOaQVdcuqcRROqn0XsP0D
db0DdeENp9KK+Nedj6u4beV/qip+VVR9/7kfZJfzh4aul6RVvP9M3A75lX8VVS7eiXJM8LNziuRm
f3Q41D84CwG1IruTlilI3v5G/x+R7+vqidEyAmeYMCo7mYVk8of8jLDGGMWbKf5Ie56o5QoiA4hQ
b2HU6XvQ1+4iddfV9F5xWOrw79LqGc+SgRX7shTl/LhwVKSGQWgRrjDibLKVq81lQ22lQ1/Gghn/
rFQflwrrEB2Ah7n5RRAjeF8XbYVhgIYziItsf8dfKUVOcOYpo7ti+GonDtKFOqbhiyTEbXm+Deuu
VmZ4BlrlW0xDppvF5u+tjGje2oPAzMWUVtIWUTOX/Jk4dwRjgceJWywbBiqYH/SIquZ+TjQSw4RS
VLvsu3WrFiw95OnJ03XGdQM9Iss/lg+uregf1CEI43XehygkIPAV82OkIpHh/Du67G0lEb0MrUcS
M8abWrelD0gINntcXCVyNmWKh9odIi1ro2ZpXotVHOIyudHboVM56oJA79ll+H+GGmqe54nWQ7EF
rbBWoSJdbzFEwtEg0KQbrvbdR4kj1slWKbcC1bZWxCl/yiX5MUgGpDzhIO0JDdHC2nnGhK/DkEGy
I2NR29seH9WO/4W9G4SJmdTD0XYSsJNUEiiZZFEolUog2WB4brJbcEJgpSaHaWtB3hx3U52glkHy
LU0+bmrUlZC8sC80dMFgOtm0UGY3uB2seXpMJS+jSnIGs+3IM8y+9Ki0za+KJGwcydqwtyFooKu0
oVCJ951kcqjR8H6JohLtdFOgWSi6A/z/Tpc0TyS5ngFoj7k+WJ5XgP0oGvxPCwg0ufODjViIqsJ1
209mqQV3eRrZ/iQZolTSRCpjrgtbzdp1W6GijCR1VEr+qFa0aEs0t/vZOuFJyByTm0EyS+EJX5rY
3o4ubfoIpxZNORQn1GmW1FMj+aexrpcPhp49JApIlsWUJfR0gKmYLgah9rxUYjTEJsgCsQ/TfFhZ
krVqgK6CoHVeFslhuZz9Z2Qt0FnNQiNwwSZdk+RWCsI1nFguSXUZw0J6uhUGIGKS+iol/xWUtvYR
g2XnqGFYE6z0sdu7SZrtGZi4Xi8pslbyZJjQoRQkIepilLRZJrmzXBJolWTR+qFKnkloTT7yjTLl
ksxaXy7Zri+K6phKoq06wW2B5NxQ8C43mE4Pl7mk4PITEBdINm5OmCZiXGSwrBhTfOXMjXHrwt5J
O05e+4yEY2VVOXEse3rGde/07eUgebxJVgBoieGlqnSIr7oorR/6tB/vY0nzGSlJssoE4VdK1q8Z
rO6iM0tXWU89QKh6wgI1SQhiXBPsK9LCt92ihr6aYAiH/ZP5zZR0oWDS/wThA3HoKvtCMogdMGIm
qcSgj3A+cs1prYEs6qCLs6nOCIXwi0bmiHcrfKMhSUdVMo+FWUE/au2AILGgrxipk79ISrI68ZL1
GJMIOWPZVIjxNinN+hhJwrKkdXgbSOqyl/wl05HhlhsSXE9l1T8hqNI8DPNzn/cE6zRJcY4nnvOE
duaS8qwk78nXztuijIgl7bT6YihWt12cHER0ClCFTciMiDmEILVPMCmaZ/h1BMnId0z9G/ST5CAk
gTpLFtUFSsVUfLiKgvyGHp571CW5ymA62y6mi3zqBLaqknGFfVKv3C51qY5z/Xaehp6Nop3dS+aK
2dYFlc1O0Kwm+dm+D+lqCxeoNhi7aR+nWnioSoa9oWPFHjejuOoZNdGMYKmRjC4GM8lBr4V2bwEj
6h41YuC1tUVGaTKC+I4n3BcXqmTXSgY4tew15ofpgb3EXZNQoP+ZSGaY2h7sjpPlg9Yk7V2I6PSo
S7xO6Wvpvjen9WMLD3KcTHu5GlrI5Eoyymyf410Wl4DLvD32ZSFpZpxuIDJSyTgXhTkelDAfoPu0
4Thg8nTQEaJtnLiuP4ymidrQnAN/FsOyNTgrAy/11UfL7ctPDlFT3zCmx9LHkhJ61w2/jOmUELGI
u2fQVZsRl04yI1vTZ0zReUopbdZdpVX2jgZgtFJbpjBV7mgZMmvCXD1rUZJDhhPRh4BJ+poJIrbb
Zi6Hebg7fSuEVtPJHOonwqYsa02XM/9khKGzLeopuOq1wLkYHJKYsgkvmsh1dm6f6hi+6+xvKxwz
s2MnVPc6cfL2ChN9KFKHI2Fd4kofdIrlJyI1j+iDh5UyFP0TvigWzmkYpnlQN5Ozao2xv63C1rlc
FHf+ij1XBnvTx2zXLvf4Ihs75SGKTOtjHZcsPTQicUlrlaSQi3YFHkVbfU3wLVahGLAdYxWH4b4Y
8Dl3slnDU8t0tnZXgoDjMo/7m+4qtYdQj7FiaTsvqbpUuGEaL6JvyyslLPASC8N2RdvIuBwJnGEZ
nPWbuV5ULwwKqD+zPdSZoW1BE7xhLmLfTWr9qseBDOQUi7YmKsqbMtSNR9vpBhz9lWxT13jQKti6
VujNSbax2ByzNG59pTSq/byo7a1thuIz3j4k82ldhU36OLj3GuQCzfmW+Iyo0R6gHiIBfV6JmzSo
6Y/rw+TeZmFhbzFYKPEAMC4dWAK+9lyoV2SKXnXCQlTe6TQJYqX+GvWo+rBwH90dga72zlaSymsR
8RCqMbc3FU2lGwzs610S6fpuMkw8LE3k1COjlGUbaI39RC2gP2CZkBB2ZRr2Nwf4+GNeOuYmSKtn
s87stZK4t4betIiHSrUjtGF02h0yUED+pEuiw1g1CgENeotmW1hNwKZdL5/jqslxkYmD8aADkpsl
29uMup9HU7SbPEE7ChGVbrSYzbongIE0PaexE9+oF6Ba+lz9EaF17bd1g8a3ya8HQgtwIFtUsWW/
AzoTONxmHd5ySqzZO73MnGs8SFDrYsr6kQLNaj0lwZ6rnoNdXyWBF2L6p69srSFRwsxCzePJzm7I
ACZVthGobLCrLClfB5JFUiUd76ymgfAkI2RvqXNx3aX1yHtiWPjs0VH9QuEbrQXWKYQqsqzgm0gx
PVGpFqtOV8f7gUiQRzUts0ehUwOCUS7CM4O6vq7Szr1YYDLzdWgGe5pAfb6iJWQAzeNsO6ycIdjH
/dAskBRGckg6162RdWsxsZGhW+7ymm7NVyNP7BZ33rSbNYdk1dq5xAOREJHOaQ4mgxMcflrjSohm
Pro1jrNueur51dMhKsZlHVL4Py+Wc5FgdY6p7Qg9ER+LmDElbNwhxyf2z9gW+qqZQd/qwHIpyXLr
WcO/eT8raOqHEV/EmnnSujKWlyaaP8W2cutUApImGiw/W7Ro1dYEhZRdMW5VgxDa1CS1miPCRZxp
OaBn+MjXgp58dgSWd27vGxnFjZLF11jIGVetKT5qLf02TILwRcPBy09TpwEkzrgx+YitAbbGK8dg
gFHaApu3qGbyAn6CCwvy4Hi4JpYStL0pCOSkd8U4zKJfTFdc9xZlYm6Z0kFaypnugMi3toOZ4oJp
8cdZ0UGX44VunOtsmYXZ1/Rl5TypSK8KHr8X5mhrxIPBQ9611q7Chvlg6jRhJD6MVeEovAVT7wty
+ujfVrazgRZZvKoNTBoXODlXZRceCwU0xU2T+dpU+XCJk6HZZdxn1VXTfXeB/OnUevPdCec/ij6/
KfG2bP/rP8+sUzgYQp0RLeSgILLg0M7AsCgQGCz0TrwHo+JYh5EFlOOCRo42UWrdC7WoP1fUUgVb
NkPFty/O+fZnc57TxS20JMQ04U6juWcXX+KisealivfaVDafl6QpLsngjWjnuund25eSI/yffIDk
pQwNVgZqD97uFw0n1hGJNUU5l0K2Xqx5R4h+LTAL/fr2dSSw8MuFmHegldTJELAsecN/Sk5Ky3kW
dBbDfV8F8yZyGrG3+okWURF3N3WTpu7l4JJJzZeev1R2KF07ljC6VhDqcbgOUId/n4m9ykZ4+ytm
pkOws7Rc4kxrn539e5VZZMcpY19PTKbVvJm3SLw5QQscITVfDaPm89QPfM/ECHz35vmnf/RO/0gK
5rjP/7p/tMHlKX4tg/7rZ370jtQ/+BUq3WXmZzJ/8Cdoxv6DAZ0lOzo6EYMn6d8PopRsQpVn3GX8
BYtpG7wHf7WU5BRPx8cJqBQbM0nb/J2W0i/rBj6GzBAQBALgGAQUvH7MQyT0C3rdHjKjB0ZGVkKl
z9bmXopetnFsk5eZyBaSHVn8nb+3cNCbQ5cF+8MrxquMxvv11es6XNyB9vt27PVhbc/wEVqsZ+iW
4nz309fymwXybI36finwWcTmgrjd8/cZs95B04hH3gqNmDIa2ePKaNGQgO3W/49Pxa10DQk2Wb9A
uouGVe8sBDqBCWPxCcMDv+m61Osmu9+//akY2f68Sp0+FTGnwMcGDwUA8usbKLfPNDO5gW7MbG6Y
dbxIeusbhvt+WASwvRjaywRHNjgsK7y3L362Fv91cUL65FOMFPZs2e8QjAVG1XVbSn5LZkFFdK1E
ffn2VX794kyd55IITVS1GFWfXaUl76nFjrnfNshuG55NGQBvTrU9rJMqh05++3JnTnp8KFO6N0pY
TecxEfJD/7Tum/WgY4Hf9dtwZnQA5v/VNvRvDi6rKy3LmYwRuPn2FX+9jSDTYEvwa7SY0TG+vmIQ
cS50jLKXiirgSFAlviy3fGf3kLfpp43z9Ll0nL0I2cb6lzb266sgSdAKhuY9R9phXhmKchlKjFSj
YJrU3HznM/3uLv58tbMvDc/IsA7NrCdkDwPZgOZrOEDQVElKQQdzDbCVfnr7NuospL98QgcLThNS
gV77+VI2RynTnZHXTosscY0sNPsQqjI7u1xQaJRhClQLsjUTwoLw/4vFmfRQmcauD5tyO/TusGZ/
R+8y2tXnaTIUgg4EhCDHsPsFh2novNDT0np5Z2HSfvP9GypCLM2ioNF/eeKcFqFz2fEaxSMhLCuh
EK21IkpsWNOIU5leaWDPTjn6hKIQb4D46k/6ZdNNz/ngCOlveDQt3WuGBuE774L52z+N9Vm+4RRe
57aSiZvhl2ZmHR580RprbNPHvHLyagcH5bYO28cpNhJPHS3wuhKh0WEqkuYS47EBLHHqkFLLEaW0
Kq/nQl0ZuGD5QQF9UejhfBH2enPUaYBgTY6qEmUVamdGf3gfNSQtYIH1oRucwHNx0+Iwp9gbw9Dx
nzYaZw1AfujSBo9mJeu9LjBddNPmRSTSx57D7DEVs7GajSXdNEYf+6PSXZcuxgs1kORqxruYPlsW
XNLmVp8UTmfbpEB0Hpjzt3Q27jqnS2lphWjMrKi75jcXm7ef1l9fEIKAKAx464Vr/VLMTW1o9uYo
v/Q2OippH2Gaqe5Bth4APap13+fa334luSL+SuieQCZZb14vAG4zDY67pN22CYI9hy85DyZGR1wS
zcEBzrWe3/6Ev67baFVYbcCCSfAiKOz19drQHTgF9d2WOW5FI0SSieVIb0VvZv/tS/36mDq4HVg6
qlFXxS1O/vuf1uywN4eEzHh2QYe4gFKptX059vY7N/C3VxGWQ5mCcxr38PVVciKc827kBiqQgc2q
tl1lB6bv3Lz9Yc4Nflmp+TR4KhC8QG+D7ej1dVKc3zSLBHXa+FrpI3lNNtaU41TbFiUCkdampODB
x1QHV0fnCWOtbSnS+L1lCc77bDnFeYLTnAlFieJanH1/dMTEEg92uxUI6tcjroYbrO26jRg7ICpD
LGKPJM9dN2r5NStH+y7tknEbmupwlS8LQYlpGbzzDZw7+JxujStRNERzLjXr2bYSCkXhfGW02yLs
i73amGtX5ci9oOY/BsjDvcimVZvh7eZlzB6v+yomyjNWdZ+Tb4nDX/Y1Y/5+TB16/cv4JxpZnaFl
V93PRR/j0BObOzOMxkMxZ0ck9+8VF7//AHSgodQxfCBw4/V3S3/OxV5+5KZG811IGOiGAInwMWIV
8yqQCp+etOphU9+xYzX5AafAFye2H9rGcuVJNPAmVFBrDOXc25I0ngeHnNwFBdLBcCJ3M1bh7I9p
orBXdNkGp8XqnS1Bk1/76zqCx+KnT3D2dI4dOVlhObfbGZz6EADMHDq6Y/C7qt+BZa2MnmjyJFGB
XIgkkOO6d54C47dPJgSj9IbSUSOcve7OzFqCBWy7hRmmedkTePuJsurGFi2B4676BehneqJzF33G
jLgj2c1LIHBhmCO6W2G70VViMxtwR/BWbcxXtt5XHlCgup1Q1HiQPNrXudA0lkr73jbStakmWJAq
7hMyGGZ7g6leKsizdktZvtiDyqSDC4XiJJtzW/Ode/5r6eZYnAaFoEKwyEE8u+Wm7tjk2LEg1En2
VAQMz5PMVxZ8GsrFNN6pE3+zbNPKMTl5EqJArXh2omizlEYai862CotvLk7O7Nq4pQhMNN+5kvxN
Z08SV5I+3EIQJnNe2JMZ3Vd2YPIkNeFDqhnhU5ItMj5+5jRhEg1CboClkHJn0W98e439ze5rqQIe
g44ZZ3Nx9iG7ECsc8g7bbQ9RiI30zWTXd3Dl3zK7+8SR1/Lfvt55N0kuXEDkOiygzoHbOl/T3UFp
pzjmkeUYXtz1BnXPHBj+XESDx1z4K/aJD2WcTX44VxQ3gqiYAVQK35flnY/+24cJ7x92FgPP9vNt
Oe67wYwG3t/RKTtfreARBIj7SonL0DOj5Nvbn/w3myaOSGDISF9lyM/Zig1SRt5wP/ElA39uw0oL
vKV3onfOiL+9vxqdDJ4kbi9d0NfratJqYQm63245IzeeM5BlMhTQxUT2KXsCaXg7mS1glVZnKLhD
NLLYKmCaq1wsC3KAtz/zr4dyPMo5FXIoFzYd0bP3dUSngeY85Y8BGYFCtfErbJareZjJI8o1hWZx
XmwjuyOxL+3Vd16rc6/v07NGNcTNlq1gcf6skQGNbSjjlS3eQ9Gnym7I7B6bsLtugXQxf7NKy/LK
nl/AnMmlfzhYNWonNcEEYQUgSjd8ZAB1NUQG0g2963rNM0Oz/fL2XfrNQuPgiIWWTKWjaWPu96po
i4BNZ7Ow6q01Bc2mF/h7kmvsrqnl43duyW8uhUOmsF2U/GQwnPd+4kRrq7qxa5CCIP8mjNm+XYqI
UCXFUv8fH4sa1BSqJVtqv6xqVVEtXeWgB8KcqrnFc8zalLMdXCRN9/L2DfzNIsaVaItQImLpft6p
0BccH8qeK8UGoETQFdU9kmZ9ze6GD/mUC+bf0fzO8vHbW8n5WuBnpiHOOfvWwlAtMGU36y1etYOX
m8xV4iTXfXjs9p1LIRv8dYeg0iD1F4QOl4TzittJRdkTjsgjIhq13liYsBAuEIlx8fH+KZiiNsRY
WdTkTLKMYVQ2nBz7aY0OycjxZoKQXcfkWbr7APXjBx3Xq8hvitTpfdxSSZjByD16waxEuUoZbbSb
MJKply1MU4SVCT0iT2q/8N0ZzFHbjIZqzBe4/7nbGP/cZY1dP1hzCLL7YPU6DCjguommTMsna413
VqQ/u6MW51+thGYJDpCcYKKLKWqMwG/itIke26zU5n1W0F3bYgidi7WiVtohX6ZJ2bZ9OrRHM2fu
dSXg3oNbq8XIWc7BlBG33aZNp1UvXDwTi3QQIdPKQjqPmEaZbNCKZfeDAhF+aIis2mlNSjTHHDZ6
wxgv/pC3lkHoI4RRssfmI6w8py/LdDOnIOnrvMIX/TIZOE5CwLjViBS9HWHycMUFTS4HPMYvkD0G
Kn2HvNL9KjdlcRUjG32xsYua8W/pJkZlomzuKybUuCF1bTLfjIE93BexaIh4U2rXvlMJRgvXZHSF
/Z4idtrUzuTGG4G1SrVCjbUsXtsmLpo9tqh1Fsj2n6rojEjr1nQek6hm9JjlpQGwgGUVdk+Vucud
/pY+76YnqOApqPTsOVMc9a4rLBz/MRnYKaDra6N2r/tMquvazRTZxV1g00QVEbbc8PlbODCEVW6a
Q34PB2OYR5w+2xcyt1CL9Qif+mQyNthsfxHoAtcDdsP8DY29tbCNWrsitrbCXcoVFTMEOwD7RYt3
yCe7w8BAgDWuiDB9WWrL3A1kRK4QUK8IS/qgqhYqP6u+MV3EHppaxDepMRI0pcbaBbnD0RVm+aAx
NhkGDOM/TIthbk1Fu41jVGbQYcE+cAVhsknaU1S0tpexS/htay+3aTbt607ARC+zyX+l1yndpWkU
zSGdJt1f1LReTx0TxIToPRJlsPMajcgnrdS5QZN5h4E1fNXoRJvlf9g7k+XIkTRJv8rI3JGCfTnM
xfeNdNK5BMkLJCJIYt/MADMATz8foqqks0tkpqXvfYvIDDrd4VjM9Ff9dBYgnIx+2NCCamMz8s1b
nJTtRx1K81KnFLtNPenA0ezFt2909MT3VF2A+Cz3QdN4R1HC+g3qeDw6ZmYf5RSEW0SKk03nS+a1
FvyA6a0Clf1WZ/Eh8NynbJjewJXTLG1GCHVD/Fb5RiK4AqvwqIYAA4HRgWP3KIWKwvgkYyfb+EkT
bs3cxSKjOxoDclJ0KfuGWyYM9dAlIrzJgW5O7chLP8XkIsaFxGXQqo414BA6fXbIZEUbQRWqb1cy
sJ4y2o6LDT63fp5ok+hqSnlWrDQFHPQmi/rnognTeWVz8vyoGJuOm6BjH8HDlJtEngz6veXY33ea
s4yaVfgdhXU0h2SCTd83O9+aQ3yqTbMduSC2MWmqiW64SSdavmMvDWSHwSd2dbGZpS3eDcvZmXkC
d8fAxNHuccE2v8eAjP/BKUp72FTYMNRqaqwgvBhYzfDFBqFIAMMqzzghz5oSkbbLDkJwpLD41+UG
N5p6TlH1H+wyB4RQ1UV21Dk8Co8OhHtL25hlM1z2K3BrmA8yaf7yzZj1JPpuS/rZLM8tD9nfvQwT
f1syo13n2sucyzhKJtKqoHoLcX+AKUZl3KqNlbmZ6V57Yc5UfYtWYO+cKml9AKUXG7Zo3jWq7fYd
Z6neAIWf9j0rlucQHNq7krzOBNUV6L/dnWZMIOtsrN2j7TryByocY5Bc0hBGjQhnAg7l7i2l6+J3
17rFrhiN7i3o7OyQi7gvj9Ali10GCfuH1wDNp2tC6w3x36rfDMCpylVpGx72W/zSie97a3qAnSNw
eOzTy4iYXWkkdgX7pupQtbTErOgHVK9drJc6AsIH4SpKdJytCY100bpiNAgcMKXETHMfOQFPTJ/M
KiV2HYiBQg0Op/EKxJ6PGCxtS+fEnnmrfqFelT0O+i6J4+SahXg5G7Od75o+DC9u6vKqDv3NLkXz
T6q3vXnFSqQ7+W2aXnMt2w+kO3uLcOZdE8Gluq2pJNzNw1hgYxsX2wRh3WtZtipYtx5IQi6ijouK
bxcRvjsVVeReSZC1v4RKxKM744CSGcc7o8htPwNy34cpB9UQ7nQ2ODUfW0+0v7xlh7mu/bmleb7L
sz1HNjtQj8vLGpQVWcLtTq2VR5cZV9+vfmrFm0o5rnMQdL8bKxEdVfQYsTBSV/EJCPK0H6JefkbU
1V3duTMozmyi5DpmHiR27cMQ+SQ77+IbIkDnkGcHXRZPF4vHMmzhKIeMmIZdtyL1h7GRmm0qPkFJ
Ws+tNXnXzGvil5YQ272PFfrDT+j07Re81sqmJ8ZaKRCAn97g2NukD7vTJMx4k1CegdeaDw9oaHwJ
cXF91EmcHZyWn25NI7kOUecT7Q09VuA1BOwrqLryKIqljaGPEHE2cF3iE8Ej/kGsIuqbEw1FOZ/b
ZljNXOfIWLX8ATNw+iZOJz+DxPXWcTyVR0v0y1k+gNRg5mJ7T1mVqle36YdgjUOxO5XYUm5hL7Db
56n/ZEQzaMe21ul18oEnQ9yqxVvZzeND6Mvh1cRcesuWr9sGsnfxchzanav4RQVeLRQ7GO0sMtKr
KzlqYZ5OD2ZiTN/m3GSgDRdvP6J9fKPuwT12dIJffEfzis1c3Fiyjy9EyOTnrKm1OM0CSXxrVOn0
HbTIfGt8vcTT0VukWMFk0/XaNxp8Sm4+V+SZDD++uSlbrlU7SODUlSL1yGfnTJqJCXHr9V3ONO5Z
6bUscioIK2tuHgwnR8RV01LnasqQOKPvNNhjItl/NyHN9cwuqpxiZN19Yx61Xt0EHD1gBOvLVzld
RFx63SN3i/m7sXM6DX27Xppoc2/4sslmenxnAed+23JYfJ7kcm/qwhIreuUgyNqlcYt6k7tZ4Kuv
sQ27xz6mvXro7Pa+V1P7PsI/fLT6MLnGfpft+wj+YyZDamZkuuD0cQIda2A5PwhdLG52I5Tc45ti
AYBODQcvdII79sTxrh3o+IR3awfopj39ql3shB8zIIL7GPTBXpWlOrg4Eo8dj82LI9wCGkyQZA++
K9sd3VvyRbSKaOGcfvdJw3+SbdtuYtU6v7wo8XZuS19H6+JEtp0RSKRy/L3F8Vox0XQ3ZNm5Din0
mW5WJcYHFiE0yEJQerXLJRpmNE/4OO8gD5K0Nc2MvYwQG02d0H2H/mPSaIkprBX8WlLCpiZVRdcM
9w1nZrxuZsbd6BvttZ68+MmP7eYYjdlAY31WzTAIGTZ2pH2OXtaf1DSVm4xr885MtLhAwl2sZfW0
YqnPEjBi/IeE+jOCgnMsgnq8FZBSPxUMH+xuOEonmulmR3bb2rdaYsDueRxz9wfrbRMj9tj8ivQy
Z2oAL6EsHzvc/UzLUhakKm+mH7jQkptZp3oXjO3Bb8puE2HgSVZZ1xxCPf9E/6veiyqYl34jDhJp
yIQbPTucdYAfKV3nRSGPhWE6KxUbhI4rt93JYfDOVYwj04VA98gfAkT52HgeOsPnVhclt0HySwYv
Dh4G6ilWCNMgZIH+/ARt7L9SOlQesix4hU1Q7ZFLU9aBLOVWVTY1qybT6V0WItw0ln2Mndn6lZqx
3qnQMPfgNOdNmOG104qLUbYp1KECqTCZJv/M4sL9kbvevvbGZsflxA24ydmdJrBXcJpH0bcqBvvH
2LrWfVRFM66Fyn1uYXiuR9awO497Fx9Nlq+WFwSPk+Jb8hRdhruAdeFK9ILGPVC9XzOjJntNxiG7
73JOA0CXCSWo9MFzW4MdQfM6oeOxJYXHAGEFg9ReD5BD1jZhxp9Qs4pTousDbtAyX3mucWkmGMqz
af/oKUTacSnuKK7IF9Aa+YI4GO4r14tfqARhmeEqCIS0ohOM6LNbaOLwLConPMsp4+5lptvUKzF0
OsK7Vq3XNGuqR0HH1OV8nKZG3fmEwmvWaEbBBefXwCbHnCIkhwg6LUJLs4yo2ZaWBoX2K2Zo6i6K
+/ytsl1/D5Wn5pFDj/Sqm1skjSEzxocodrrLhJjNri5QGdRcgcE+gnR88wL3JPJgPMSqX6tQFncl
3/JZ1nRqSbfBOc6AZ1Vr2V/QfaeVL/ODNRrRW8TMlH3OT9HUS2WUN6872GCEbesUSKnqrTdKesSx
sYNf1ux/xaLpPlixlh+lpIYtl0Ang5I+K0cNybYPhupx8lmxlBPW3ZUb4aFMRgrGWA6NB3qBVHYy
nEa7GxWYEh90YVE8VLt+czV0QpyznoLminwDdsMOc2BwQ1lyE2pwZH9UhPgf7S6sHqF0AKHJJm6g
ear7z1LaJjzTPP3sYozla5uo77XDBXDyyCI/4SklHixY8fC9ZWxyyI+WPCXAiR/LNuSJQvvCO09L
tLO5tMjdJQiSdNFm9jPrY3amRZW6p6QY5WdV0BUpB4mIIKeh+i7cGlVBzn38Ycrc+lX8aVZpXLqI
JFb+D2i9bMLdOIM/1M6x/DS8lk4Fe1ZRsJ0Lr34qu5Ebg0xH3eyCpFfNzo00isYwppweKSEiMmI1
bWSpP9BHFSVN/EGakZ+JWmp2N0EeFd7GJUTdwiCY+mKjJO+Shh3sUpsal1bAJmbkl+aZW8tzNns9
+0azplZ4rVvc4TsWr7zybGC5Pboa+XGTutFk7Mn5sQTomZBCaRmr6JKnpltvfNg3w7qMgRPSqcej
bl2OQ/yhhCLKngwZ1CBqsapvexj4rUPn4GPUrhN9/ONgespIwAEwnszWszRxpgXWDP2W/USzdyIv
WTsdrX6wAxZRAMhd/eThH6v3ZZYj9+AsyNhgFiMAPwsV6Gp33mjtem/2zpPomydP46jgK2TeutZx
x+crAg89RLRmkZ8lLga1ryaMH3eR6tW38tFGV4NN9+GdT+7suZiUDbmdrjLQdsFjEURdvAaVZj7r
tJXTYUSGj6/uwIc+2MrkPbIq511nNSwL5KyxNpj/NXin+U64dtH+02mDLsNRVEbPv5/x4H9m7F6y
FW82Al2v5FdGDR5BnUFQjzVEVZZTWpVRM1JC5GG9y9c5H2r0v5Omb3Rxn/es6LzUbfMjEXhEFMFs
BUB7l3mCS91lw81DmOfXuhrMBaMYDkv74Uwz6jVVjklnK0vIEpZ4T6LETl+sHHxkVzbmiZm0OOiK
SFSVhOMFL1P2OlOt/KJtV/1DVv8fD+p/5UG18ff9TRre/Ox//q9/cN/uf1Zf/+d/778akfznRmNM
y8vP/IcHFZYYdlIuQmuxiDPv+he4zfsLpAvSBM04f/yK/K9/eVDRfv/pOXXMvzA8QIyhvAJiG80S
/40UM1nd/6zrsuUBNcOLmUjIqNf+IjL/za8R2Q01cU1YHpwweYd4MK56yX2IIeEbdNAnATG4XnSf
sLLe4AhauyGYdhJpqF80Ilb19tGhaeEoFwWJoKx3JPREseBkwsVclKZeReJ7inFBgvtgV7woUsai
TTFSNm/GH71qUa5IJbBuJc64iwm3bockuFFcET7oOSOeRIql1pnm1YZly9h1kCFs8NqLWoaote5U
dZ2kDSNzUdRypDWxaGweUYBNE+hgbU16eLaziKaeRZVLF33ORagjfuLtZZ/8gFeVrSBqoogtul6/
KHz5ovWZi+pn+RKxZVECWcpvXaTBAYlwWLRCGCiInMiHzWCBXkT73ohFW8wWlbFY9EZnUR7bsmOJ
sKiRYtEl9aJQaheVhHaEz35RL91Fx8wWRZNFzU9boXEi0514UtDnliFU5osSOvd1suVbJd+LSloh
l/bIpqgs13jRUQejGw+tgyY3Bo11ixa9tV+UV3w5uyrSj7PVV7cC18slK0MxrHIm2mSkh/KOOqZE
b+1QcZepu+JtYMf4yKDePTrS6NcOfDQiFYkST51jxE+2a3lnt5h4phmVJw6EWjvuOm12L5pSv8UR
t0uMqtHrWJH0hNYzINwQI7ukKqK8ThfscfALPAaa4p26JJaKlqO8Q++E7XuQ5Tyh8kCVr3VRe2fS
NtHetEvq/+o/T3yrRCBPzFZcEIvCDV1mFgcvAiXEfhP9QNptfRIyBrM3N2Z9olGWVWoX1gFBH+o/
QaLDYbs3UfbOEwOPna2D/COwWV9sIOzUW2ZG8Wu+FIqGTlxtxyprnijpsO4df6RkaXkCsNzNP9o2
5okABIpHVlbMFuErCjp6hMaHyYNJNoD5qldEN8ct9AO+P7BBB1pQma572D83ogspUYbn8Tohc/0S
Q+AcDcpL83Uie46qoJ+elurxgQNorBGmF4ouFoVntCJMfj0viWdiGjZmnUwPdsKp6Q3xVBw8qfjw
3ZRMN1pieI9VY7KL8gdWmI3nF2tn4nuAX8QLWhiIOyjEGTEO8q0knKr2PeX622c+gzUskOx44zGT
/oLKK19bq87upw6hgApWtbcGp/3yRvaT8dC01z/vLMedG+7UYPHypW0Hj8mcIhF4wvPXTpyGj+64
SGNGX32Xy0Kt9urhWeauXjf+xFQ0Wz74n40qM9z+JRgr/iHURPvoKW4iG2y609aMyAzn2s0//pxp
udfz22bsbjBNJvYr2aijbehGzVW31JqvWJyhcSKwvLJcs3/oeplj9JUbPMKud49NEY83izXdRgh2
JXYyBO6hVXypw0DyyagWT4Qd63ZXUgz8CbKJOJfZ+FdSKxPUJ8u+xWYO2a4zqm3KGQl5KvLij8hG
J9NelSIvxSMvpEJ+YzBRAVsmqfHUzLgeoZk0TwD4I4BbfbT9821VumqesmSipVMWcd2vLVyY6ybn
yE2B612sbklu0YmWKsR1Xp42s2QdlCNnPb1WK2ZA78RlprXdNdla5vO9rNN71U0PZMqeVcdaXXnN
ByiuVVKBkovCO7sf2NcnDynEx1XZp4cqF9+ejs6Rw46kZ0Vc28FtlA67h3QPK/I1ERKikzmGFzL7
3Ohib1tIg+Tq1KxDu25uPc+xYWUvvmors/wbq58XaeXWva+4hxdWmGz8oAVTGeB+zKrpPgNErcd8
I+Pm5NRB/GD1xni1RpuewyZhWqNDP937TZGvqDFxYSIViCrMlQ9Kle26D+E6bQx6J+sElmRnf3W1
as5dmrXnfB7ktrYr64jN9rew+kMdeo88Jst1oQaHdWkSvxuJ/QaB6fc0YDWfawp+S0XWtJpqjMCV
M23YOLONpEhTrVvfb54Gx3XXcJXmz0p5LNeYvy2+g13bj091PrQnkuUkhPp07XkzX3DmW7uxG+JV
rqeCTIf14k8s2lm0Hotxqo6UiDoHiBPFxgyHdjvWBTysiNKDhAQuJKX3zhyYGNaNCa7DDE6CE5/p
hW9uPBW/m1bVrQ3yoYM1fTtTe2uzMPjKbDQwV3fmR4Bot7GK4rnH0PiTgglny7VOFyoJxzVcfAYQ
CN0nl7afbqXmmfuBo8pDAkeIxSs4u/WMuhTFT10lP9Opj2FKh9M9w1RNiAPwWb+uexsOQz2LYUuY
EeSJ5UOI0sUjpxUIaj+2HhzKU7a05tbgqwcjP9D91m7ADoE/s+z2i2x9sZ0rgpBVU8Coan8OZUNF
TCijTW6pNzOmssFseNpH7CUwgg6/iWa8d6mzN6cuftFWi7feKdTKQ9+EesxkWbig/nE/AxKIR3ZW
dfJGGbFc19LZ9NgVLjpkQ8wiIfyEe6RuAXusF7BOyxoiiJappj+ddB9rFEkbThdOlvwlD6jCcaVb
fck4yL/Qy6CIAt1a1YmMGc8aSBK+q3eF5GeTiprZuTfvgzhvHukgw2aUdqysnMUZ0orwvlWt/qjN
qfzQtuXc+7QXrT1WWCsB2mhTchVxJ+8z1OO09jrClVUYrfwxTy4wPQrrJO3YGleQ2vx74K7DLky6
yuSSSF57fzSuviXCdeEgmPIl0hIDhcLYqiIfLnitXM6YOiYy13ktNR+z5jE4Ds19A4j45DLnhwng
Lc3SXfwa4dW8oS9l+XaWHTCRPqqN+z4JvSMrhWJvmU23zUbA5qX2GghwYvyuK9u+WlXSv2iR6QN9
H90Pv+sZy3Iv3LAtZG8baJLebkthVjAfi4pVGCqycTIbbmCtZXeHBp/amuhmzqxnipl7WSFvq8QG
4Za/AlmSkxexvha+Yd6JmCRq6TRi39nYuwZdxGvWDHcjU3kMrHuiguyDw/k9F6JpN3mtGGDrTqxn
q7BWWQoqhHB4v25E4e7hC96NGcQcgKE8BoZ4KVeW6mEuWOMVqpE8uVR4nTTTfrh6mnllYbw7ECAs
cP5fGmDQqvOnfhe1frIbynihE4NGEHSX01g5c4ljql9mGDeeoM21DkZGBtEwwQPU3qvTjvsRatVG
OvPT5DvB/ZgtDLAwzPc4JPeUZ1F/ZIlto5rkqxuJJPY88lTXlFuV5QNkh3E8EXKWa/hf8VF38SVL
upsbexAS4jAnW++P5zjHvcpow0jBqSDr3qKCu6t1DgbDz5acD9T3dl9UOk8eHT/vaMYZpCasDnkX
zn5kGAmPhKQz2e1GZjIhFOhyAq3P+ne+eCxVinWeVIW3nWQOUyxsQQt6bE6gnfSRp1DfwGJAPEpU
CqeCbiTlrnwnbuwDT8Mf7KUfFxDirqqjRfKBahIH87y1plneJ7nX7HLluXcIC2/d7GTbufVvGZhY
usT6/pYytdyUdBxcu6D1fsmxmUB51PMvS1r9na5g5maW+hJgDLbas9VdqJSzCYBdnyi90cvWXT4g
9NgXBJfulrBU2doxkitp7Q+ibjGgkCH/qSkcZRoiXBBpVJxURgaRKDcpxexgMVLNMNLrG6Y8KhdC
TE/rkhlGz5EBzoeav/PssNBGFvgMbK1WLuyRe98q1mXj/k5LW6LJZ9FpSmbQx5CuWfTT+dv/gifZ
fwaFl1+0riXreOkeHD9juJ9HTyahGnPVsZYxmJX3xREUBP0Q8+xOF5fp+yPVxPOPUpjlnUyr32xA
E6rnbeAjK90vGk0dAxOq099dVfHUN7rqM1Dwj1c67nu6yjO1E5Yp3lm++FubycOtj6mVYg10c7Lc
uzo57a0ryy6dk+lG1IRNM1caGJhXf9DDuWud+jKXCkxjN/XltQC25OFYcdJfGELgzcV5Nu4WEkXB
c1AsyfgsbFgHlFH4GSYmNw6VeNaNWUP4o8fL/Q7fp/41pwxhkecd1+CWD1xuPZi6fq6XcT6c3ZCC
LUb8khsj/OD5mC3j/3YxAoCTKe6zxRwAZsva+H8cAx7IY4ZKuW6QORtOoYRFSf7HXVAvRgNEu8V0
0P/Tg8DqebEkjP8wKDiLWQGVSH2ni4EhWKwMYjE1jLgbisXmIBfDA6r6pRDQCtoEM4RfmeohWQwS
4FlRshfTxLzYJ7zFSAHcGATzYq7gjb2w8Ys3QZQ2OxoYw2P5x43xR8r4H9Xnv1B9UDUXY/v/O3n8
miH6/Buv/58/9E/ZJ/D+YgTA62Dn/oPrx4j6L9nH+cvHM0i+PUDSIefxN9kn+stlKmeZpulQWIr9
7j9kIP8vXo3uv8APiMHY/n+rkDmw/s3fhxIFFihYMMW8i6Xl+T/rQKHym4buNesQhlNNBwR7rLUw
Iy7CeuouGWGhsY4/JhbL8H7CJH0xB/Bc2G6bc5YmwEQaPHyRUDwTA1oqtgL+3kM6Je0Z70j53NTc
QVYIYgzi+udYxWO4nobup+nAt8tw4InkRQqjfrW5GB/aatkeK9sQn+QpmnOTJoSgGaL8rM2OycJo
S+8n4/tlN+a7ESubxuAiYrpfOHCevpBHIlBWGQjHe6pKtqKCcssk5wzbqA33Pk1bz5gPEsw3uANc
9uiQ0TZ22hjPlMfRFMACXrE1BiMawBdYSeQXd4OLe7y3xFhuNEiOXz7lIOos2ZBxWBoIMGwck0ve
kjwA80AJGoNMuJjkIL2d1ZmoOrL45VZzfU40qr8Xzu6GJVfxBlKJdZYV0wtDYgyJ3tGvtp1Pt6oB
H3h05cANqa3aB+6oJomjGEUGwpfx3kswGIMcsemYkkwFSjukqll1wWsrM2ZK9KrCDsUchtjFDBvf
ZhwlJSCZ2e3ta/en/93wfOv5jwgxtC5GKb/U7bubuOzmlun4qJ3lKBcWx4JeOOuZuQU7lcnW1nOS
9cy6Svwoy0i5NNVKNL11L1nFYI/pZUs5bFvTeR96iokR6wq0bEN0bHs1JatnS7CcXf/5YwnPHVJI
60MN7lDxIY+mFT/jOVMRXNqaUY8dzUwdPBpZXnOwnNnaW4CtPT4FEPAp3tRNMnrRa9gUzDlqHj+v
lD2C0BehahSnpms9g6jkY1QDuoYOGgoCxx6/j5P23k+mMkj4LmQXau1HOZ+jmkAupierOduJVcyU
Y898oGA5KHYn3PzcFzNFa6BeeQPa6sZkSyEDR5cqIoJPumJykMSUcG480G35JqRhzd2EQePb97GC
wcKDJzaTY98qRIukyfvPPGehgojE391xedmUvtFyT1kf5NrGgJwD9M5YtBzas3l5hhr8OZxh5i7V
dxxBoReO48zz6vjHRTCOKV/LLHuoWQn6kYsJgu3dYJsPkFv8y5/f6LODGfHrMT7TJW1Wq04tpO1c
J/GrFkW/RMy8JAC/Z8PhEsJyf5rTokm40P7Ovina947hs1ox00Gx4nnvPiK0RNvCWfjKmZMJuY39
wXHWGLuWwalT8rGmChkjjUv/h9vnk/H6510C0xsS4JIu81rH8nizXutzlhmExO8jUVIQXhbSqVfS
13zPYAC7+YkoIGpgUy5fKWr8ckxyLGP3/RQ158iXSHyi4e/RlDGdC6MEHctocCwUDckpKq2YSbJK
5Q4V5IgIbmVa047AVvk9zyRQVrlvLOcUyxd6QD0jrPbNoBasL+5igm5tMa7HoOj1po/s+cDWS99M
zYiSoW377nCmOexUyQhzntaESWFNtJc+HNZN64UYTW0DJJG06bYbqjpx1hPa9T2ZAJzq0RS98mWC
K1/KVm64eXrkNHCJ7z0QrngX5PaIoSxyUMHCascGHcobS6HHIevl79xwLAe4NJdFCUzuKfQNluO2
4MS2hRZ8GA7AhXiOwadj/OiglULJXvdalM7Gi2rZrTlkil7dyAsOmskaLr2cCmWrbkJn68aE5Va2
RMpNEuxETr0c3wkYwasIUHr9oQPEHtiVvmrLc7dsEOxka/QOdgrUsgicr9ti8cscNK8wBRPFE+Ox
ttr6ViroxytVLMOxoEjtl4iM3c7QYvpyg8o5xYIFVK5C67OEOfcaJlgtdsze8kvHRvnL6Ub9PHje
dFy4BFsWyXgmMuNF5IZ4TW1XbhBXlo1nRD/hZEGCZ9haXqyxZuUdjfXODKtpWyfm/IUHu+AK0KU8
074RIPHnweSu0AJBGBW5PKPl0oZFrbh1HGZR3EHa8zaeJuexiseeaoYsnoOLt5QqMoT98rwodbeA
iyg/HaduOtX9GN6X2sCRAxFpa3oWGRlI+NK6lAV388fZddKjMqN9r/xxNzNiANtVtHca7WRVGEP8
UCvB3WRCc8iMdrhZdf2Glk87Vx/JGVfRgNWzLaAuv8St07zqtBRPWKEfUk91t8lGeteJtG6xZQVP
ddCn1E+MfXjt2NJQZVO2W4g25lti6/HsxuHznNj+j0FiNW5Gj821p+sGXdBq6U5WgiAqJunD2EbV
emjtBylRBf2qTb0t3G2T0jTW/lPc9eajTBdjrR2YcKoEVrfcEWgXqgcGQpFvbW6IQ+mPuB2rcm25
g5fjXBmG6kB2iKi5YblsbR0ahkOczc82aYL3zI5MyaPQMa9D7g6ryjTao/Idzmrt5B/439qzLofh
HoHqQ4uwu2upVIUjp8fWX2OB7i/SB8itYAg/EclxIQjm1mNh+f23ckfxMTHL736OvVmqxwweW3Km
HqQ4JmVRExsVb/Y0x49pyjSi8FHtQK6MFxwZzrqk5UcFvjgN0jGuCMz+FkNCsrh/qq+y1+OlW8QU
cu/2Y5716h0SPe5FbA8PURt5V9ylSbAqCMt0eLkCeANGXNyZcWfXm3QwjUe3aNjIsyNmWFGylXCh
2S3xpg+CZoDRmvYlHlrzVJjiFcMCyVVGyRuZm++WnRxzncuLMXnuG3RR2KhBMYm1RQR2Gxs0GsjE
BXwaNsPdEIhDOOBLKQJm0KlpoWIGTTvCy097AMdQd9Z26jrlJqHgvufhZ9z7LqeKSR1rRdLtwBTn
R5yT+ExKv1oJu3Fh0OKAoA6m3FgtuQGGNwhGox/xpIjieZO41CvWPo/wHdZbc1zZdus8grrzH8JI
9E+NcDGZCURePk9KFc887oygV3foNowEh+TFNzvrvMQWNpYz4jPAoLaL+qp6yvJG1auc5cfOJmuy
GXFYQ1szR2M19L6HuVum6UM1CgcXsTk9m0Ko8ySdBVXADyoU7zvuQOqQjYx3Nn0Fza831b6tB7pO
e9ttz041d7fUq0q1nmqpt9S94D5JdWOdBjcfyAqg24rYP4JFDC9NkUwvoCljgpfV8Ipx9C3Hh4pw
bBEATUaVvKgWWl0gF6hDJx1MxNV4GM0ExS6Cg+cPaIarXuSaAgYMzTO+o8EXpElSjyuhgn7Tjl63
ozWLpyNztYT8fFXuW+2Gr23EB1ftKJ7QJwMGvV2cb3kcImblMtt0JVmPPDEAzNXVjZ5WtGL6tMCS
Tok8Y6BB8YDjMJxH4TY7bduMNfmZ8S6oxjRcU4erPvMOKg4TC71l1unNB9QmkLj4iQ+RiGKGUCyt
KMgUq1JNuItdi47wssr9LUzGdotElxGPCYc7jRq4wWHbryfVYV8OAvtc5JW6n2XYOi8834q7nrki
uh+VWNVD3kO0lIXX3IZqTPxbGcHWXXtGhKmoz1kW1Nr9VTDNT3aRX9dcQCZrQbT54prwkE1UOV7w
FcntNBTRuM5lGD9KlgF3Nu1J3HknJ3kLKkW2fXZy1lhu9J5QbHKbierTdZWklAcP08WTnncPH7gj
+9N1Bi0Y3nBitNKfRxDh+7DOsF17vXxOdXXqdHduw3ncdIjc10o28jfWUXOv+k6cyD7He5GEryzU
sDHSyqEC4T7mGGmZLaqioCIMWEF5wmzP4D6LUPJXDMzbfN2UNepJhS2HAKzZ/hqLqoTRGtmlwnqM
EufUAwfEiedLMQij+j2pUT4AHZ2vRooreJu0mTfAYG2f24ExVrAS2eDG9p4cErSWePT3CPHBDYrt
j9Ypx/Rcl10QX8hC/ux11N6NHgu5LORcOBY6i/me86nYhhTFBzf47ZSHZRV/Eho6TR0/NK3sMDyV
K0GYwGv1jzlFFncdESbBQ2K33QNPv2Nf8QTVh7/t5B/+EYL+O+ptSdH9LRrtLgnChXDgWDiEyLSy
O/+7QSKJ9DDZCevaQMCd0w47UUqt7ed5CphvCyvb//9/n/dvsT5+oQtWzyMNEZgkRv89M8oob4Ib
IhtCLlSF9Kg/75Ib88+CUWm6sZsBEdB03ftEhYNzFOL/sncmy3EjaZd9lbZeN2RwTA4s/k3MwQjO
k6gNjBIpjA445uHp+0ClrFYyq1OW+7KyskqrFBWMCMDxDfeey2x0WhNyF6vL1EX5AK+T0turCqe+
VnUvrpSBvv+itkTw1MdsFnu22Mt0v1g42spr3szItAMaegJp7y3PILK1GrP6kHQAHFqduq+l2w/t
fYMzrtnNLVBfViYe2qgvM/0E4gF/pGGLQtem1mdLhPKO/bSStn5h9It6Lp6L7/7cF/d2EFHRt0xB
FSJtJNemcsbxjF5JGsvZadJgCSO8nUlsa3ZBSuOw96OyPkz8wRqQkBbevo4FA7tG+OXLj15YeZW4
+vsvYZl2/PlLxx7tMKkhnwk5zkdTekaFHHqNWR7caemX3SSlN+hIf4+Of/9Cy9XzlxdakCw+sw/b
+nh1+ZAPjApk9iGPc75i7Su1bYuK74d7z3ltED4uOtORJgTEhH75p6/u41oFCYMkKUCk98FBqo1J
SHMagaCn2nrwhgFZe5UgDS/y+lCOBArCVsbhtDYGyOS/8ZSKD5AoLnRWhRaTbcARNpSoD3cW4jgj
JA6nPDRC87f3Q0R0CGlS1kORktG7gcHAm++Rsp/aSFOjmjUCPyyhkWQZ6Yzi4cen8d/x5m/Gm8JG
y/7LhfMXUdvhdXhNkl8zOX7+yM/hJq3bJwaRJiCVj5kcwjOXwScnJxGaLn+Ei+Cnps0ijHQxEqM9
wzHtgSX493BT+J8CZosL+Q2bOP9G/BORG8Eev95kBKxhGP4JRsWi7fgfNG6givI5JV/zvmn04sKZ
VTOtelpY9nw5AlntYJmKk7ymDMmshzjOjDt2pxMgZIOIpjzxmco1I/2oGebDxvAEfZWh2Y32nM2m
yd/DtB1TsdGXhKnVo85WBkLmYxnj3+ocy9r+8FBZhjneMAQbNj9cWaU1ZXeYoeZDEMlmFQujey9m
g1BwbNXONYj++Hoscp56cdMOrxyd06sksSNhZczHto6jnklHDSZ5h8CnuqDS1l8J+UxfiR2bbgzS
MzbosaeXqZ7rdaCjTKL5mdv3vo4E8oyc4x/c320Ue5hbjCRZlWiyHxdRW7b55Xr5Dw9Rm/H2L+fc
j69gwQvwrZoEp5Mxy7//RWaoZsdJjbDxwLfZwdG1SYzU1nKqBRwzrPetqiX22lLBTSm1BSje4q1p
zy9d5mGU03OcTluJIvgYzF1PCpMbX1kYpt9EkhnPReU2d/GE7oqTOr1ELwSmBEJr/oRiyN9DYwXu
09jlte/Xjy0J1AdqiDNWa+vBiq29jAOqUuIG/v5NB3+mAvCmeXYsFzAIQx7If0GbaOgHUWjq4t4p
Vfgilm8/Auz/WVjOeGNIsz52NLzkxwzt1mEyBPLBaOddw7LscuxG86vOBB9D4A7jdVQ42cVQ2u59
OPFPFTizd0uX4hQZ1nAdd54421EFndsPnzgbLSiUKMGyYuiJ4cvp4osBzoVRG/sMR9CGpJl2O5uK
a3ppV07mbL8VXnceKBMObRe6h8mvF5E0ZBRyw7Lt6A7W1kRERRn2kusgvXCccviWxAyNcgY63zTr
qKOceHDUrehXYUzdrftu1yYkOHFTZleyN7iZGvBYmf1mopXGgBXWHt16yobRZ+PIpMQfu02SYKot
kcjvzblGhpUgPpMFFqCx4FtatUWSXqp4sVX4ufU8QVt493O2pFglkCIRWR9UB+T5YlfETXPAJpCc
8rY1L0MM2Td+IfpLl0UsecAA9NW2iuf0MEEPCNazE1l3RtKO1w1VzhnCHZq+2Z8Pg7vcm0Y23yps
Z89OTFhCgPXh7Dh1sF4yLH5TgHw4s5YNDBmQAGcZ0AV8l8Gyr/nlhrEgh4RRL427uDXnWxxnBSEt
DSLBkYd0LbtgDTaIa6cu52/YfzHmM2+f1tCY4rdUl+OV9ixCrFqzepaVozfUF+a+8jUxqFhlacHU
o6r4W7K+ZqOT9jZKfb77cxniyTFb3LGE9o5bxDfW3Wgif1jJibc6dcZ0CaQmWXNcTbueAnY5UMsM
CZJuxdZtDWubIBjm7xz78arOyvn2x2WrU/y1tLrTZU0q0lnoMvzO0M/87BuqeQ7ggjwXxlxdoZEk
K4hpEcUuQpLka2Fm+6qkCVl3Y0BCkN11mPmnOZPbzI8JKjQrlIB/f+taH9BafPxMShfkEmu3RWi9
3Nq/fPxDJRp0DDU2yVp7lKZAU1ZTXRn36RzwDkRK5KFXNcZDOiUkgbgMu2hq6iImXolgPJRH3INo
3vIqvPCzXr9mvQeIIWDjGyFjqcMXVHm8mUXSeiQM0dj98zfgLI9XQRltQ677cP0Uc9YQrhnJu9yb
2y0jLOI6dRTtKpZmNTUU50xYDZwXFPyoEmPX2Ho+kU9maLonMXghhtHa5mCeyld7lOLsDRizYgsD
Ix29Hz7ksmIDERcRgpu//91/PI9/KYqXD591qBQAT+XS7H343RHIJvXsDO5dyQS3WA1NE37nag79
Q43j+0mwH7lMx4ZwFNkX+xa3FsrtomCAopP+AoZFsh6QXB5zd8AEJSvjofUUJrfBaVngs166nv0m
OaOuGG8GUqNxyzRD873nMcFXlDhfm3DojiaZgmAXFuNth72/2Eva6zXtEC77Rc/Z4k1+tnDlHwwf
a2QDx4ptn/R2eWNHO3KVxxdWn+xLhiVsAFTAdi5k4a9bpiLvImo4ryzlkJEIq19sZ1sHO7vMvgrk
wU1sFxX5OFofyd0LXwrJrU5NMN78uPUIio7eSP+J+62X8X92yAMv5rG27lCHoARWqd0zj67iN5Ph
5i414/CFK69/d3K1nCDLR5MCpYckPV865mLNcRQnH2k4eCctlT2Y2pqZB1Rewkgj/cZStTxWUTzS
rFukPi66RwOH4xn/U7Nx0ZtepRjNit9cCBSJfyobOAVBn1Ez0A67P8rBD2UDZ7XqmowZNaKjVq7J
isKg8ONszocRxRfMGIZKiwAbD3i0oxTTrx5kB1TunEnbSDXH2KjkhsyrHN8oCkQ2emaSrXsMfERC
RAV5kgjzMCxJ8yuJSfkjx3/71ULL9N6RzWBsAs9VEsaBj32aeLT8klROd6vom7gOnMKGQGDnYb7L
RYizih1ld/ARhmyA8Msjzv1H5MRMfyWQhHxtWMk+qDzjlhXpBDmhM7s3WAUckcx1N9j0ysMoZvaQ
3LUHmSdLybl8rxi+2meiEw+ukaEZH61k3gb29Cy0LjZ4pe0Vv0+sGKBzQwQRodYshhpnTTyB/AZ7
TG3qvs8uStxChznICVJF2VXtZ1Rx5aU1Mqta6y6Ln3gOJE8ExjBAmvVg+zhOVfrcIB5g65RVXnSI
qVswJ9mcBtjfdPxmELl3Z/TDUuDgfbwwGQbsjUZ5mxowR7Sy467dIi9XJm8XuCrZ24tRsBlq/jls
u8VrFQNQWvte4zhLokXxEEVtcwxhOjirWaT219gOgUdGoDizkwG+m/InmG5xmJbGdkZq9lXlJedq
WylAJ5zs5tooZnGO3CG7mLgQUDcP6PwNZyLKhvWK/Vmw/UOBYHbzLTSYELm4TMe7mtry0C75pqum
mefvlpf5RwzkxjbvVOatfHSrSxs6D6yy+mDtN14SQz5CuDPUBldhwjy2XI3Q4pCykSvv6tDcsGbP
v0s53KEMWoYJlK0hzlxZoIzM1JWUKr6xlBzWPAwQaTVM2W5/nKj/7Wx/09nyAFw6kf+/cOfqffhf
l+9j8q38tbv9+WN/dLemTQDAIt4JbNMDl02v/FO6gyDnk4kMh0BKyw0QZ/Cvfna3tuSH2MkGCxYT
Xc2CBPvDwSU+2RaBclyIZHxbDH7+UXf7YVYFkouXRziEUkhg5PoLHJb00nmIivRcW10yvQLbdhuc
hLJ1tibRZEWAX6oe0umQ2GWjDFzBmODpB11ZHEpsyHtCbKa3mjQgxBmmdoEVTf18GgtPvqM+kJuE
7IN6rg5FC26D+jrLh8m5N5gqo5Ze9R3LmOYNSyIUEHOKfIn8nyztOLgGB9DK255dubC32gNxMd3b
BViXtTeA43vJWaomEyN+A71IjVavUBcJPC3AqhL/QK9cqrxVNLvZGJ+9vqi0fx9bci4HQNc+WQ1b
KF0t/TJZUap5AMjgia2fsntifFyB4+72he59YmwxrBbmKaFZRI9uVt9io6l3stIT9U9eyPU8DSk/
6k3G/EUXBBxd/vcGLNqknX57A5pLV/z3N+DhVWkSeur3P9+DP37yD/mc+cmDwswI3qQe//f9J61P
7gLQJoMF250fLLfmz/vPcT9xtwr4uBKzMTUkpcPP+8+xPnGf8McXyQQGStP+J/ffh9vPoTfgL2KC
SpNPo/9xiukY3hhVPjhzbGokdM7Eflte9PTLh/If5ifLhOqXivhfLxLA+nMBSfI/HGq/tiMtLgJN
nMB8IFCuwtlHDntMObomTLH9TevD1O0vL7WcJ0C8GOn9hZjJpGKs0oih1Ih+Fatckp0sy0a7hwRt
BcmhPSjBFGGcXWcV+NPvshH+8nGCZWVSQtEgFtb1x5G0lROUNHjI/NNieOCp+OyzVf37D5OL4s/v
cHkJFz0Gqx1voXP++cOsa2PCWy2qgyuGh9G1n5pAlOuOc3xlzhVX6b8v5//wzZGK8deXW6bcLlNQ
SaFkfqhhmco43hgwiHAGQE3w0cCVkLapLjI3VBd57zwio6nUyono1hG8lalasTPlWFNZrepNA9IA
LHKEXCZO/ezYDRJhBQv8AFpcnqOtaJoAHIZVCSgvKg7YyAbW0UqV/dVaMOA9GJ3CWZqkujWtp6kJ
9BIx26lNZpACGDMG2NhxZm86dgFPUxrW58SLkPTblqwJHa8C9eAR6PacwHlALFXbt2EEqMpti+xu
AWYwowdqQ2ZNRPop/vZIBRhf/K6CbsKiue9mnBx+dAnim3hzfHyOzO/KxPnmzf5tW5MYxupZXbB0
/xL1zsBLsO01XP5OxShsk2lK1axy6d0KsXGbdHivY5xSMo2v9UR3jr6/3jqW6rZDOXhXBEYsOY/Q
Fq3IfpKGCC/SGE9S1UhNyFv/boOPfhgL9tmTSFPChquIDtHJ152frfEWRBtZglsdh7A/kG4bblNz
jC8LYNLgj5gBQ387uZHpZVuqvpbCFNNdQPJu2kHLK2XwQCAKNAbfRQkBMfysTRjcpwLgLiOpkY3d
o1NI4zlm9nJd4Ixi8Qnw76EUWX/Cg9kdWEnixqrrFuZE5canUFX1ZZmb7tZCtgRuMuASUVV6U6HZ
RadXiG0/gSfrk9wELZVRBffVCEkrsbqXLkH7EK3NSZyNWUYPSVzN2yIpyQKBM7SJF2zDAt8OjrNR
h2fmP/Wtnov6Bk7SOQwm+6Wa/fbB6ezsUBmxuBSj7R1UwbVQzR5cx7YY94WyXwhocadVhgZ/h0Rs
PDhNEtyaXpTuDRvPzRwZ5Q2Ix43VdNMlykGNaErn5o7ipHopPTcCvuPpaCVGN1kSZroT8YbZKpxR
wCSy2ZFwgx0vxE2I3TYimTSLj/zYM5KICzAN1WbUw62eskdmScssPjX2jir6U9t47JpjDG7gToZb
IxzE3rIT8yBMnR8m1TpHdIbVaSoZ76/MCOuNmnhucEWztFqRBm/e2mE1vTYkNBLLZBTnPkoNllKe
tbfHIN54hNWDXYeUsSNrUm4qs+LVIsTI3C8kh6xLeqxdqOPpYjT88MXPWmg0fhTswcUNpzGFdI5K
cADvacT7psdHojJFCeRgfXCgCK2Vm1HHoc29IG9WnEdU5LswxVyNajtdq4xMKIgYr3ZoPwdinsCf
teYdg1sT2IX9RfK9Gn4e3Wdg7mh1+KTtZL7AWgY7K8zqpQRrN+EASLHyAYwggLo0mkrfplWYo5Sb
35LIb3zUPtm08plLHkNoIFsm2rfjxIh3LEEjGWTXluBJ93PGXxtBynqshSFpSpvB2CCNKncdmZ+v
TY91sow18icAozqyH1xXL+qxjKhqMJwN3lRtv3Ju+8dEDdj5RIxXpI+tbRx3fEOuo+erMM9gNtuh
nh5L4ednDqSZzDt879pyX+pyaFYgwA2coiHyER1awFNiFs0MwXkArFRv9i39PyOsXIniqlksE731
CDMGiA35POuIjEen9g3CCQySUjLDh+2XvYdjkK7nqtnKznJeO9PRX9PO7q+106hgBVzI33AkeNcJ
0KIzE9786CmrPth+km3KYR4+w5KyV1RDvLJJLui0zj1uoNUS6P09SI38WWDRfMDT5NxCOfLgIgRi
TdwRkhLoJPZe5nG79ZACc5944xtAPeM6q4qcj7lYZ0R8PoEHLA5TQATsmvq9Qzg3OqiXOT1yv8r3
3Sydc24nAxMmPfeoSnzjQMydt64q+Q3nQNSu+oDvvQrd9Oinvnxg+SUARyVqW1uYiWU/JQcrc6i/
vSA+EFmORH/s2Kq0rnvtwaVhTBBFX3zmJFEy7XMa/E0DN/BRcHJtLDYnOz6k/MH2SQl1TXSDK6PN
rHsGTlsP4fRzSwj9lxF43BWC8Pm5KexNmSVDskp1XV91Qre7TKVceZNMD07GRDP3uMh4eH5HomOt
QlT7O+K9myPPx+HYpxhXg4oQW+/UCjURa2blTfevuuK/XfZvinxo3oud5N9V0V/2x8e31/hPDfbP
n/ijwRbiE5oX/iMQ79FhUyH90WALyZKYMpC0LNaHlMV/lPc03kwHTZMTGIcMc6z/V96LT0EADZvl
8TI1ZOf8T8p73/lQvyGlJPaPX4s1MgNKHDd/LhczEVYdnhbvCmyPcSTXeKxOBQg44KI+TEpJJi0j
UxsWgxl4+f2caDf4Sojae0wkxL0jM9tdi9J+8DwxPmfSSE7U+CP4HsuHJ6YLz1eMDZug3KBHm9o7
6GlRBalgGKpHokIJeUfyltvqlAVJs8fgTskiLQqgFUZTfwehsTiqcGLEmHakNU8i2qDgcjb0U+4O
kDXb5zTobjMdtHTK5hBy82t9bjqr3U9eX11YyKzeZpF/cVSL8Tlo6MyHUu5NVBlfapWZa6y/3tGz
m1e7TpcMXtBIKSVpHZ/mKR4Ppi6dHV+UcVWw5IXyKPtdbPpsOdZ1wCarXkvdCdXv3CbHBWclQ4qM
LLae+2lcsg31hrAlopWT2LybSNa5a7uq2DAheM7dJHgc3XFiET7ae20Fz+Poe9t+CZO3e3XLVrk6
OF1tXdVKsU+F1bE20yQ5q5773vXi5DIw8tegrSAQAITf4ibITpXKgn1eGv3XJpPhcUK5tMsKkb+T
K8uYPvXF+7IeqhjwIU8JrOS966x6C7Rt/OwKfyhWmByQTWo/Wlcq979YVkcyCQUpn035rBL1TKWU
XDKxAP8eDz3BFoa7ZZ1Vbp0skUjYpCLrd1iO8RxkgOB5HKh7OY/kbYCp08flinykivB24P6QiwJo
yQ6APipG3VKSZ1j2clMY2FP3JgvdCYr6OHQrj0z4OycT2Q0Gjfk6HGJzHc9OdY5ty6CmNEeXV8GX
BCjU2TtpzlJKGXZyP3hNfnZhjZ/jybMvyawi6igOh5uhrupd0TTjt9Z38mLFzrLF4GTo7/Q0KYnB
gyP2SqbDGQdzckDY15zb0Id4M3pD9BZD1+T5C3aRJL8iWk2dlifBHrlcJa00r+DgmCuvDoiRrwvL
LNaV1yP79Zvuyaa2GFaAyCykt1mFlZLBzMaK4n5HMQD011D0HqWyglOvFLSLVjswSjE817sAOXVS
8UvJytMXzTw1jxG2UYWjwIq/4xMpt76fBweJBvVcu8abN7vk5cQxQlAKPliNtTFYq3FmKW2D7sVo
YQbP8FqyVV/Lkw5hAmFfieF3uObXnuf8zgJt8S2rwplVjCLy2utjb0+D4K6gTAyfg9Kxb4wslBtT
+iFVM1jcdZEN06kcDKdd+xQqF4SdD3qjWO2gMrXmG5r0cjtXGFc9j2CfdrSBc0Onu6MXcPd+PnTL
075EQlwQL5BSpaxkECUnCih8JcQqq7Uf8Ja8kvEF28igIdCIB/9c99MWx06KAyqctsngz4/9WI2I
sCqxi12T9iUgzbdunfAy9mkGPK/aEHBfP6C38O4CuzvUhT1fDxhq1+UoL9yO2xrwkjUek1AhFx68
8oY0AmMrBtGMK1/7033W5PpSNT2yC6tKvyQmeZ/GopLvmFAe/SmJw2PBXOh+TCtrHeCoR6xtXmLL
hjBRDrfowOvzlCJg5fA0r5qOrxvDSox5JbE5FKpgE9mDeZwr8SYG17vSTlUcSUewjqrpvFUiGrUG
RGmhzwmjfU2M3iZM9IMh9QSQ37LbexgE07sytSa7Wk6HKcVvLqdK0TwLICvsbeK1SNxsL7tRbxIM
Huxw5xYTZDc+FggzKWmLiMVL712aQOXgHnEQBQRZUUMG/otdmvFhAuK/NsacxC6nnQxwIq73wkNw
PjhBYLyLtDLoPmOcQJ7TfU9Do7xy3KS8ayqkR5oUJzYJ5ms0q2hbCUTzVtn3xDs2BvtJVmIvLO/a
c63yuwZo0EWMnHlt17U+wXhtb+YCk/ww+vONKZLguonrbFlmhvPWibx6rxxACzgd/U2DB2XTydh5
jybskIMcv3WoU9cZZ2a+CrMBvw7t/zk2wIRgZRqeNWkBa0fo+Y74xwB6T+m9kDDDvWF7Gha8D6U4
ycbLIu7oCPIIxKubOF+yvIfmKavkSoRFsZ/NUrwOKnLAEM14FjjSrWGyDm6P0p28gdC9TxIxbjRx
uUfWt3ezKY5UD2zfalS828zE0UKsoRtsZNLfDkgHn43RJWimU81q8or4Js2bqVgZVTQ8mZFXXQR2
JS8itJY+J2gYHDg3Iai25rmRhn03z91Nx+SLsQwgdXDX2drl2mP3b6mF2I4Hx2M5GAhYyuROH+k7
7jLgSqAk6tIHQhLilC0iH4+A1+0iv823jc203fTDM4bUbF96Tce+K/UhpsDcHTT8X26oeNcpto5R
S2dljTlpAH6o2GrVHN9DOLzGian3Rm96p7lv5Dch8/wr1jDjym3q28ZW7j2ZD4/m5JDBGIQVXABb
HuvWmPd+J7tthW3hsVFxd+F66jWd0/YYpwTkVFmyhHCCkOrmHIb8aETNRQLmAO5Z5Nw1UVHezGwt
N1Dp3Z58sVv4wtYLNOjhDO0UOQTko/5ZJIlxyOfePSudpBdW4u5KO63YcgHL9Zyn0RicFTYr4tgR
mq8kAvuHwI/0vgPdfa39Viwx9tD0q/Ddh6G1BnAU78G/gCQAzHFoSLk8x44znLSbRZ/7oGFM1mAB
0TMwX/Y583dyNx5iVRRrK0vlfRbyK7QiazEWhtBUU/sSP1Wx1bH4Eja46lXpQGPX5TkndAeQ8Xie
QuE85lUGPwxo+dbB87EndjPYJWMWfqm7adw7Y1J/wcQP4SFAd132Vn+UA71J7jVfBsG5EphK7CJI
DtkCVci7+NXoXKBeE4mi0k/niyCY8NtE+WlsT9hDHcTZJT4GJycGKvZNILWmzB9TwyvuKaqyU1H5
POpxDCOZGzI/vS6x3e7JyNRXQJx3yrP1HkdUfYnHmTyS0TX2ceqonUkc+lmy76SNS7tDBFQBkA05
AjeVq8dj7ORQifyu3kxp6jKTG76gzMUsINH27IdBzNca/9s6c2txUc51sXP9YXzt/NCn+6yAsIes
h1z2Q1FVrDzwYBu3nMdvRRbrLx4BdHhRmlcVMRzkF/muOlXtmJkEJbYYoz5OjemvVZoZB4Q3GV6s
ihZvJZysuNSjBa4sc7zt0CtW/qCY3wBTWwBUZ7ToyquJIQ5M6GZZek3du24TM8d+4s07M9Q8QYdQ
XMycA2CAqDZj5viH0DbM7z6ZUSs60X7VtVC/Sq+NtoTE1BjzunpLANst5sLMXjVMRk9h2CxkPAt0
J1/1F4LZogNznXAriw5VO5QuVFBN16xBejWbCpcZbmwZys9VbNbBTnRyifkwb6XmgbRiZpiS3NCK
b6OW+TUpMxwIvZUDR8usXVjMJNHc+2PYpUwfej8uvyWd6oEDqiJnICvHOMuci9BlsHDCQBiUD8PU
86lBuh0NAx1LQaW8SmsCLGzIekL2uKxSjIlBksnNFEcFg4owpdcHiPiuSSJ4GyAUrKgR3M/8TPnF
IBhhN1m9PsLZGeuV6IlqNBs/ueh6fHOV5k+XjVe+2Nx5Nn6xHa9IfE8A36ODoLJPpKvxmOqxQK1i
issyGf2jh1OYO5hdzRW2pIeZzIJVBRTuzcl1E65mOesTEbLDFlBWfVerysZ+q2rga1rdmkPMtA3y
G4yieOgOTt76y2kwbaj6rE3pUMJYQ7MoO5Ls4NW5s5W5a53MogG1bKI3TVyT3FPEORvXmxS6CYPX
MzNdPo5J7zw3MHVRmCQafhOeCmtVmTkzYT65O+QQiFHzdnoZ3PA6Sn0+VhNv0z2MuWjTp1ESrttu
Ni8nHVnrtG2aTY31BRSh63sdcF2NVo2nMONy0F9QmJGorBrcNhejStOHyM/bl5bSk56p6a+mYo7u
lTs3O3/5sEMVM0YNWrov11LxlRH2Qw1heEQChKnvOKVNdR+Gymw3Sckf7eDOHZGAFXdthMEpqkT1
VMc12lPw9p+LMnoKkbCcHQtlCYQz0zjY1qKNLgKAKV1vntgx6HtGNk2xCUNdyEvIxs4ttqVXOdcM
8PQ8RiTVxSb2MiJgknUyR4zuTXxr11k+5c+pCeXNT4dwj9KR+fPUCWtPK9Q+wjcZ3nqCUtYa5Dds
30hv+I2KXYpnrdygopuBXbXMkmk9qHUqlFUbAo+HrzNVHxW/wXS8LsfpppJ+Fm+KIE/u6iigEqtm
hFlEAlhbhlpiy644OA6ZkxxjNtJnwvaSo7IDeQX8mgZ2xFbtmcbX3C/nxzgChLTyhMebg5lW4sPN
pueMo8Liyh/M9ZxK3E9TCYSL9M99a/X5XbHUSfbMdYVgDRNpZZLDuXjnNZUvascAF08aCljxhOLR
fy6FrHDrM1gDUNiF6S4nGDjPqRokQGriu6rPZYuT+1rgLLZJasFmc1kJngIQORAhsYHwoEExA/Xm
NwOU2XAjAuBpXsxoPCl6Y3pmmqjHh3kw4CIyVqPhbW86s0EkuO06abEDCXDZDic+ktonNyaqYoiM
jSjBmP0f5fRN7EDbu5qjcR8asnrIczX+Zp0p/qzIp30w0XahWYCchCXA/bjl07iz09wWwxXB5+7G
CKx4Jayeb0QdDR/SZPTFUva+T60LO3N3hlPv3Jj9vAwvdYcytWy3vNV9gE83w7r/y2zqP2zsPuxa
//W7oZoUDrqGAP3hn+c9SvRVYYbWcKV1fSU1tWJ4SPrf6Xv/vBT88SKspdkIgjsy5ccPwE3bkaa3
H64Si1hx/usZ+Y6Vyu7He/nvSPK3I0nSrn/52v86kiyH11/lBoKZMz/wcyIZmJ+ESxIiVBxwOP+e
RgbeJ4ovjgCs/IG0fpX7OPanBaEMCAw/lcfPcdXwCGvj//nfDsBmTy7yRaaUzg+R0D8gNjv2hwU9
kkgiDW3PWpSRlrR/RPL+Ik1mX9X2hUwI46jUeDLShtyczMruRtvN3th3zUeYXI6EArps1LIpzK5s
W9Uvaeo1GrRwY9yISLJYivXU3zh2Gz5lMwlWpyoZx29xy2TrWFY2+PSw6GxjDekeWp0Ig2045vJp
ctvhtqu1zRk8qZxUnNTP3/p+cs991flPMWw9Fkp5zVizZRM/cbZT2mAROMbksB1pGfJtinqfYVUR
uGiPle29If3I3xHe4KPP56s0GPvnFubOXRYa3bzpeh1+b+1ZXUdGf5lRQhNHhQvgBQZD9eqwkHpG
hAEnHbP2d+C5LBGJQqlIpRjljWagpDbjZDc3mIDGy1nWgh0z+uvvUhnGbVmk1OayV9FVb1jhkYga
mp6o8QVYl9J2zjhqMgRH6cwGnhlb/DqTx3vIvbDZQtuMXwTO33Ft+8rfN5LZLvtr5sCTINqpc7uj
W3asx5Ihj/YQDv0LnJ/93ixHbW8A2nj3CnYNWGBCp+RqYlNCcABpBsQRMZFklOuUwdskTOajODIk
07y8704erve1FWbVRRdm6ZZagvwiqyyBGVZjcFqUlysXHijy0UD7V1joiPEjBKe766WqDhE6yAPR
Jc3X2Aj9dh0kCCjXzuzp+yof2gshfWPZWfLhBDngUwOKz7WglDXh/c/pNSr+ZcVH//g57+B8elhH
/RN0Nh5i8TyNS5SADC4Y9octBIMh3ebA6a9p+8mMHJMKva2n6dGGkTEgcvn2okWtEK+8eIxuMBV/
R1s2sQZv5yrZGJB+v5MzAdsIHDdoqsSZ229FzRb/gCY8f2I/mh4xMFRbtPnpkt/l9a9aBP6NN9T9
ptQFXn/DruUqtSt7J8qAym0kbfp6bpsofapMsL89nlOflRlTMRSmeyn65G6YJNZ/K5hE/sa3iyh4
HaNN57NF+EuNf0YiP5VApD2pwquoYfwELohywYHeMCBjYaQlrMfI5zVgZm5AHN07DZygoeChuMZi
0heHEGwGSNdQrQru0HWPbuViaklCIw9CcXvDAsGsQ55KNqxkIWpc2swEG1OrddWKcJfG7GSBHWC7
wB6xqoE3bPJMnKw2oOI2EbWMpXPHU+gAUcM9z9oJ0b3W5nY0i+ngjRWfe0duC6NRZwo3hV9zBTpF
ZV4Zbjl5m6aBXmPXIT1vOrcXlqrVNkknCbYlGM4duT/gsNT/Ze/MluM2sm79KucF4EBiznNZqJnF
KlaREocbBEVJmMfE/PT/B9o+Hk70H/Z994XdHW7REolK5F57rW8R0bC7rkWNnes7R9XdkQkzv02i
sIpVzJZ+5yQFuw2prnPEBzMtk5/g/b6QeYM45aXfvaa01olDXVRJp8KT1hkZTJTR9VUBSisebfEI
K4tTy2P+WUllyZXuJHAU0XNXBOA9vze4gfVd+sDQ+1VaTeaHtFjB+TH3SRveHHQfoMoi8QNopX4S
6729GsGF7pvZQapJneW7XQ5PuDqjtd5P8uCW1rwxMgdtzUiMm0Op1ZrjKd1QrmIf0GZzytck80Jo
qe7elqlOcJq178S9/dnMLAvzvJ2s8UVAeqHp7eh2rftEiq27qwYnGzmkyFRDz+DsYDAJtA+dSg16
I9NwvuhUs3GjC5OHuedsTBkf9iUxun2nSRCPQpPjJlThuA2MufPbQsdFQ2THZ/Cpz5+IK7fJvbu0
Md4JQMKqD2E0jgE9TMSj2g0qLHxnk2/Kld6SdBPM5lLiGmZ8tw0z4YPqaVJ+xNBv+J6bPezSeKRF
FLN9cYrBYF4AIHCN1wmO9EU67/LW0De6hx8dtEe3bZSXv9QUtj5EhHfxyPDjf0nYSBl2h0CVjsVF
gKVZT1moP7FtyH6qyWpfXRFaj249Fte6pvtz4ka9zZD17/u59Q6JbuFVwYHBssUzMg7dKO4eY8tE
OY+U+W4qHmnTrIfTaNTFvScqBV/RFhelbEo4W3C4Kh+mx1DkGDtyTcT0e8n2pMugPymbi54e2Ynf
Ez9mlvQ4MrPwIiS1OzEZA9T7zvUgvXouJQJmuAbobLBrbqP5qGcVDTXgJ7jQZcGXCF0iIsRkq7cp
Nij9mbU+Phl9qvbweWvAm2L8lrdd6pP7mJ/M3qQxKUhc9thZDLPMrdUXxEnjNLOCOc1DCVk1c/SE
562ObrbTiUf2agbY/6SiBKHGhARYNnqu6koBVgahF2EbC1ccTPWeN/r4HlGn9GRGFkFTsoLjBi2Q
udaw4JrxVB7tpr22HURW6gdN0bYveu1IKKyTM4hUf5lobMAtPLpN/GzZxkIib0un402U6uhPcxmh
aBRomptOsCiYzH4ELa+P83cPZtEmSKeC1EjMERyxBYYT1wywTKKp2w16/jSMZDnidAhpfYiDAz/K
bA0DLrua1QRApnCPXahV65rCFP+/9+N/4sulMNpgy/6fV/Z374V6V3+5If/6S36/IVu/2Jg0XUY5
24ILIril/r6z1w1M8VgeF0/sp/X2j609u/PfbsWmw5aeHfCS8XYWY++/ingzm/1toAJfQNSWFT0+
fTydfzd1QpX0siQcnbvcqBYCkeMK6ibEwIfD75RWtTUL6zlgoZjmZhmcAVLyCm5sXWvkem55Kh8z
lirYMpVymI83GoEqK9h7AU+035k9moMLe5Kmxwg7grsFrZGDl2xhjpFJmgyX2wH0chTELVzG3Dn1
Vq0+Ugxn8H3dwBeG5vpW5LjbjCUPHSp1uK6MeXrUvJmsytxCp/drdgh6jXPJSCDZiWZp7x1FRq2p
0nEtuQ2MoX1WY618YNOePjZ1IF9VNpusYnjpCj5kfVLdUeoZ0X47yRcNsmnJv2Jy5s1I0i3eVa6r
E/qdoKKBEvcW75DzWhNPYQwvhzdEMN44dutuy25C70I0ok+FgkXe7WakeayeNPDPc54dErZBb46y
6xdDmUaJQziWH6X0PrJxOnt6Qycy9MPpwF+C+75zTOo7cd3h2BabNjGlP5qkgFc9BbDXLqGKD4/i
pK/bAYL8iks4JkeuzhyJVuAArhF2vychmj90olNfCRQFB6OZsJvN7nSVypiOvBhr0kQxF9dVwIG9
J/YVf+d5sK9JyqZ805eGdmEh4O1G2yFmV47ixLBUPEWzyxWc1u0HXrGu36NtcR/2WuPesnvjWSMY
D4S6NsxLaYXdGtsi0HpiH4c+FjPhYnvq1wBwsMQZRUfp7KLv4oTYmgNG6sxKRjTuoJ7ftCmvtl6c
aTtErflgEXz60HPDPUQo7Y+zPgXnTqvLU4m9Lt9ZszaB/ZqdXiDM91ZLHmn1+9/xS1l9dK/Zi27n
x3r+iRfvJW2hx6RS4VAcaesbsnLtUq2eyK3RaDdEMdQ6NH+ScDPxkEDoH/89Uf/RicoCHZXrP5+o
B97cBRXffzlTf/1Fv52pnvsLEF7D9EgtCGqZFk/Tb2eqFMgLNokhT4JLQTbj8P7dCUUGggscxF7h
uHy9xb/0pzMWtLBHYGDBaxCd+DdOKLIWfz1jOc3RG8B1UFK1zLGfvIM/KQ+xE2MYESo6jjV1N9QV
lPbnlHlX1S7mkmkU1trqoI1XaU0AvKVLGDdO79mUHChW1vtG5AFBvzJzjnxqLWBffTkPq1bXxysV
Grm1E7AVtWsqk+YZgBE03J5SooQPT0YDfW+ont1c7tWrLGA/uupyfYarW3bOSSYOhmRShfOB7CcA
tCIpQd9mJGc3Pc3ZRDOGkhpyFVQg1T2N/D5DzAebgH7dQgTdhLMOVTSqslYxadug8UQ4WMZJGm20
Voz09wOBCYyj3U3ROb11FU7JFasjHVKmI+LHKkmmK7jV9tyERn5baoCKjTuWGlWh3hjaq8LWQ/bL
SXXL7IrSnHComTbLaR8OjjwaVRMzQnM0xXxSIb/G5dYuKMsxVERvYjvA4F2PNu2XVusaz4DYDAo7
muxRGKOzASmJd36qLsxsck0HuvnQGUlz6MsJi7cwHiJnJqlLpmujTdDox0rLHkxXy85mMdxsnS2a
nQFlXVWjG33Q3FrtLOYSH89MeifynKpWRsVb3yAjr7ooDu9ZdFnnIVoCsGw9upM+bGoUiHNQNfnP
pHfktk8tXnM2OUusN+pmOPLDDsDIY4MPAKZE9cpR/IX6ymdJFdeqwRPlV5l9BK0KppRu8cekUeaN
QXO8Myt3eIiVTnF1Gn1LDDN6t0tnWCNT32GGmdY2vZorUuIWu4NKI3U25o9Zk+Z4bDJ1Nsw0InlN
52gg02uTJe1ZG1POTT6xX8CvBytLGeN5ol1+DR0PZ6vN71SD6MwoGIRPs+fSioh/lqRaAuySL5sk
FJlUlbgzo1o/EiX9nvH/v4SdlV3JpVMGSdGYvLmxXV09zmpMN0GC4S+c57OlYaJKKjTslKra3ax1
xU03eKJdp2tPWGvBThJLrxrT2rIsVPflaM6vOI/sGHxqGx2tJBJr+tKzGntBb63rNB12rArDrVYj
D5lSHfXIue97VVOPCYGbEm0v8b1kZNNTZEgYimdwPeoTwY2Adi9nbr9qaNCRmm8eRVTbwL2zekoh
6fagnqRLHiKzuWgt8Xs4EGuZWTdms2xTeNWH4k5xyJPy62QizJFBf8vdJttShMhcksfGnW3hd6GL
5y6bvmshvRelaKvV3OnPVgdKj1k72FdDr90PwKo2AWTxNaPeK4ehuhjQDbfE9XBxp6F9mGg8+mo5
S0gwcRVWKSLrmmnwsdKOLkuiFf2fr9QX15vOzZsdlAKDVdtxbuNTmwM2reHnIh2ei4ClpQVhkpaG
fI17LGckquJtOiAqWCxfbl5gZlfuDiH2Yb7NRBHNAyit8ZqP2bwreP+uK1YE2N1H595qeqpf0Tib
yQrSNZan4Qpu4GsnJm2v1ZN9xiYXLRHJUlmDTikQ+Xm5rgWb+IcpGMwcLKp9zhvvGyFwe+M4s3xK
2ENtLbCmVJPHwcOEifzC5P1eWBX+EAIgqzkW707V24A4G719U+SFdtTVV+umyow7ZjaW/obNI62H
mc99NWOjFGUPE8fuKho577KyoQTXLaa3uZPcxQLO5x4h5xRP4/Qmp5Gy4pwAyWPd0GSkQ1/BQp9f
Shq75KqXbMIeQjugTKliC4s/02K9lNk9KeY5KQ9V2lMXHhdttqhw8tYm7s+qxDEGUFFsh8jLsDGg
s9Yr7s3eqnKKvAx8K867kVU9uFc8m7GjbcUczVvPaPPtFNHPyuGOgWrsvkbQ5YS1n4jkHwl4Rh3v
Fq3+SNFxJiBKSYfKFWEDuKQN6NJVUo7ePu2wXJxGq3GuIy/sR6QtPiLpwKOHN6a3X5SIm2M05xOg
OsoBv7U8/bEvOvgHPmw616LGvnJvdaZ5rCWF3hxL4l/Hegq0bUsQK9yDtj1MsRleoqzLHimcRxNu
es3dRcjZgy/RBl4rz1IbJKt8L+IweodEp4ND9qiXQFtorVNoghZcuZ9a9Dx0waGv2K0PZt/3KwBN
2rXiaMfsbrEMNC1juG97pR5gO9T62qXOFAme1hlqWezORM8b5+5ZX8TyutHjV97JdNINeXdPl0x+
CXpb/iTihNIeQZ8nzZ/2zxo48XOOIg9iBGPsItLbn3p9/Kndd4uMHy6Cvl32h3yR+FHMUfshAC2G
5oDvItagyPvaLasBzDDZdy3RE9pQCAyrlVPFwzWoLecr7xG5qT6XDJiq0Z1dt2JcSqGXHJplJZGy
R7U4jKCRy7ToH0aXNStlXJH2EH/uNIzP9cbnoiODccJTvOw/DJnPlFHW6XcLxgMIheKxs2cPBZ3H
8ohFNqcDK+LDWpVtfZk/Nx5qUAC5DYWFcTNBEr4H4zG82kyRPwIvqt/Y+/Tb2MQxvQokTpbVWE/a
ERxM/1DYnDcrUzXah6VP6jJRFB2sTKrg9507VfAjtaF6k+EIAgREcHeoBDuRdRInyOESysZz7cWW
tfJKs70lhH7IRIxmTQFUlR34zFEtC7UdJW2y8BTwO5cb023010C2gUWeS0/Hteg1e9dlVnwLZAXu
x5xcv8AkSQ2gZ9ESZLKrWdmix9OaGu5pGtr6KKLWWTuVpZMZW/RNg+UHxGdKFiiO29Q6HVNOYrQb
Oyok2SFVXRm/2jUUU3nKtJ6qEpcWlfXoJtVBuVZTrPKsaF7TJlmIXmGnBNweVb6kk1EVm5aK4noF
C2j+4XCBug90/K6m4Xyzwkh+cYFgvZehKrcma45szRGPLj4BrNQguqSciFjB9UPs6u69ZFB76+0m
21csskLK+uyZrZA5md/cAWd6Gwjzq2wjSvG83Byx4jSYrSlqKPfgJvmv6dyl3j4BqHbzSG31/kiy
6r2XPVJcYVdv+AHaqy2ptfKT0dBfO2S4YBPqQ8ezpKuFj+qK77LGyboJcifUjpTCBC80wRRfoKw5
amtCK7nrSLuxydY0mtyZ0RkbzfSQhOmDPnfxS12455DhsYzyngpwbUMDGXbWqZVXq5X6uaOIZx1K
hjuMO5VxoQJbW3ns73awWWxaJJre+ibd2XDwjFXh18KaXIzA+YCdTUB/n3yhiPjLLAzPqjXmzYAI
QjY0A6lm2e16hs667XS9Owk8x04Hnxws9LKm6Yj/OwA4aZCiMxCYddt8CclBfENQCLZ9qZvpip/m
vHRxoc+ytwKCzTUL8m1gYyKh0SOxyMBZyfeKTGWxYt1Nu44WZRwt5nBfYlR9zlgpPmHJiaBD2xrz
QdCdGlyk+L5SZxGvc+mHCCJRPoRHb4Yuuy0A+Oy9WKJTF0aYvijPZSmCTIrvMIptyuiqynA2+LDn
u1QT1XFAezrxJ8xOhhXHH8Ect9SptuSYq7rfhtIsDnUWmmsjnZ8r8FoEplBe3kMsoQ9mXWPH1ePm
8N8p+R9OyRQW/29TcvE9fi/+tpqnMOf/reY965dllw6zBuHwL9t5z/sFlig3MGL9n8Pun9JC4hcX
PoeuI1giHbKe/2NGdn9B8AKiwZ3419H638zIGDj+vxnZFAtRVZKcJ1xuLM6XP83IHdNaPEcjDGRz
HtcmnPp3OwHltiKGa7DaoQ2xX01qAtjWQc3x0xDomhM1+T3kAGv0hShYxuhx/93tRH6ZqQt9k3oy
4aOTaUhLFO3s67EMeIaLuXjLbah7GBOMSxMPzqLUNeY9WR6AcCwjsJsqmTm72PEeXZrGb83Y9Re9
f8/Lhs8MgyUkeL15JVvXa/7cZ+CqUr0a38np5OMqVhqQI80M6SUeJV6nldm6YbqpnDplc5wy/5pN
vjQ+GA1yozHFtFfWIydAJrv7pWfZ5GwJPntuDM/aZKXnMlKawN6oHU7MXS3BNq2oi4hOZkJmesML
K6ZOuMgck3hHWn5UEDtfSxB4Z+oGdHRYWhhCqYYPvMfFKzwvCtu5zEx3GGHr61Ql4bsRsZSJEwRJ
AHeEz/PKd3hzUsTlDefZHssH3FelJBk6LmphPri7bIzTs2fm49XKzHm7bB0mVR4QRQGcQO32+6ID
VmhNu8GI3QdRK2mwTM4/2B8KrmM5q2Zb4JNsk/bRnGBixQpQuDVM5j6YK5GtYAcWR7ulRCWZ5u7O
G4FeH2Yl6mNPiQylZqENdCi2a/fkIQiyLdGm7KuZV91jZxHQTToxzKsu7cVL7KbBS6th2K0Gu94U
hdROw0yJHlxEZ1XSqukPI+DuORTdc5ZOxKxtQvsInU19h/W1/wlnfab5aGq1dK0yPM+9VWSbiphJ
si4GiXlXYBe9Z5ylk0E6Xfpef7bMQYO3d2GcYzUDLKDeEjhRmT8EdV2t0toMHwpPFmIP2CK+ccky
n40wj69ytvm3Id43j4Kuv21XR9adMBKGhKgroz2jMNVwE/WLRtvX+2ES/S2MKHxw8mR81YqwwUiQ
yx9ERNxm6+gEA1bCHLx4M9S1vCH8zANe/bDUXuBWOA8R1TGkdDwWleyJ5/TDqkpTIlrQJ0qfR76W
4EGJbcGZ4ueYfmFWix7cMVH3SkzsaBujlxtRDmSmgoJOJmcK8zWPa/nkmbXOfozSo7VW889FGVr3
dW915Qb7XXVOMHDFins1n/KXsRCJlUDMkNLi2zNiXaQGto91/lbi7Gjb1Sj7KXEIachRz04FKlgB
lJKu7XmfD2wqgn7Wg9s09OZ0jOwo2deD8yC8hCur5c6+aTKcsYqWjyM4t544dZe9BiT2VyKjYGjt
dmT5/LQySvIxyn7scKNUyOOC5Z011fSHxvrZYrw+tQTldlad2CsI8xThphOeRKqLNp5Jwqbh83IL
FOmrhZ6QfRk/x1WECj15cGOacOWaRHanP1qzgt2XIWIU9tkQtbYfuuarxRX6qqWeTLF2MiGbjMp9
WDj35TI9U0dAI+MyUVddPl1RKQyoqMzb5TJ5e5PKrkNjEnj6bS5nJ2vKbOMC8V2bjO9o3DG+y+ic
wx3vlglfZ9TvkyPGVr6SqdW7blEDJLKAs+gDNkJBkiBi1VDIQM4ovsyiJiy6QkRG9RAsWoNYVAfg
TuoSI0TIRZGgKR57/6JS4AQKcM9zWgMSeS4WLSNYVI0UjJKCNzDzPQxa/S75FEAEvoCtrqIv46c6
gkziudgncoQTylWzDXrfTV80lQBxhbHv4gxJ8tAiu2BIxc483bmLHpPr5WMf08yRj27rD4twow9p
vzY+1RzCSN7ejWiJxPRDQ9uvug8KUE3m6diYtNQs4tAkvX5nLIKRUBOxH8twGRdlGh2b0LVi/njV
/IrpV93LcbC2LH9XBo/RnbPIUnrYGMRvFqlqrMsdyAMAC9x0/RZT7Hn6VLdUyXbXWySveprkDWss
Bl2iM9k1XcQxfEvf3TKihCQOxd2cy3qjKeyufmWP9KaBeEJl83j8nly6FNe2sMt1vchx8yLMhU44
nbNFrJt60XyZ05AOGJt0iyHjq91oNR8JZD5QdwolBemPCFT+2GdBcGVnba3IiVI1WurT2uTHJJk9
1ukiJGZj8B4t0qKxiIzGIjcCnjdvziJBdosY2ZrOUS3y5Njx6CSa/mwv0qW9iJhRMgY+lEAqkVP3
Y2C0YM0iYUp147SFtyy3EFuyn44KijPgOLWIpUNroZs2i4TKGaOd6KZAV62pdrnRdE/0fpFdKY4y
fXuRYuWoog/rU5+VpVK+m3Y3HsLsLEs9w9W2GJcXaTdeRF4h9AeXPuL1Ince8kUKzjxTrrVukYcH
8Wb3DfdjoaWP+SIis+sznlus81v1qTFzHC56cw8QgBx3sWWfxswBBW0nFolaQ9o92mqYKM6Ox4PT
8ooc09k5aBlb5/9G6n/8k3vykjRn+/Kft0mPi7f0//jvTclW6S/X5d9+6W87Jdf7xeZLuQ4bcWH/
mZ3lmb+YNkUS1DQsnlTjj9uySVclJVM4aOBaWcu26Y/bMqt9dkw2HZGOsLmAW//mtgxz6W+3ZQIl
OMGtZW/lmIKY/d9uy7GRFuyJoV727OvZYjAZ+gVtqruI7PTWKQyLZjKyFlcJRbEnOo50Ozhjue4z
rjIELDrxlASx+cwqYXqgWq947JUTvElLUCM5mxSsusNs71HSAW4AZ7LvYijtazfFlco9CdfXGrc7
cA3qSqR58jItOqeihEmeARU7djPN0ptaxiGZhGkahJ92uBTXRGeLnyrv6C1w5WRtU01ZF1iw4wOS
kuVr5dhj9a8189hQOI5G4thcrjQzMmjyGvHhot459xRcBtTVG9zhu9w0jwOWuIMcY73YEPfrX/Wc
39Qazm77g3/L4puxSBn6ARXtJonamly462QT+QFg82NAQ5LPnA74NNYGex8zLrkbc9bznzjMoXPw
Onng1YzPBoRu8H3GTIQTjzaP54qwK1+X39mzhWnpuRj0lOJngOXBQqFHfyyeKuWVl1aRHL7jkh8S
XeBWTeYrcikSBizLUoc8Ly9V2ia960gIZFOziaEvSBBMWekmYdkVq3D3Cr+3ehMh3rAgKweC4nOj
i3UgXdJqEvTA1vUIatoz/NQqry6pqOUD5y39UYkl7b3i+4cAUaM/OTEQ0ygaTlEnje0YkQP3YxtV
V4jau2oWT0uSRrkv2ejBLSPMzcJAPAUljXUxvfdHLYutw9i5JRJx3WuPs0Xtm+Mm4mipYfDrLO2s
dcw2UO1nLW/5MwsTXSeuvw1zXr82XWk8VyQsTVTdmmWdHdrqu9By2nlpboEYOkzyOlZEZabJko9G
E4dXVjl4QOXYaNK3ofMYAS/cFU+ebazbSBvevZnCuVQJmgkqk0BmNxErscakiPc0zbXzoaOSZtrF
QaedjGCZIgfDxc6hj15BioT5iiSnndoD4Xza4DCz2ykAgFE+oCELcyUa2AKFmKz7SGn6EPp4FTWs
vZRBzrbviGY2dyFCmwxWGnXHQJHpKKEQZiKD7L3WoMfIlUiMNUB8zICfj4bPEhx5Vw9kNMiUhI2Y
jW4flI2GtRffpH7I6nqKn41KScxm/AdYO4/PixuE2uM0NIqIZkBLFI2qcd+q56jOzwE+3RPgVVwl
VIXgQcGYSERTO4bI0sXaNTL9i23qMYj2iWvf3M6boJnSre7wP1tTzw71TMA3bg1MxAAH7ukGqzeq
Ql7tRLSOM3QiCh8NehlTnqGvjkP6as/HW3uihTHYMSMDYetspjAfJxNp78So1046smRrDRWih/N7
2E96TE973xndempHHPlklA5lR7ZnksWtnL1Tu9StJz3F69Irx+MQJx2L4TjbWMiTLObGHQQA7bs9
c9JkQeOjXe1GTyDYxgbY8ap1z2oaH7lXQiYLh53XJvZX0YBuSLquW2GVLi+Dp98A21IfD4ZhpSmo
VKTl0cKXmnlvKZwPqMBTiV0QhqONnuX3Wcf2/1o36bCn8z57xDbtXRJiRj70HRpIl2572t1o8Fr6
7oc4mnakjs5x7YH0sfTWjzDqbSeU+tWo8atESrU71DImudSbX8uACu8pcy9z1dzT0BkQ91rS4yaF
gXVQNNvE0fT7pgm4FmLDRW0ov0lO210RC28TkzncUlKQ+EVgKx9LfL2fS6LpWd9zgc9jwYZ0Irfp
hm9lTCl6KGjnTt2pWBuyo9ixLZtnwGLDnoGx/YKhteXBGLRd2Iw/u8ahfnSplGgbemx72n7ezNTm
7vlZKOQQlgUD4Rn6oXPKId2buWWTuo2rrZQNHL0qJJYNMNk6MmXCptI099pVkdzF+HfhgKl41+IO
5qlwZvc8sUJdqiyXdj+vjtubVDWrjNrmI2vnAXGmLgJC59XfipIe09WMGvFCJjQnMtqzaIgNb5ur
Vu7Kmb6Ragj0Z9mE2qbtF/zBUMznwjOoOK2HZp+buXc1+Qf3iu7fi/LCry7JCN0XEjEkVLNzhnog
RizfbSqO9piEJ5nmHsiNAqU/a+PO9bkUE2pHYJ6x6OeAJACFYa8W5tlc2gHmPGK9RCaA0tSSeg2X
1pSj1oQZW8ewW9Vap31tK10988QVNb6ogYQlI5xDpdx1nFv9bCZpsfbgrjldxmNgDVt9hCs+isja
G2hJSM6gdsAqJz9MZeU/gETnayeiSM/v22CAqGE59GYuZE4/mWp77dix+FJGXX+LZOp9J8QcbijJ
8051YLxpsvsJICN8cQwH0BahOV9Z9pfCsrV7PlMptIO0X/WCc26e6gBQiLUb6YoMnO7DM5A85hJn
+RzMvW/G08vEunrdZsRNXbd5B/+C2GDqh5Sul00jjOpHGLhkvRONgcAzk31vUNPpG+gyGyQ+8ZAp
p9mkakgpOnXORdgWp3xuus1ioGb3hPmN8S5qhmqjRD6zHVgk7Vx975LoaSrXiwXI1+IZohXbwGzv
ChCJdqDDBZXL4Zra2ItZ0RGCthpFkFkzN1ERxO9Gmj5phlOuTQBjb3B04z3+P/dHI5pb14ufQAZX
tB8D5dPc1yIT+rq223g3prp7lBOCUqUTaHZNWH3hXG1n2R0HwPOcnVWFBbyGBxD2eO3HKT+YhIbt
ieRk4ogv8TClp4xnnnZSR2xxNcqdkbSRDxdxRwsqekg7Ih5Ealn0spPuF9BiMn/HlWkxenXlI7Ug
vb9IDeAAc3NaZwuQwnbKll2+yrdjhyTVaN5HEBovog6DV722zQtJz8zPcf/VouW5sj9yIxeHeO4o
eMRteVdRGHnX1cYPNx987gXflZfWEWmjrPIFTY17D0/2SrFt38R1RG7XQybhxuLehDaF7EoH+ki5
PV6Mwg0eGvgtDT/0Mmt2kIzO0QSA3XYrHlHhhSSuR2PNplCcTYKxY1o5t4CV6w6dwu7wpoI96tDD
cHri88QzbdMsubJ4pZ+0WhHDcOavbQI9nstmLYpL6bZAJQZ5RwnMTzsO97VBbV+k6TB/1GXOlk5s
nEyNIvVS5W9NJovVrManQXUPbB4vUM7vua3FPl8YBl0bIGZQbMgdsCOrm/Axh9aBN8o2CSZAnLXs
U5F43snJ68KPnAZdwsUSq6X5/GA0TKv/XZD8k8FPsJz4Xwe/O+bH7iOd/mIj/PUX/W4jhH9GC/lv
QPJlrvvNROjJX2wyjbi1se55DHh4qH+nlctfhEUMG6aaSeMJXPM/Rj4HVyKsZMnmRHwOkf9m5BNL
evYvJGOCtY5B47RpQj80PotX/rQfMR0zarw5CI+9IDiBYCPc6yDCGats0e7i2pXHXv+WaAPydm2R
KE9KT964crZ7/GH9zqxFvUPi0/VfowAf4/8Nf2DbzaawLP7c82gb/Bn/9lvjW4KhXTccg5n576ub
UdmTnRqec3B7uAUXyfxz8WYHIRavtZ2uBAdRLCyN04BXVBsiKmtVD36C3FXw3SsKcVVM1XWzqaj0
dZ/nSgvPGFaGFt+3Eq95xETQ4HmsZkqcHc1bZ3YCDAVt1lMaxJJW8/bck3jr6mmB61BQ0cxWv4Qh
13yJpj4kgaHRFuVLO6vxJylgqgQ60ATZLsij13Ri2cIkm7GBQcsimbeKHDzzYRZOR4E2mMWhqfN+
hRGcus+O69G3fMr1Gy1P1IFC8YX2EcNhB/IJBkFs+8CIsiMYnyzdxp+1orAuoQDUdDYtnaOw3L+O
3OB3TTw3xzpMxK7rTPUR61FzkTm+TydRd0TfjxWImyf3s9tUjtPOVV0LTyPq4aH2AHzdmVVMhpR/
ri1zOhWUpWp0pLEvWxpUNapUdZMZXeOOSL1qmkUv1MFQuqp39nCvIf1fWebjJHM5dDdD3I+n0J0f
9S7MLs3UxUyYkkJXNTgi3HqpZoHJ4YYnq4gXpA13icWSHjs33UurWw+OhjHRyx/sfna5seLESe8x
zSnzSxKyDx8p5brMXNbJyxnbmon1aUK7p0SHVfLoVPaOyHyxrejRTn1mrc5XJCGX9hexHyGWbqAS
aCvmcoA+oPMOxBkHn7eWc+W7Xt/BAONuTKPbMaQb6rgUCRwjoWfhOij07IWWJfVUuuTn6kFww06h
pT7WKp5xchrjyex193voRs4W+0K9YQUGucroW5/LcrMx4pKhlO+7tZ1rGlRWVVpF7ymP/co0mtFv
edJ4TYTDTXcJpxOO7+9sXhkbPCWSDUGUbcAHwZoe4G3NRWtST5U3LPlmYxU2ccQj3eRusIUkqyZ/
xt7zgijEfWXMsOR7stvYchDvRphEoF6m6YfBy/q+xk22BoHc7HnVMs3Sxuu8YuintS5A0z4YvZM0
0FPNKfLnFrPaDiM/Cy9eQEBpjTp3DVZcdUaWlF6QdRZmqDXordqTPSq2FpaWtcgqjbiTlY25buT7
eOjhWKhVLrLoFKZOcYdRjO+eBQfLt/olUtsDd5sMO1kVXmB94KgYoIdkQ/M0D1VxkhmYEygYdXpv
s+ClukeCqfLi5dMVeTXOB2IL/Y7oHk3YZDGHq1vgcdi5aekc0rb5IqNh/ub287jhhW0dpEPRPbla
osqVgPfFSTi89hGZ3/9h78y2IkeyLPor/QOqZRpNevXZHZwpgAh40QIy0DyZZn19byMrqyPI6sjO
fq6XWJWLArnkksnuvefss6rJJRAECC/Qr7NEZUgiQC3NKAmVfC5DGfQbF3keYAzQN8MV5SotDRO1
ygoAHHn1JnnqxeXMjsFaBfMwHKvIIykcvxuW6RQHLaLhijf6kETWNfPA8dZTFKtgQeIBZ0vZ5tfE
t9XMPn02QXjRKgN7n4l8tMY6eeWxHFyAHWfLAZ23eMRP0dwlvd2R7J5bSHz0qMxo9NSMzaO4JvW3
upc4MQj77hNnI/SozfuYuik9gBsWV51Hi9TtxBqzh1oP6nw9sotmkOVFPWL++5jouW2WvaUROxks
wXrmh8fXu2mTOTe+oRpnKjg1DAitj1mh/JgbRrUiCdvR40SaHM1pLszxCe4XQ2Q9djT1ABIH5mYx
PANqih5Pio9JZaeHlnEwpDs5DuoLoFlmmqHpxbe0Sa2v1VAkd3KeCvPQqja6gfxQ0+ObuyxfW0T/
PFdEF4F4R5Ln7pUeplJcZC9xEzQmgqxpOHcMtJnxQ62jVWT7dOAzDH2EQOohrTsgp2SU2A3vrO/M
PI143DUSwBQkcw4RBWK5RO5o79LZTo8qs6Zto4fDrA3TMdUDYyR9Jv9w07HO85BnjEpWs6j0sGgB
dhZ8TJ1TPYA2P2bRcrb0XLplRM0siGn1gH3yoiMw7eNrOxh+fFFgSsI9bHOSgym3bey9pTZTldF3
apKzJvuRYWN9TNEH3wR2bHLU4s1q9PSclpR9PRn1ZQqrd7W4EJxnP2SgTsKjRFTmucZE4k9hbHz6
FWh6nPRqdqGSOviP+IVlsq7JHmMWPOq5vqsn/FA4rU0Rzwz3FP8kvjCeU60LUJY9XThuA+K9rWN0
A24wvA1aSwCcVW4U8sW93pe85lpzwF3q2muEVEgRnA9ZwqwVCi2QvRjVgK0ubF+rHFw7Rs5gtjgZ
tv1sILRn+hnYu5kWARgbJqKPXtp1JW1Q9BKo9pFO0BJCRhGRMxhC/dPyiu5DauHHcsSS5+s56IcY
AwaPeoLtmj2yhePrAhrmpMO1QSjS3Sy8L9kUuvv0Q+JhO4ppcNnG9rn9EIFo9991mJXMMru4ep61
WqTr0Y0gpOD7AjSHnMSw0/LZRkXM30RtYmndCX59hppSq1H8pjUvW5YzniKtVok+hCvsuxCx5D6c
opWUVvYCJ+OpNUxv486mjfAgDepTSlNErnjqDBz7iEDidZ+HY7k1qqa4A0jaXVXaKuFo08T04Z/Q
UsBopbStom/bOzK3eVmDjznDtoxRu/CIXSaAOdwNkzDmX6OToF12C4c2qi5SQm3lYEDcvPpBU9Mm
X4zgxAwMQiEwDcitiNMDzMTaF6K0RcT/cIsE2jjSfXhI6iRHfT8Zi8QnmKbDZWMuyOvGD/eJ+nCi
sD1RX61U+1MGW3tVkM0hBv9wsAjugXAbaGPLkCreBCjNyuYADdSZNuQIxKCh0PKi/s5t/8ukjTLV
h2fGAdJw4auMhTYONLat8vL0rOI5m2h8yQJNgT89Kito6O6N8rkJ/XRfeYgQAO1nSE3NUOsOZVPu
m1YhwjVojsIXNxdeGY2kvkyK2rwhyDIuTsTjBfgTJOjWUji00gj+PtZ+mot1ScIInePeE5sJgYbd
XXj+bMGT+E9Z938p6wJmW78a56EH6lTy1v1X9f5f64qe9mvy01Dv99//Y6aHdRaUNPGyvmdbiKr/
p8ST8h9IcxjrCEZ3gfmRVfVHiUemcuAQEhMgUPOZ+VH9/eET84lvJmWUH3qutCx+9DcINeafhnqg
nQQZ9oBMmArb+sx/lMDNrCQmSavikGF7LKL3PDKup5kOOAM7UmgP+AlOreBxCftvJsTa1P6rhJdP
ybsuZBzBoT0a3pwzde0nFV7lel7t+5E4VGpGROtTt+FuoPFTs13kBcUEP6fBDU6qJp5CWk6JMPbJ
Qfq7wBOjbjuLxYBb4e+6ANaZNK+AZOERcoeVWTPHGxjoiPrNmeA2VLwBGbsY2XPagtjif87IuJ1k
fmiXisevXbXGdnaDg4POPEYR6102YihpNooOU4KhWtveCERms10+zn6GUNa0D5MGFLAoOpZ9ESEg
QNG2IAnmBHzdK8cLwLYTtmhnt9s2u3SM/pacrAaL6/e2Wlmg4m694Mm0jW0byZel5TMUyO6QQa4d
T66LBn5GHG/7Kt/g1V+rHoCQEd7TMNfNyWI7dPUzMzWxZ2G8iVp5kZrl64LgokszGM1jvvcWPsjY
dfnKLsu3YnLEPktRz89ifCu1atnr20u6aCAFRb2uvZaDLbuE135UpNF/Fpb/m1DAFdYvBbWP39m9
lN2P7SL799/5YzUx/+FI3YyxhYkFz7Wxlv6zYSTtfyB4QkyPQvp3+cC/GkbEazErR94KCgs5rS1Z
g/65mhCvJXnkWJ5cvDuQAOTfWU0+9YtIh3dNHOF8Qg7iOEL//Id+kQ8kZOE5dA++T2IzLRSYllFj
r35Ybf9N80evBz91pVgqOEcaXXaAEkE7eX88StgPeLvJ/DngQyfAaCDDfAV7s3ouu2G6KTxpH3NK
PYrQpauffn1s/X396eAuaSYi4LJJLvbPB4+9PCexyA8OkRNU2U6qduSZRL9QuEzhU9OqXnAA1AGp
vYm9aZc5+T4ZXVluPeXZFNwmjrae1nA3+NBDGwMoVFbFzH7S0lhDr4M0NCumCVG0nPtWhnfgqcbN
/+MkpF5q4ay63EifrqBQTm0X3RIcyMu1tpPDo14YYIwTOc4PjS2GdWhm0t4aBSBYjbN6GgNivd0q
gjLQJYFWJljTTdX6/koMALECtMG7gULoiEwyg4LJoK5I+m4HGbNjOlcwfvr1OXDL/ul78EH+8XrU
78fPrcnWsZmryzEgKLEeN0qApJ8GRbOKXsuvj/QJVsF7mxwJX8Bx89nFBtro/ePt5lJdsyvjSIPN
O2qGcLnvPL85qc5uboWLTOHXx/v0EH0cD8qg71jc4hZv+p+PZ5ltWRYGuPshStQtKwrFfR8Fl78+
yr+5fg7URComfOpogz699wPFcgE5GaAS7SF2sul7bQeEvbf+/a8P9NGJ/fS4ujSpWZj0uvCnRSGN
TCvA1ucfLERwx0Xy3o0D7pl55oubC1zRKzP2CMypOqqlwfUv69zLNg5KlLu4L5eLwnWpCskOS1ae
JnvUJjgoRoDQGiLCgk5VTpMp4d58GCL6TcT6CQw1UToiCHAiDjLVDh5h30rg+Xjt19FbksOvT/L3
YJGfztIXwjS5nJaO/AtcbTX4YekLrRDQ3aKmw5gy7Ct0kI3UkTYGI/tdlbWYXiGjTTiCNq6OwOHm
TQ8EBSF6/wjIqYnKoZgE8NqRn9N4pfhqwia9cpkhPcuRmB2XvB1geNYXMygw7KsxhyBCQPi9JbJg
Fy+kSnVDPMFGLa1NqaN8smiH2S16ZjmDr9sR9xP1lnsYdAQQb5cYU01obe3ISw4kj87rSocGxbTb
9wTj+vdKRwqlRlpsSjS7ANWj8C2mK78u2iw6oiImSCk3CSig8+pcYvTP90Poudsap+TacwBdeEzk
8zUcXAB2qsK/QOpRruOPSh2EhEdq/m0m+oJdEjFJUdbZezd0aB2nXszmjqnbxtDRSm5si3t4XsVX
GcXZew27blplIiCPKVCMS2lzUUZVGLi+Sb/MNrIgxImwSagnczpdEsng4cUi7KnzE52wWiTjNUFo
jPDT3H0R5EMZOigKe+F3Q0dHYWmgwx8l0daQ6gT2j0/tmc02s4LjNBjlVRXWBEdO5UgqlUJvachy
D0EXdjrRVVWe1mv8K5RoFcFWJmFrbuyNKwfcwJFEweLS0UFYxkcmlklBe2X2Boz+eSA0S/B+WeMI
s/cWcJZjvzj2iwo9aIhcp/LYiT5YN0wR7jNnV+pYLkayGfJo236pdGhXFlvGxq4nXJ2VVaqHcm77
dZVNI18NTcdWh3+NpIDFsX1rhYTwsbYNRwbkbAVpX/krFVu/ERxDBrVn1rezys9JSFQmoqFsM0R5
v4FhiBsFHNZaCXHCIwBYOWIPDQYywikdndHlPMcIkg5xR6xZSHG7BWz9lfbaiwXefYN+KF0bOg6t
c0N/ZytlXsqpH0+ljk2raLKuqYqZeKQEK6BshTavg9bwBNN4L8p07WANRrhDIFvWTuV61iFtho5r
q3VwG84ByH8IV6qVEg3WQV5GhK8sHVORyPcgno1JAvKaODjFRvvCRahy2RmExanJnV+wSojbPmlh
h5UzqssVLcUaZpZOmzNbk+C52XSOcTnlB9MGkCMrHhcP0jCANuyFC5m1Fv3QVSxRG8MJCglCScs3
nH/RN+DC/W+ebOdv9qDGU4G945iBNIPqXTuXSsDqaTqkNwgEhmNP4gcEY8YqxPDNkb0SWOjNI3JL
5i8bs/GKbSEiRDCwjx6cQZQ7W6BXFLDntsDoCRGbe0SUdp/sTa8BAzdVOCpFAXy94j/Tss8QScGJ
OOE+zTYeBKG94aEObFqREVc3zO8DgpvqipjgfBPWbAqWgT6FqiwsDRbh3UnEm8NcQrr6oq+3YhiR
fnexOkmvs7Yj6q6NFYv5AhFJ+3UJRufa4kEF2yCafpOFHfhAJioDCRpqREooFgI8UvUWSzRbXpXI
R3Igy0usuua9IdhfEBseX4NOYHcysOUjqgMSbxSkfDrI3c2qZ0zIkMbL7ug0Nt/S1M42mVjGDSLS
6cZwa5RQmWkfR4dYxhoq/GMF/OnYJKgAF+DYhzx1WHsoQgkLYvvl5TBIloCgj3m26ys7XsKTbBVv
rtFGgOmBcN2kFf3OQA2cOWipaxqzI3AL29qi/LO2jutE1wsOaQyszsLvWEHefo08UCm9svkkWR+I
/TB0nJLBuGvV2XIhGj1LyR8KYvcaC3u+Xgi/3Nf4QQ8i9fI1HdfwxF7FBUKHp4J9pDoNHveriTv2
nT3w8JgMinW9sppTCvOEms91rL0pimYfloZ7QYqncTdzgHhj4PVGLSMbPvYcu89j6KqIrMm4Y6iE
Iz1Etn+n0KtsFMOdb8J3L9oMsZsE4b5vUwsgDPtF+8KdxL5rWBRM1dtXg904uzpupmORWWAy8zQm
TiKMt1XZ39MEs9aUosnKzUZ3KxOBGqMMUOHE0bBX9TDHey6/zN6U4zfxJdM//L4pKNtVN5X9vGKI
JRATIz0iwaKg8edMcxsx+bGc+GoarQkr+cfr/T9k5r8iMweInn7YCf2JzHxZsRT+yQP6+2/9oXCg
X4WIgNaOrTfqiNf/VbIGDgJ1qRXqeo+tm2P/KlltYtypV+mc+QCc2Qb/DyjJ4g8GCC+gL2HqZ0j4
t2B09qfttsmmjbYMIcrabSppg/28cUtmNfZVYqqjSwvX36SpYd4JUlfP/oCEsGpSnxWzluK1NWR4
L+OA8IuiDNHQJRCKmITBbpbmZSW8cs9DPujpSo4vhsn1vY8UbCPjGhBMJbpgbWI/uTZLo/+eKpyk
Uxzlj44F4LMu/IQkCtBrZH6iWC8tOWxUA07WjIQa911hLAc68t6Xvuynv8CbfypwuAKOg4iCNQCN
lYXP4OcrkDK2RLJR10eGrlR2IYovpnfB2uo6fV587h9ukX9Tv38qPT6OB/9P1wIefu/P9btlUFFG
WVYfR0PZqynKXzX7dZ2EXINfH+mTv1cfSdoWPVbS8xDZ2J/ObOk9c2HOlQPZRgVhMchgpkrACsFz
yRfiOxytKw3vfn3Qf3N6EjQYyhluJqoC/fMfKoFUWBjrmMMiR2UysDK0j6kFDu5u+slFBvz3j4Zp
BHyj6dML/FydRoE/JmWRktUkRjc7l6pYdpNHnXDd58FflHLa1fJj0a2vJyYQDiJtsGL0kn4+tYnY
m5iIweTYxFMOaDhG1bJpmqLa+LqxESObu+4RtlyObUYacy67epu0vGH+7jm7Qvhk3gm0UZJF5eeP
kZutnIue2WnTEwG7YeTVbsgPDe8Dr8bS8OuD/fkecinsdPfMpdPgfG40KCQjdqe8FATIstxWvmrx
oPAEA7Ig0nhuE6DBskTI+hfH/fNt5FIymyaSES+Q3udeWkb9mkRenR7LsRkYT/NtjnY/jugySZj6
9Tl+OhY+DP5+EFCk8/WaQvPwf7xlHRwo5hAHyTFB2YKHb5b00YWaLyK2Og+/Ptan9fbjWPScuJTE
STiu+enLS4uOaT1TzOMyL6O5QXhOrnpiD/90o/2vErHPAjF9TowVAPyzyHC7Wj+fU+/lrfKqKSGq
yx1S5npM1lfOXMIAHmz3S5wkbIUn/MGMGpBShVs0B/H51+f66d7R50prlYUO2h8RyJ/vHWQKWaJ1
ucdwwA1AklCD8mZhYBHac3GqIh9hh2fPf7Gef1zCH3sRHNZiCSJtRPd2gA3+fOpD5DHnDCVBKmCx
vqrUK04Yy+arGm7nXtl1CSwJ0xNQoXmK5Doc+3k4jl45/WZ6eaPeahj8pyws8c1qxmoIYOcULqlx
++ur8+8+p6v7qCggGXaJzxjYzLXDcZGGcRC29F5RtDpqPTR5wFdEQrAHQBQxwmpODQkID2n/WQwW
USx2GYZHuqbORdAF4RFUgH1Fgnwrd94QVyl4lkAO+19/1j/ftXQAfXrN9DdQTXz+qCIokcTkY0KE
ncA4kUGlyZjit93218f585OIIpyvjHm8z7+f342JYXFRjDY5YrVa8NEtNL3KrHIvYJq6X359rM/L
ObenD2TDxzMD/wc+26ce4Oy3botTieW8Utkm8sNhAxq7X2NQpwK06mhdT+N8YfaTfKKFG+0Z7nd/
cWGZMegn8efb1WfuKAXjDL5o/7OUM1e1YfFkhAfZUzQeZW6xmHbBZNfHqK+XW7C44tWNQ2KLSNWC
AlHHjKSSBE7YyisEFUk0hKeAfvBNB5G/X7VNWmPMIb6WcEQ0z+c8bom+IJnobsnt8H3Ayf3oz/ly
JvliIl6iUd4X2UzZibLWvRiUYMFti9G6c/vM++LFtTh0uM8vY4g9/YaoXYMUynG5naPQ7lc50qtr
apLuJQ9n8Yr1LDwDMUYuEkxl+F74lJ6nsmiguZdkYxwgSTgtosG4J3xPUiaDvQcNtiobQspjYFxv
JQbDh9G26waPy1CQbghH7T0fOmfcFB3WdBKT0vgMQKE4OS5Li6mG5LWPWbyrNnLfowo/DBwBto0I
EwTBt2MSRD2Zcp6zHx06XptSTu1vviR8qUwb+eQzSvTvAO5zv/H0R9kuIx4ezVytDICILWsnFCX5
tGBz30xZEJ2l/t0WyQfsEJe4vSYZW0IPkty4Dyp7PvOeyR+bZh6vPy5v6I3d1ipjcVvbTZwRSUc2
+jE0I88+WVDwzhljE2IOlzhFc/mxWoHju1Ddwgrlm5PxjN+GO7ISkynWeW4uRJnXXDuaNAnSeSHi
e9L9nK+9EoTYWpEobzQ3SxPu+TsjhsSz10EGaBuZvCoRkAsc4sqKCCYKcgxULi8FkBT2g19SPa8w
XxSnwraS1zwqLHwQlfOSug3eKh4a+rdhUiy37kjPjHJdTTdiaCZy5KH8bqRjJs8ExbM00fEGwShA
+dn6Piw01dTvSUBYz7HfJZtlMtnAmAUDmHLIuZckY5lzNM6ETYeUXhS77bDcFq6BhFpT7jZ93IIV
SzkB9JC0uMN1yw22BVlQv8SjHqJPPnevmzkTZTX5LgeMCtMVjnfj3osxfelu3XyOjDw9ZX6+DRYk
a5Nypmt8Y80O6J8J4pTE3aZlFjUblbqNoF0fha/KC2TEzpr4kWTjWa04m3a5nPpGeAdGjuF91Mlt
5WgAiVdm55mjraFLyetikfsMF+m6KcMJdlRqP/kwVVZkoxKtMpNYkvUM1Y1pQX5nWWsTIvYumHDy
Aygj0I2raj0GyXCdROV8Sk2a3THRIIS7VGSB2uiODVAZWTEGKww+6YlOr6IDmOVA0joSrFsHAbjr
PCn6pmcgJ9dKNzpBTE+bYfadNS8ce+c2yYMX0lSb29q6yCHViD6jxdKV4z4L8GRli6nzUoQHUBrD
XRLEd7iYX+F8vdS90W5To7A3s0eChoX66mgI/1ujMQL4jep8PU+0EsO+tp4L2zktYIUB5CZXsZeA
NXC8+2EIL6pSRt86MOPb2JmnU5wXLMCO3iMV1nzlJbatHVDNrZnk7ckY6D4ti3eZyWb26YEUtAcD
klQbK2q/k5JSH2azgslYhkMIEDOy05NZOZW5Co1IXvZuzgeqcodYy2G2lgeXTvNuGnOCQ7vBCi46
TLnXbJSceDN6WkIuRf6gYLc9IN4bv8yVy/6hams/WtXDMp8zudiarCZ3TkYwOZ4/dZxyj6DKJig4
KLvos4rEne+O4x1jxhmvc0/7mfcPyR5VTQZzUjfFTdshj5M8afkR8T5bASuDMqlm9iKZj2w7K712
7QmZsBSVeGadkDeCjAJ5qFNKH7De2aZgm7cLmALt+3FA3KhoV163onuUzIU3JpLzK6dZIKxGQI7S
TefBPduh7idTpG6zXZlm7o2Ag7fzZB997dJovLD7adMl4XhKx17AfSEx99lOJzIQ3RIC4XpgnTyW
TCNOBFpAerFGUILLUHBjpuwdKBFy4zafldwWsyLSj2wNWrHDU++U/nvnTMTCeKVp3VuFK79O4xIs
e+EmBsySkXyeqmc/RpT9oV6W4GoyGg8qLpptmtz12ugaeaCCDg7BZFod47Fefa8t39/WYzqfms7G
quuIcxAyMlo7gXmJorJkC1NKaCt5cJuHDQ6i0A5tiv80dmhTYLs2EgKKzS4PTnypUGtcgJO8hAkY
IsjceZsW0d5KyEbHqSnbjV8R+4cCCqlsWsKtCSN3P0Is3nlkSsDJS5yHbG6rm6hrbTAwZnoM08Y6
cwWTjQ1NrxlCcz+4Ljd2UJ492gfrsAism6jJ8cI30r4MIsBDql7cL6HbmJvCH6s9PeN6ly+t/9Jr
8h8LTbMeWuTuax9HKVG/JG7u46G0mDiNiKSjNoS6Jyb7qhf448VCHihaq8pb1a2Rlts5MyoH8c6Q
0yku5ZObeTRxqia6IJjErwhXdPLjbATz945y/LKzx/62cwyiO+06wFyCs4N3uhOMSmv03CsqdvD7
BcDdcDCrU27OHU9XV5/HtMhvas/trv12mg5208bBOgn8Q4G9/jj6RFFjufEvKgCq57SHge9EQ/Ga
leiItxlmya9O5DY7z0uz98AtIHfXEnMCuBd6SeTEP8q2fi7401vVVAhpA3chrLTFFfkiEOdCKzJa
4xjVPXtZZCHduolLGAEptCvSdpO1qPCluH2yzQrrbTQCJgXEKBJTFaBgKqNoPiNkr16lWQ6nZUrR
/Qa8A5EiLvvZJZgICXp3Y4qhfU1Vxprd5Lw1WARUFnXrwSEt1n1gllXK9g2ohU+0sFNO8XtsQDrq
kjZHeeV0JWVSZ7w3XlyeJ7e2rpLR7R9AEg+vjkr8p6gPAFhqpBbwSeKl6QS7hJxJqAJlUR4MEGAn
nAfgwgtvYP5EgIzICkLM/QEQWNpoDf+YmWt2UVh/sMhhFG3oalhNCCcVmQefqpsOTpmKszMmOUlN
I+8MRN1zsc773gP3jXajXxEBPh3McCSLSwEB23SOVbGczYSC4im15jVQHKLFgklbe+kOcV+iT11j
8DXukzwQuyAjJLHmpbC3Rd2d6iXp32pqI60TzjelUXAVlJ88h5a+lekoiXMsa6vEicjE2RN2+DgD
AHkxrNp4tzBBXYY+WB63XNK1WfFnJ2cKHswyAcrRu+o5rJ2E7aRgltgmD2yMw20XeiC+subOsx/R
ngDnXFhewzzkpioehVuKlSApWw4TjAhZLmsUDDsH6f1KlYCjSXtiFMXmBJ8tNnmzZIrgU2OTM4Md
GUrGa5Zbcbk2qJOhe3UVr8roYE2Gteu98Tvs3mBPLe+sG+Szu4zsvnVWeCerLVwS3Acm6m6/Y+QX
rZnJGRsZcjuLdMJX7hbkp5rEvPGH46r399bcZKuimPM9xLnpS+MRAm/1fnROy+HdqJkUN0tB5PEw
WKeExu62pZt1StScHwJBe8CaBiLPaoXbM+7Ea9aR+kSNz1uHjdAJfpgDpy9pdsXYESrWTellZk77
jMDrFSMOOCXz5JGLMV2PyLQAG0/ewVXkIIti8ClNahJJfWKb2AreTGYr0JSnxEx07fcOQ+q2NqqF
gV2igXjBs5qNYqfm2rvoanoHCxJgBpTg942XxHN2VRjP7FOCK5Bhp8JonsZiue6z8ETez0OtwjNL
Lg0jUoouPLW8p030iH7rDv/qvmY3DRY9fwlEQiwHBNiV7IJX0xXtelE6NsMw3QeANnDTK+t1Ckw2
VkbEIh9bx9xT3Qa94S7ta7w4ciSwynsrBtK+rYKu9so1qAiise+/LvbyNpHk6qU99iuZJ+N6Dubo
qyD1AkqL8rMTTjYoi/OMOjOxGShuhyb5NoE3OYDVuXSbB+EPPRa5JtjGbfJF2lEMJybI1kBA+m+G
pfztRFTtYaCGuex7BZp0SvVjPosTjlj5zWudEm1n4/mbNh7VMUESeY2hTpcTMoinfTWabKFx6ziA
mL3lErK0oXZxMd256CR+IzIOcLBR5zR0VlnQ+mJvDdZoX+ADaVt4vTHzxdzCUE8OX5OlLyQbMvCf
UbB0xwireIARJcMIQVfTSUm+JZhhRyA1eXoZ+6GDtHtpXHV9Bzi2NaoUwnZA09RrR0rOjLhe1cN+
8KMsfG9DjweQozJiYHpOIWL5FFKY1yvKoojbvt9ULC/0mfRMY6768KmPKBBCo6HGqCwX0NkyXTW8
4x79JpzPhuNSJSeE3XZz44mr1HCTYdsFM2VHL1mWxja116WpqxMzmYbv6WKN16k3w2k1s2VnRio7
xdkYPkWFQZM7cqR5Z7Zut/Xg3db0u7CIMqv13HMXD7rkDbpqXsdu3ZIaMbB1yA1P7GvTVkf29vxp
otMNGH0U6MwkMZtKU1JfjV737OWFtUkU27+VE9c3rgKcSSzfEXZ2itmsUkcra3mRtnZ4smOXpgBx
O2e/l/QI9KTm43hD7SDxxUN1DD2bmU0GXldIp/j28X8J/ALCm0fZX8k02MNWWg4gB+qXtiD5Yj0p
iy6Bb4/XI2PZjUGxyaxnKb0vQcbFhMDrItXtmt1Ho7jOJ8YoU+Vv+oy+cV4kNQGyCewJI+AjFvGY
nWD5l3uvgONTJR0nkKT8RdaR5bal8XLjJrn5regF33qZCT7zOKmjckvYRcw5dx9za0QHy3mq57lD
bMB5OQR33NcuZV8zxHW1due02bNVo7bv+1yqzZCFY0a8OV0RmpcsBr1JdSLA2lXO4DbHLBRFwf2P
rvoyqKL6heZfshdZSkfRXy4CpdAzmXnQ0ZIhzAm4b7RUuy4bR+cyb2BGuFijLqqUgXm7uDSvwiU7
fdx3RlIiFEz5BuwFgh4hFstt3LWk5w2AOfh8MeGhBjYKmiKUWbd5r69J3jNlM/lPvqvpqpIDl40m
5dox6+VslWa5B7TWQWsrl7ME0I+lfvQ3AEiWnedwB3SO4G8Hg/6Deep9iazAgF81+Buygejny9rf
TKUU3wrBr+DFUUdZ6p9WHVfLBGEFmtmW83ngD22xOgYukfGG+IYcyiHWuMugibTc97HB9tqU9Fnh
y1Hwm2SUvi8mQJIh5W6CisWEEf7KC61EZF68zoeHDrz+ZWCO4WmIw+oljAE5zbg+awK7eYQROjKb
HLvwFNZm9ZLJFntkMxk2YNohRwin8tC8ozjgDEvM0jq8PMrYAePi2QdlYl1St6ivXaAvb0FA+qmv
uExDW1l3Y4Y48+OBtdos/q1YivoFsDmHnvp2OBGfHh47Wq7ETvhG+7JA7o4EHTkm/RhyFWH2LL6v
vdsO69hMKD26+q0UfrAOGObt20GFJ9Hx7XRdyMM+8QSG/RzQsSiDfacGNF+VN59tWuDnuhjCJzXi
6l4v3mJe5JFlXpe2F57c3OaTd1Q+7qZkOdwj1aT5wVgURaq+C8aa1pxbu7QUiD8DWuOjEFihWOUu
kYt4jURavzCKNMhOiGue6Uq54aaiOsULy/oYOFwpcIXG/UJB8C7DmhMOOn0PKoEAVrqIDLFbwiTz
QQQeDIkWlrBsyj4YE8N336NOXlNgTN/aKpmep8FnCtWyIVe0UutoG7Ot4M0ISP3SbIfyKh67/j4R
o/9bPTjhe1JN+Ohd8hFAQPFmcpKx2c2unAnGJUP0OARN+JR6rluuWuia4UZWNLg3eZ1U8+/t5/8I
Hf5C6GAD4qMV/78j/O6/w1H+SZf/+2/8U+QQ6ERp2kQo6clwoj3J/OCfunxTEERtW7A50TegHtbt
7T9cPprW4PEjlL7oYn8SObj/8G3M7L6jJ52akP13dPnoej812U2MRxRSzPeBJTDs+eAp/DCVFsws
kexU4jg2lvo6GA6mvXx+8yeiWxfTaLaxQYE8FVVGd8Y/t209fPOGtPlSV8aXRqj21NPRI5pALmen
6o3jHPJw4u1O45seEuhLL4l0CrxKNAfHxwm+cl06UTeldGf71nGSzIJ8AKlGEvmkfOsKXZWoHtq8
sRhnGtlS2Zgpu7o++7USkgjnYVwmZJ7B0BXERpGcjA2eDTC4nnpUqnnI/bIDuSpLaHanOJg8mJwW
AQtbGQv663HuWPWpQ8bJZigtMyb1q4nSLdgm0GfNk6xm69GZCQIG4lSZFcJ2J5x80mPl7B77pHJR
HmZzItP7cGbgi5lIZkOziSu3eknL0P8t8lIQ0YsF4q7ZqrgSg7f2W/RMXyjiifrs+AjtHl+VdcFw
CfZ+j+b2IkwR9qF/wg+/GwTuxS25oLNPByU9IBuun6Yy6UgvKu3ukNJa2I6Irp7QRZM2oXe+6HG+
kLtd82X16bkBRXNIrfEx1XvntBtxkBdBdID4EC+0Q6P4azIlQARn9uDSn86Voy5ivTFvIwipfd7e
QNJmx17qzTuTw7cOYjCw0/FpSUF5WU2wzib7GE3Z4zR0lIW6EGBQ/hol/83emS1Hblxb9IvgwDy8
AqiBxeLMJpt8QbDZTQyJGcjE8PV3gR5CohxSyM/3ybas7ioUgMw85+y9dtPvrETIB6L4UBYy9jhA
unvSrLoJIelMh8HLPIJg6gMTwHtcAk9uaX5QUYyX61aWQEi/Jl4Ye5McX5qtgFFNfRRj3sYe1ol5
rcxw2EqfttWNfd+tt1lacWI2xVPLdh5z0G/oT6hfbg6fuHLX5HYKaOUMOomCTIMSLJJJLBYpDray
wZ6hpzQLy41JZdncyijr7EllZ8I7+it/RLxISLBOjnCe7+t5dUKpESJDw9X/kUtTHSrl5D/IFZlP
c0/7su0c7Z6w3C28LP1F96y5cbTxgWkv2Ttb9am3FTty3ubHWrgUvbnuhlaD/IRsMbkfieq8YF3I
9v1W8aaVA3+I48NBUQ43jqguQBLScdrqZTR4eR0Bd/xBwjlwL4c4yDSlwkZuOHDMgSkybEW4s5Xj
jk7Wi8EIMfTN+dHYCve+FE8alfy6lfTVwFjHGbVn+jR6aIm5OGWdE0Qct/IPa+sOyNWDggSeXkA0
CQfVuTZydV2cKyWIq3JH3njZ+11sUf9/wKioLVSITE7DBrFXGvcFDeFoqUivMoUuyZVGgftQ2qK9
ZUZO6d0lfX7dEgwKiCH3dwlZ5QDpSlk8Dm7FPEU31vSQF415qmXaV3jtRj6NB0usIV2Wd7m1afRE
qVsM40akFI9FGmxNHbgUy8+OfBR9ByJ5Ockxr4/mOC0TBw4erTnSFlefo45vK2hfT+OH0dGwZeNN
IJjOUmYfSzGQnUKDt2MqpHftdI00ZHgZyMWCapjZKFENVemXRKxUB/zsbZR1mnnQzYYrE8j+wYQf
vKxhlUCMyMAK+psD5Y2ewopWuu1okgZreUBOn1O9rd8xGAdPXt7O12WhvfFKPZtrzjiwFA1IEJiM
WmdfIysSMabr4rLW8p/J4Pdxbrb5U9UXoDTgmORXZg9pOazkSla9URm3oEi/dZ/D1ABi0LlFFXwy
gnFveZY6E+fc3ttWoD0Ie/BQZjt5nIqgY8oU0AuQacZrPM2muUuaet6D79Ov3GRpaBSN8PvGcbwu
h6zZ8ffU+0bTl0O/vbWC+M+7alXWPukcclm7Mjt4pbotAb3v8mU4ToaeUWuMRAl0/urTKXbrO2Ah
L7VsnKOtquC9N+ksz3Y2hYOw1NHyx+/uUmDe1Dl8w8O+sEvDjwVwTyscMU98JI1tM38ZtctFOhnu
I2nEtb4Guxb9B6MPH54i3uuQuCB6iL64WTVdXS05ySX1Ir04r2fs5EPBq+WZzD9sMz1kgT2HOhSN
KCiYorRGfyBXuWcNHq8Cyaq1WnQsNv9ORA8IZb6w4TpPvbNhIe6lD2NF+MBdG7uicpMNXqt5PtDf
JLiKkLqoMWYdHmxQvS9ooHf6ljEnDU2LmUAQPl81TAADBq+PQV4EMYyJJYaIEMTD2F0EGvEDvdZ+
zJ33rcq9Zoe6munu0OZ0n4I10mxS59GoZ3spq/mkie4nRMMrwGH0d+eyDFd4ExHpQfWNycnkbM7c
2Fpfiv2Uj/oFJZt71ByPeVq70flh/EZ0H+g8+lyzFEVJm0ew3nXu67oCIKqR+e0yMb6ajRCXHJeT
0FiweSQW5JOWPsiZZ2A4DLmdRZMQH4hzgv3crq9pu7EzVgiJIQLf5CppjAQqZsHSz4z5x+a7ivRy
7G9Jjk+iDCsW0Wy+YnPnQO3q6UtjOB+0w3/R6iv3pcOBQc32c9WTy1OJoXsqKefR99iAWYAofvTS
NoG2AeW3WURDD+jAbeOUxV1gNi0zTnM9K2qi/eSJV1klesxi2rBq5+rZX7Cy2KP1kOf4QVQKRrSY
fdZ1Ny9/mPVoRkzpmgtpV+6+UN4S0Zeu90OxVmfTMCe6K6sdKWv5MWTJwvDP9ShR+A4Tk0qGEJ3/
hEhwvRXWgBejptihnelJ/A10jvj6ClH4C6+9GMFz1v5j5zn8WUtfHnryxsinnyI8Y+mdRKVy64xJ
8eJR6DquO2FhT6/pSA9Hiy6oFc3bhN0ZEn5ohuL2N+AeYCMcmDLL6O/sNXFN2sJeyp1W0xKvHVDJ
3FWgjNPG/EnngUnBwn2moDGaGwWn4aivs3f0Zsd/ncRA+JI+vxdtMt6suqUVO6UydSza0bpxaMSD
My4YHdo0ulXo0L8MiHBg/OQ4PBF6dd/5gXM/LfqgR6ya9AkQokAMsgdC53skxtuLmnJPyYlpwsXr
3UPbGg6vTA1M+QiucJWRRAoaM/J8aPNFRt6onzH4Fd8Hkll/1Gl3KqcMcFfRZGnUpdZPNPAOQNXc
fDdSxrjRStQg/YdcgjWbmr4Lc5EVkjzPZX7XS7+kLyCHh3Xqu4uExfNKZVpJqe3erqCJEtA9XqzY
DpgJaGvB4+wq72eSMpfIEFLcBKOTPzttb19B1HHgmUzlzsktXNdNu4Ll7KADN2C87ntYITmgP324
nkGd4ZZIyHBFUylT0qkocjGeDssNZPfykBp9QQrkNO4NzzB3Ld+LCtvVDgW8o+qwNV6fWc3EM1uc
/F5Os/4gijHBUYBMTHcmTrxJ555okGlFmGsDsx7S5Ik4oB+1XCqNAINgxdoRaCYvREaYwQ4KB0Go
XU/tX80GWcd23cauSvUdo8H+blzn8Vn3V/nTaSd19AnOoCNUjDeEh/XfGsvpBe9fU4yx1bmxqJwM
tzy666egHysAZ8wCp8fUYIWNqJMkud9BaxGcVbaL2jGiG8Ulruaq2vmIxb5NCfC376mAtRkrzMCc
fqQd8CIy6w+X3oXhbDNnv3bJHCBxcnI1DivyoVxJFqcpXGtXZT3nL9gJ6n0PTsyOq3VGwitrfYsT
Sf3QtrGGbaqg6llP5uRO8a8e54rlldyrh6nibAxAVf5g9EQWaeYVexftymVfcyQta9XhXqhU9Whk
Ey1Q3TMPJCmIc9EM1PokYcQNo86o1dYSVk3fOvvJqKc7sOZ9HzsrSO5C5WKnCkOeyRKSoAaK+iix
ytyarZWQiuYVfXNDFPYMdyWd9c5lsodvlsNCBex2gb0lpQnS+SfHzRzkaohwYLIfmjF1xcAytpD3
0w/HIsgq4naKRRGVPdta5A6FsUu7oepj28D6hbesnDk6udZxzFznecNoyXid0tY79oJ38Qea/iTW
NSIszkSQkBfJI9wXO9NPCXk3pYI2hHqK1QcfylnRlzzKITDu526kFjA67bA6bharkZ47Hf32oueZ
jOVo5ee2oFedmNL7qNDjvOskKjJDyAEPH+aqfRxEkOQviJhlVDGERS1BX9Ef1hXmLFblX43fpkdX
oqYJDdjdUZf33tNaTDpZDKzOO7rFYj+Yw/qmc7C+nJYWHAL1ceORz9fw155WxPp3bZu337PZho8z
Gc5pJRwxMiu7ZTxuoEYxssrCzIgBHtMYp4NODHBZ1Rb3XjTXtt2RhcJ3/DZwitzBoA4w+BjFLmWv
43DeLbvZ7McdfdoLqL2EzVG4349pHux7oZtvjj3bx0r0pJgAQScStPURXTXZIU8tLAMN9lkrJ+Au
FIw6fpSBpg6lad9Yc8Yco+5vNrRU2I86uXmmuRw7o+w4Ssn0LChp59CgGQYW3O32bTA7uw64NPP+
tSR9pciz3ZRUGRQftvFkhqExcKYPaUZVRy1PrFib2ElqhKT48bdkZk3XmAwWlsWgyq7COvC0m9Fa
FyL5sqMEOn81C6jITlpb8Lsm7TPwNPvVtq59lSQ5E9e2I6Cz0Xh3BxZ+CfFwIXGDAVVZ7XoxKjad
aaGBrAfXxMCLHdR19ygI29vBG2fBhEB4ynXj1gfYFQIjgnFCOszb4G3hSUiPkDnDnr8WuHQjprNi
RxgPVsYysF5S7P9wkYYaDH2eVTgMh5fOQgdH2/hgA1zUQ1QrP0kEHki401dcIZuTmcITBZ2D7miG
eAWc26L74KWkNq6Ei8HV2mG/ZfxXz99bnyIi9eNl7X4yifs+FGp73qTe7HCnClD7lrVzfcC8ZR4k
9M8H5w3HY4K7WHcjzsxMfLR6hk/WE3QsU6Imzw3yC56WwTsYuiBWs7fzM3GC4pb+g67H0p6lv1Ot
rggY5Lxd6Mok15b2z+wPLX3lrtzhxcBYXfj6r4l+8r4YC3Ws7FHGk9aZd8Xo0RFo+/cxm8eTR9Il
c2HhneBNxFm2tBc+gWNswBpjEq9Sdyuurn0Kgp96jaPYUudgMNeiuqhlq0SUqmF5BhNNP1dNVxa5
D08cpR5zresirx+9y8wlZKKbVw6ODXrBae0AJkutj2slXwOju5qMBYRSYT7VGkteoWycZ27vR5Nj
+c8Z+rrQ6nqiChgiMgZOnMe1EQQLrcK8rJfsnGv1y9h6w5GZ3QOe1w+LlXQ/AYtkqNHWD1ljvgBD
Ky8sVds/wfD1MdE6Vtxq1dOMt/6jbfHm7NPad8eQrgeH77llyrW61b2/jGSfNpA247H1k1eFpEyF
s1JYhoNluu8MEsUBdCU0y2lATHvkuEvO4R/wsV3OzgFdXHCPGBTrW2uRoM3lJR5Zln02Ig3iHXB1
0Z8AGofTmqfg/9IE8ROXc4WDsL1Rrs3BGmoPjBnsiUbommtZ73AMGvBd9Kwl98n1L/gv/F8CIZKZ
mve4a1k8/Dz79IWeFofNFZrVeyJa2R3IeUt3s7uxpT1Mwk45n1YyznjVDcBXBUZpGHKhNLdeYFsj
cwykF3qGi1/fYU6U5IZzMNGaIX4gTjd0515Nx6KRRwyFr6m/nkDpIO9kTnYhUu0qCRC3riVwPESq
JwT0436yhLfzhFueWof2XxcwsK456kecTM0osbtzn6q7oBh+6rCLsCsvzg4d7l1nt3VMY8a7qG0I
mp42ZgdqFxqIJFXeTKb9nCPLJYlUa7Eou9ixSqaDmU7/Pm9ABaJy0eLekcNFPaY6nYsRgqVwfoJ4
D+6kptOGS6Y8yprlVaSkB5jjYu0hdOZhMVo/EjASD5OPZs+dSVCICtlMv5zBUw+sfbABXKePPHyx
p76jGaUb6DYSzb4inlejz5Ln5q7XhTgGbn1lj+UQJSv0y9jMmXLsPMh7gKN1VLUd+6MRMIsT+cLI
0miaFwcgTBULbV3fhZlBjjZQOb01btXfIOnTjnCQBqJwPW8++qLoz56gRCJMq8BYk6dAsuG2WdWy
/OCcxauVttVbDiP7BsJncoXdV75ruftBiMTSAtPUhlNHG/punW18zLk3ERLPpOObj5ro1jQze73u
Z78B1uZVzYEuaJUxarGAOK6Buzcw4nmENuRz3JIeQ7DpSqh23uKntvVEuyam2FGRw2ZwzBP1uKTO
N04IzkOXpM0+7ZbxyHuw7FyAlxRX/tMEnjWEIWg+pAjbI6B7N74xJG/VvMFWwMZGhmcSOFFSpGuX
k8mh5lwSuBB2kBQuOUOM8z51SRgj9saVJ7tm/QndEav/IWUQuzWJkCqhnO4401SuEdYUNxzvpqZ1
Is9t+qe+tbvLrsPpjTjFC/RQ6vT4iD5MooV14QWHSmBdQxXXHxV/gRv7nVyfpQDUxGuc0DSiQY0a
Ch//lSVbefZ4erpIb6fxMHV1fl5bJNoxG1YQjr1MOTEtUAnQAeJu6cftJMQq81IJ13u1+wy1ppDF
eGx9tAedhnSPpojt1yF6YBXZvjU/OLIdaT4hIHXxh+gMQeFTPZETT4RGlhYpaIkkRQyJhPN+EciB
IgL/8t2Ka4gI7IHCm2heKJezXrUx2tePieM1pK3uDjFxAa/WhRog3JHZnZwIKEy6uzlV5jP5hPUc
Y3WrqNcd43boGjK1Cdbx7wenZz9lLWtuy1VTz5qdS+b7HX2ZiiiGK1Qy47NoNf0a+/VyMJkHBhSv
g3UHl9ADwJlQvhBXG1wS7Gv+WMpcnMbBVw+m+SmxNyVvaVOzrCIz8pEA+QPWaGzhBS/lBBwslhNd
wdDqg7S4psM/sp8EvVXC2TIXZz+6k8OdrogWHgnSRR8/3K7pQKCgu7TmzqIN9aivXnoqgENHdYlN
u4SU+pIYAwe11R19SKlGf50FRBcBLsm7Z4lgez9p7LppY7OZ8UjFFDv5Tk+H4tBqk6+Dnqgu+2T2
LtSko9MYXHFujRpzj/AM/dyszfRtLOpxZpXNq5isGqgcvZ2wnIwkkouuvXaWCclhZqQ7VOYwYwfS
CqxW8JRo/TRe+WVlfad7q7GJTe2jzvnu3DfdtJcjp3/amR5dGi27x0SpIj9IFU37Bl1bO1RXCDLf
NWVQOhhVcnQz4osBaBpXgeLVQBSXQem3LprM8G/rGZnwtDjq5GoehnKYJrE9UnVITowR/eb+hDxS
Xmm9J87AV34gDzB2Cq/FHoTZW7pUCLxsQWVAWDzas6SiV9YvT1puJQCajGyHphqYEQ86YtB2iFS/
mBdiaOjZNKJe4Jv6hKlbsxG7pHOhFW84y+orSM/SZvA/ZhAA+tld2cgGeet7DX1gIyhR5jmmKu9n
J8vjJWOzKZwtEkSsSpw1r4snh/ENPVaDk0aT7Q2CVsKA9D1HrPxzPbkbrHm5mYgCDU0lnoLB/G6l
LNaOVu9y21pjOiVvQd27YZAy8JimDPuCVuqYN7RmbxrCPk5o6O20uF99CL8NkK8ogO8couC7sbLc
Csuie27xw9y6KRE/mnnkYDUe1GqrVw2JFWka2ndYY2QerpyQNxHBoYVAHBLK8VYFRXc3ye5ONiaz
ab3x2dqNtu4JU9BugHMtEUkW2UVX6+bZVtpPm8n41YYdgelJhnfOGIxGT2B/HxFuhinZlaoFcduX
3fPnLPb/x9Z/MbY2AbZZfza2vnobhrf3TCIeHH83vv7Xn/zX+NoN/oFn34VG6TigK/D2/md8DVbO
YWDMsNZ3XBsXDMS5f42vYcdtTmDb548RNPc52f43Vs74h2mRrIwI1HKDT7Tl34BUfjXFMTvCHeZZ
jsFAnG/3xcoZWLCfWN5b6qzyI2sAv2h+k2zI4Cn8za/z19Z0LoINX4eHqXvM7GES/N45WdZ2ba+z
wSeZLESV3r62RM+FMGFl9Pc/ic9AyG4zkwfX8ftPAoSdYDvFpUHYkkQWo98MCsq9SwPsb3+QjwvU
hrLgbn2lr2ZQrzSCpl+xgwziQ5TiI9Hyj4L//F8+hsOk4XHH/3CPRjfDae/MLYvMFOzIR+pCRJDE
0875//DT8awG+IfBbPmG8cVBnNIltpuMK1J4P84zRRUOCdM/9/XfRr8BDkCfsQk7LICDX420nsJa
BQ2+PWYTejlXcuJJ5ydDW55ahZLrz3/BzTz/Wxskzx4GCbylWCA3gtiXy0Ju2/BuNu0x6Ab0RTTc
jgUKzbDR8jcsfKja7Z44uCUZ//6j6LuQ4KA/eDZm8y8PPedbaZZZ3R7JKGweJNgJdP4aI+PiL9GN
28P2h2t08LZaLv153urfP/WrLORCNdUeNdmRfyVb2FCmnjz8+S/5X9aLTzbuvz+FJeu3dnYfHbnS
ZMmn0MNCojY/qWqqTwRg/E8/3W+u58tPN4EfaFTNJ2WlXCjtircVGx0cx798vT6xEb//6Whn+xxv
cEvbaIa+PB4NrWm/atrq2CqziengENZI2tx8u24piOTjNrER9Ma+A9J51Pst2qwkA9nq7PqkOgZB
NFC8eefPYGH7pp7evSyvcFoRZ7nBLPbSEx+44ZB6rIa6oiOSbG4bOsNm0HS0uvhXIKtXO10w1Jbs
GPTeugpCWGA+C89sLpykoMVRqQWy+uwQfrgyYV9Q+k0Fz7PwZjeNhkWS24aVyY9Vl9oX47jVBoKm
xMgw8mHUCvukB+v0TkUXHAykBaCNDD6lsJtLLFUKSptH7bJb7JLgGUETNx/4PpoZ2G9VwkUL7DX7
Jkjbm9Rcm3h0bIB1iig0hDEQMWgYWISzuUnf7jv6+PQVEPNpfasBHePq1oqFCyvdyNSopp3gsbhk
aQ6+02ULwDRr7EcktZhY4P6e7Erlh6Jfm0s8NEAwKtiQfoDplkAQ8znNlHM5p0ZBY6Mpn9xJ5Idu
sNoX2F3mc8K1k0c6GaTEVbZc+U4Kxhi+jmAEhL7wrs+ujfJRs/vyaaB3cIkGs7pDxjm+Jvw0l1nR
tTeuLD50g3sqC9d8BiPzMQ9T8jC6a3MxbUtjNgzEzZVMZvd9CR2Md5ui9ZaCdr4vZgI1WdFHiFpV
foDvRlKp45JUShuyRvOIJZ4g5jS/TjE4IfpO6w9CDIxrnIX8iLJ0CPCjFvFRUPHYl0OKt1FP/DO+
xnon4M8/J4SDMVBjzlcB1XpkLs4lpV4uXoMVwWbVUdgAmKOXVI5QC6Jm3eL+8trUW+Zjqg1iN0vU
9yxptWBnGmrwsVbhJmX6W/dnDYnvs6/VzuNci+qD9IbmxDUuu3pk5URahxgNUflTA4/+EWESz4/T
Y6yLettRANuyTDV7OVfBuZ9bKwwCMI4h8Vp0CGf874D3GSlhNAFWN4DXi1GWrBoGJra4lXjuA50L
hB1OObXZ01hr8KukXxdv8C61PdpNdeV6DVivHHEKcthkvp/6QH1f+1UcKH/HkhKvN/N9QXdv3a0F
iWYhiRSTpGQTxg8mXsNPc+XdsilhjbicnOGbYgD4khZIir2lZA2dt3ZmL4lHhfGxNVcnbIOG4E5Q
rovXLjXrE7E/9a6fBzPC5/HBKDE4E4dhnfgiGBFS6iVtGUCAZZWbXaMCmXeE8QQH5Gc4Oyy2Pgwn
ZZT5PYpbDOoPjNWwWWbtnP2qW0JeETjh4HAzrBO2Ib+3w0L2U9Wgwg2Qh9BR9usTdTTuBaZBnTaS
6WcwMe3TX6PsvTgbkEx15nFsFCb2JT9VtQucO0H7xVbo3WWSl9Ko+Vq6UaorNfbBRots9zbZBoyh
PfHsowS/1IN5jweQ5sM6t2NUMYymGsuLHPJ2yUPNqjjfZgwQ41oWwY3FoXLfabz1AsQesjCgjtZA
zuTas7ph71EHsuCIO7e5brMq3vJB82/8qXAIIR/8O0uNxnWTToQak8l0miVPlGBBBcWNtkwvyf9T
NZfvDCuvEXzM4Gas5fQ+aD2+jXRgzcls4d8ZLoMcW2c84LBQ9j3rh5sRUrnmKJBNPOqowLBOhw7z
+zvScPuzMUlWss+TFh64Dh8kIzhYlyxipmxid+Kj+6bpEQv6Y2QaxvSeOfVFW5d0egIm6+jY6Sjm
5Y3Vjs0+myyfm0B6L00XztWN2VyWBrPzeOoyxhmVYRPWya+TJwEAApfkqs9VF1P9yyh845c+sVqp
7Rlx9NW4hu1HlK8Dxg+WG76iiZNEqGmjc12kzp6+CMmQTc9Q3wIDS9bMHKnVbb7lM7/Q6iU1bj6v
j2zC5iPJHSZMRe/7Y8pu8KjaNEF1XdcASWR1N0jWHi1l9ZgCXnqBEixWJEXsLRzEdM1UTgqmqf8I
DDkyxcbVLRp544uhPNKHUocia4IDekmyJfv8xgJD850Q3eFmmbPxKinW51y3pmfEN+gzF2JE7dVw
jitYjl2dEcbREgl9W4oXryPyMreyD6jUBP2N+Tfe56de6VjcfMZXCBfxNepWe2MvAw6+BuwAi/sP
zYEpb3pseqhd7Astz0Am1Ky8fc2Ko1e+gUzcwMGxckvbfy6yrk2g8so92FN7TaFwZy9i30aSspSz
PFbogPtDnQWhaWTtFI5DUKDaLEsWs4Iir+MRKYJq44qJDS2kY25rPYSKomfCu6huJdurZYRI5xEn
ByajqavCtjK/DQQynqbOAlyDoqKNGl92J2JZQIIa1WJCYezmxnMvl+mTwDfpZc/6V3lTct/BGJ7A
5heZdrBzVWUnskcsYjTQ1Cv/ZCssCUAHJco0OhJBL90QTZD3MSxFxixRiepXS8Qi/qOUmGnfa41N
59QPnG4cHVLBzLq++B5q3Wjsx/G2dj0EUgWqAeK8/LTYjW3W2/FKALmqWHuGV1/oYozwADzA651L
xoBuyglhSWwCY71FneoSkRBjiB+2L7GWF2iUF3SWxJBme9Pl/WLhUHdg/bUNg8CAmlY2eaW2uRx4
T01wtAX0Bkn6ytHs5Libu+RNZI7YMfkWO5NmStx4HdYe7B/Xkj0agWoK17C2TUnAT2mt17yu6Xta
eoYk95ugydJjVlyUmnaRz47u770UEG9ouyzfaCokJl+PCL7JDkonbrngo5ATEds+nbW/grZs59rf
HUYD9k6fIzzMFhMl/JcTNiP11JaDXh6xvrHemJO6GlNJ78zvOSeMHC2vF0vLmHOunCtE0DeXvPCQ
J60qzemd/VWh5v2370OHwPDoUFDsfilyvdQkkIgl9NhXxpOEOdpvw/HJA11YyvuExuP+z0uM7bT9
5QdAR2/ySYTm0Of4QkIbsElV6dSWmA45hNUJamOjZjuu66y51GyEYH/+ecYfapqALpy34ccxpFuW
/6VyqnsOOLYrShYUnEchq0RDTgk8mbjoqzdwTgFJEBnnQcefbj+3HQBChnvIzMnYM7/UokQAO27W
Th3mgX39z7+f9d++H1gv6IGep9NJ+lKetHMOcwb4wjGrKvtE8736aCxCBsNppK1cbaCGeVfivioY
1hrj9Za1xmiSb0zP2oxyLoKjTH3yzY6JuEnlOeQts/cSSeelbebBue6ZTgl3CLDQk+4cjgxzj2nC
qmzNFK4726uSBwufxZvlwmEMMRioAxHq3t2SGGzAyTKXT3qeF6+fu2JdkxsQTcyBs7/4Lf7AVcKu
ATCOXrHO3A7I0peHI5VTgsNtEMcRhwBeWDI+sAkD4bHs7x1Oy6PGsZEE98zcO1jJorQfT39+O/5Q
ZzPvcX0TvP9GPTS/IpVGtFtumxv5MaDePjiELl5CEvmrZeAPHQs+hUaF6VqECXhMcX9fZ8tcwvuu
m/zokicAipeFq25dYAIm2n4myg0etYLiAdOW+v7nF2h+QRHa1PA6Txv9n2AjeH4thyGr2apHx3e0
h4koiNJugrOWJMFrJTka4y9wlptAc4InkE1PIlg6rN/OpsJUDoBdWOHkTMLuhmqOHRu9Ds6TPRKv
HgUhrH2wvsPPLtn8u1rCkOafHZf/71f/Zb+apt1vbvQfeLJXb9js3+qfv3VamfSW+UP/alV7ZJnY
2xJDNaMDf8UY9W+nlRdgp9JpYzmQEzFbsUT922gVkHIC8YSHxnUsy9St/wSgWN5nE9vwXHZHDwqZ
9XeMVl+3BbZF9AlbOohOrUi//PdvRK1LVuNMrEdm8g5mBWXX53ROl28VsYFRmjKf+c3Pc/vPHee3
QbhfX3Q+0IOZpjv4yxC/fk3yAM+CFGR1l+M8F4RFaEoxMAPL/eef8geWIpe0oWHp/7u2YX6+jL8x
j43OAN7KyeZ/pl9wvuvuRIPwM/dsuN/atKHRYXjbXaHdD5M3f/vzj4fV+mW7ZR1zddxzDBtM7vHX
FqWUC67UxRuPhLaVM5yiDQeOz+uobARvDJz701zM/XBYwEkaYYsdZ4PF5BqR2brlPMDboQxvoGJc
Iflm80gNu8S3PYn9Ygr+XQD4HJWsUmPjmNsC3aCTDFvYCYr3j25cxL1FdQ6vy1+PGb0DOkNuBxnH
6b5T0y6HjdLGyTE1mDQ3nUW9CqIRYHc3G49MGtrrHqfKo8nI7Xa04HdP7tC++Qx0KYUbUOvZsAWo
1KV6KiVpFgMSaUp0Cqo+yX1Ou0zVzhk9vtcMYccLh3f+4DSzKw7YancgRJP7QHnVGKuh1ZsLfir2
zhT2rsFU1LaJE4CRh8jKI33DW3PzcWmoabyZ6BmnW+tzYweo1zDdchT2iB1pStJOQoSyY4TiC90r
/f2r1ZrzI9bwKYaf25+ENLs7bPFA0hGiHly0hBef2HPDGtVTAe/iqStW94G7Ax4ddfuuNqnApDt3
70sD8Tf1DJ6hqV6+ZWPSIBtfuTNYDvSjOwW8QxP+YWusg7NraPmx65ibT7SMv+k9fwRN6fDsNqSc
JzO1U5eOxqOEBfSMCa4+zw37QVX5/CJMMZnE29VE59GVqx4K3HO7oaVGn2rA7ZCLxH3rUjFJaHRR
YTb9u53wP1PBzhOlQM7TI0Y8PG627Ai95HVmLLAc3FyWF43PzV0QfhHFVwBiGKy6r4lxGMqLdovH
GQn6ggin4f0wEnFPt0DARMq6a+C2DuixVP0SOsT5eiSgoCp1nUXDaF6phdVTwrD4KugUfxVo90OL
YCU0Zq44mLT2OhHby651zo2WAue3A67FtQt0IEh4IyUEj6LKavj6iIEOS44KNLW5E5/wfLTaS1xB
6aDvBgXoYyI24A0YlBMRgFhQzcw49SFpJsm9qyfdOyeN9aqesuWbOXGiB2AlCDOCow/yaPxJg4xK
Fd9yDNEae9RGrR9S7mNBFx6+Co8o4g71a+m5+lUsZgqDhTthu81ysA2ef0IV25cy9ZJTOYiXSRsk
vMa+ukn9D10GukKTTm8qHJLKvMgG51WH8rLFSksU6jybIXrD/PBZVdl2+WonngLR5LUgTx0eys15
PmfcKBfZF84km1MnHDak+JNzIzkePtb50L5Ix21eNew/O+jz6743yZSyKme5LCzNeZj9jbOmFdjb
/Xoi5gkHeB3l1oKYrw9E/Hlx/iYVHJpBu5+Xth6RUBXr1eQvA1N4TdwvDRxJbJb8PsZoJKe5LKrI
nfSc3pdJPsCMye/gzDkM1pLUFp5aISnvM7/7buSCc4m+EMvkmlZ3Pbpm6pv0JgJDuC9YJ6fxPcff
8pIbdSXSo7LWGpnUuCImsHR9kldLB93/NKWWtO8tgZOnA5z/zUClGDWuzOrQcOYenPPq7nkOHcg0
jMaAvM0jS5OsrzExmeHIE3ayNXFLqIP2f+ydx3LlSpZlvwhpUO4AplcriksyqCawYAhoLR1fXwvM
7K4IkkXaq572INPsZcYLXCjH8XP2Xvtc6OmNJrpLOyuzDbGo4ox2h7XTAbFViwBUl38Jlwa6H7kG
Ozry4T4zk2946VB3zKy5zlYvkQv4kR7AT8JLsr2WBz8gwYb7cGLHnxtdeSoINl2nArkC/K72pxHh
tw2i5jjS5N0Q8mwcxinxVoaqnWXqCNLsSqpOe4JzCLqqV8saEIWMXYxQZbWKSKCZFqXnV3vb1Ml7
1kawQ3ogFlmUEOubpenvoJxABFpiRqShyVx6dn6jcidam5nmHeMwKC8aGQ8bGfLCVnFmHCPF/qbz
3ACu8Rz0YPT6XoeUtsswGi8xv7jrYiD4AMoTryWCb6SFTrk0NZyEg4i8XRcYt8hfvY20neZEt9NK
13hI2h9NOQxyKSpPm5A7cQ9Jq0b5jPkP4K0xwMX0wd7QVlrSNO/2weAhN009lG/Cl9VK+c0Pqxi6
bSACvnnEV7mbPuQzF5pji2BaVjds6gwU8UmzCfouJNw0wQTiueOzCzkZk1EyHnM0Woi6k+QJNVWB
KmeUaguTEem7I6FnsAsKl05vW1SIVnWmOoMO1SE22Jesr/pKsYjg+EtKk/wm3qsLO23KI/jKaV2Y
urk3x7JZWWHIW9XgbaUPnmPAxpGEwB457/htGqwYGR6oOLfJd0O6whuEnbGW0/cy1cXeVNl0V8Zl
ESyNxtvh3/X2GeLPazIMsYT49KoSsraX0kwzHnd0uOmAYLyxLfvsoGOnOFA0WoJ6yPBouvSFUedr
MxkUITENFs+KHx1J88LV1UBcu+oXnddrG1LWC9yS2Tk1NL7laB33UWSNjE36fhVoAdI5NzC2acQT
TwJUuHf7kTTNwbcvCq+g25QM2g1MV/fSqCZ1mFn8hF0KL4SoKuvslx1Ul5iVnJM3tkRp2MOApDcV
pkDoGyYXZTMZ+zLMAN9FoayP6eRbT13sYEt2xECeuDkQnBwq4Il4emP9V5llGfIqJ5fjSkf+vZ+I
3V6iYa63nZGKpyHtiMdBLRyfbHTkPzIrlpA+aXjM5lUUouLJJL5rh20NizGR1PCPNHoTGycU/UsR
G8WyTYe5Liir8zi26UpWfV6sXQZMRw3vIcN6oq8cHr8s3NdWX5+YdxNXw3iiSRcDGVS7kRD3Zhlj
wb9Sph/tJobTL2bJ+AuUo0rmewNfYy6RXjNeXmGwsWjIeTdhlrp52f50YTWWy2CYx1466VtQKlmF
f+dpiqBRaf5NCbCSdwDK7cnx9dJfBWKmeswz0YrAhqspirQbrSjLJ6+ns7vpSPB1VwFefDwqKM5W
thzLF6TeU7kOBTfpNQhHdVSF/y6+qshkMGCo5mcZOzEDBBFyfojhMHaOShGCFpXydiR1GLkpBWO+
Nsn6XtEUQGvuyPyU1tO0s3XyBbNiYDGuY7opWQmdbhWKho+7lxHjks85NpFpBQR1UmnkQpaXwfT6
K7zq0SIaPVr4VTUvyvBjf7fkujKOcihPEPsb1yyD+U+rlEW/0sCG89UGpSwRoeEyqPk50FDVNjS0
jjAe2DELo9LcfKlntdoGmVRHvcdMGGIUXAUB3/KCYusJshdNVjWXv/AgnpwWI5XZcApWYBt3bjaq
364qo+04+bhO48ijrzvQLMUAitehKK10n5ChfP58E2F8tIeYOezsl+iMswL9vTfD9pQUQaC1u0Aj
GMf3WAwph518WcVVfYYESnlv0XzquTHPjWLmQ/4tF7trxVcbmtdI2z/bh/N+Zv4lcHHhBjne285J
YSGCiKt2Z0dU/ks5deLKkaQmBS0cIGVTEIYeVxal+XjtBEW2jhth7UBcPQdE+NxouVUdGqtXx3wo
q8eus+2rPjLHbwMV9+aLC8fm+K9e5/xjXbRQliRFA/3Bmx/rOvg7es1qMPnMtNgG2JUqedFQqZN5
3/HU8SniATN6nvgEYe1K5zs1A0uxwJfUzQ4Tny/I+u/6Px7bNsRMSDxcNu7vNr5BV/GMREGzyzIL
GgAOd3/VMJE4TQOWpxoD8IqleVory+LD43dUUDH6Foz5FNFgmsnqJAeK+YUEJO2L4id2RufsStKz
vLaakDGhdEUHLrTV55dTfPAgOhZ0dx2avDfrYN60BwWz2jJFxr0bK75pJNeX8brKPLUpFLqIMspJ
wwot5zew+34H3D7YaIb53Y3LhyEPrHUkKJc0MQSrrsyKi7427Sd0lflFNFnJUdcz6xk1bDheoNXP
+2NNCiukMyNZMR4m0nfkhSbSN94FXiSudIZE63rMqFdTpuAUkFDiRksd7ZBqvq66AWMiK4xpd9pN
H9TyFl+4+p25gS4wMdkELWJYZktjS+reoZgtkyxggKyo2dkssy8JEv7QZM9PSA1KGzbuXKuP+VSd
87Sa1xSPYYidUNB7YNCYhEby1ga5tibOrbxMLEircQe9rodyjmEo7O8DMhTwDQgzfa4tEO2HNp0c
YuB9XIgPxLuhXx6bdlyLIAn1ZYdBEqODZcUdgTrCbLXGXnFCuXmPL82AyYjmee9g0Ar2CSXNCnMF
/4NPQY+PsSHdaOlH0kDCL6i4jx50mZ9Oao0lX2Nq+loP4xw0bMgZB7lXrDFIsyNJR0p59CI6gyOK
/NfwUHbfLLGu3TzoMVtNMzfEshEwtpeZV4Jwq9m4uaFdvqi4Q64RtdEWCQTvUzLwRAKKa1dhLrt7
zO7PTs3+cdYqPrlDakWrWs1Y4/naeQm83cM0cfH56Gg3dWxae4MPxxmcQrT1k5BFzxVtum+B2n4f
0eV/t5VBbWimJrYnFAUbiBuY7nsuvapI32aQhHczzZsHHDTNwzgSo6aPrEbtvLdj2og6AJzxsLSn
dEQKkIIjAOKR7cn6Y9eSO3N7OHLOmVV397oBOR70WfFdzGlqhISoY2mwe17V+cQXoC2M5sGMaShh
RysvoSJCE/JtVpPWz11YCC07I9+2sYsWYuIdaSDJMj4z+D9bfap+AKzgqmREwjbsDhciIsItD/km
VkBbJkoiPjmjN39CQ1BAG6EcGkCZWT0OynEZrtNmafDMngKjrA+RcvKTDLhwNR/QLVpnwegz7+9d
AooX2CCQ/MwdII+x5GWGxHvnRGyT3SGffgN3DKZ15E7lUyKz6350ype2a9lu6yIgCIq4uWwI5dKw
+UtzbS6c51892jMy2yWms8a8P98DayDgZ35Vx3l9xwk0rIDEls+iGrvNWGexxP8DwabrSTInvWV+
z3U28LhUqzNCGe4MkCEe2/lbjC8LNQG9HnVMLAhmc9FLX8cCOUljlbNLHUL7Ashs45zG+voYmiMt
GB7vSt+NnaYuXnNVrUZV59eOT27x+GQD0gtp0DmpMnbBac78IbUpqFJXuqfOl2L52h7QAo3LYFfs
bGk4cunnRt4UuWqT4PBaDmH4u3ZBik+8bvlyVAHFyDDSC3MDuld6OSY3IF5Ic6cA9tinUJJ1SNuu
qw7jYggUCv0702fo+5yRjt6RJg6Ow2XhIdUwybaj/ZfosN07AEJezCMIP9IY1jncEnwrmbgyEzkn
xOh6TeOrb0CA13QEJzupHvFd0SgT7VD9CGI6Lo3eqm85kVYL36zTvTYnE1rCZlljRw+Acu7UzCRS
PCUOhqZ8gh6xyEyaPRUBp2vL4PCv/ZvXj+SY0LvNixAtgK790kk1plx2NG5fmlEsVXM0478fTcjF
m9KmNZSDzLhBF5OfyjmZsUJCfYImWz0WGMF2UEbpqXVzrTxkVnjV2+y0gPi1LO6a2fwsUq94ZhCC
7kSvvNPgsM4WQ8glDAVJMHpucUMSWCvk1me0ciTleQvKkEFcdl3V8zLc+EVDPElKR9KLHGrepOZf
5yOqjhG5a3fh3PWmLpm/AmzQng2XR8KeuuZnV8E7DA0/uHLI+dgY9fz8JDYbAFaiRSo5HX/ufr2W
t+4cMR0keXKTkUW6menvKwnr4O7124BJoz50bhBeOSz59J1ooqL3sK+cQBN8KnCDnSqPMgRHs3k3
QMpZehmsQEmqyx6kDxADGRt3pbSaRdRxIxG1g/pO9fyEaiA/CZMXJ5vvQUh5+NQ0GNM3CP8ozgd4
CyZ47ns1UCbjnnFPepGad6+h1z7r2GPRuOUTYmhomISjLl9bgn1L09I1IQsGeTgAhaT8bFhNyiXb
nGQz58tsqmKkOGnZ7GS82IjNLLqgBdyzpdL74jk1NRrUAz1jK/LZKrQUzpZExmXSXF7zsefheV1m
R4erQeeIsXhhBw/s6hWIdjOb9xP4iQ9jbREWQdPmW+lQtWvTQMuib3oups7yFva8Rwnk7wdd9iV7
PItnTdP9m3GgX2amYxbhqRTVgXk4TcR5qcRSgr4osUDtuGbCrYwEXS9SEqzK4/uAdYvuNAwLY5m3
zgwTN5DnVU73y5kjIlp+OkEGCS9u5LEJAdJZvqCHpuSomolU35yXDLBWeIVo9LnvBVeNHCFrj7KN
V6VPuAYtWkc8wkP1SFUSA7AaYWoiJCo86pZORJfgO1lkETj190WBT99TKFf7jhuuXFg5iUlL/fUf
X19MlcV8YjTQ+j/EwDcV3pK9J1R2vB5NTW2yMI6gCBe80BFVZeDMNIte8GTbpQNKbBLRdFHKiR3Z
4KjNiBS/s6dCAjQmpPS1UTwT222TnekwVwFqrNiS4VvqgJf1nDFcqTQedp1rP4FnDlfTaw45DZV1
J6BaLtA1uQfYTMW/h9n/f1T5xaiS3C6bmfP/TIS8+B7lv/6cU/7n3/g/lhr5L4p7YTPcERKU45+W
GuNfTAgd22Nr4EAy/+85pe38i3kV8nicoGjk/5xT2ta/cHBgtEGLTYU5syL/Xxw17DnJRNMpURAK
YG34ey+sPMu24GuQKemvISIKdeHGV39cjev3k0nOovxzi8u20IBJynx+lo+Trfn3IQgVm3HhfIJ6
38ISh0xPAeOQXNL/e83/F0eZf8Ufk8na90bsd/OwKH9utOdi/NV+NWL96kTebH+Ba9gIhzlEN50d
/YxBv5pePj8LQ3+NovzrcmFkcRlsM1x1bGidby5Xk2plHPSYIjD/1T/Q0enDmmYi07p5FCYQ79xY
egZPN2V6aFHxsohY41rGo7FVYz9so7Ku781wsgxc0028qlvnbAqghSvo5MPJw9IOhgOFmdWOPQQ7
379Fnw2pwMm6+E7N4Sq05eIjBQ+BSwXxES7aIpd2bFoY/Y7B9lJ4Vch2xsOmDMElvEjLUi2SqoM/
F6HwknUHIFpPnSPYH/mkZQ5LZkis8IVeaRKib6qWk85HINREf2yDrAPvOXcIpy7pTp2XTd+iln8M
yxBIl1P9kGbmkD4HTgUXfL9qnAmzo9mc8O+338Zc2efB74ytRorJuiC0HPA1KdxpZ9ibJnGrhTOW
Bmb6hO6JBc1tZPx6YzktfwmI4JMzIfUt+D5B41KNAXHE4n2IiRgIii48k4A9/PDaTJ17KgDo/zht
6XDHHC+aQGNI/zEsyfZcZTSJv6G3EdZqmIxfdT2XqqKx299w+0bs0HHa3ntm5IYEc7b2ue91/qL5
AjMFuQAISWYLSV3lUsJaWBEh355SSfLFIrKDbO0zgyiX/L4EfR87ng5GIDJa+1fbaDYG7bb7Gc8B
4JP5y8s98TSa6FvYrEePLWjHvc72DYxxWBnbfLB/zYx0bxEONDjiSh8hnYBFY04wtajm+PsyMDrL
eHSSQ+aJ5j7SFBMVKHPHzO1CGM2DvwbcZDAUGcLzAI1wD7ulX3l1WW8Geh7bwoQ0scBtEiw9X/nY
TZSO/p8e+EEQ47RDksYBzEkuqyrGwp65yS4WcX+bFFN325Y+f7j2Gh4MNxLnNFBAFlI/OdDQsxe2
VnTrnizBKxeEEeMEiw16VpfmCrujc9kOoPr2McFdmzKtUJojCzP8ZVfDx7Y7PyCuDTbrHHw+0g2m
+WGm8xgmCPStYdf+i++gLeEp0fxLE5Kov2SjDG3DNnJQb0S/XCkG2WDFlFyO6B8PqqyrU6U5xo3B
zmEvvVJe+5qlbanQrWvHyILTYIt7P6umM5JI1Myj6PUdMW3S3Fc1Fv+uG9NxSXC4/9KSSQcyYyja
haV12rZg6PfbjhP3N4En7bJBDH2sHcN7CWnXrWl/0biYxYJrrWk9/G/efD18PZErYxp/pqR3xcum
H1O0x6TXGY2hdpnrmTMMxr6DJj+tfeUaPQcTxtZla7IVgz08uqbfP+cYMs6khSOviMxUruxuBPTu
RD0qdnJvfhhJ0x6qrMsuO2scvteWlV9A6vSuRmOy7sDCkzLWNIQOjJUhwCoE6tqCP7gJytrFeFLn
34kaH85QVCmf4rC9HJtKnoyRSrDBvnRMSsgbRiX6ZalaeVsq5OktcaE7lI9QXATD32RRGfPilZp+
e64n3WF7pvuJs8iR5K1omhWb3h/033YkgekyowlvIZXFPwV7wh2O9madaFmz5dEgzk56YlOqEmJa
MQTZCoxis+KrYsNIgd6QDnJCtFhU4d2EXhmDfp/ydwo/lKvYc3xCy4hB49cGd6ZRTAdFJ+tImpRa
pgJtyBIxiQ7OLIu9Pd1MsQGCJlEEBN5eNB7UfOjy6xJI6LYOkwhKkrR4JsiNIfjAw9evq7rea685
A2HFHtkPfW0NGcKvURGn3rL3W67DWEyoqTHGX6NCrV6Gqm1ZxvqEvvbsemdujDI6rJ6jyGPi1jvO
rjXj/pejg+NnjoxLbqboD0WUorcmdvN7kxTGS+vk9OVTaO6/G69L7xXC0StiZGH7zH/czNkmZyG0
fDXS2aPKdeZcBDKuIW22cGYSAOU8wxNXF8aBjdOErK75kKTBAZaSTJWWMIOhuVtpS9QKzeMHZ4Qv
Cg2dP4rfUVuDW1QXrwEPICjMG3KCgKHbYXHfR1m2bb0u35LR4K+jiT14TFHPXpNgG32c8e9F950e
bLt3Hekmi6CLxcr1E/aH7GlZPOv+0iOGiPyCUGjr2vCiC5mMPdj+NvAW5KeNu4K0J4AQJQ2vGvbo
PAPrs0PcGHgznEICaKC5Pe3avOQH60ACdl5EeIQxNvrja3ZfBLlwFtATbi1KN9/O7DkiZ0tQs3AF
6faPEy1yo+76JYJw7a6MJCG/2sitd62JAG6HYIwutcKfrxkByZxfkNVSHH0D70IgG4KtK7qivP2a
u6UarfdWiXtz8CJvm+cV/cBKQqC1a3QLLVkT+HvwP80fO6hrDYIGWicDwgh6EcD0C68Bp0TKyLVV
K/u7kUGEyksecOnbyWHiiYZTY7drEsXyXzHfcEY7egN6TU73PEjBNdaV4KqNO+82n6e12BXIRqjL
fOvWlnxsKUhbWMimf0rpZqt/ZwGYvoYuqk2m8wSZ9Vef+9q3DMMJmR5wIFauJv9znxLo1L+Vzo8d
bWvY6HZpXJKQod0FfsIig6rhEGNdoz0OzC/vMOl4RT9uNL0TD1an7Ie+1uwH2Ejqki+V3IRVqK0U
o74V+GNSZXwm01Og1TdFmDGQqwEta4k1Xr5e9VYw9mMv79IfApiQw/nz6G8eRY14vyrCYpl3E402
HsTNKAr96JCqtc69uN1nqrXWJW0xAkR0m5fY8YATmyq98l0j2BMCSRDX67M8ucZ09jQbJAg7lOPk
RuMlOhN/TbAVo20b7TNoxDy50tlD7yVZQ4+e7/fb1qePSs+Qj6FOo+oeUBab2AYBkVERiYIqwMqW
uiLlQUzGHFRBCGaixksWBbWnDZFfOcwbV8xcQQPOU797yGZCQCId4vXUqWbjGAhQUk8BB8bldAVI
Udt0FnEoNoCqI1GU47WB1WeNtXK8qpyGT7dDN27rVIWGl3HKnGRlGujZFi49wjXfpn6PBQyfPbBK
ItFaGoY4LPPiriObeIN3g6y5iIiwI+3R9qoKaNLgDKFFx1znQg1GeahIFd3g49fQsiS5dgfijJYp
rDcqZptOTtqTCwMxhVezFeUMn5nTut0edXlV9uRSoNm/1zsep6xEImJ5kfHyGo9pZ0QeMmvXX3D5
mbDcIrTMmj2nyNLwW0OxMg/YF6dznTjOQQ62WrutqveuMgnPsFQPYzvzJA4XTI0zQq+xprMOXzpc
aBZaQ8AZcryzNVRrC4+sj1OH9XWJt8u+ji0D5i46fX/XGLG9jUDH72PXl/B+ou18RldOCOkKQmzI
0Dky4cpH2a05JvWaNEPcdiUuGxgmLVQnocxnlSsXHUBe3VrgZ8HtRtqRDLXrrlTOorBJphpi7ZcL
fXFj2Pmj1cHRTmPlnzgNRF46g1EGH029cd16WAOTNbfA+XrwaH57JA62JjC40p01FWJIdJnIlm2o
oFJGxTJpZPbDybUfpMBcjWZjbcwRfQV1W7VHLQSFa4ru4LpNSzhXAeaJasuF6JcGcXCrAHf/hlz1
R4ad9bKNCTtcoPzxV+4QgDGyiKDS3ZbURVHa69QpOd+8pPO66BDmsmITGlf6F2UO5DXp8T/C6SXr
u4DEvZ2gND0HXS92yWgg8VDd2EPAm4rb0oaRRm9cBzOXmSEeW1le53lSPuIEzRd81bMnsn2JZ+sd
eesYBKeuUpdpUder6YBNAdh8GnY7LUzEODM97Wvbradrxj31LaokEJ6kKpEIR9MeJKCU69Gp/aXP
lG6belO86auELbmeRgfwUIrIpbZ68Zg8HA1PYwCMh8OrV0MRWAOhYd0IbrnJXyjvjacR7uIF/EHc
lVhtinNfxXDmzKIbrv0JQ0qryB2KtbDZtC7uTTMDb/HK78EqVXMXV6MvXuzQruighZO6so02PucC
f2AXqfpJ1tRXDFlC81K5XvuUpKFzoFmbP6DnICoBR4p1r89fSAzbJSFIboiQI++OYeTaF2HWtA95
i68S0dZwSEXQHwdNJT/Qk9GXCyGVLYqu9a97p8x+Zo2DR1EaNngTMPC8IqVzMBLTPtVtCGabdjvW
AoB87HUbu1vDf7K/WTngXBIfQdFGfR9eFpr6lfSO+2gWDopMb3IRYKNOJL43BqQH1Zgab+JTGGZk
+HV4XVdS1axkcRqDK0aGUzK85fbytT0odhXIIS3kQLDHg6acVk2U3Wlp9DjiNcZVGUPdwie0yj2U
dYlRPtRWDA9dkvRDjqBTdcDyvBaFhMzuiiQrTu2Umvu6JtOPej4jMdMiRa90OyaVDVrVHdslqf1S
bUqGKJCzvdFJ9x4WfL5g3+lu2cUMjFIj/xv5OO2Jj2J6TakYf2c2V3yLK2YVZVeOzrbUhDKwblZR
QlyH8MUCaajJZqrNz7ZlQGh7Ta1JammiaaqH+NCb3a9gcPH+0t45jZ6bHy0q2x95qcslCutmBY/l
cipmNnaD6xO0PvojcsKKEzJO+LZeVbYgp93gMqYYWsR2Gjdr5jQVEbCSxGImkje8/z/bHEhnxzcN
7a1Dn9iCC3/wCiBLCZoEXG1peI+qG4gqmro1ukaQSaVVvFgavdK4GZ7Jyb2dOhJ+N44MkbAQwrON
0TNv21Kzlrxq6S3CdkTMYVjVN0JPm2zpS4Jdw07fTP3s3eaJ34GTsbdhKJ0Tkx/F4lJ3zh4OLnvT
2AxeCCVC/MtKiAVXC4ghHJ07tjp8T8isfvYzR1+VgfcAmXU46qVhbvlbwGqOVXtrRzazYhfuatGq
l2Dy+00/j2e5biq+8EAdbPua8SYjcJdEADTs9Fe4KJbvPDh9aN9FOGWJ2Yt4YWsw2UNOTaVC6W2E
JpgIhOY1e5B7FuTkCqA6BOeKZn07tHJdprn/vfCSaZnWYL5QYcaXcvSJdhQauxizprodGzjwQT/k
N/nUBFS42hl9WLtH9p6d/UiT1w7KyJWELXBphL312wjynFHigGiggw7o52F3lYsxPKUiEbd2Sdgt
0MfJ17qnONfIMQN+m7Hcrvtyhvy1o35GtCt3OOa7ZdEmxVb1VnrbsuLSos8RX3i9vq3T7i7oJoRS
GEEO1qwsaof6OfRyZxcHIV8sCsEDC6m2yyyvP1HKORjMifFsgiqh/i3y3x3cUsh+bfliEQf/1Lgt
kpFFQPb4S0Hsin40ys4/uqidV3RLMC8wXLyDWzqqpebhrLqM0joAEJZX1Qj5DaLfpiIWhK1ZWBO4
qOr0Ls+Qx6IP9rZhBKeypIV1RzD2L2Rv3UKfKFXqyqoP+gRsQ7BrEKnJFFIINkkVGZOTQaBaFnkG
4h5jpxFVeuD9F49OJu8zMlaXtl8EO6rCdEW740djRmT76cqHR8D3VQ1MA0b53WELMsbTCa7BmRoK
AbtDm0jrXOMHTtDhaBcCxXBlzbRK+L+Bb+x6NJy/QxAe10LXzHMzer8rUM/3Aa/eN9AjdbgSTVGR
mFaPs6oGEC6IhWKLv75bm1GVr2Q7y0Ehk15+3gide6l/d0FNmFFCAvfxDJJ23vRa5ZiaEMjdGq4Z
/bteoxkXlQXPZLVlP559YWt519l156MB6tDBxch3bh2A9SN1klPvVIH6V2/4ryiDkZIGZfqV6ueD
E8OK53gu0kzB0vd3n1pvZEn70eDEYDDejbHNJyPujQu9BRrw+TXEG/XuGhrmq1sH1dM7bZmRCF2l
zJV3GBG6U5K2yU7WMSUnD++iYr69LXoers8P+tGlhJdF5IZrC/J83tw4EfmGCYwDjG7CVWQcyle6
pmXHntT+4vzempEAjXm80C45W7aOrujNpUxY/IFeaqAvVGihY/C1mMXNjREN0tFMaX9cl8qgg5hO
4UWHDOeL48+d+LfPqIlyj+gud57RvOnUq8AuQxgjUJ8zjQZ8zgkydP32+fWcT+LtQVDcISed3WSM
Bf5+XkaDz0XrmfWubWndOkNIFRE4ln+Zmvq0m5RJ0AUMiHWBa3/z+aE/en4sUwoT/yvmynkK9udI
xRP2aASmBX1qSNS6tERLOMfcCHY0Pa0QcVKBKQw7688P+9GrjzuX2pw7i3l2ViH+McmxGrSiJMjU
O6eK04OR9d8kGaS7QPLUeg7P7+eH++iBtVhjdBus16xu/PtwQV3pBroMDte04q4yqy2b/3Fd+Y7+
xSrz3g7MA4spEQQbwz3JDf37UN40/edeIvOE/vH6bCq/+zkCf19oTWpc0FLWt9Kd9O9IvWkmDbTi
Pz/djx5ay3OlI4mGs9Hb/P0bEsdqQfTr9c5yAvssuoJufsAS+/lRPrqo3MJ5fKUz+Hwdcv1xD+3R
tzs7Y+l5XQV6EgCWtgdi2bDj8ov799EJ2QgoIVLRlffmIeqfj0sydjnAC0SUw1Dh4RiKZ+kWz5+f
zlfHeLOoRQLFPR/qemeY7cUk663tZl+pkt/5mHk4eP4Mbg6PB0SFv8/D82J3qM223pXUrhcwFMwD
QVIMyvohegw1VhgyOfSrAKX8qrTIf3Z966sV7f2rhwFIMELh/fNoXbxZ0WxQRBYAgWoXGGibWhK9
ltjUqlMKt2WflF6++qfXleMRaohFVpiG8/bdq2ZN7GwT2WX5SIEi1dkJDeeLUuL9s2gxQwcZSWvX
fC/39gKjneokrbBAQcdqyiJawus/OTCvvngUPzgSJzHLkKUh3lvRvSYCU63cAhs8JGVmC0dLOXdl
Hd9/ftk+uE3wLUw4EGKujux54f7j7ZJllsBGcQq0cvq6Tr9rLqS5BAta5X+BD3hNg/z78zOjNP77
UG+WC3pU0s9gV+069GwrO7eDWd3Xtsgm+26NoWP6pgT1mGD+gWXMpruv16SUSras63YyMRYx/d2a
DW20DFByxuCICGCBiPnQWqOGSwk/qZ+yD7Qr4uNeI6rZV7Xr1GxjcgX6dLwcio4ONpYKXLB0HBeD
jKYvTvQVVPLmRBm4C55HHSW+ePuxS+FJWx4sjR30yvbBy3L90oA4raSMvmfYWg/d7FghYvepHpMA
njvKqWSUeykzhNhMZo2qTMgV+Jb5bIygYEIny8i3cC8mn8YScZoVyrmBfmNkOQu/jomDCIaC1N7e
dA5arHXL0S7sHbNtNEuta+KDSeIVLTznlNhoGWIyTZYj6zWpLgMqJ9DbNpWEt3YDU2PfiK/2xZmj
fv/xs8a6BMYDPp5Lyf/mWfOzvqL6UFyXWGtOveFZe+76uAtiQkwWo28Nu88P+L7gwZePkF/Y5MZD
onzzPa4KZE4Devad57b2nn5rtq7gYpykVbZb3w3aU0jr9c6OvOD4+ZE/eH2p5gAKmGhx3u856kD1
WthJ0nQipR57ORjPFfOeO2HI+Nfnh/rgJBF4sBrR6+A/b0tH5qLsN1WX77K+ZirSGwzxmASRIx7n
9V42SeQuGwbsajGYNO0/P/gH50ldZUlm4TYX+a2J3yFFkrZTnu8QbILdGvI7yARIPWJV/+MywJ4X
KQNoL9sr8ZZkSg+oCQojnlk17oNSCDVNl7i0OrWsf/yYUm4gmEIYxe5Dl2++niX5Lh2exRRdAU4F
qFigVeKrYRByQ+Pp5z+9gDaeDYP6xsZQL95+tgiSLXMbx8IOWY2100o1JyQqZjpNaiXNF9fw/WLP
wShtKA3AWZhv3UrIeI2QqCLOTLPvQkt7qCb3Zzxad8Egv6hB5nf57zWQQ7EtBVhjsuaLN68esuBI
5RpCDGwpa4teqVeIdOGk/bSY8v5Am/KravTjI3qUot4sgHsLyNEQRbrggpJdZfSgz8rvhUL/WeP6
7JDJku9inv75raPwhn9M1cER56v9x6dTAB+Qre8kcGe7g0r7HaiXq0jqXxzmfcEIZllna0hIDNXH
W/xH7+pjFPFX73rN1O40J7f35cgX8fOTeb+KcBToUwYrM/L1tyioUTPHPI6NZFdbdLTo9JAy3v12
cnnGUcZA3Z2Wliq+WCXNt/Y5Mn1fFw5HCMz+4Ff+voR+NrUe2z4ySISiCw54hG9diVKWAAttPeUM
sRvlkbWsFbiPls7klYy9dGfbjlWwT5kjb7BX3E1KVDdEsyeYtLH8vpYFVWGKI7I4+c0zB7kL2kZ8
8es/vDGuN29+DCAwb28MkoSQBFJeXbrT+TpWXnzQRvqcn9+Y9ysslwhdJS0lz5wJNH9fogxLg8yD
It0hagbyV/Q7HeiH6/xjutN8KzxJbcs6hPHoza0QmI/ysspZiMbSQsjih/uRVNvN52fz0QoE7YU2
nMumnGv399lMsW7CCtYSxEN4fHuHzxQhLu0am+5LH9v/vIpmz4hMlE+GjTnu7Q7VbSPZI7hK2Dv6
P+drV0fynNX+w+dn9dHLQ2SWhCY/E7LePsYor8loKXh50ki418ns+TZ88ZNhS7GpA+H+GNIy3tMt
bL74VH205qGIhabLx/f9pofWqR5a+A53QWDCAdW+T3GwKeP7Mp5uWa6/ONpHDzzbHqJ2bHaW75pk
KefoSKJkd5gAky2cGuc8mPFXXsZXwtfbT8d/sXdmu5EjWbb9l363BAfjdIF+cfrskkKzIuKFUAzJ
eTDO5NffxcisboVLLSHrudBAo9DVmZRzMDt2zt5rcxMdoJI6TszzA7/XGWOH+Tndu92gPcaRVm4F
iuNVkJh9xmzOGR4S3SV0rWz7T2oq0isrc8xd5KLpJNqHtOqQoHRdQYLICOvZRh1WlQ92Uv3NO+9w
wubLNC3qn99f5DpoNAsQIrvNKBkTtOpZb72SVGm3OcSO+9SNdCecKmKIUZjxYzr0zQH0ytcIRcds
V+2xGnK8GrSsV/YklpQjfsf7b+Ub3xozbUpQxzHxI51viJnD3xCPlNu4xn5Us95utSVyMMjQr0zP
71/rjdsBSZAPm0wHGsTnZYyhTwQguGSlzoH+Q6PhsM4t7bmZsmLveEWyoVXeflBhvPHR6ToTOyoa
dqxXbX1AbdNIeg8/L7E+R3EofAPVDnOMel6ZkFweVD2oNWqMfv/Pf6uuL4g4Khv9FTVRCg+5IdGj
e85qV4p4ZrrS2Q3d+BDrf/g4uVb4wdv21pPk1tIGMHROv3K5FS8qDb6VoW2kKvdCC5U/6T2qhMJs
bwbl5fvc5iD9/i98Y8/hB1JDYYOlX3vO4MuDGqduya0diSTeZBLXpKZKMsNQxP47lwK+hSeQghFq
1O8/rXJk3OYFRzTdK4trKyMfvXbgkMedrn+wfL31jsL64vWULCuv2t89krhipjOwb/LuvovKn5al
7jNMV6s4xCTZFf8c5M8ChunCgGFpUCGePTaduLKS4M9iP0N7ggsw3NZdDSkCbP77z+uNhZmWOpQ6
gj8kNo7leb54P6p5QAEWcATMQuspJBLcndX9+5ewTP4dZ6vyb9dY3tEX1/BEkiYSf/MeQb++knFc
HRursW6Nzg5WQTZgcQu1YWUNdbUGYxM+lENN1iW5arvOrVOafx1qSNDVfonNciOIK91Az8j2sUkW
0yxldGOQMesXUx98CSqt2OUN4ixOt5OPDDY4RBY22Fkbx2tLr9HqJozvb2cvR2xV6LjbyrypdyDl
ApJmkY5+SjKN6rCMFwxxXH+KRifa6XUzHTILiWZvRvllL+qegDrvPi7TxucOL7Qs+qYr2CfVHnEi
3LUBFge8eQuxcDqANDOJQ4+Tbvv+7X3r3WQXx1rI5JA5hfH73bVVAw/O5t1EJvysxvbZBWIqTbGF
eL6Byf23A+v7+P/Cn+X1X8/tJeLvrS+cmptij/Y9A6Gz6xGRXSgznIp9qwjNYh0DIHwgNOqD4vX1
WE3SK2WwRW1Cm+4csSfHNDLr0SsAvKU3RNzWaAbd7yp9YAgNNE/4nWV8DevigyOT+fZ16dJyRzlc
nxdkXpWrvBoseiLlNH+ORg2XUC3FDUYXjWDszOOMo6w82LRpr9ZZgUhQdERM2croDxYqfysZxMHU
OrHVWzDYAcJQXrhqx7yTCbaXfLN0qE7DiBQQ5ku49lqwuHHvzOtQD+6MVDa+O1tqRe47GKB2JvAx
4e/BQVj9xPOhXyduNu+qcVBbHF383/MZI3PTJhtHOMajghL1waN464nbWGMdjzEcD2S5ZS++31hr
rByWebHX2ueJcehqGrRdqpOX/v6b/NZa9OI654VRX/V5him62LtWpvk45EkLjKLN+xd5a0O0AdYw
V2DeZp9n6GjKgAAl62LP0Mn1JygQHMafyhQwfNRMH5jO3rwY/UrOLECZX5W9ds1iVGR8KyKyc06i
866X1RYFKFrqNv7g9r21ENi0/dktsOy9Kn6zaTLtBBXVvk7qG5Ld8fEH01OZ1T/bGM1CZH9wJ18z
oJd0JU5JHGCREDjnc5q5AQrnSuq0ZMwiXF6GfnTneoB9Zcl1aYpoLyvV+mPlmbexFkT7KcTUEJZx
cemGbrqFNzU9YOnli8KITHT2+0/6rdeW52zSRqJ/650vjMMYgLiLKHMGVf00vfAxMvq7zERH8m9c
xwGvQEUJDO28Vdz0Yooq9Hh7TqIV3Zz2uZgEnJKu/mAjfatspTmFaENb/pdz9h2apHtaAdrLfYtn
JGqQuA7FDRHbx8TVP2Wlus8z74NGxVsv8ItLnh/tk1lmaPQ0ArWHcRd25U8wRYjb7WNd9h+cOcy3
3l9OpAzJKB85C5+di9rBldU8Et6ttcb0lTSaPwFjEJYDccKnfRv6ooKfmrMib2K1eA2Evigza0R/
HlAESVPlKVBus+8MHAu42vAZkel+F84eWTigtvw8aNzt6Azuo2uxaq7sokEwJZoRwNjS2iyNP7XB
wM4CAGastK8EAROoYcE9ouSL3Z58mMmMNx3xAnfgrC02e8P64G166y54i1OXFgfv7fkAFhZo0xT4
E/ZzNR/mdtZXrSafrMo60TN9auPpI1T6W494cWYhlHFotp7f9irRw0lRDO1jkH7o4jpIAjOn37UJ
FjJYNYsm/f0P5pd24qwgRDFj8AP5XDhmnj3pUEwZU9Is39vkpfrR0AHYiUBtFOZknaIyyx4rI3fX
iUQ5+csu4EZt9ph3c7tpkfTtxDCgXH//j3rjvlNsLBZoD2PgqyOvZ08u2Qdmtl+iLzZRPdmXRUTZ
OCUlDNdan/foIr+9f81X6CWamKgS6Posqzb4LeP3nTUcrbkKer7oZg6QsgIkI983MLdNADvYI0Bv
xZuCctLKNl5YR/7ETAbnhdTX7/8hr3H5/CH4wpFj6AvK/LxVqCGNsPM2zvEtJyajkcXXEJvZfIO2
urBO3BnnAHXEOmGxagA+0kTWRc4cNa6j/po4WG07TYH2mUBlKD/trH2mLCaueuCVwjEFJWT0rB2S
/J8TYmyW7H4j7STaoBWWkD+Kdg8Px9mMUees3fAEJs+8S81i/MRniwlt4kN4itzOO2aa80XrpvSD
g/kbe8XC48aD7iwT+vPGEe22JGtIg9g7WTreRcjS9iMxtWRwk6/x/r1+61IIr9Ea4EZn21iqoBfV
FEMnpfJlW/JKM1pXyl3cfGOVHr0oC5/ev9av53b+pS3dX5PTK9vg+fGfDPoMVlLM4QD6A3ggBsaY
vWap74IKoENBGuNJL7Xguh2N4cowRHgDj8rzpZlVO8jH9V+l5H/wDR/gG9AgLRrE/0EJvCbNx99p
ND0XLwkOf/9DfxMcXOMPvkvSPSDJ8+nTOPwf0ryn/YH2SEcK51msJdKmMvhXKKr7B40YHr3NpsJY
bWnI/G8oKk5SxkNLGUfzGc3SP0A4nLc14UOgtpRU1rxpkoYMF3r5XqtRYKXIGsKF4QC1yu/DPB73
tbUgviKtoP4towmfQZLqYiBciWEU7LeogmnkVdYzdt7C0AGz0qrFAp7YM3Ng5psyOYWGEpiRg4IU
B1U0LI0v7vQbJ9rlL3vxkRiML1DdLZuty0f5SibmNt2QUVfVJ/RM460eEcZuEQh0MfWOBpdlIoPt
/Qua7rKw/35JRtIUz2hviVDknv1+s0ScYYrsyvBE/uVF2Tq4rbKebtqORkmoYIIrofZ6rYH7pFOn
Rr+TvSP3nk3ExdYK8accAgec/GruGaRj0g1I7DNabJJuEYNkLouOaLEFd5QZCI92MijKE7JuBvyk
B0Ia1dOgtleqVvnsW4jXQPwMBfda2P14m81wJw19tp7xkZbNKlEul/IIvgs3tRMs8VYWAlsUMIL8
O5snQoxT23TdlpJ7upzs2Livoa5jwjAJealNEN0TzU/UBS0OydolMc93wngKN5R4Q7ghPnC81iKZ
Id6JQuNeh+41r2Kn4bfhzlBfRIQ3O7QH/owRdMGI7d+ovhj9gJ3ALg0VfRqjnL/ImyzzMM16ND7U
JARw4lYCCqSRRHrDrkKX9IpejCO2tjPZ1WcDllJ0bOuG9y9sspngRpTxt+REw0syM2N8qlx9FF9N
o+XOxQ2aGxjA5Vge6gpavt+j6JpxcABEJKWq57+tOsgVG7zM8O7HWcHgE6j7o4VdR3ZliYMzwshn
8vuRSlnPCWEhj91Eulbf1fzjIMEwYilGTZx++VdrjeImxZPkKdiybZvPEZD4ai9nLc833Eez863Y
5LbEIgMzNFrAIu+mueSx9ova7UT1m0XHeXkkznJzPHw3PD9sKydPCVL84qwVDvq+friMQiyEwtUi
SAwjH+8CSHWh3sU6YzZS7YFgQffGn0VX2VkTO55tQJuH68xS+oL2Had7oKHtFTknwCnyBCMlJuwO
NnnSWpfTFNqPonf0q6GvsmvcseGzMYDXIquRTPnYKJznIkz7p8rUkhFeH69sNAAc7Ye+df0oWdKj
cugL09EYbQucYul4j4IGWHtjxLOw11bv8NpgYOH2DnFu15+0drQop6xQFJT/HU4/3HXSBUtCPp0U
xneyQXl2sVnJ4c8pmbrqC/8xT/6kvzLexrkGP8ymBPHLkHekAV/V+VHp6ffENPB4slQoeyWCgWcL
EzEjsBOSxhfuDB+XA9ph3qVVOQTbRhNV87kJrPEWAxAfgpgdbnBscHDcpVh5ThYw8moVjA3Jcn0C
8jAJjPEatamC0DBP44UJKCLE491xFeIYk5lBYUMIJUkb3Bf4OmDpOry/pyJKjfo+nWchHmGRzOqi
NWpRX08jmOdtRhDW8DDnBJY9xFLL09ugT2B/QlxWxG6a5mHul7iiecq5l6SXcS9HbYDa5nkhN6LS
CAIOMpfYC8mqgsVS0cXzf73I6Sh4cFjU+Y7tfvko2hru12ocIF6ymJfGfdwJQgxc3Y3sz2Pmdsan
JIDNBktPT8vvjjnoV5HtElPE8YBrijRMRnzQYZ18rfUanuYKQ3D7wwzcNn2qWSF0iCbBbNWfyrwo
bJcUHRF4GyfDNb0xUo6NK2QYybFRDs+8zWr9KmkJjnhyu0ClPy2nMAzSDicVYmnWesP4lLP/zGpl
dHgkD0FhuJAEytLWtENkmKTRoTMCKSJoWZOKMNO7jkP3qqCy/Gz1XbDYre8cZh+Dr+dl90CuhdjA
EYjWvBiNb3ZhdDAzLyCyAo/UKo85VNLCmMDiOLm1B6thL63iRImYwFbZNVtZWXaRwCGegoJFpjxU
las9NlZl+GaufRWECq7aAlVgOhUYlKNhdPd4E8NvWRM4P8cQT0Kh18UnvDgX3VCraZNm9XiDuj38
apl9scnZpNaAs81b4p2Lr7qM8q1RaAQbArjBh9I69bUXYgh3qhSnMkCV7DKuwuzBSBpn5WlNu51F
i3S8H+nB46DGUzpUn/pszi8sOPqbDhDjDct69TXxuuiul9n14GhjsqsVTjk1YWjSSDja9XEZ34WN
nT0w4GzCbd0WMLTZwNZZquZjJrx0i2Y4XvWoxRZOo8Oy15vlPZtO9bmw8ipaJ3NTbN1YK58i215u
LYYmME9WV/g2U82ryh7NVUjmH35ep/kzrp16nXVS7o1l/g1CxrjCXOzIdaRZBZbMiXJg3dRGf1JN
Xu7cTE1LnrJZHhbX8za09JskKKudxtFljUGr+gxvsBrYpXr7UBDl0G+m3OmuVCuDO6+K7J1o5hS3
HJ0N5Jazy7nJtq9E1KoTC/a0p2E4HQahexz+02EzNTVmY0N2vuqmBJxkY9/3cT//0LQsOXmuN5/q
ovY+8gednYYpiZj88j+/0uSY2J/Nn1SZmy4wHmgQbUVwX7EEiA4mm5AUsBnhtJengK/8g1PYUvX8
XhUhnONUhL4DxxC6hN+rIhnMkRMNlndUEPa+EODBwlC1BjXG+/XX2RHs169DJICKhGrPYLz8+3X6
iHyJxguDoySRlTVVq1mzF0irNQYsGP/8YrRx4GpTIHO2PruVOt+wCCkCj25GTG+5wDR/JdGLuPM2
71/qdSFL0hONSGpxjX7CudBRhZ5TQerAomhP+lWxQBotmoYgftvy1CxdrX98PZ1ziM5rgvPJOu8O
oqTgs81yC/ZAFDz+tQUVmJFAixRLfm8TY7z44HYut+v3d4QftzRADZPeyatifcpD2Xp1K48gUKmu
MAFR/LCgsgMXIzwcQlz4p3yR9/xnjfTU8R+/pEROW9znxQZlvLLPlIWEVJUBee66eLF7wHkc9eEj
fdvrT4Gr0IvwEFRZBieT31/RLDCGIogb+xhCEt1PcQG82f2w9/fWVThQumhiCc5DA/z7VezWNJQl
+C1kHrhrOwZ4iobr33hN4A2aNNU47SzpYL9fJVXkkINfsI5GAF2WjhEvRT8NOBungMjithr7+YMj
3ev1izWdNYyfxcSey/5+ySLug2nIbHkUZWB/1jt4X7PWU4p0TJg2BQBcA9zPzCvy/hfxemWhseMx
gObX0uE5/6noBWNtrqBxpB1fd1CyTrZ2767nBOTw+5d64yfyctCroganiXq+WDqYjbhUboBLXQCd
uV6e5oYs7kzywqTLCW5c3pr3L/rW72Om4zLPR3P2SnPcA3E2IwiOx8yGDVjk0jxkmhvtOOh8+KX/
0or8/ql7dCfohEvHcxbn4e8PsYzc2tVYT8gFbyCsJnpuoRJwtOy26uf6qiTfiphevIfX40BdR8r0
1Fz1ikCTLXGXksNFSTQ2yO0fTEtMqs65IGneTe3qI3nb64WX6Z7JkIkVyaZBc7ahFLE1xKR48Ibn
JheKA5i8ySjYL1Em8qolHmX9+0/iF7Dy/O6g7EX/4gEpeqUhDjP6JQF73FG4glp3dE3OD1j4CBup
dbbMqAqW9z2J9SvVZeoLXNpZX5uxN96qxlAZ9v5uVluqpHjXgluP/vHmQJfTohvEx8CzO58raIoI
ud7lq89nl6Jbs5KvekgsPOr0Il4NSvuojfPq3bRhh/I10MrhFUU5/vvrouJmKfrBnvQygNShLfkk
kyp4TcclufX92//WxegbofFH8fzaROnOWLlDBTVpRDRznRSwiLTG5ZRjaRWnpPcv9mqZ5pfRnZb6
IlhjOTuri/JU6FUTaBPQK4uDZRi3vFl8iJwS37/QuaraQEpl2kvxYPHjkFWdvchgveLRrpyBCqKO
mmuNM1znC7dp0V0wvm5OVdLTCZEhVO9oiIiYziqAYKSWLttgqcbbKE7pE4iBw5Lf6JDmZ4ewdE3Y
tLLoeplbDXcCx3OVcjj+xeJrC5KH8n+6EP/S7qKeYl9DZ3leCsVAhionb5qjMRMsOGCpOoG2j3eh
Bl/2/Zv26uPnUrwDEoMaLb1Xoj4yUYy2H+F915hQYWgn/H4kb94GYXx5WgBxH/UPl93rxacv2dZw
Bi3DCle3yB09e0rFnEMsqi15tJGQ/kTG2R9rGXiPvxoitoOlFyZsZj2U42h8sAEY56+I5MrMR2yT
KxvIV3+pvV7ML2QWtLFEx3TUiYDL57WWuDZKrQk3sWkQAhm430j3SOW6Lxu9ufLCki/QrMN4b7QT
oH+4EtOt1uV0Eed06dcoPIQcLLqa//wLm13ndpMQ/6TH1w5U4IJ/E3jMvQfyiEz0FJjijZU08yND
ObY7wWawm9oa/lZfQ01cGXaD0GsYaY01AUnlp5TGUbCKVR8uwyXkSpdwJtJ6relpfjPQbbiq7Vbs
RuCM1zg/xLyD0EOSed8SzKY55IWBs0k0wDSO1YErlXV10aaSWDUnQ0C3LpmfcoCe4yMkFd2Hgm8B
z+z0SMHj6BS+XXrfWk9GnzknRck3gxlp9rtKz/QfQw2W8CIRCd+LN1ZLM5R0rOi6n0b+syPUXB5s
4FnMA2vQXHtU6ZyKCoV9ejMr5+/is08DOi9ettQ1quJbi4rMIim0aEhES3Xs5QCKkFOlh9AV420F
/iy6RiCWgcgJVd/eNGbDAzEq/JObUs+r9LacNfaLumt1tUUnNd6mWJ8uQtsu01un0psfIAX5FeSg
WfNP0y46eVkrfWlFDZBeVuQ98A/y061ni9wiROW6JwkFNxJ50S9JX3Q0CGTDFwUYdmtXhJKs6YPQ
uWrniEa4m0+2uenNgH9jZ0eB/m0ezOKgxqQTdyNgyNlX6cyu5Wlk1CuYmmZjfCqG3mpv9Ris1Drl
dYmuOa/CYNMnZ6h8IaCk933dgH6DYy/8uSpIyrSNRRk4h7xBRdFzkDCcIXYuZB/owyECnxuwr+p9
fFXWGT0tF4fcvBuZwhorCFt0GcNOG+t7vbDqbAcnlheM0TGIGhHX7A2/6gB69rx9pFjQaojskr6Z
bjvk2uDvH/G9A8Qa//TaObh25368/qsFZ2Udf4wZjfq9TAzrOQ6iKNg0wG6r/V+flW2wtoAfNA+D
QyDsc4GMGRyXhX1JB41F3ja7omIgK1nGa9viLVKuzcksyizuq9EsPXMzabpvU0wC6naM6cP/NZrB
8PscWOZSSISS2s4tHfmc68nSia1pz68qpMz7Efjm7P/a/hy7o8kY0btyLiyAoPMq1eIx2cJr05pT
TrLovMsrwaQhmyQ3VpJGbG4Tzwjjm6ZQ/CG6Ru8EVq7RgP/R1fi1Gx1TkIznWGl665Z4Fi6tMSPB
NkkKuYB04+mnK5hkbBJXGfJm0iu6wNFEbYyHVx+cnP2YMUBUgpCkDb72JNOclC+4NZ0nCvMUloRV
t2R8rbK4r4gZDII5pzcvMis5ZnVDtx54CZH1dNBml5ZEIoNjrmlAtoDwja1Lg2zu+mT4a8f/z5z0
gzmpyTmGg87/PSd9mkrG1eHLMenf/8zfY1J8C5Dp8e7aKPuXGRvF0vCzaf/7vwTC9AVaT7VMOUW5
Tk33rymp9cdipFyU5BylFkn5/05JtT8AA6AF1eg74NdjxP4PpqRnlRyNC0vTscBQmHCs8cylrHyx
eQbdoMdWoIarLv/BwInv8NuLu3H9VxHwUp3LzXpZGry6wFKsvLhAPWJur0Yu4JLBg69l1XnPBDHF
yGzyH+9f6lfZ+aIMYeKMb9gEI2TSSJOvzmeT3pDQyDJ4mVhsPEmFlIqixZ4AQRupsr4SiRi63yNi
rlttpxG1KWbCfCyaGUcKaxXmP0pVug5RgeSrUuzsghr29QTHCbGVRizLRVdLsOInzUYLlTVeEtT3
Luzgkw16O7ifVLtNjNg6In5FFqvKJF5NSaBQ4zOoYckya6td0YgVSMyH3vRamHc5xK07zORhXwOD
LXqnXPNH5HTO7cmgqu6MI6VE/DCNWXfKgiUVaF7IHtu8p3zNT04LstMCrHvlgjYavopSY/YjGHav
XOYsPrWoND9J4VTzKSH6WNwNdKgkobco0T1R+W2aQI3dOVkd/30C+s+q8cGqsTig+cz/71XjMi6K
n03ZYk36WbRxOx1+/Pd//f1P/Ute4f1Bc4pFARGFiS9O48v5e93wnD9YGmhxur8UFL+UF/9aOLw/
cJ6YsDYWObFhOS8WDvMPiWGE8PgFmwT56p/JK/iszj5tT6d1ho9z0bKyWP3i+rz4tE3SpXIU5dqp
0EQZqQ76ri3WxIwFMEX0sdqkhGiUq8nsod+PuCTgrFWtCf4tI1Asn+OC6fTUXJI8I70S6mkyP41z
JuWj7nEmWw+N/o1AufAhH3np49C2nnpSzS4h7rXXM0quYBuXCQ6lEhrEZTjwXwLFHL1qJ5II92+b
FCcnISIoH0Hl1635TQwE056YYY9ER9tGe9EnJBc/mGnQORcNRGDC8DJ76IjOys0lOGCRfBjNyES9
1FZeghBxIm90Tptpbdaa6UeO2X3BtDUwoe6IuL9MzZhwJ1VjutimPNs7NIu57ZtGUabo5oL4QY8m
2GZMzYG6xglDGWlbBI+Rpnhny844NE4b7YwxgVHvTRuo8rHfaCrGYcowcMfyQhaFmV7bCbqHPf8v
5iVxsUFOIjnpRy1WqnpVS5B2rS6ex5RYB1dL8uFAjUl5SWryhrXGG/2eKKA14w1lbWaaU7e6llmX
vccUW287Rz90nqfoFc5e8DjnrnNXOVZwX7eT4R7qoDXFOmkqKyPXSlLPgWhNPvdDHeGFMRw/xcvA
Paj6lYJZeLS9Mju1lcO97HI4XZyHAhQl0zSc2q4NXV+EVbRxYnu+VUUoY20XAELfpzoRzW1Nj9lo
B2SPw1ysaTn3Edw/lWzdKQj2ssyNz9VsElU3s5rfe5mTyVUbDk68l0Jzs0fsbV3xEC60NG3TUZmP
YgMG0GuaHRPVSWsO5G8V8FeSzIr157AhPYgnB+PXwluxyRvpG6qSV5C9h82oBXByvUI/MPGC0BnY
Gw+RiJ+m5ZD4sUX0sCxVTlaW16JZbBt3tQBUoFlaBgnd0C3Bl7j4voVzn45EFFvGIezqS2shEM/D
vCJM5UqqWWEmAZQ7kmfipMW24Dz7IER0M2JOWdVcZhvOI6kY/fRF1wZA+E4cbIN+umMG1xCdgEmB
iNvkQuVCO1SWTLdtoIyjh65xlXII3jQCe0Euxxg4dVZuB7ckfDib5oMGmJoHlBkPYN2/Fq1L9Lce
OitSCIQvQUZuy8Jp2yO2jOTAWe5bzRnkWBPFcQJb1K3nOYe9Q4QmQ3e/kVW3lXPF/RHkiuei8EMl
PLGqSEYFUx39tGb12RnRanjMLLGsaASjyZosZhyYpHx2U3gBPRNLRIxhhWi/uzYWwODLWF8xnAx8
WbPR8tcnp8SaRI1coa0OyMK6n0RtTWsXIO3W4WPbg7Nepw5ldRHO7b5U6lAM1p0ys1uCNC5mPeA0
22lL8sZ9bEOh1Rrv6ITDbeOR3TXnxtrVpk1ILDOA1sh3e/nQKLVzp/EyAYlJ1GY3busqA+ofzOhR
A/lom4h9wJE2az3PfmZSq2FMD0QigD++iwWWA6XrvteCIyVFlUUwdi9lBYk7ycGeaRCOVtg45A34
fUbiY10gqegH3q0KBTTPw4YelDe+iLxu79bZ99lBSUlrwDuC0YbLUzNnh0OTXEVem+w7urFrvgr9
JozUTQ9uVrj8qLksrkZXJs/ZspqlXeBUKzdpxKmqDHkbG8o+llUb+TwwDkIYJ744KvpMRg2HIGP8
M2pzfR86DY2NWGWAjReDG3KHYzfF5qZhWb9pATGvCFz2Dmni3AZ2fYN4RgNK7rinMhGD44PGb59Y
V7q10TtBv6rMNrlKDHj/qk3bncaD2mql6piDW9GtOY7eZT1qaKJES7YAuOnQIA7H6z5NY76FRkrY
Q1I5oDma2wb6IHdoybfVkm1ipiZ/XimfIxmTmxqxOyjgQakOayZp77MitbdGPgd3QzpcVkLV/gjj
+QEx3INFGuwqE/1zM3uf7ZBA9s6yeY+7CptdRiS8MWyxXx5KO9l5RhJwF5W8MvRQ7Qa3/l6AyN1Y
9dwsXoL7CtIGL3DK/DOPsv5kqUG7inTztvOqi6yJHu0UyLZBOq+GI2XFSruxhfdVegOCDWn56bKW
VsK9dhtz18TJeDvy6AhR6LHUsoy6X9Mg1D9n0PbWtenwqQlJn8vpL52p30DQPtJTa7dWr4xTbSfu
SvUVQRx4uiM/nTJ3l43dfIjKdo+6/djHQbojLi72Q8pFBA5iy2aW+XPgOSt3IIsTSnonv0Nrb5dU
R+FeTbMmb6J8STR0anWZdbHwp6EnxyOxom8gP6Q/GN3FGCv2hCF70GW/L4gW8PqZjTXxvI1Rt3ek
Dl2p2Mm/92MB9mj6nDhptun5PciNytTHPxCf+sk8IFHTt5LgYsMPybq4GqGcE0YbqGrd0bs5WbEV
bidhTqumC80vQdlVt/Sc4ZULJB3Vxk1ZmfrcLK5D0TfA5euIFEL2tSrG/DWVFNgc5apt0VXdhUE4
KNowg5ZHp5EdboqHSAzL9kzicGl7K+FaV4OG8w2JV/FJC6seJNWUyZDDwJx0t0Ui3IPXpPNx7M0H
OWrVN7yb4N2DHEXVlowQc8n70DHzSlkS38o+a2z61vuei/5aj5zYb+XQ3jZWcT0UQtB2gko8ARpO
EYg3tVlvu9Euj2q2n9wGe8wYk0cikMwx7ujXBqHCX1le5X7Qp+A5mfV6g3qSVAzAKZuk7KOdTR7h
yoXa7uep5Mc2/RcvxCNWaK64hIacPlZeO6wwubh/2vAN1h3in5UVmdkzx6fpzhkER5DO/WKmVuXn
bu48kpsYr0Vga77hRMk9CasaKixGLp6DaN80x3I9yuUj4oElK3M0SXdENcN3zZ8X0vfY5MmPqk6/
TZpwbj2v6J/Mpoda3kVXJBla6wlbDgq3SichOMbzTSutlqtKq7NTM88liZedpEYowkvdyPZtGqQ+
Sc2kA3ZeeYukSkF8dqPuBgy0u58dWz2J2dtDGR3v+wYbBNknxIJ4cxpfFG37Q6Xud1bnbKsQOq/p
/HQPcaKf7ML0dpVXT2sLaegmQN1zSYC7vcbJQYQmTNHCF2VioM/CfAvWRV0kegNQv22mi1wO3n4o
9XHtROp7FkJOIv8o1q+rqtfvWCAbZKadSQKN3Q5RtpNFiBorlymbVyOKLwrBwykkJWubUQs+akNt
TkTxZi5SKDmZd3lk6t9ow9rfoNKThzIvIS5BpFaCYRsZFtxzA2oNCkmX8jjvj043C9I+tXVhGp8C
Diom321RE7BGoPE6p/LwIzfuwwgjk84041SjrNqmeR/eAeOnA35JoeXnZAHX3nywjeEHw2971+gg
+6VHAgST9g3BU4usDYr9PFreio1yx5M7Wokk+oEe2Dory4TI3+5r30oO0vDAyDEITI7OZbCqA8Ue
mJb7SBZkdgZVu0Ihm+1NJEqrqE76Y0FQXFCbV0mUmAgMoVRmle2e4ihHgNwyqU4dD4FqtM16EOi4
R+RO0791WUTRhJIKUF/wQL86X2XKWAdCmmsCcvGFW/XKheCJ7GMqNo7CrVXw7uX12KwYyet+KYrK
j2W/RpmoWFJia4X0ul81CjL0nEZfBw96G0X+ljQ4QRpG9TCWRbkBGoamMM5P4PymNXQQ5Lcj5SGq
WLIbQqdiX8zKQ1nKWw9Z2s4Oze9Z0T2gx7M+CZsorZyzitFaxGiioPbrql1XcgKZXln1pagJt6tn
YTwyrgeEnuX5w9hCfWcKwnY3AVZNdGIRzBJVWYQUY2UkJT15sudyVaGlROHpx2UQ/0hrfU0kFZE0
yL43Y2avJg2TuT26wYOjZxcq6uRVLb3W71TxJwUwGalRs9GTufQjkRo80h6RdBNh7uryh1om0Mhl
F26VLLyNxBFL4e2C0hVJdvn/2Tuz3TqSrDu/il8gCxGRM2D44uSZeTiKokjdJChSynnOyOnp/SVV
3V2ldle7gd8XNgw0hFYVyeLJISL23mt9K4tYYOYxK/a+sJsbxwu/ia7Fqwxr8BCP2XTfzIio/c6R
AV4uTj6y9m9Fnd6U06xvlKiCoiK4Yenatdsq5huV+mcDdBAEk8oM3GFAuuO74wW9yHtFzZFL40V5
y2tUOwdXdvpCqTtzMTI0ecsp9LJhh571kMc/DK+BkeN04iK7tD42WXsHzPCqnGKWSCKpAmRPYl/X
lLjIcM2D2Q8HVdmSPnd6BXmXTTQVZ5F5nwkqxWCVLK+Tq99CHX2rqoznpzLvdX/tVuHnalgIB5rK
6KthkJSuieAlC3YJItO9LL737NXVtvX96pCxQW6IG6pvQhJ2oZMLebGs+j4FUxAYXSqCXhP2ssnI
qb/JwmrkiGbcaacZvE1WTAvbQhrycdkNGkRLdbzHZ92dWp7gr3MbfzezkWckHOdNbKqu3YxWjvs6
touXvEqx+SeJLEDZKDy0U2XmHPKq1t2quC1hsKse/tfUgDdxskOaGFEb1IqU+KDKkIsoOpLBxNiE
QqduPo/ayxmRxMOJk3V28onMOVh+ae3reYmuRqGdPRjvx7kFS4EJ89b3dHpXJob8YSedvlrixDnX
JsR0lc/ZWVfhvCfIrX20yhkTZqteqePT66y0KPIjcbss0RAMXRVdTHr9gcb7cs2wydo1CywKs5oQ
GxLrsB9cy9j3zEO3bRJxCChRi5amtY1QHG8KggqIYulX5P1sMBiHT2uBIXPq1NypOA9vHQwGWLvm
b17BAK9QLnL/nCvGwZakOBzMAMlPsB0QPI/DDcJdjhZdjIQ987/6QhCx6bkoxosYOX9tlxyF2mU7
Zvz4zh8ZRFBoEWXA41qMe6xkmPJJxGH6mu7jiuRvzo4ntyjxeOTFsF+tYTtWdGI5Crvc5VlySEE2
UFB5Dzo1rAPlMF0Xc0pfhswnZCG0RHbNds1ONFIx3Mydf4Vz1dvUcDW2ipxAIpCKwGBYtqmkaq7c
uRME3OfJscvIJGlbsobQIIurPmv6c1eZP5pFX0NHI/6M+kItyY1kdd8RI1jcpS23sVpjMvxM7WSe
j4GBHnXjVEm/zXCCXI1WepcoZNFZVVxHjvtUeX534Izd4PXm8e+maV9KcQCqOpB4YFPPQI3Y64xZ
pIHkG8l0/32pajTI/fXM5G/TziGzMRM3AXEiTELLoCCuejP2MR+PQGzH7AJcCazKtgiPOERxkmS1
zcFlPo+8qYFerapC96yRID5guQ3fBjf9lrg2oKTmbsKzcUq6WW0pI69Yop+wXZZ7ggR3lFs8ycwH
g37oxg1vg7iB3qgO3jTSSlnYeJkW4feQD3NqnLxU75bByYKmkaVPsbOUXxrLoHUyjqO3V0ynWDsf
FLGMfKKh32UfkVDeGEQtJWFvCOx3JKDTFdjKMBnPMRMHUj/Kb2Vf+fdpZHAjPRseZhNv0Sovn9Fi
3UGv63EkS7U1O7GHR+duLLJVsIxWtrF1cnfeUOSkj0UYf/dkc9Mt6irznFea98zTXntZEGTk/WiH
mSQcL5l3QMfIYyz8bZOWgUzrdLs0w4+6h7aSG9nXuDHiXbMODbvaCDJFGk6+ePRLFvJIt2VJPyCW
C0eXNMQknd61MQt00OnWmTAIWO4tAeHqbHCurxHkA+EbBwrzoZlbvoidHKtMgXK8bnZlN5XtNu5d
FEHOVV3Iq1bYATGyTH2nLNd7Ojlo93JNTMwi3YYdem70BS0K+OtO5f4Gc1V7SvKG0SmrWr9BddDa
5CGSpYYbgFN5/2hYTtHtCw+d+L41srENTIbzJMRSJ8wsH0on+9TyZaM2JdfIDmv6DtqYxUVjnvvW
ZSSQ9pdQ+h1di59Clf/qnv3he3XzWnzv/vv6g984XLDOxf3/+PNfu59/h+Oy+gv/9JfdR9v7Xn9v
54fvHVFlfxtirV/5v/svf2+e/9tuPFTLv+zGVyUMhF968R/f88cZHkInVsJVOY2C5++9eDxwvwlQ
C/gLmdghuaHv/49evBAgXgXyLw7HpCH8Y4hn/WYiUPZd1N5oXZGX/0dDPFP+0orHZQlYgv+ZiNWR
Q/4iwKlZH1UYzgTSc86QvDIF2xCSJzuwGyebjy7GLCLjsogc9tVcdB2p3Ahybul7F9IF2rjkU9YB
TqtmOsVLw1pXAex4W1pFD7RMyHCwinq+VJxu8i/JYjWXqlvEe2pGk7+RZC0R6IIRZd5Sow7mgWSc
6jN9Qpd+duMPw5mCpB2v29opdzH6inIzsx/TA3ay61WHEUgd9ht2nIvQc51scLMR5peWCzFBc/t1
0ArzDDvnyRomojrn1JPfEcHxEn541H0vjNUOyjNLu+XEyTWQiJFQSO0eDThVp6EqmAa2STndD41x
UKlW20r5X8ZyArZnEFcaFBGhepuZCv3LZHc1xhjyeDQ2p9iX6ArWMllKtlgZ9ltd5SnHfHRmjPPk
OtlT7ABdsBgha8KGO89VFouW7EpMAwnA7O66ekydq1G69htXZL7Kfk4P4ectJ0xJ61TRbaMp22Ht
32D+cqb60Hp1nO/UpMbrioyoxMrXMwMkuXJPk6cYZDBacdybR9h4MVo3Wmn1oN2rhSMiFVfAPFSq
aTfGmU45KeDYxwVykgUNr4HYVthvDqoBiaDwQ4bjuvW2hmT4MkAJfeg6HI6UJ8b0TqxQnf7wqVR/
4KlXo3mjShA8+Iqo+/ZOn6x6KZQ67nM94l3ZNAWZQ2OUETBKy4QL1WYhrICc+OuEs5sJnD27l7Jq
dyKh4UkI0ngLX2/YiCRJeSw5vG7nOgOwgcDt7KVZtSOEeNkvCRFdWRXfyqSeHnpHWwkVWa62id/G
JSl7fXT2vN61AsvkageKWED8K4JdL4fkcALV0e4XkOCvlarzN9U30iRBr3M4azbsHr0XepRYcAXo
E3e+PHcmbQ7LjPJzWlDeH61Sf41Ta+iDpbLsu5WeZ9P8qiPAT5a4ilKr2DNsMg6DSUCfy3/uOgfQ
fZCLnO7LqpdrreKlRMeFLsu8N+oNoSzZ1donZKtXHaf9zClPwyjsm6QPU6qkPrcuSMKWcxku7NVM
m7eZjl/5HZmBCBpfOo9unLgjsk5bzgWTAJ7MKQu/xm3sQxJbhgPHTmuXkQB51tKtPyNVuyE1275f
n+zbUHZi6wqTwUYjr5eUrTtO6p6EXRKd1rxM2lBmLX5UcBFvKzuLnqM6weTTWPjChiw/djmb6pw4
0SFNh+yASQCIWlN372pEhlc7rf8psgzgJriSL17mPi1K3JZmytiIhtAlWwb7QvvRIEusG7/YTUVA
Wkp4G+1BU70QH0U7XOMgjYDqCvMBhocm6qwzfxiuR/neczX22UKIqO7zN4S4PnM1uCpbQ8+Nv8kG
x/pUmyNB4zRAqzfLm6NHmgvkaVVZa3+jWk4OJeMgfkZtnPARYmPDC71p9JCfRkEjLZsY6Xhpmu5w
Jk57s4y842SDihvrknpJOxyrezsiK9bVfXIl/Vg/9vF6cuH6PHZTc89jTZNJzRd/jPFyZ6F/JB++
JkrYbNyz1xp4wgDZeO9kFMZ3fu4lxyGsync3Ef42F3g7CciFCbubK0tQZ8tT6KQPfdF6J6ar0zbj
6f4kjaouNnKcFZ1JMwzGnrOaIB52nmwmOK7bJDcpIm1yBIX5lZxK6DGxZmA7Ej+yxaVjv9je6CN6
q5eHaqLbZbnt+IWinUQ0M62uVV6D8R7c6c2YSvrIyux/RBSCQWY3hCbncYdkUZnPioHJ7SIT/3Yg
M/JuJhprL3NmtoqD/xUEOPHJle2SBV0D0npfVV20I05LvCJka7cWMP+HFD1FT8s4ZsSKvm5D1mL0
g2pAHMuhdF9MiB4GOPPW3y0sOUHcz4Oz8aJ43JYVK7830sJwvcG5Vs0SBbyR5t6KpPqMQrom08yO
z5Xf1ncNmW3bHq8AV9aP5+/kOPafIPQ1adCoMN52JEWh5JNrKt6EsVbKQZ0Wcrl1gMTve1Ew5ZBT
5cMGVNU1Y4c0MMymveAUHu9zYlMBg/jXDaOqZMN4Jg5PJsmA17GQzZa6KP2ad4N6TME0Xbu1x/hu
lES7G07sP1j+RJns9dOpmsLE2lShteZOJuK2HersS+FXzZfIK9s7ysXwqc7C5EpPGBfj0Vs+E7s5
74DNpgcinGeSzElgFMCFsHrzaatg6pXoT2W+EMYaufoz+AQxbxKrK7dGQjnp2Fa1a0Qs7prOpQxy
vbA6l6Tu9FSg40x691xkQdJKheXbMrmO/fhsTdR99sBgikEMU1pmK8tZJtJ5Q3okjKAKy+QO99DI
aVr4X+bFZhpiLWz0XinQp3ZRl+wdsPQXN6nrx9AdGKca6MtJpQu9xCLXdLrohri/rgbe+P8Fbj+V
Jf/2cIz06y8Px0kHn6NN/qxU+fimfyhVhI+hCgMjUhQUZH+Tqdi/ucCLfpI8/n4oFr85DEucVTjC
4ZeC7++HYpOTtMAmASNNCijInGL/VhT8LjSjnvjXWMhVI/cn6ZmPH271BdGuxuto/2pZa8mnaHQT
ARuwBS3YPI+cod+Qp6qoTh1reBFR4cIGsKuHhLCCm1VSsmk8PPZB6et0J1l+P6Wkbs+7Vk3Zbez1
abZxDMzPvtseWCHNc19qyRw+qZut7WF54T31LTokMB32c2zHV0M+VhcRoaXZVCq/1OwLd25leodC
+PEh5NB0sLKcFysqDLIEdeYcliRuT2hnnGvdrX0IolcMzqNIygmZ8dTVnCvnS6JVpQO3UGkwYUcP
zFgPpNeuvbWyCh9AClojDIZxOuk1OH6pXhmekbqSmaG5QYTQ02JFsT0imNln4eTcjuHkofV2fFCH
cViJE9Mh65gRefk2Vm3zw61Z0M209E5VWLTfo0mFDRq+mkNuXGuiNs32weqs8ZxmnCY2c8YaEZip
+p6KijmODR+AmbzJtAHswk0kyuiKlFjjrXSIMdnIukKevDTlaU6a58Gfmod0XFEEsTd8juu+/+T7
/UQT3ljabyvj4Zm6OfPRSdCVdZwo1Qx8fexFXokBDBn/RomkBbTqZy69bdm+NujXdaCs8Qv8K/ou
usy/5UnfH/0l6fcSCuzbwjJ0SUR7ayyRfc7avj635I1d1WEOC8x2yfievE5tWzrz8UbMVCXc1Ch7
ZjbE2JmrpPlp8Nv2qjPzq1m6YdBWhcMHnXzaUDLUF+SWnHRsER+mJswfcW/GX7I+iaHKljXhN/NU
VTt45Ozb+LdIIMa3wq6b8AAi7LD0tbY4wAIMF2a2mSX0lXhZDacRUpZg7Mp4my+mREXsT+OPhDE6
zdVpNTiVOSLxOo3LuwRWxcaiYX6J2mrZ2gsxyqr1iuuakO2LQqg1B1kxMr1l+sxx0K7q6Cl0F+Vs
fB1Z35pptEj5qW064zkbbQWCYaXDoSenLUqn0ivlDU59/z6iJA1Gz9jVMbGs8TxsnZaDbe4Pb6Vr
ZifRMmQlXduIt0OnZyZa8XS1LGgi0GH35We/SsNno3Ai44x+pUl3VCLynWl5pzexGPXDsIy0CYc5
ky+9n4e0PctG30tdNl9brAeBX4/yNWMkSlN37ueHDue/d7RoX3eb1vPhXqu52/iFORHF2MdxstGh
NJ/MQcRX7H/WN1riAFclMu0oIACegISo9L6mrnCvCbCexQkLg/+4MMtnwo0kC+UYE/2cvNuu2ntx
WbwitPc/I5D5Zoix3jp1a15L7czf7bpFCEaFVpW70AvL5zSiCUcWbUrviclx+0Ih01KSMtQk1Kzq
19IaZVpP/MQlVhNTnb69x1jnU3AlvM/0qQBqw4bdebhAAprKDjSeNZXAqpOthU5ktwB3P2eVdM+2
6NCRmjHD/xb9x6HSmmWNgaEbGD5o9SG3kgc1kKFbJSKbtobfh9aOA6F4UTAs0Yyxog5K1HPgl9RG
B7ev81M0m80NI2N2c2Bi/UPLts2FdYv0S5akDSn0Ej0IK1qoT2E0Ic7wjLH+Orgzpn4LW9exEdjg
8azN3a3VtcZbZbtUiJ1Mh7u5mXkMIp+hZUpwSsuJ2RrA6cfNV2ecx+9NHo8vs1XKa7NLwmLXj503
czKbyQ/3Q7O5jWc/zLaeqoutRMFy1m7vi0CK+lOUdTWVlz8ih2hBOoJ32Dqle7bqud8OEFPv/Rhx
9BAl4SnNWDYraTWHSRSPUWnrQ9eO2HlwAjLdayE4QAmZS6Q9HCuxZi/vC2f0YjdIp4FCqgtUHfEA
n0dQCU5C5oO+IjbHQSUMnbxOvixGxARgdq0yE8/enKEGYZRpyr5/1ugl09twCgku91PnVqYQVBaZ
tw9OkYsHR7rRHcvihDc7W05DND7RyS0fGtx8D1p2oaLETsOnEa/6s4kThVGqW9LzxeHz5JXO2isH
ZfhA2VfeCT0VdzCqmn0XFXbQJ5mFeQrJEVMohAKo0Fi22fKCqZiTG618zcjebVJawkVxk/qCX9fJ
oA53Oc2HDl8Ur7rPWFa2nXMB0OPcImJT17ZNZbtplz78ZHmtcyISeyTdmLHaJh7oH5uLMd+WRqSL
A+neFdanObzxq7r+hC7LPUV88Dfqx+U0kk5+gPml91PYLF8zAJwEFDQGIZkyn2mokuqNoId8tp48
hYwJ6bDViVyuqCaIs06IMyjG9K7JNVCVRpm3YYW8kUU2Cx/GJVy1PQrpURVVAfB1l3dNV3cR3JzD
ej0f22qSFz9diENEbX1Im9a4zTK6YXSuRgSo/hK/hz14oWRifkHHYQI1Zot+Ps9ot+5V1o4Hf/b9
0yB199SGVXE3SHs48j4hYccw2DLCdVHbdGMEYoVIPbFF4sp5Wpt+cz+aAsl3l5p+ANFH7mI7Ece0
ya1bZjHh9eL606ljY8QoA1mv9L03USX+m+xMRW53ZzfPCUPvr2IMs1NXGfUBP6fhIfdhqeHxi9mk
rdy0g9WUsE+GNLtDLzR+rV133GYgo19UlXi3ai558+J10QT0oJLDQtjUsmtbpapP5ew/Q1WCbDPE
QMEhmDRaBqL0VIz8ZvRfEhponzA3ds2d03ZJdzRdmFCbxXEyG3yTbMRF0W5iH/NlKRrQV7QqVlUr
V75Sy/ypbaIteTvevDdjx93XvuMGMRieMEij8X6RCqVg35JyftS9ET/btWknr8rhFQ8osoW9a0f0
n4hXnLVRfy3lNA2oAaMsEfrMI6tatFNDCWbslermhbPv9AVxY/mWDpN68lHOPsomqs8gqh6b0p13
hdkUJ7ehoejqAStaNT04+fLCAvjDSuji9M6Lq0f9DZQJJwirRc3c2frFhVF/dFwvp7TKdyR3Gxdu
Dlavts5OJYa7H+ZiU8r3dZMx6UGzQltXJ/mxreb+3rTHbA4QvMTNpm6R7jx6jm53Bez++5j+F3ye
arQL4//M5OA6eWurrvrR/3lW8HG0/8cg4f+m+QKNdxry/1rtf1O1ffzfgte2ypNfxgw/v/X3Qsq1
f7NsEjCYotugPKim/l5LeQwM1OoCwK3j0N9fi53fxwyUTVQ4EpgFmFjS8xy+63eiomn+xpfCW8QL
gM9nnVv8UkH9VUUFfffPFRUTJ/o3JmGyQJHxfrurI+APin937YTx9qRHjGaY+6VPINF2IVOeBLuh
JW65H2pRoTh3YzQ9zBytU6lYagJn4bwdqJE52t5cpiLbVXYVNUcjryQ6txo6ndiQ/9O9F4ntXeYQ
KE1Nv/SGpDXr1FvM4ZkYwN1Du2OehkRiMxzTHGNzlk/0sRA/XMABVi9l59UvtViw4CFyBdg1ltK7
yFhZr0zS5E3hryrkqsQ2utGV8uqDyt24JYPSWL/lw92Zpcl8p5ref9ImDXTafCvSBTH39AAg138q
Ejk9tEyFT2G2GnnNenLxXKoyq84VwDOPMa3bvXeegHZYFngVPxCOsvzAlVm01WcEWhq5rc/HqBE8
4/BUEaZ0acpHQQzBq7s6QKvK0EdziM3Py+hNd6WJcbkzBb12pofy5ieFsnYB9v1EwrHorM12P0Xb
XlMkvKct0Ra/Y87oMb2YIa2uzWS2fBkh1jjQK9t+nSO+j4RRfgFbjvy2I4qxO2FGdKbCuGLuaTrx
snH8iU9trWZ6LzPxOaeCzw4BHDabHoV541iIlkqASTdmRh3h4VbdtGOCAC5MhpNZ4fUFBcn3/ETk
oE8AbVRMBQ5Jnmuu8M8bmosIKzQnLf9J6fUODzPoSG5p1z07EDWmy1iHGMonnLvFVnTIFe6NQvER
Kubh7G5DzJ9eR3RpgGEV9gEFBr/jT9/sCGTPpvEM7PHQ9AXba50VsfjSOh3mz7xYDFQ64/IjDle4
nRhK/wmv1UO/dPZ+JgHACvBwYIlQXXrvDhZnb9RdRoDsUD2WZKS8oPpZn9qCBz1DtBbu5zriJy2h
4k83Dvnd4vUh6oUJEPMDIOn2A0+DajvurG/20DI/qJHgF7R1DVRshU5FHQ+fobCMhoPi1cM93L+7
KIKjnVgRlvHY8BKyx3ODqxrbDiI0yGWbLK3L+VwinUiCzEfusQOfzvMmeS0vFfujRQhKaJ6MlHYu
DVeT3ztZNM73gq4AKlnUrkh0C56YkGPJ+zStXYNyMbh3w/qczHjEX/R6izwTWUJh6/rFkx0/jE5j
cgB4BfzOgvsyD4O/qy1Zv6D+CJ8+HuHEAJg4Z111Va0v+9oIfQkdgJ8j4zcdfNAYPngWbF2QC2J8
vfuVovXE+Z8LufpkzaDOPR4Y7cIszNmZeQLWV0LndXKgTufiIY3lZq8shEQmzcsH/6Gxa6y0jnbk
o0UJ+WRgAMeX0KVYc1OcgNRhLi+nU0FnWJSXIPSyx2EDxJGPI3Bt/2RvNpxFeR+E4AEzTDitXYYM
GL2hJR8H1fOp8ayrDU0vEz5b5V9GomkvS4OEcAM6nUeiQlqP/tMALRNot4tNfIMrF8Bomb/temiZ
WwHS4ohXWoCqgAJrQ7bdmgwSWrRVGZ/XJDtq3C/drOMd2nPeMNUy9tksJitWoZinPMzdxMw3BQGU
zE1yMJmpPKxc8ZNXZiAbC5nzcxAlWCdOrEicesiIQoTysSf7miuIVeQBFydfpOKseclE2Bx92UUH
imY4nisl0clyahEvJrPqUwcEwzpOmiXSXPjAU5bxRBk+Z9xtjhT5MRSITs5R5eI3MssCIGgRpsiO
xJIctKWwcA8jlI48WcEpCZimHdERPFOhZ/GAg3bgtrYdKFfBKRO5WCnlIzw64Jj2PDIgaxFzbwpR
8bzIrodytsLURgTLzqZgzHWTrMjMopD8PmlRrwdSf31y0C1WM/Palh+vorB7jzKmQ0ls83STofXI
ZNd/Qskp0yuLWcWRcRrl0cczbyla64Ho+czoFtfnX9PnvNHJAAaDyTifU6zbyDDKpmcKbQMZEEnH
+tZ2pEPnsbk+j/6Mv71uPP/JMFcY1M8lLe1kUmyhoPAoQc1u9Sn1Os7FzWCN7a6WhryzHN4uopj9
NNAjl9cEh/nxxhWDZz2NJbyAYGrsNt5/rKxQ30AajLHXPMkE8drTGAFU/GJ/gGBza12lJAHrByvu
7Vd/5cSluinuZawVZMzynT6Nf2rret0MGrFuzmHECuznC9ijxWYhyzk/6MCrSAreTHFcypjaIJ6P
LD9mMW5lhP4n3kQoXiXA3MW/KsqujzEphBM81y7x8/slzWkeJrlLgGdvRE9spZA7ervgFpWCtybT
E2st7ySCHZaYCsqLstOACYzzXpXFUxXJ9uyHkxbjZmZ6wDnEbB+VRQvTXzci7CH5I9DfGheB9u5k
6YqQd3cw9+ApMNNI2d/YAjAt+pUIx1wUf04wzOUbsCFfm17tDFU1l47meND2Lk7blHdgowtZGOOx
7+dTF+sak4nfFuFKE64Cmphf6FChBu2aveG4/l1tDTh+cMYoDM1fZievjRWqWjjhidZQwaqKlsAk
s2C7kOGjtrWgfUEDc8EP1DF1xDRlpQHd0+IoKT1ipjg1nhcrM/dZqQbkSMmyp5QfUVTHGaJ3d5wH
nEg1ArjZQSt79HksCTNCBzVx+WP/qjet5dabevfcpT7bXDIREj8ZNYazUX6my1FdG0yTbpMl886u
Cnl6JWBdJ/aY03tpTWu0nmBMZa6+Qm4srl041uamM+zpNbeq9PPsFp+hMjT5JW86677JcDgZfTd6
gbW0/t4bzOFHN7f+NzruzIVGH204D9muwfCx9dq5xcyR+kcxNAPDzR5vgFcz37Us2vMabsi118bp
fM31ct7hQ5T7RY8h+zix8FEyfibzCHNmQgufYPCvQzhBLE7db1EzzQ+xPZdbidR7b2ZEqiOjbu87
wWXF9efs7KmY3hCPPBq0+hi1dt21l8TLfUFqa1C5uthDV7UOoT+4l9pPrF3UdI+NrxHjtA4no11X
NNU1VA2WKCTVUL3jehdxbjjropVnRcfraPtVd8p8bV0qEz8qF63cDbjXP+HpIFm8abydgQ0BNaRj
4IQrsjuLngssxbOxZPKWTYBmgYWYELCKc8pp6d1HKJzN0iyPyiBXzFt3CHPGEDdFeMfsjBuGv854
6ZhxblMKRlQA9r1OcL0BPBUPWZt6l4ocmc9IUYwLgQkMRQ2PREh0v63zrR8Iu92GSi3nfiobJL19
9ZxyfOd4p5mN8Hyr7FG1oXfE22LcCHqqIFSku808a69dlOrwhQuG7a77amTF82Q0Wb6ROEOCoW27
vYGpEx+xOzL7Xnp9ECEBuraXNQGLf7Rd7JyNCHXaaSjt9xo8yE71Et5tLfJ1tZKnGbXEa9ii79uG
VTc9A/4FfGm0nAQTUW7nTGS7vrGcx7BhRWHlb0mvr2SyMRLlHkWHSgij1rzt1IzBbcSbc2FyTnZc
bWqcZywkXsu1623xgDsml7vIzlsayy6q4fQhCSXyKJkWq35n6YboncU/2separaLJ2s0LANegSgO
oflW8HEPvRMbLEwkvBLppscnI+uUx7YHXo0yX8ZbFKNUIHGzc522uiZHNNkmaFWecDbkp8VhOoEH
JdvTSl92Ohb8NXUZrqpcfB6jyeMRh7VjGWeGERz8WEih0r5hHo8uUVPcxEPffVmNhVcoDK6drMR2
xmngU6GVeMaE5rQbbDNhf86aZsZy5NRanIoM0+vZaOSiMCSaqb83fVM34y4Frz9s0NGb4W3Yg48P
6qGiDLGTynsJm5xFPUzTsZ5Zvmfh0/1FHGAe3DStCBJTOT7eTdTRPY9wdwltvqD6YNdd3bsOXh/P
jPbuGNoFDfuWf55VHLm2wi4AwwwtfeKdTW+SAJWV8liOHQcRZ7DYm5KmzuezkMv0MCM6f+QsCpK7
GTmW+wbnsz9U/P8LDsYvw8i1dLYp7BUFtHIpo9d//4fSWcdhjqomSY9hhcx5W1QVzOfFWnT3bM0L
3Dur8DmNVKUNynODAfHfkRLXweofx6Hrb+CZ5AdLa528muoXjeAYO7JaVB8d7cn30KyXXZRstS9D
dUM7PI44bIb1ITGTOMKtHS7lrsaofROVvXz0hJY3VoVW5z+/LLTjGM5ybId18mtWVWnqsEJRFR1L
g6NfM7H776YE8zAnMhi/PQK6YqsL6FBbY4jql7++Kb8SHdeLwX+eKAroR8yirV8QfeXsZrocFq7J
DJzzSIdxrtlxGAKn3JB4tmk+mqNnPmZuaJzkevz+GQExWE2tbi1nHjKQXGB74mO/VtB1E5Xpjw+u
+liuBPR/8wv/8020yQG0XdgO9Fnlr9dr8KPEMA2PCO1wYDDiz5PusJtnNYcm22cAVNYFSq6pa14x
hs0PDSCGh48Ig6Sa2oeibH7qJv7lmP2fspN8idDStKD0Wa4p2Yb//GAbNg12zbkBywI4K8bjkLl6
WlJPHS0evFBA0mgpKKCXFrC6Uz1QX5RMlPODbNmSg66r1xqMK/vXl8pcm1F/oMFwb2mgobF1HA+5
gf1x7//wxrmDqNuibeJj7SD94ahJ7aUJNBhbd+JUZHblJ+SVnnWaK46t24kWbHYeLDU8aGvwO4YP
o/+ELoZq2fo4F8ueMvaDkkw2HMf3JOo4c4ekBTBDo9dT+oI320DzztHUbSccDTQG338WpUkBv18v
axegnGuwhGGCSWRIl+luPce9JiuxsVw6j34uvkQqoL++HOoXEM96OVwY1niwLVqI/4R9jqXRJASI
GAcztlkDVbXA/PL0WuqUTKEeWfhJGFHeYHwq1ULzZCpifq050cunyXe4WpG5YjztxViB4xb/l4vF
nxOa1AgqAiWlqVBtbkbMKyh1Rg1ir2KUVQSJizV5F2GwO/7E+IMko3mDMnngCaEg+EkC+q/WsP+/
2Ilel/V/14nevma/omdMZJMofF4/uFQ+HWXenfWdWUkyag3Y/BuySkCzQsruC2DCSORXKs3vfWjL
R74jHMCziHuEDZrq731oy/5tRcQwrRHqp+rnP+lDWx/Bgv94tS3mV9CyHDZSMqR5nH+NKbN8r+6c
yVWXRdhWtBySLpr7EEm3IBCvuzZ6wH51gWtpM3h22mxoki8vdM8cGahEHv8ne+exJLmRdtlXGZs9
aFAOsZhNBEJmpFZVtYFlKWjhDjjU089BFtk/q7qHNNpse0EjjaxkREYAjk/ce24HWe0SM0PfzdKo
9sTNNWxmlu66Seojm1Z9DuToR24ZeleNro1HsIXtOjQ2rvosWOXZlfc40HM85wEyBQbJuXGwWtls
qg5Zq4d0mhZusfY2I9kan3TssA4MWUPzM7jkkmORpdeeU6mzHSKlSGV8Py7yduqaaD1jN2jtrSNL
I2cTeAE5B6V3ttw4YiYZRmkiv2oGtZHO225bDSrfKqeer2FVIefpzYiO60tq4OAm/MjYUVpZe6ZQ
y0E0eJzrxD4Ytahfw3nId11bZBHEnV05qVtVzO6O07p/U3bPLNSvGEWgUjg6lcfrV+hb+aRceoIg
PM6dzh4gazRRZRFF1xZ2uB2bedXEtsMRCfWtmlmuS2zuu0piz6EG4xw1WwddonCY76IIHis9bQaW
rGe6sevUovajLn0IzWrc9QijwkofkcIXZDLbCCFCuImIsU0sWCbncG5tcXG9iH6YtwMq6R3y1D7q
kb5G5ayTrRKGtyPR43PVIWqdpurc1lZ21aps3jrI4pvF35N71O6BkNQRwiu8zjx8N1J4xxCGRT+j
WwoKG+TBEhsvBC02G1pKgVYV5a6jMZXZLmIEY6jmk00V84RSYzl1VjBELEVZm0+WQAlk0DdMphvV
ZGVtRJAcJu0h2WCWtAut/BNUDfdKYshjqIANVzgy0ggKIAAkh9TRBFpI2payJLUjl09N570E03LJ
7dHfJGib90ZNW2uZS3rw2+ptgWqck+1wyJtYMfke650Z5sZZ2uE3l6lt1MP4ibgmSAufNt7IJRGo
5B6hTbPXCVtDmh94NknPuMNatm5XmhurFydp59an2V2sbaG6q8koPi+zO5GPF7S7PMvno6gZmi4L
JkAE+ViE61xGftICl1zQa7vEJW2ZXsqosNQHo+sraCxTjMiiw6YFr/RgBXyDjRO6ey+v1D528mdl
e8l1bZL+4QSfk7AzYRv7citaz3iC8oYSAQ6nG/lllj1UA9AYsihMxg7pfECrpp7MGrem5YfFw4Jr
Kuq65bpj+bvHUDDukPd6+4XGJxIoEnf1hGaqtw0TdZSCu0H+5o6nXbqCeGzsYA6BJ37unSzaWFBU
wXBkY3PqxWBf0ZroyGAo/ww+lE8xwJtuM97Yekk4wgGoJNaYhkJH5OYzmjpz0xuWx50rlz2hov42
1AubkqWoHwsYFXcx3dTZYhwiNtQ2KfsLUmMhZwHEYdbhQaiqi50zExPOW9UX36gd/qBxqWGQHvBJ
3jD8+ZwNYGoQ6+GdlX6CLG4wIn/h82zZZBz9tMSg6pjfpzgFyw6W/Ay0lpGN1z9ixztRE3tE56Ki
YyP94MW53LHhaTCJovpZ4NhHrosqwJbhF0T3DxkrLbYDd6WGL2QC+D7MmfGtcpd5XyqsAr1/yUb+
fOfXh9Gb1/lEXe994Nj45VHezDFlQArJGKFV9iYblOlJwBS5sYnaWTnuZeEbmzHQ/Rbh6LyzswYR
Xi25pBJPXc+2v9eV/RZKB3pNljuICTrxGNtpsq38EBG2sTG51VCny29Dx4jOX5CQCJU7B7PEYYLr
g3ij0h52xcyiY+6LNhrDKjimOHeb0v7ked0lT1yIR2J6CUZSZqBV9VuiizzklVn9FIbDK5FtY9S2
/jcvHZFqx1m/HZPyybb0le/26qYN7HPWABIQTVOy1yEfwlR3ZRrXUeykwTaW8rtS0BayEFqLWHRz
cF2Nw0XM+U7CrLqwicJkOKkAPT4WgjIHjOSkn0IyMZ9mdz42ZW1dLR6J7oM9y30flMx4Al6xXpYn
hsXZHawdgBM8hCYjnkiIwisGjLfcKy0I1qnE47oNi7xeZlez7E6Jku0GBYuBKQabbJnyeEkr6X0k
lPLDGGt99Gfs8tpmvZaU6V7b/XiY6snYszZiuFINITE/w52Z+PAmXHd945B1ZBdve4HfrEKoCg9g
B+pgP8mMkFzPLU9WarxCwsk3Eu+RgwOFs1DrUzAscFWzTJHSEHtHzt/sDK1hJHeXUw6VodhqVIwE
NdkY0BZH7BPGTThgWyRKbmsdEj9/HYdMnBYjeJr77qor4M8wb/3uGK1/LusyXkdNy8ZtPWsPuzrY
WW5lnoOWdVoDMwP3TRPvkYg1ET76xak/l9TF/TO5MDHYGAZuAJaPE+QPt0VjL4NmfOnp0yDW5BKE
NBhurr4qgKWhQrBIfsqmg5sMy7zonKNEQTPAcG6h6D47mv4R6fs8qw5drugaTm+S3vE7ENMEaV88
OG7F+Idwr6le6rNyhs4Pt3lDYLPY1HmZGSkZV61alLp+rxn/W17/nVYeDuNfCz2+jf/rY6OKn7Ty
P37oD4mH9VuAdp7SmW73d2X876W1H/4GI9aGO0jWsMAvStX9R2m94mDFmjhBBAuzirXt/13i4Zr/
P1THXwUe5CPQxgtspKYAIf9rELI1eHIwzaQ5DWCM2RjXibh11NjevAcw/6nz+A8TMTqFn/rz9bXY
mpGcg0TVAt368+BgIIKOUBCrPr2vD2GasgBGyfYy8wlcJAnQu79+vV8ncLweZHobBy8tDROfX2Y9
akUTshnn9dj70aWySImJFWRj1U+uc6r7GL63MwXWE8eR/fTXL/5r982L0xGxHgz49nDI//LLSoMh
ctOpGvcQ9CCCitlEltaA1GWdPxIYF77Etvl3v/J/+IgFnxbrIZIoQBz+MpvpO6yMY+BXJ1VZ013B
+f0VpQ3df5gBAv/n0QMIl6Dw0wDyikSl4Gz++TvNTQPgQqfCY2rEzZUfEN0zp+xfq8AhtDIevL8b
4P3b5+ozfCKbXYRIFUKszz+/4NxR+SbxNBx1M0m2P14MdJ1xKlti0GSMHmYUnjdBSbirj0r8QQ6i
fql5So/r1GypsT91/gNYS5uQ6UFo8HNt2l2sKZw+MAz5m6uAduHXi94n0dvm3mflTzPs/vJ+64rR
a171rF1YirlPCFdEfNUlJYPrpCEiB3SINZ4tkmlLlIC9sJ64B+eHNcHwaJspjVjWBcgsZhJqE6dj
NpV6JdcS0l7kPGwTbqYsrdLzYNpoPX5InoBOVUDC1rQVbXdMnQyVoWqabcLeWsHCw1A+gS3vCorW
mKcHq4e6HmerOmlRLGw/s5GDpkhhPA3A0ugFrpTDTtzjlPAicuiL8LjqJ15hG4bxg1ToD6CE5pIl
POEPRgKLBg6b9Y2rdAKXYuGHnK5p0gf3fqrn8UKRzyQQ0wMVAKpuCtH1IFCYzJLNNJCeYIz9dBfy
uGbchLf0o85tgjwUqoof8QPTMCA7ISnxzsTNVG1DCahrO5k5i2tLibdAmdMDM0fmgNUQo4RK++nB
kCgRRK+DKFsyUgHQqtQnNKrTRzggoCZw7TPAfJ/lalfxm7YFnpqKXG4WTzUqIDsvVuUJfsK3cl1F
v6Py37UfmnzChyWQ4csoSa19H4q+jwulM5IxMIMuCUhXWNcMHQvIhx/Xapon7CVSJxv1dVZM3dcy
bxipupRKH+15aLtDN5JiuDXY7aTn0I+z6lRIQwKLJtw+0LvetdPX97ll0HKeRnhjER5U86owQ7Xq
vjWrPC5NWm7+ddwXsmR9acsKMQ/7c66MqQCv4SbEhKh3ZYvTNtMdonNCCQbP5iPl7m4/wpEB1p+w
DpD74UdMbGo5Jw1cAMEdzLOHbHRDpAEJirX3z59uAeWwDgiyL3w/CgPyELaSgenN+5/pY6wbFchu
zo0lPRr8rvcpsqhoTMJwr2XHBYzBPaAyLcb22HV5HF9ZHRNeWD2jhgIzBSFiJWylDi5uunTIVnhf
b3rKLrAsQVXY02PrUXCz+MBQOeyRr80rvI8fqGGsmafR6n2CnrFhMRftOkCjiHd0PkYygdH/0LZs
ZjYpgjkUdanu44u9hPNH8PHj12E25ECz3S3Z3Tgb9vja8fGnh470hkNnp/XI/hogk0EXtm2Io8PW
OAg+5+6pdeKUhQcLu7gO533olFu5MhhGR4I4CnLnRgT4vIALHmOG/Vd90kxPXqVhaBGnxNduzDeu
KDyiQFLrQ2eyUmSz7236ebKggaX9w5jKjtY2HsSn3i1ALaRONzqwHLPpinHwcHSDJgHLbsIw2JgN
GHGlk6+y49j0qsw/11nq3bRmzXBGL+58sVCDJRuu3a6hHkZGV7dL/zXMUvRnncHMN+LiDs9uzC6Y
fIOhgw/h+/GLg76DvaPhPgO4MTCPyrfa8iF9lszwjhL5OiHQ/prLqt6zu+YCLHJK5PSw4VxmtozJ
jyBjEl6zo2cgTUKpjb6q60lJtNBqrgTEfOMnawKCGNCQvWcAvsvx3lVnNMwTYsJifJuaIHnJhbfq
H1lM5wQiv6Ja4sZ6193FZofmxyd4NmjDdXVK0HfEY7R58gR5uhk0pY5fI9kzqwrEWZQLbtaFLcan
ShnGclpSVwcnhntsjthBdyhelYVu3ENa+xkEj/B2qi7OZdjGl9FokzuF6owYlPDJT1P5Uvbqba4Q
wXAJWi8gcXSUaz4nHGSc86K1sjPmB/uTNoD3b/G8mNdtOPqPQEgKP8qG8SQcDefRGSV42dTyr5Al
qmAfosS9RZI16f3i2i8Vk5uomToIXUOFbxpzhMS4Urpi2FROXN/UvuF+Li2HP9/yxFLPIg3t+HMY
jBnxSrKNm/0CNrjcYIDT7pbgSuNSlZnmo6vg1SxoUz7MfoDFyq2DW8hmJshoFHG+BcYRtX3cfYSm
RS3S9ih+nRFEaGENfK0yZGeb4bzgsHDLRBHP3c343PPgxphmHgsV/VJk0Hp9/aGHo5taFfsLDwup
uVK6xAxWENd6KekERxxjSuvmh2RQejZneo7P4uVdn+f1aXjpRr4aWFjhKkgloAyu0BptmLUu/yIt
1ljHyUlCaH0t28jELjjv1aCOczpwDg7ks8KxFB4S5LY0tnnQ8Mo5DxP8jz4Sydbh5T0xEnHmzzzH
WQohwYsX922Z81UktR6TfqpRufnv27J5NMmF68c6YLbcju5l1NrEa7dKbVVvdF9rp+DJYTmKK8Je
JHrhkudjlwnO6eo9coWRNlpRWFc+FcNMi3L48bases2EkWlOJREba+gQi6rmSpao7d6Ftv1A7VvB
AdhZS4l01MaFSbatXiWA1xbkW2drqrD5OELFRtIl1vStrFrzzMZhTb+pGa/6D2xHy46nhddD6GZu
kKyCjjEwB9/fJpNLVmWxTsozKeZHcrzERy+1OFhnhXB4bNUEmQ5ayBpPbCVPo780gCxN8oJdNI0d
56JvPZaNYZ5bnRrfeyXDQ6rHcNrwnqly3mWl9oQrh2GA4kkuQ3bYjlp1zomaEAUq32XDlkzZ+onK
hm+cGAge67oNUCQylOrrx3j9RnPQGW+LXsOhyo6v0bAkXUNvL2gNIgGMKmPELGLzxTJmV7h8TpSW
j56TGfoRay1ojG02pkkaPJRFEHo8qlBmr2OqBOXEfi6g31lsEaiWmQuPvUCCKMi7Nxuxy0wXSCn4
+CzqR2hiTM7sQ2WE1CC+TQhh4Sqk1lU/bOn05x1/Sax+hNWW+dJe8/XLhybgZCkQRCOpCbOzwYZ/
M3Qpj545qI6J7Vn4TeEmlnoU/B7Si2ozRr7lh1fuzJBGVs59EnCkO+Cn9paZkL+0WBX+4UmemgGB
T9KX1kPtcsRAfcGgnA8K6WBBRdJ7VfGdSQgQkaGJ8cWSo7Lp5dBE3IEjZMz6e42tGOr4bYio+MR1
TWGgpXkb9q15i8pviAazYpsyV0hJhWSPkMSooPQqFzKLKJcpRHbXvXXN3r2ebF3f823zXK6n8syT
rzq4BNWhNneAmVTeLgnLa10gVHP4qG5NdNnPpPPoj6qxnZtmqPJmy3KBAnKShzIs68gb7pzKeqDy
q3c21IrvMD/E2XEYpGWbCv8dJqfaJ1IgOBr58g3SEl+Iq7mF94I5VxpV2iwbCm1jIOqJJzCjRViQ
nCCpyQnxLkv2+7y50tI2Tp4zy/a6K5CJwOXgtGG6yxW5DCtJLp6ga9zNxZhn24GyO/rr7nTtOv5n
n0Ya6ToTwiLPYIFVuf1r278M0DB54rXHVrwX/UCWbNCqXIl//Tr/1v3wQqQvMsug7Xdp3H7u1ogL
63Xe9O3xx05cI3V4kojeyh92BI+kb3bS63H416/7b63/+guapvCIiXNdOsWfX5eWvARgMrXHKS+9
t94gXaDqJiSyI4p88sWqen5g1M5ZDKuDKvevX525za+fLg4cumJucN7Er0IEHJtMTyyvOYJZpgFZ
AmU/oRcDP+uvac99si7NESvQlqyVN/rUP9RH/53Y/d3Ezkbc86dva4XL/Q6NW+l1/+d/33z7rN66
4mf2248f+mMZLn5DGORyePMIpxRd/39/XoYLLiwPBdN7oMq/BnYOu3BEVlxZ71Gx63f+r4HdP9l9
g/j/+WrivmE2Z7m4sLh/BG/s52u5pLijNUuHi4PraUghOijbZlDsIAOd68vgZ+7cVgRUYJ1FpIiL
tlgNtSJQ3qlbTbZlFeC3rXn712o14dpUEZfp3ZnbryZd+92vazsKzvuS6Q/uaudV787eYTX5hn2Q
3dir8bd49wCvmyNE6DR0QO6dm341C5MiJ/fmEFS4kc2aUgZTMQJa/MXIrQs6+3E8r8ntejNhnf1g
SvS52kwNwgKDJnwo06B6YAv9Qk3LRjWwMDRbWJs9KZYHHNPqYUImicBw9RDTaOyM0UGNyKMVcqxT
cERaEztHlyyLrJDlk2be8Ob7FTrmrolpdhcGHNSw3R15xumrrAo9b8HltJGTDPY+TKkvfCHTBzF5
+W4w3QESDevEC0YLGFaye6bS5enHqMcHjwUvbWs67fJU97rYmtb0uZgmxYNmKEDcGEN2QQbA8L5u
RfcpqxcAV6tx5LlEBHMTjEO6N/p0OavK5XhIZyeJyiHw1xQ7QNw5Yvw7O8R0Z5TJLYzXfO/nU0F2
C1L3jrzpozk2wLLSWl9qw8oIEqi8YNNX4/xISaOxIYXFtsdEfsuh0x2p8+trX5rjBdzPfEQ75bzl
rtOcQa33j4zaygnIj1HsaruF569SEl8qgDvXiyXNvbR8I6rjsr43cDA99rPbf0SrVn4nq8p8sgf2
VR54v1sWcMaNk/l7JJv9Bz4rQAFyqsM72QXVB0dlw94K2jqqe9vcjXVB9KopDOJj1ATfoeturb4l
hXLqp23oDJnc4MlLaDuNMPziODlUC6ksHLMGW5hyy9Ox2Lmws+7ZJ5swWkLZsyWqcDGZDYBbkn/x
Q7lvgz0EV+8x9EQotTeuspKtrikyDHth8NIl036yDHyMA2i3S7uQjVgmbYDS3MOKUCf5ndkSoZkV
yXJbiLxtKfNj4wuEZvZOcdJZ4UaOHnEQPG71VZ15PudXmp4zqIkb1IB5tAb5fQCOjONsyqeLFxYm
XU7HvMdnFIcbSA73ykiWj7IExUc/1k5XrciSp9AtxG0gXaRmbXIYBh+Oh9n1MBogHxbC6eeNHtha
c03WPitGSd4hQy4ReV3vF4joa4OOJsBWAHY6PtmhpU4sFrvVwGHRBKL9RqTsqbh64RhpoXaVy7FO
pLkbdEUxarTo+FOa/4MeWtzMICd2ipLztkqq5Falrh150nM+lVkZElUKZ/y1i1NWz1Og50djcGbs
66OZPROXYh2ppKqzXvBdk9GGenc7GFIM+7qFMYcdjWAUQ9RFdWMAqH7xrZo1pO81cbt1pYw5SbJ2
iZaq+YrLxFwJbNV07Sx+BcOqEBml4TwYL8nQoc/LLUoagJjJRNS0RY1H4inqfgrYhcAM9Dj3iKKt
V9XFtd4mra1auS+9BmLQNRuZYKLBdRJ0KvYe7lZShdtknD0WcpOpO/MxBuE7e8+JXyHI7lcGD9ky
6F3q88KkjHi5HrX91EYuZcX4qN7z59wEGmJNdFRpjuK5IqtR+rughbW+N7Tu86+z37ZWcWB3ohQP
LtRe/60D/q4OQHbNvuf/LYy7TbPmp63djx/4vQYIzN945K4kV9LyVhs1W8DfawCM2YHlW0hyA3If
URDzpP9ja2f9hlXaRl1s+R5/W6mxfxizg9/WBzhaTIcmy1+XX//AmG39urbzw9BiByLW5SDbhV+3
IPFoJENaC3GicG/jyM6X4iEt2/hM/TBsgQN2ryHpanu0T8veIhL5HJTMzZDUTM+iZiTsenn3CgOy
e00o/f/h4o13Z6MLFLxBm6DmXxXCoQ4UwbWhe8oHt3kTqcuz10zrNdmJ6bbMyvkQtiY6oLYp3M2f
vsX/sGSk5vq5XkLz7ggWbque0Q+8d+P8n4X3gGHxjOtMApyJP1Qyxpg36iy8LkLVePB4hH+xTdgn
fEyefzW5IRFtGKc/TUu9fPV1h8eoXWbnnJQkoBSeLg99qXSxY2zg3ftM0eYteUviFI9Vf7Fap92j
ciNqhJgMtosVCgtmoNVtas9Mq30mXFszwDaxGZmKRlovHFoBUwy5cdi6IAj27I9w/QihYSq4QQ/M
Go0h3Q62gH5IoaxjMSIlcmP0TlDsE4ZlKXSbFNdb5pqvhlIGGxr/SU+LKrFTSVoL32trkhhQ1hsk
1TDwaJzhOKNT3hY8Pjc5lpp5s/jjQC5djGyoTWsSPexp/lDn6zTVAIV6EWOOXEvN/WsA8526yiyx
45hWOg0wdgKMKk4x74kl8QCj2RkONBvGkunZ8mH1P90zVM2sKOeBQkSA6WF08E1FQNcU7kZNPbAf
WL1yfnMrsQ4NkgmGqPRYQGFBfLJ0k8KM9kd9CoOwhPht1/3DlGkEWpYzAhzNPMvcs9eNg00d9/jT
N8LDGEkw/LJGMSgTSVGS2SMZFPh1mPYSzNHCtj+i4LKNTeniaRmF+ODncwA6xavvilpNkG+kjdlF
UD+4a57gJjEna2/mpGGpfhQY+W3jsNgBA/PUHvYEDFMeD0PEnRoSeOJXDwuLG3YSjc7PSx7kUSB6
/43dRnskKW3ZhWXbH+cMDte+x5vB5DHngUIbysZkO6A7PQCds4BmBtM5DCzG6PlqrxlT5CPEEKff
3NEcbi1CY8Qmq/3qGxLwNfphIV9bioxguxC2LMlDwyKcjecT9xRx7z0ygme3AAFfM3YjPtAbH0lR
yqZ2I/26GbYxrIBkm09xbW0C6sCvdY5inbJS5QfbbMav+ISrNcMKsFe6IbUamx9cY5W9kUpako1U
Iw6/7ToVnxe9ODDZnHz4sG7/EJkDy3xbGMtoIqf0pLgrpNF/qWOdl5EKe5luvR69za4nyMDYEdc6
X7PNqmeCEP3e2ukBr8jj7DTzfJwHYOlbI66ZyjW1qpJIafZbn3DGU3JBZhHob2dRY3AcC/O44JDk
UdDXF5WOWRtJVG1vXYMvYTUjcKlPZnPCkF48AGpeD0OMq3Des/o2X7R/Y+tGwti3Q15Nrb/bnMbi
EUacNWJO7OLVNOB2r33m5RRq2cC7R7K4HGVDCiWB1i0eO8HslD4Kq78Y8OClIzfyrsOhabCDmfRn
M1faJDRICfMmjEdmEq3dNm+4nRFuYrhdWBJxlKPf5XNyMSPueuaHDEyNfmD5ay8vZecYWbMtRoeg
ysMUk1gA5c11rflNaI0L7hyQSMLfCrZryI9BSqNtI6lhGYcPdTKVWbcxqL/eQA4ysyNao7tq1OLd
yM7iHWPeaoz9COo2X+u8lgRvu7wFjsD2jEwGm5WplU/4BxMMMk3DjZUhsLtVogSjC3ijEREpjsNp
avweHtXQp9WlYgUNsJx3wLVLt3HC0B0MRCFSJePAEbGO6k75nzDKjQSiZQr0X5mQuANszpvNDabH
QKGj9sePDRzcm9SbwyoKvLzZxIHpnhJ7okoeu+ZzZ/XPzjR6pwEbqDiwORrvtVc6ZWQAWhoOAZ5o
EFWE/eKSbSgdXZHHe0uTeJE6Q4zx0aDLTlHiPdn4jz1EXFp8gcXj4eaA4r9vRhjedkPtVzLKvbjs
cK9o11PQ/Qs9Iaqw8jRJ6r1dMCnryoE+fgpte6Fo72LjqeA5s/Arh3NERBLjQwbOvs1uvCNMUjc2
LfTc+/V8qEcHuB6KnVxFnOPJlng8F/IVB35XOd3rfwvH9wSCvy8cQyqKvygci/INCMrPA6RVX/Q/
bgr3Nxg8nBe2Y4UUIyETm38NkNY5kecxfLUJ0H0v3P6g+vjrf0GMReFiU+/9UTg64FMFSFP8Gvb6
c/+ocAQ08HN1ZBEtviJaQ+pXG7rMryIshWy6njxLnt3eoEMi0KzH/blnrRDcC+qA5iTCxAA0RQst
doXyNHF3JE5/Rb+6btImDgCs6FUVZvHB0PTvT2C3y6uA/XJ+13s18H6V+R/F4tXnFKnpVT/mdhSu
myf4IFl1trlk914RAmIe8vqSt9IA45O2DWe+bpdDNaPcHJdhmyypTdriMKrw48BOKzgSV4DtrZez
92EYJxz8M4HIWKGzFH1807s7x1vJXiEtPM+lFfil39lfjWqKZN+usNULnt20T/ZGWZnulrs8Syds
7rhKx5syZaTr7wNZLu1Ng66E433iFNpy++VufOw7cAJsi0BXG9W5JpEcejzc6NAWINrZgt4ENqCv
EfsCn6dk9FVp3K+xCE3cG7Tw1tZKY8v8Mo5lNy67Is0ENRV2W4ERuEZrSgCfJqwLwqnGvr0BlEYa
y9SjD0aKECzStSKmEO6yLbwhwUKsaGBTun1CYZol/4rPfO4Ew58qmQX0wgaOtG8zzDrYxRSrG7/q
jZNJotudCSl/sxDathkHly1Ol9an1DCGQyJaG1k6BfSGpBd2xUwA7q2SSE4vbOc3cgGKHcz/cjsX
cxplUMz2TP2KizIy59B0bkVQGY7toh5kv5F1g+ptKFct7wQQjYi1qqqbCL5QcivskBDGtJwijw45
cnvqldxLmiOJm/G9qsbqNa6NHvBoTO7Qwk7ltsy9ZyJ/knsHn/3dmA7+PR6Q4WNaBVMEcpdwtjad
7rkeGmAYTcaTcYrvSruZoZq3hr1lr0qpA8IgImbHvwnDIn5JwaUep9Qzbg3cqIjWlRHuB185l9iL
y4MBY2iJLCIN5pd2zScDE+M9S8+qHwG2FMCA4zSBKJBLZ9pCpvCnbYO/91QrG+RU2JNkCGqzP40U
6IexLJIXNDbOVbjAg99YrRifXMAq9AQtAipcKar8bo0uhbDjLwyIAGbUuwLzHlhCW9zRz/knNYqn
XPpRl2vX2bjO5F8stlsJz0lWuJtY6eEWvJN9Bc2uObIfQR2Tz3zXuuzUPRV7/aJIvTkMsd9+HlEQ
WRJeKgKa4Mw3Xe3mlty/uWuhBwOuuo+9Lj2Tl6WeEstZPmhAJcSyjZP9JW+UeWUsNY9yKR3/PJZT
uHfz9tsQyviIclDuSCbAHEk00GNYBPqD6eXl60yB9eqMfbamlQTFqzTqkKQN7jDP6NUBVY+9C/2x
32etdzU2BDtUAVYHPP1wIcNanMeJ1CtslcCOiDoLDbCYaKQXsdBB0RZmd3WcT2cIFtSasPwcrmK0
TinA5nKTsXeMiC6dd82oIVTGDGf5XHp4+eUanGrigerGc2OGdUQjbb+4LBRve0M9Z4t6zFvD/zoJ
0ldwGKyTRwgqPqb1dsENpHL3qmLOe2E/Sbhx3sWRnyWn0O3863lUbFAb3T0uRA5EQpnNF08zy2rH
pblD3b98lphk5cYyGCeG1diSLpG4z0lK/qsnSVbDPSWJdFrC5BoHn/7YE7xUQ/XfAiUj1a7AlkX9
rs46a5M3bALZt5LM1W03yIutybIW3jhF6aCdDzaV/dExfBAD0zjOF3tCtukWHv1bjyWGO85NzRsL
7NBeUV2hiDGD5r7IO+C9bW/hgV3Fb0OXgYqCjoVaIoWjOR3tVWTXjKtTtEhG53Ho4+BzMVas+3S2
cnKCFSwTx+n84BoxiAnwDW8agNpV6MXs7ud+xbzpFZSVECoPoyxICaceXSaRK41nxrZ+48OwmDeJ
BitrOVAXQFmkp6aiwt20M+g3A+bjDSjJgktUNNvenL6Q3Vk/WKzTT4kRd1v+p5AF8rg7gcIID3Ag
povR08Li1gu+uI0S3xvD/Zq10r5Y/tCRSyBp2lGL7CSeZ25ykP7kSwTXoVMUl9SEE0pT/SVFjMWc
nxLOnabnxlSPzBxxlFkq3WL1omfFvrTPGC0dzGwJ76Wlmp3h2amzdbuxOyYG0abFkJAKlsXYXZT1
il4CZxcj9T33+5cct9WDtFmmpxSKTwnKGkhzqj2POe4lxf62vBYNI27R1cN1U5vJER44KdFe5fUH
JNnNPVduxc4/HO8yvMpf5YSZaWO3VnkLkzx4SbzYPfMO58gm62LbCPyAmHFEdVfFBjGj9tycLEb4
W5NJUjR3ZnYxFFkTXl03h15POnL11H+0lUKLEjT1ZvCLT31nfc4l4bILj8cLkdYJc+duTO/cQGJV
6Zoiwnpsb2dn6r5b7FB22pr1Y256YvcOPGoSJh+o1gJkCUb8iGeiu2H40x/GEPPc3BFqMiS5Y+3y
JVwT2W2MjER/GacRHk1GNKyoyS033fITJGu9T8ag+ErEvbWbFzSBHHuf0qD8poqsO6EPXLk+RRFJ
wT/Fwg83M7Ln45D15snEBh0BI7T3oL6sy9Ia+ZcwD2Dllqlx6EVNcEUXl/d5XzrAXfJs3/a5PCEO
JXdWluHRcZuVKU7lZeDBOhR2OlxlVcPCv5ww/fWWYUQmyJPt1DbDzvG7+ksvxox0dLhFOiEfdk69
4zg4SGnE9eKijawRPbBMDu19Y4kv0mzvNUz0Tc0Cim5xOXBEG4QmGR8s9oSbNMV5k0G433gl8SKF
2dz4rbr3TQRNnQTeWpHrROTDOjN4CIy+OAPlSPa1+r/sndl23EaWRX+lfwBeCMx4zZmZZIqkKJak
FyyaNDHPY+DrewdouURKFtv97Oq1XF2ySGQCgRjuPWcfHJA1+uaVExfgzWhxtHMW7gIruzJzTbv1
22ncZ07vHyyZQGgx8xstLa4hmkS7Lic2eSYede1k8sYferGhQ5ntUfKVm26mKWSFJU6hqBf7YjCR
6Wiu+UEjwXDF3O7eIXKNDwS9QVOyxR914GhbGhn5KgY2s4IDaLOQpWRvwpa4GfE2P8a5BJSiMfxI
Lz0401DcOBrBLX5H5s9gKwStX/UXU45unSYPZqd49o55J2+y2P4KbP7Tv2ep/9NZynWU8uLvz1K3
Ufn0x/9ctNlD8fSqGP/yg/+10Ah1WnKot8MhXSzo3yw0uGvQh2Pm++at+VaKN37jJzhgKRYENfrv
TlSW+E3QUl+q+vzxPyjDm7qykLzR0SAupjePlQ3/w1u/RY1KqsnJXyXdpyU3UkYl2xzmBrBYPkQh
w/485sNwRZcdKFJffc5CW23AKSyVfcZmf47STcWmmbciL7BT6vdIy8gNB7iU7Epr9DYzR6yLBjTS
2pKauwO0MMK6dM9VNhDVO4nrBNnbg2/mV87Iu6iNEProCHTAQah7U8zNht5bcSR77vU+PmOPpNjo
VugMi7Je6ZpHYCsJh5R351Pp69eOaHGXNuNDOY3Tyk4x31mSrnAXP7dZkm5yM5Rb4FNn15z2I01M
UJXFs58WV6MYboPJBmoc9zuQfldkOF1biTxhBuSkkmhg4eIHWXXlpqznR5u5JRvEY+k6n2vZ7pgE
s3VDZPV/gto6xI0HFEenn1e2SrxAxrzozM/pkD244H52ejje6k16pe5Al6PoJ1PjOakUkBEv+s7M
CHs1c5zkvXIiDuNwF5rjrTr6rj1cxhdN5j8Cvvb3IrIOoPBOKfEaF3OGK0EbW26MrlMIio9GBABv
SpFgs2kZK+tzZKZHKmYPTZ08gCs6o3Nl5+JY7dbiC41W/EyE+LWV8ayk2e1qv6KCZKVHTNGEFFP6
wsrHXpQ8YNh3UYPSywa0TT8l2sapyk7WhvLUVSRkhpq6l1H+wGo4rlgV0lWH4x6XQgtWk7+g1fP1
2OrXnUGPNppPwsORrQ36qXIJJ6BS+2xm/DVbxFdpOp0MHs4BsQW5qjHfkKiHe6QUrDydk2FBNbVN
2nKhIaZoHfnWfNnYyZGjzH1j1QGb5+ku1+3NJItxXURNB1grfihApmwzY6IjPp8GI4zJkG7ic1q7
n+NJ/92rzQ/+GAP8G2ESEFUy20AU62m4Q8N6gFWLfb8xDyGGSeQWHj70jsAWeiQnOJzRdqSHjRpA
mFgfGAnT3HGkNHITbKd+X4Ti0ecQAVGW0IQuzI7s1e7qpr+zpuw51xMEHtg6Nn0+3ZmBiFDFdBU7
mBK+p6NRSMOUsl7uuygcToLW57Iukh2AmXNlWy6rFj/H96QEgHN3NJ3PsdtIVhOGoyamc8VG+Sta
DX/tJpHcsDEZbkx4tZtsCgN2jGzbJa2BQ+3K4ViX9nDRItO4mAYNSjxuHwKGqxzMfSV3mGGGY45s
f21omfnYifarHBrnUnhgfhg1ZQyFoeEEm2z8vDY3bjqPD4FbEsXB+Z8GTGLVxX1aBPf5xMl9M1ut
rwSLGGKi4EyqwFdOTsMaOTz+fUcSAxFvqk42W3a+EQpPVHTodICKHr2yS2ga1OdMi66LklAoMqDu
S409ZYtjGGmA/YCBp3ksCvxThZZE28wBt+ESoVvNvrPLWZQ37BKDayAC3YoaBf7xxHgsRYnzpc5h
Xwz62pkMsTNdFmg+hbIZMAxrCiObiV4n8k63308Gg06m7mdXc8gaqMeLYGietbE5WU56/G7R+UnP
UKkQX8/ivuHifoTWpSpsb/V6ceJY+D7IlLcG8s9hmHVwR6dzbNdXcyCcdzqUb3u3HtpAnwXNtC3d
Et5b7SVy3r5wpFuw30cbW4j0aGQmvEE2vu9c6UcVpCo/spE1aGTTfX5jgBxddzKToCoPRpc+0FpA
psF0nJAYtzYp2rOVh7+2+/W9/FH7yDU9A1iLJ3z139zr7yBMoVn4kYe24iCJXd7a7XCH6D9ba6Z1
GDU7W6vvC6n51LTMbr++tPlD59fj2r7yXSKaxnH3xnOJqnKcaecVhzZvCMvmUHgt6W+q6eJESHB6
0P3pcWwn+nYjEaXJ0PLeEk+J5kk+RuT7hcV86kPUtnQgDj7k8DXCo63hjafRYfqmRlutKVOQO55c
FU4DCHa4nfLwXrcj4EaTde49/AAE+vh7QqaqLyEnhzXqTrn59Tf9yRAiXAQiD/Zk3TaMNw/WyGIf
J4sFu8Zod1aJhtmfr/OZ6sE71/nZHbUEfksX7A5D6c0d9UfhTfxLxqoPlp1Y7WvJMWKrZ0zCheMn
G/BVV10o8ptskNdup+c3cAEIEpzD53pgXlZblSRlAyGM6RRqNG79sb/TfOdsNsOerCdCYPFYrMOQ
GLl6MqbPoW3IfR4alXJJkXGnN+1tkU73E0L0XW/E1hEkTw5BoAMQXcTPQQxlpUizJeSq3BPH/hyU
872Hfn3uWhbvyjzAdTuApI3XYT4v+PYTfIlsbfTztStpnNKNETs8al8bGyKKK9hj/fpG/mSGobKv
YjhwPwNSevPAZg4jtQUv+jCPYHnZTkzMbFRaHRCI5uHX12KH/XY2w83NOoUE2vXtt9i/xpAx+ExZ
APocCOiKj3n53oS5vElvZkxgxrhZ1T9/dOHi/Uq7TNeLQ+kP1a6NCZu3gvlRzfSAGOS+o1WaGtbB
14zzGPjR1i2yI+XV/7RJ8rtHkZ6m39Bg1kjMA3ooFlmf2amS+ZUQ4fPsjEQQBnF6yExnRnJnAtmF
B3+Zxc4WDNMnr+OPHTAJF5YE7oOVY0QGh+y/9utqZzRGtCIhxdj3Ewxb3YifbWqFCE/Sq2FKj6kd
yjWtQjaoYmT3K6p1gclsPejdbVkY0RZ41OmdZ/KTN5ZnAYRNZx5GW2y8nhaVtHIqZV4cRMZBYYjy
eB2jHV0Z4E+vBD3hFf3fBI6Rd84RMqyDtiH7VeQfuoSxHKTwconW3Y3BPGK0EOWmj/TPY1KZG7IX
KLAOzjnoXVgxgX3GtpVQYGQmqkDgbVA43OvG+Di3+ip2449w79hV1XzhRpvIW9PvJRsx4tujam9m
RNJU421oO0o0wfi0Kia+1hlGpJikhuZB5u8Ne773q2Z4oUz8LVnwJy8Ja4b6jzApJbyVDY1hjatp
HIrDCK+ULQ7QvpGPY2HuDKrwnScixJtOGB4I1icFMlQGbe+Hd7K2TAkzsy8OjdEWW+HA4vKC5Biw
UvmC5zPT2F3NkgMSKtJulSTsAMMMOiobwL4MHOQHPmYfsD5b30FbiIOtoybtkdYuLik3fMh8iEWR
z25/KkpzY1btY57Mt1MmT7mrFmOGWWimD8GodqmjsU5m/aruiw0xRsaa7ep2oNO/63iky/FytiZz
Q8eIlDPlLqRkuU6qcdhVQd+tsrmLLibMZ8shKCgmkCUd+RRFP97FHQdJLw17wpE46tnzeNd0IWxd
ixRac6CvLa5BveN0Ybcm3H4Dm1DS8oBylPMnuPgZkFWPgtdq2q16jdrJPpfueOeE6gBhpxrvE0bi
rGa3pAfJFdZ8b0Nhqd02mv25TmxesS6oL317eoSHsBnhz8IUjK9itJb4otmKW5n1OYkGkgAspFml
TaxhftQGVDR5Xa8aaOUUp7Mjh+J9HrCyxOHAwOTtcMbuis771wjJ6zEVNoVpzJBGI9fqYETXhbim
mhozOvtz1lmfjSZ+bz12fvJ6s9exaeQpnob5NnkSLlBSG5adH1pXPiJJvkW4cmZ/wc2zea3V/ms5
apedL3adz05veeeLqNvJsR1XKPkfC8xXBCsVhN5BffOGxnTx84WA6Q2v2PpTLw+ZaDUOaCmEqRC5
TF1k4WOtZf5V1QBknrHCbilxgZVkLl/PLrHdGnNM0sn7wWS7pTdmtaY90q+nEKV35rGzDjkYIjmO
TIBViLXGCzfp7zoiJ1bI8W8bcHfgqrKroe9vLZtYhTJzpi1yDHNTj/MJIymZITkYA6HNiJDlo9PO
1a5BHOtyOgB755wHFhEOmf2diQZf7eY799v6+q/M9R21AkYVwZ7s7ytsH8ueJKIf+Y9//uA3y4vz
GwUs8KlsoBWIRu3z/lIswH/kZGRiJLTcl4iibzU2II/IWX0El0S30ub6S7RgGb9ZHkJYTgFQSHF/
Of+kzGYo5e73WxrAGQIom06KrOBEztb+9erp60CXgqDWTmiahhvPtrBlWw357tmcbt2KyEMdS9ut
mTnoeUrEk2KQ/oUnPKzAaTneEamXn8zWyNdkMXiMSn2wV4ASizVpBMnaxUhAPFx4G7JXtKhBrAJL
iSktYhL69Hok6WFFCCBNBQr2K1JmJ9ZnNXfmBexgK9XxIVuZ8bErMChUlaGCFsP8bI1De1eYPrR1
t7M2Ei3Ck671JBOYnziOPJsVGgE36G+kL7vbpHTsfT0S37fC7pDfxgjQjoAH65N0UWisJkwre6rj
8SbJMKbI0XEv8pCYwQQ959FqAn/Xtb25TtJydvAs6/q5cTRjAtlOpuwwTVW+cqeak6bUsYHMeqNv
0a0GtDtr+1JvvEOWGbeVLlyEqb64ylNxKoIpZzWifxx6pB+kUSpp9HrBroOls2bAlFuvELjDw5QK
IlIHeq3NmoeVn2bYAzvX1txjzsq5DsiQXfWWW+0mI5xgZhWmoPvbolFNs/ljbRf1ZpTRvU+X+xNl
S+distzhSyFKDDLoDOmKmGVwrhqJfSQro7jx17UWCf00FIE5fywaWnH9Nh5LT3skIkqwKUJAq827
Hg4Xis6ibOc1WD7SF0i1RpuApgVasll4ZBySiABPjAb+qkFlxwJjtNBXXBsXUl5gWYhBbH+YciSo
GmecbgXtLo+6lTe35kDpKbYv3bQh81ZMcbrV0pkqAtjFHFN4b6VnTcZmpbGWThPo0rJqZgBd5Z+8
rvQF38UvaoF5VS9oLzcoOgfQlxHYt828AMD8towVD6zpyiYZb5C85vuiLj03/IBQAFzEDlGw3s97
a66ajn7M4lMYF9OCNiwOBiwuGX4G48XdoP9pdkhfvA9jDKW43kFqwxYhlEOCJI/pZlxsE3KxUEBS
xU6RKmdFvJgstF4ZLoAMa/fRYsNA1EajFCPwdJUuRo3Cr5/sOaxnSr5GcFvQJqvwyNs1GlRiCO6D
F9NHIg2xzpUXZB5GB1bHYhHp64gKERDm4iiUh8RQbpI5q9HKgAaUyDCV3YSOHZF8iwnFVn6UWjlT
MuVRqZVbxVG+lU45WHCcY2bhA+hXs97a21x5XSbleomV/8UB1nQP7hBTjFsrgwyNLMwyQvlmDOWg
iZSXxqtcbDX2YrEJlduGLJYOILjy4HSLHYfTCtYcoVw6kfLr9Mq5g/wv3LvoDCMx2B/8ZAjvgsXp
s5h+auX/WWb5fxfE9xZEaGqcK/5+QfzUPUTft5rYTaof+HMhRB73m27ruId1VHcG3uH/LoRCLYTU
0WyhQ/XSLRahbwshzSb0foIqyV9LoKnkfLpuqtUK0R7anH+yBC6Gju8O3JhAKW1xWFEKQcC5b43U
JciCqJToon2iuOZ07Y2VlDtU3HBQcsu8wH+oMpRCom1a22qfhJTxforZccm6aA4N2hL2ebB9EoIc
tkugXSSlfQ13uNUJMc8mNLvUPpkwhvmQ544VjEx2kniPde8PNOE+RcHk59UB8CYl4hDzABvKLNA+
+Lk15EdmpaZlckFk4LGyuWDEDyOlumm4CN1ekKMb0PdOqOR79fCxGrjJH7WidHGSWpFBcEoyQg7l
XlrmB48ksrXOZckLqnQHRI8Rqh3vzDKJZ5KAujGLz0GeR/vaNWaTJG0nuCtyI7qbu9I88KUow9M5
+33koH3nJVaDcCWPkpuptIG/ocSZsdjtojLoH4K4+qOma5xiJSMK2NETc+2XA0E5nEtm1yiOCemr
NjPNnKJ5oilBDM3JcOe8EAq4Op2jMB20C6CqKoiK6VF+1KToZ31DsF2ieuSVbbh7I56ink61Xnb1
AbJCIHCa5elQpyohlOzyqwocdMFDyKn45cPFvxPC/6UHTdHS4uT/9xPCfx7aKC7CrixeTQsvP/Zt
WhDObxQlwAn8uUPm3f+2Pzas31zTMcnH5BX/a0ZQaHTKY/SEgRBai3/smx3c/g1hKBUOE68w+1U+
3T9oQb8+eLLJ9mlwLy40QZObfvfrnfFcznWvtb1zkw9kGa6LeOpvkLx2Dsquuv363Y35SZ9E/bL/
TkLLxajNqEaCT6yA8baIFdqTRXZmZ91Emqy+FITqQFUd/HtKFQ09UEOn4g2L8cEfkn8GdPjz0vTf
mZrVqeItZzDWUjF1pbBuZhU/WPhoNLeDHAFEuSrSj+A7nNSt3iAyo1+MO+LX3/x1aUpdHpmsQfEW
txEP7u3lDTMOC3ZP5k2G9ismxHyA1EH2G5l2MZzWeDXlnvdOnoXxukD150UZKhZLC57Bt9D7osIg
EyLsuYEsZHCQAANo5A4INhd9933VQVGyYpwfq170TbsHtdE9ORUsqwxRmbmu8WbsiUZEmNci0gq2
8wyBCL83Kr7AHnRxGpZczRhpDseYSgACnrICMNKv7506nL0eNRwb2dMpWbtQS9jrIeqRptJPkG9v
RK8xVnoaCVPWE6fhwUu/o0NdniaF/vr1VV/3oV5uHhZE33FZyqFFqif6XR/K0Qhnm+xG3CQ48O5e
wmbcInrWk6m+WRictkWMJvourF4LmeXX1//xxQTc75kehFeFPH37rmA2KVKmdoHySOHx1Asj8T5d
k4khzr++1JtK5vJdcRrwZnk6F/yhSxNItyt0AnturNiHcoidL929ROYGJgm7U2rhhNcd9Xbq8Kte
cgVJNGM3kEbaO4/7Z18cSQyzJYu1+cOoNSyt9Gs90G96Tln12kIuXV4aaMAG/GpEnvz6u//sJSFd
Sb2X/B+WC9UN+e45i4rAQM0cjBsQTuTMyAiq28Iz7FU+aI4k94KjVXkimIFRvuQVAqmewrVUMVUr
sjjLk+ZAjwtrWx1GybO47FKyFUXH5imKOA7yWxPeMhv1yHj0OWRlu19/iaXB/OYVwQ/iWjrCJGzC
b9tDSRYGvSd9cRMECRyN2QXOtYybqcuJT21oRGbs+L7QxfAvF1YXijUVpSP9+kDXBAtQnFrgxuZx
JpFGQLR7WgiYv/6cP5kFXbbEgHxowSOhevMmayCXBgSi4samoQWmUsFrgLtVX4RKDgUp9t7IVivo
q7kD/gqjmqoUBSDd48j4+unmXWgkeirbmxGm2skmv/ch8Cf1DxNS26IUbkwHKBoZvXB99CGJyKEf
pf8xxupYrcjJ6J5MgNnXS9KorvESxKbFxKnGxHKLWlYN4nFjhYUb3PK00IgJNrIuQH2I8yz78p3W
w0sj+vvnTddW5zmbjFyD6udb+/bspT48BRneAIaXa7+SM7GkrpZ8qBEudYdiAOm5Ttwh6TaGDfhu
HQ+4DMCUhFjw6LuZ+lpOFbvtBIS9nnfujkgrrTtETou4sRChNFdaYAfzRjfRixO0PWqwr/Kw2+hu
WXJ+DqWCgvluROnM0HkzknbstywBDurvREmYgXXc4FuITl6bJ5dIasvzkARuvfFQlPYrdCdISonT
wosqs0c9bcUGREqDqgn3Q8XnG6InSUXYIVcjKjZxx/p9JDmTznFtJpVyhMNtnSKk3ytUscDVXJx4
CIZdrbrviwwQpxm47kefVpVOgTwkJa0xhhpaoR02EI3JTm3WTmd4v1MChxNb5G2XHmZUQkBl+t7i
2A5yTbsIMItfGmGP3aIagiPGdf+jHAfRr12cMc0NHVhh0WTsCpv4EoOkQWhcVXXthnnWrCffioKN
l3DQCqOeZTdljLhShUWjUfK3NSXwcMvWgJhgKgF8OhWx3ULviNeFNxOiZilR+6AgqYQu8mPShbdD
AgDaJoQSmbWaRJK5l5i4056VWUTCq9Zz0etudYRPRq6lY5I6qk3YgYmuKfOITmk8eRdWGEdnULzd
o1dQxVmFQOJQlmMPRA4YnhvDwrSMEIjDI1m4uj5/JuACSduAWQbdpPG77MqSKMy63WMZC3acpMqv
ud/an0tTs1e1U0VPDJTpj7APkm41R2Gx0XsezzoKumKP98im7u8OawZWTnw4RNNpIrUQw+QKIdGT
VevOmtS/sLrTbC9OKdV5bWodi4LO2J07BHgsGABI9dxNTviMqppJuuiwjShGE32oVAOjQe8otWIN
BReZldLB5ZkKv/qsRQPVHjL0kqLZyFrm3g7mNpsfXDO3ZZpypwulpdNDj80QM7j1UHsjWdsQ+Yke
zIk9+QTTlCcmA6Kocylx3g6EqQOdKYmmiyWjEtOVYDG1IIhwKhQuCIWm5ck6YuahxgmdVJ3S6Wb0
CfYka6fl0acDU3ZshTe966HkniUY3sAe8aPHOvtVbDbMRjkI4QUCPhoEpbUgRC+cHvygZjEPuUQD
wiREEIY5O8JNkecmv17WNh+OE0eJwk8lXjsoVVKZl6e0SI27GhUKf0nlTXfdwPzMdBbQnbN8TNIk
2/In4QyTnAYSGx/qw/zB7KZluvNsbk5DEm8GRdfkbzSRSM49EBYfyTWfKlzYwW453Rq2w6Iea8yo
yxzJHs67DGwWUTch7Csovfap9tWt9BtL3LVUpPEzq0+b9z2dUBPJ2XVJnLuByT6W1xh4+X9Tsvia
D0vcbxgOhCjPPJHBYmcojVHcDQI2PEZYedvHHDfMLFFJ9QbLczcBwFzAsdLg3otc8qV4JblSGg3t
U1wyGOgqtk9Do5I+QgT8F3o6AIhWVhRqLu1TlbHa1n5Yf8FFwe53ilt5u2wU5rQGiLkg5MBfwYZU
ceWNAtVPhpc8WWbmci8UOLaE935GMq8RbRzo57bJ0vKSYcSzM9SnRWvLwtPCucMPPt3qic4mvMRb
jjozJQK9V8JTmRpQuQMSoh7oouEXGUr0hBfw8vjkAz9D0js1humy1hrwm8sGp1dblXROuqeXw88C
lJOk+IKvtKVFE0NLayi5EDGsq9GW3mWU2xY8AhMqKMsOH7AyJqKVPa0YEzK0RPA72j8uXiyvkAhs
AuIHSiZsg1h5OsC4N541gqr2W55RhY3H6PiffihYgAvLZm6DjkRFitLLXkhsO0wDYLt50ueiNd0L
vk55MgfNuY1lTzYMqRV8WkBSzYGoPuD8anjaRSbOegg9CTOSAqUmA9tVy0tkf1WNOGUOeYT2krY9
bCrc4LNnbqnq8WHw22NjslLuWadSCachdu+SFFMnia8E1L9gYbOILHFcS9xTGiN8/2USQEVENmhc
cFeyNPYvHWmbFzVaq1PlqMvnIxRvYkrZjnWi+pKIEutSyFNlu18fQI3wVGOjJR+ZhZz7MLIFhV1E
2jxxSNeTDJ2HxkO3lCKgykm1mWGMh2B2L5um5ZMsI9GaEtGeltx5YseZMERDvgl72jpsr33M/eOF
V6oHlNQoO3dGSTI7WcL+fdzNkw94YtZaFK54VVeGhxcM/1SYfwS1bT8AghJ3huZxBvATjiHWpLIP
8NRgNjSkGFbM8z6cytivvjgh3al1LUYw7OobshKxR24dZqCmpKW+HHhncMZfZmzGd7hRjTtoU6m+
GjnS3vU1f1giujS3YMOm6xmICNBHtWNclk2cN4yoKkPcbnoR3322K/rWhqfRMzFyoA49Jxl11xp6
Iv4mGQVMg0Z9nMjhW6QqKL7qO97XQrEzs7TgtQLbguXOnM1d32YCS0kbMh3hNYnXCEuZHaO2wWUa
MeRRr1JlvI1iFQIxDm4NlMOGoG/T7bZvpwaT7LoYFTRWa3T7wZrUzMLf9u+X8MQs6y1Q7KVWbn0I
ydkxhxiWY4yLjPojyr2RIRKk3Ggk1qTPJ8vcNxnExpFRziTPViRUR3Kr47wS5YyJ5Qa8zEXq4D4o
4P0yseKvYsVZxm4QTixrU0dG2+TG8veGZehmGZ8WFr99QiFgPxS1lV65vccQ8XTk1tDCh2MUSlKE
XgYEzlrvuSJnaVjnimqsJQUi7iVgAJgP8mlGhTOlKm/dCAAZo7Lbi7ogrcNW1Ya0VbAJHF8C+a5d
MBMhTdfWbm1QhEDEBFs3Vl9IG3NGH7ImZP3WyL+TbIQajLeGOAuLr8CQE3d25JQ4+bKQN8sljfnW
cGEz78qKQQM6lNkeitcHzOzzDSd1BrWOwa9fdyOT9jID0q/F0lYGLje7CzS1fHcJd8l0R14btQCR
JBeacqS51jEplGEzBDvy14BOFwv7OelRJGzNWnLdsJLT7Qs/v+KoRkMIcHRoh3zvXg4eo5tmsLah
ojwR4cVeaP44wI6YDl0/FNEH0SbwRIhkFedmgZrbXsf9COOS0a4L8p7vOrtnExJqqX+vj5WiqU/q
+7pY8ixiVT/23pR/MEybSL8AQjYQ8AMgDX3lKoDomIbJc2hCYneVPtrEjQX8sDR5gSeWR3D8rEgy
HuGQUfL02aFI5z5NJPc5rnigpT3OE7b9xNzpBVCOVViXiO+GCX5kVSVXptUKsWbVzC842U+HQlRQ
WLKqKq6C0iyf/Sljv+AYCEFpWDDCmtbovO00tZ1+RPKeRcckQGQJhzxiT9VbCPANcpYutNJQeamu
YjNn4Ks+honB42nyin/WvuAmmTbRqFQA8beYIxMOjhHc9QN7nFxt6erIm27JqWOHN9XaulcdjeWg
nAJPPo2mz6vqRzWWVB1a8XUwuxSbjJL9Aa0MPum0LCZBxLxN8b9M/ygX9G3qVzDj1BoutCS4D5CA
qYQ8NdnpqNfRKicqardjTitJoAxw5U4K3l3C6/VD62KsfHEOJ9sHCN21T8YsCS0wUwgkDCdzpxCY
064BYELjJGS2mlXUzBJ1vMybfpIyOfosmERT0qgxMrXfrALfuySKG3RwQKvkbiTO6gtd7XFVdsx7
Df2KcwebfB8HWnoEp71zQjUzzzN+/DVnu+hg2BiArcHR25NdkeXM/g/3np3W/iU4G7XDqOEQa6zM
eVp4hKW4s+5ecGCbOiVi6mFU9c2+RFKwy8jY8TirEFqrp7O48zxByc72mZWo83BL3IS4klUQGJwk
coeFxaHhfEdz3tnMtYoAVpkjzRyq6WDZMtt6/gxZHJ+zX+T6Lkxzorcc2Rk7rhzdRU0/fcKpMF9G
6Ds/VeQUblreEGZnTjvzjgWRmETXyXVMo1alXUNsLtFkzH7hbc3GxIkc2tpjX5n2E2nt8x8Zu8pn
elzt/WiM5Kywr8Icjyz8UrAp22cUVz6jt3bI9giCDFgnTpB6C8SnPtrmFJ+xOQGYT5z4P2D/wo8O
e/xp3ecExKetre+lZ8uzb1bBp0hz08cSPkWzsQs9btkpF354PRcaJ9YM0xJpX53eJKvG/xaN82/L
972WL3nPVP1+0eGJ28eywI3+qsHz8lN/Nng857elTEzP96+U2z8bPL7xGwPaoaRumR7FGlX7/9b3
pcdLui3KKf6N4VIb+6v9qxRQkFaoZzgWNDn0Uf+ky/O28Ob7NrVUGkomv035IF+XwWhMRClMMudl
s7lkO9mC2WKWoBTWXcPR57sb9JNOz88uSNWePo+quzniTVU15VtXRpXbJ9M2iNQcCKefVfXagRl/
CAlheqeE/bbOp76gazncL9orHrLc118QrO/c4tGxTm4ZOQ+JOlosm9XWHuL9r7/a2yYWl+JR0xKg
IaErLfbrS4EBi8I+FdYpVWfw2KVVZXczU5NjhMyq8BXu3TRhvlIHtV9f+iff8kVkh7yANtpbn9FY
p4PUtcY6tQZlaTCMHH3BbrHAsX3O36nD/9AV4IsyAhHM2Q4uI+9tkXEiZjd3p9iCoEEzjyMgO5LV
mOhshofOZbUoKMNFR1RJHHdkwyGZOVCFSMADo6xhFO/V6n/8+tDQVcacB9OPPKw3vcoE9k1Ppds6
vYQfYWWL9zrttP3/81oKwURfxFJ91jcDChoAiRpSWqj+RuoJFhkaLo6+2yVH6tdPVQ2Y74u5BJFR
t0c9bLtoprDjvB5QuArV8tNbJwDcz62BIooDzD/tqiwXocG7/Dez1JtRS2HbAp6WWScIb3DkvYHD
zCK5Fuy93+t2CnV33n4lwvEEfTvVu35r+yHQVgyzJsxTYiA23iwNFBFo7L6zpiV3i2yxB8uRvKSq
4UTgm3mBGtt8kSz8rR/gJyPYwVtN/Vm9qmqT8frOBlgECP5MrdOE+vBopoXQsAmyNaq0lhHKwSff
pqnRQA6Z8XLAEuDltVUHlBnkvQ70z0avZeH09tWTpgf++sOkZINPeUp085LftexTx4LeACeZ91L8
fnYpBwMdHTSWlh/67NBYOGK7tXmKbW6v7ytHFVQYpnoPl8I73YjXUz3Tt7LPE/BhsbLQeXo7fKuo
K7O6rrRjQI0Aayt8ry+FSaFrHilUDoVkdvj1C6MUyt8NL3VJ2LkuNHv8/Dzgt930Kp1BneHoP+oB
lQTLK9jotxCJbp1Ro1faouzZLqeByKN2tsSo5XQPTiQfs533YqeG68jyt8wgL6UeOVNNWQWkiZEG
o8oyv/7I9rLE/veVwPDruMymDEQkHSaSsTePH51PYk25aR0JyM53pG/PuzJ2yL0VbdqvSj2X9BQ5
LDRlsIYrL52t4JfdgGelLCCTjJMnCBgeZGCH3dMMH+xpMsCrrV5OtQY9jGjDzpAqjC045q1EyC59
OfTgsG0OesKPNaqS5kp+DvaTYV6MRlJ/6VTXygst89gk3EBMs4m8DuOMWiKyFf8eR4CW4EMJanEQ
0MHABboRycW5TyDiOmviwASnE5vOPitqrqEKVBCfqM3Wnk40/UDGHPweinJtRHjvqrI4QlGz7+a9
xpbbOS69uZYYAOrwjSBMbcmdpItUfwE0YFTHXMTyVngkUmpGp1HrwakZfxXS55G5M6G3KYJOAgGA
2jD2utR5SGOCcsGXGPaDFD4FclGpFXqgcJtTJn2s5sA4DLVb3zYOuS/2yLEX1BLiXuZftN2jb7Og
LtVHzeSgQ02Dnl9AmcKcLOJ2aBfeS7Ai+6VBvrSOlxNqNxvcHx/g7W3bhvO9MSBMqHyL57Ro7QSU
/6cUdyIgFFTS27kNBFgjSapeX0n+lhZI84L8MH5Lro7dc8d9s3pV7l1WuYKVGhAd/MmVzKMmOYRw
Xym5ua46qEYOiBaySWb3GKmNydKjX4rvemJw+qWbNm0zXaNsuBRI67hm1KSIEB9cJ+VuyiSpwMiW
ngStpgdkQS1HSY36FlmC1kCLGDAmH8a0XYUMgoX15JQR71+phzLcLoGSkUbjayNtkIDotj0qF660
WG+6lMPRShQYmcAWo+Vo9YBf63XgFyaNek0lFJe0Az8/7WTGuryip8b5vjLD+WomaDlci5gW7lCS
YOXQTUOyUzQ+NCwpmo+hORuHeR5Dd2OEjvW1GIbizptjeZXVQ7apyVMVK2oCwtuJWG+OcVaiLYRl
ym/JpgkR4Fz2G70NnDsMxjHIBIe+2MpF5332dE8/5VaECT1PfdLq7ZZCP22PtSxmeZfi69mCHK5A
pOrwklQQMyxmbAc3lIyg6SRBn1MwaLpnz5pBJBpuf8aI3Bf0ORPEin3KzLSeVVV31IFurzoEH5+d
LG3aXWtL5xElodi0SJkvaXU24U4JObDU9VW8QVQNiq3syzO6YAFcYW6jr6HqwLkk51xJRzljC0n+
IRzQeu+1o/MFyyzOIYL4vqLELI8EQ4cSxZc1fy2yOt3C5Z7XrRh4jB5Sn3WajsXX/+Xu3JbbRLYw
/CqpuZcKcRBwsadqS5btHBxnPJNMMjcqYsmAhABxEEhPv78G5BFY8SRpVw21O7mZkbJEN92r1+Ff
/1rFKzO7ILecXqyVxLwSxmgqSgJSeqsDMZhtsQEnO4yXy42lwknhUSsbRsr8Lifk9xo4S/x6lXjp
5d7I98u5GxUzb+APqF6INp/99U6fBnvawcehT8nRNvUnYOIdCh84HwS6L+bqxpvmu2R0uYkjBFkD
4s8kLCk9mUfRZJ1oUBGIvj1RNiVKQfOiSQK4x43Em4+Ld1i61jWMmxAbhjS9m+hzCkQnemDP4Zxy
PYLicUpYPqUOKtoPZuomyj/G6/GWjpFhepmLwt7QU+4DM40+2wH9UH17BN/zYK5d5AHPYc+zzW/c
StBsHFDv78b6tpjErsIbNUEhvCP+EH4A8hV/AF7Hph6MscicKm0wUFcciVSkdmZRnNEtFZYIDGxV
oye4aNSYLdxEQSFFBxsWM/hLYI/LyGQlZg7mxMpLQ5kJIkoCqnBLkkMmFXeYkvqPvsxHJMyqiFfV
Si5Lbe5jKzfoBQknXARPbyCkjco4vapxeFX3uaqP56DEj6J3JibceEfgZhfrHP3cM7bXeqmDC6uS
T3HMtp1G5o68yZpY3Rc12rrYczRYo+NcJLpE0usl3vxlrCA/f9jHO12kFrP5LDCzdBau9GIJJgX2
aOoAjT/J59uvE89Or4No73qTsHT9fBKMVt7XdJc5K8KqM0P3XXjr9qiPz8FhkA9+9w+QIl5bqme9
3xEtgymKSgqvKLbXq8H4cElRf/wRJMPGnNimXnzcGcnmjhTFgxocPpe0371dZ9CLoFchylHtJJ/p
eawuXDpPLg6+X/zu5iZvjhMPh9sOGmRSEWZBZafni5KWIDXfjA1CQRdlEVDZktJvcj9d56lbXGd2
qbzVt9H+Zptm2t34UPqDSUIDmdFkzFuAZIu670+DkMqNWTnKgpsySfTbA/icW8oI8ruNb22n0Oil
97BLBLMoO2hfIWHZvc3G8YGI3Fz16eZraTTf9kBPFPmhsCebbYC6sOfGxWpj6W+AK3ydx4Pi9yJz
1+DocuUm8V3jr3UxXrvThCa83JXhiNQnvWTe2wTNbpLS0N4M7AK6F2/npo7qFzFlp8AUQp9WJVRt
DcBdwE6ZXI1QeZcDjNndBShKFZ46KLDKSw8s4B/jdRxTiUmFTex7EBvu88NvGYx3E3vnFl/yINvm
MyVNdf9N6ZelMbUiMDYTaw7F2vtxSYD7yvby9Bovd/BuRVu/jwCdVRi11/mGGvCBqayJi1rF+4Ib
/mG026Y3eRzvrkouwrfhKt0EF7HtzYnaj3AvPJTbFfwLIxoNYlkMpu7O3P3mqrsCNoLVHKq6FJX3
ZV1mkAHA7v0OdmzUqKZAxDLdxlBJX6gbaPqnQRipN5m5PxgTEFQja2YFpo5CHBXLSIXp4dKGW4dc
APFdXd+qMwrLDtdpbvp36Wa0/ZiP9uknK9jrs10JFv+wEu0L6QU+0RXC3pPysDKp9i1Mf0rE31sA
0OEeyhQoWOb0BgoudJbqw+6An0L1iZlMjWju34IPKz8qSTG4MfwMMIWvbbVLa6AlJm2EQoPKHNMo
ppHq2+lVzt59IFBZ/hlbWnZPmzFzASEC1G4Kid50SvKLrMsqCmhWNLeI2x+yw9a/SDzQTNdmFj8Y
Xul+SFfACiYHP83eaNAZRmSXqcLySp9mBToQNFp8hsntICAvrCrjeXZhu9js7mFfliCKIjh7jFzP
LKiTYNEb6ObuM+Qy9K413cPqlriwqVC3HQa3oR0EVEar5QDgsMZbCwgg6aD0oQvNP5Xetpw3XSD+
b2KhzUREdzLaGPgwy+XLZH+3TDkx6REOLj79EPlh9kf0c196XlDTFu2foquAn/BPW9HV6qGqJ35O
RuAwsXxBzzVtNNRxZ4mTgnsTA6RzEIVu8zEtnIbkQmCoEcBlMXAY+cGTRfrWMjw/w3o9n//OczNY
Vq/m9eI/v8Bj84TJ7kdXAd452OuoHwJCXg1meboK5oieM6LwCHBTNbR/aRXuI3B9YjeSlmzFzClo
+L6d0JFwshPsoQFAiUAZYYjTybMFFODSJFmayYMi79cWgEZQ4HLlDoI5xDUgYzDuvHvLGKqwtRCN
Bn0oRr3QPToBFF3wyuRmbw052oZBKO+sGuDdUxoj2ir9WzvfWWx8oKhplvj32Wm2iGo02Xc/1od0
lTQojKWtlBjEiU9PAEHdoWAh02Do793eB1Is+/LVodChIqdUTx+Bp9MXGTid0BpEn/UJoKCjZwqA
yk/ZRaB3GEdAoYKonmRHDZBrJMJMYJA8QjXqm7dHaoB0irQ1oA/plkE0nwZr1UDVn+4EmHqG7BRK
doj6i1Gveo8WQYVdjtMrqww1yAapI25soo46EFuBjDKlbo25UGvfHq2CibKSXARMIhLbIwOWwupN
dw1DE6UBmWBdWtkvbQDXT62h6nTWo63+I2axOVQhW6GJYKMSO2bxaGTT+8UkD6fXtFj9U4nU88ke
BNUaGrbBgdKY3qkesDgBFpgKlSuxGr27Fi1L9IWUUwOiUJgiQQB9j9fe6SKYBq4TzKQaUOVq9O9G
wJj7TregY16duAXqEOtahbCwufw7V4KlwU8Ew5BOmL6fW4G7zKpdlp/XB2CGKKsbU/GmP87ydC/Y
Gs4TPaKEMVqN3l0JMIUKx07qRFRKjyNBeritDzCLhPcknId6/r2zC7jFVFl1qMMyQhkrfzoGMnch
qCUy5pbWV02gmyNZN4HpazDpU23fXHkdC3kEC8tY4JpwIquN1iODqKGSkdr9GqEwVQOHcRIHOdUB
lXFsWqqqjnt3+mFIeNJz+YeDZMoQyKGhUXp6VgdiFAASxCgWUKhq9G0XALizZE+Bpgwp5sQw6CoB
W/S7oPOzCo9sNXoXJwIJJ9gvpQ6BrgxHKABwVs0sO0rAsgmlWMI1+tto4gd7pArwEEV8R2oVNLY6
0GHzcZJd+xjvAE4NAYzrqzlA6b70Ktgw79i2aTdbQXhdpwqRuBH+IVFzu3Eh+3ciQNdKuwkWvhD0
m6RI6nfdcRVt2suDKSay1JyI3oXPAfs9Qen/8OXA3Y/xAzjvuBk6e8EmXECCBfvg8fLol14gmfaE
r/UnVoE6ALQjAZhqdJwl7o0hFzFdI5uUVZ/0ogJ/m6RexE0iKIIzaDZvuXMWyKNBG0IouXHIejV9
IhqS09fIoogkktFRhOYYywgyfoFQrka9zj2aPQAt6SyKbgwxs4kOnyi60+tgbA8pkBkJfpp6FXp3
HcCAKMiopEwDvCSL/Q9T0HkviXQih4NLU1ydYvTPV0ARypoG+pi9APcd7NPnL0UybiKfRq6hWu8e
HQUBtef8ym0Cqs8InFNIdD5cJLhMOShVEUfv5s8FJm0TEQ6CRdGkl1LbDDBxD/CcqDSq80dK/3Y/
FQSyMVPdJCY6ptUAVJL1aK+CMANAE7D5++op48WOpQ8BGSQSJJoJz141OnsBXAmOtAgr9zWjiqlm
y9oEujYcW5T5ERh5NHxPb0UBLWKFVJyox1Xql2EMcFuw+sspRMIGNI7BPzifUjVxH/CmVWov69E/
2wBuZ1nzWEMtAqQij1C/6m5O1QaDRNWyQpO0R73Ru70gnVXU9CH1bIJgr9ELLOvpiaCYfwgtJ9vF
qu+hPhkHmCzSIAviyIJ5GNbieht0nCRaaRA94v4k81p9oYergB0vqxHUIf4QZfPAiqrR2QVkVwmg
AUY8QlH6ZykQ4ZPVCIRTLXhwCQ81erG7CuYQolqa01Xl9yiFOn7bpxOh84pk94LGXqC6Dhzjo95r
aQRVGYK7ok1c746CiBrJwg81pq8QG8D9PHsULLFJyK+TYKqXp3dHQSPuJ2s005UBhwilz1TPKgRr
OOYcUBPdKIzewS006uGlLwcDrCUmMWTq9Sp0jGZi6jQxA5vUW3OR1M8TVv8fjqPiQHHaac7xjThq
pRAE6ruB6PVPL4zhRJFVi1yRxIeot28yB51cG84TalEgl2H9r0b1gz26HPClpTOOBFXBJld9WupJ
sqynlwPacYw1ibn4t/b8XqP5O5bqseRn6vnBoir28ZfpuZqgb33hWOTy9POmwKWqYqF+o/VFUftT
/3Zd6iL++9cWSqtKqp58eEyyVr/T/PNmgk9/uvVbx1kd/+e1v0yc5N7bVx/sm8d872woGPpv4Hx1
Nk4bgS8g6H8/yX9+aT3nySn4B8HpuiNXxKSl5SZ0SQjbgiuktLzgtROmTnp8RPEaRxUQXVby1An8
hygJ/dZT17BWadlRECXOIjp96rqARF5yGC7vM/8+z1rCKyyyrPCLZeAUTrI8lVxjPKUlNzUlr6KH
V1P6zm2+tpdduGnHXz1bkPcYGHlud1+y6v6i9T6x9oQvLfv8V8socduPLJrKY47JSr5mxX3/KKfa
3jWIUFbw64XjtTYgPfoEPE1aLlTMYeS3T2QNepEWHS58p6NFagiFtOSoaG+LGq4qK/btU91Ugx2k
BSMgv1/vj6+r2hd1AZ6s6HdR7qdPlrkGbcnKvnH8sKU9mpSnvFzK1Z1wcbocAH9ELlledJo699Tg
L7Ostadh3RKpemn5/r3nu067jrROgcqL5i5Io6y1s+mBJfJB8rLT1OdvHLd0U4PregnpUZ50Rb/I
g0dh1tEhTbJR9qHfL78mdC9or3adwpEXvXPa9xZZEREDlRdcvLp2NnFKQ9jWwWyyLi8h/80ySZct
TdUkM15C+M2y9O9b1xjCX+JGf78sXn2JkvVxjSv/QKtCrtLPHSX0nJ46ScRN2d4uddr3ZX7gaVNr
tU6ryoq/9fz2ite4Zmmx6wCLpO3VAJkWCR9p0cnS7ZbqVxFTWcEflmGY7oOd03ET4BQVYWlZ8Xde
tFi+ep0+udtqugVZ8XXz83MbsYmovswPPN2IDcxPVvwfrP4yTZctzdUEAOVll22vUuOhX0Djfqu/
bkWl8fOuzadlsuFmO245oa2aahvZhfjk49l0tncTapYV/XxrUckV+XOZZq/OPnwdD5N++OdYs2Wf
nS5V9Fxtvc06lvn8U5+LND3i/p/Gn478L+f+WTu4Jr5xHyyd5Nf/AQAA//8=</cx:binary>
              </cx:geoCache>
            </cx:geography>
          </cx:layoutPr>
          <cx:valueColors>
            <cx:minColor>
              <a:srgbClr val="FB5353"/>
            </cx:minColor>
            <cx:midColor>
              <a:srgbClr val="ECC004"/>
            </cx:midColor>
            <cx:maxColor>
              <a:srgbClr val="23AD03"/>
            </cx:maxColor>
          </cx:valueColors>
          <cx:valueColorPositions count="3"/>
        </cx:series>
      </cx:plotAreaRegion>
    </cx:plotArea>
    <cx:legend pos="r" align="min" overlay="0"/>
  </cx:chart>
  <cx:spPr>
    <a:solidFill>
      <a:srgbClr val="CFAFE7"/>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4.xml"/><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chart" Target="../charts/chart3.xml"/><Relationship Id="rId17" Type="http://schemas.openxmlformats.org/officeDocument/2006/relationships/image" Target="../media/image15.emf"/><Relationship Id="rId2" Type="http://schemas.openxmlformats.org/officeDocument/2006/relationships/image" Target="../media/image4.png"/><Relationship Id="rId16" Type="http://schemas.openxmlformats.org/officeDocument/2006/relationships/chart" Target="../charts/chart5.xml"/><Relationship Id="rId1" Type="http://schemas.microsoft.com/office/2014/relationships/chartEx" Target="../charts/chartEx2.xml"/><Relationship Id="rId6" Type="http://schemas.openxmlformats.org/officeDocument/2006/relationships/image" Target="../media/image8.png"/><Relationship Id="rId11" Type="http://schemas.openxmlformats.org/officeDocument/2006/relationships/chart" Target="../charts/chart2.xml"/><Relationship Id="rId5" Type="http://schemas.openxmlformats.org/officeDocument/2006/relationships/image" Target="../media/image7.png"/><Relationship Id="rId15" Type="http://schemas.openxmlformats.org/officeDocument/2006/relationships/image" Target="../media/image14.svg"/><Relationship Id="rId10" Type="http://schemas.openxmlformats.org/officeDocument/2006/relationships/image" Target="../media/image12.sv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9.jpeg"/><Relationship Id="rId18" Type="http://schemas.openxmlformats.org/officeDocument/2006/relationships/image" Target="../media/image34.jpeg"/><Relationship Id="rId26" Type="http://schemas.openxmlformats.org/officeDocument/2006/relationships/image" Target="../media/image42.jpeg"/><Relationship Id="rId39" Type="http://schemas.openxmlformats.org/officeDocument/2006/relationships/image" Target="../media/image55.jpeg"/><Relationship Id="rId21" Type="http://schemas.openxmlformats.org/officeDocument/2006/relationships/image" Target="../media/image37.jpeg"/><Relationship Id="rId34" Type="http://schemas.openxmlformats.org/officeDocument/2006/relationships/image" Target="../media/image50.jpeg"/><Relationship Id="rId42" Type="http://schemas.openxmlformats.org/officeDocument/2006/relationships/image" Target="../media/image58.jpeg"/><Relationship Id="rId47" Type="http://schemas.openxmlformats.org/officeDocument/2006/relationships/image" Target="../media/image63.jpeg"/><Relationship Id="rId50" Type="http://schemas.openxmlformats.org/officeDocument/2006/relationships/image" Target="../media/image66.jpeg"/><Relationship Id="rId55" Type="http://schemas.openxmlformats.org/officeDocument/2006/relationships/image" Target="../media/image71.jpeg"/><Relationship Id="rId7" Type="http://schemas.openxmlformats.org/officeDocument/2006/relationships/image" Target="../media/image23.jpeg"/><Relationship Id="rId2" Type="http://schemas.openxmlformats.org/officeDocument/2006/relationships/image" Target="../media/image18.jpeg"/><Relationship Id="rId16" Type="http://schemas.openxmlformats.org/officeDocument/2006/relationships/image" Target="../media/image32.jpeg"/><Relationship Id="rId29" Type="http://schemas.openxmlformats.org/officeDocument/2006/relationships/image" Target="../media/image45.jpeg"/><Relationship Id="rId11" Type="http://schemas.openxmlformats.org/officeDocument/2006/relationships/image" Target="../media/image27.jpeg"/><Relationship Id="rId24" Type="http://schemas.openxmlformats.org/officeDocument/2006/relationships/image" Target="../media/image40.jpeg"/><Relationship Id="rId32" Type="http://schemas.openxmlformats.org/officeDocument/2006/relationships/image" Target="../media/image48.jpeg"/><Relationship Id="rId37" Type="http://schemas.openxmlformats.org/officeDocument/2006/relationships/image" Target="../media/image53.jpeg"/><Relationship Id="rId40" Type="http://schemas.openxmlformats.org/officeDocument/2006/relationships/image" Target="../media/image56.jpeg"/><Relationship Id="rId45" Type="http://schemas.openxmlformats.org/officeDocument/2006/relationships/image" Target="../media/image61.jpeg"/><Relationship Id="rId53" Type="http://schemas.openxmlformats.org/officeDocument/2006/relationships/image" Target="../media/image69.jpeg"/><Relationship Id="rId58" Type="http://schemas.openxmlformats.org/officeDocument/2006/relationships/image" Target="../media/image74.jpeg"/><Relationship Id="rId5" Type="http://schemas.openxmlformats.org/officeDocument/2006/relationships/image" Target="../media/image21.jpeg"/><Relationship Id="rId19" Type="http://schemas.openxmlformats.org/officeDocument/2006/relationships/image" Target="../media/image35.jpeg"/><Relationship Id="rId4" Type="http://schemas.openxmlformats.org/officeDocument/2006/relationships/image" Target="../media/image20.jpeg"/><Relationship Id="rId9" Type="http://schemas.openxmlformats.org/officeDocument/2006/relationships/image" Target="../media/image25.jpeg"/><Relationship Id="rId14" Type="http://schemas.openxmlformats.org/officeDocument/2006/relationships/image" Target="../media/image30.jpeg"/><Relationship Id="rId22" Type="http://schemas.openxmlformats.org/officeDocument/2006/relationships/image" Target="../media/image38.jpeg"/><Relationship Id="rId27" Type="http://schemas.openxmlformats.org/officeDocument/2006/relationships/image" Target="../media/image43.jpeg"/><Relationship Id="rId30" Type="http://schemas.openxmlformats.org/officeDocument/2006/relationships/image" Target="../media/image46.jpeg"/><Relationship Id="rId35" Type="http://schemas.openxmlformats.org/officeDocument/2006/relationships/image" Target="../media/image51.jpeg"/><Relationship Id="rId43" Type="http://schemas.openxmlformats.org/officeDocument/2006/relationships/image" Target="../media/image59.jpeg"/><Relationship Id="rId48" Type="http://schemas.openxmlformats.org/officeDocument/2006/relationships/image" Target="../media/image64.jpeg"/><Relationship Id="rId56" Type="http://schemas.openxmlformats.org/officeDocument/2006/relationships/image" Target="../media/image72.jpeg"/><Relationship Id="rId8" Type="http://schemas.openxmlformats.org/officeDocument/2006/relationships/image" Target="../media/image24.jpeg"/><Relationship Id="rId51" Type="http://schemas.openxmlformats.org/officeDocument/2006/relationships/image" Target="../media/image67.jpeg"/><Relationship Id="rId3" Type="http://schemas.openxmlformats.org/officeDocument/2006/relationships/image" Target="../media/image19.jpeg"/><Relationship Id="rId12" Type="http://schemas.openxmlformats.org/officeDocument/2006/relationships/image" Target="../media/image28.jpeg"/><Relationship Id="rId17" Type="http://schemas.openxmlformats.org/officeDocument/2006/relationships/image" Target="../media/image33.jpeg"/><Relationship Id="rId25" Type="http://schemas.openxmlformats.org/officeDocument/2006/relationships/image" Target="../media/image41.jpeg"/><Relationship Id="rId33" Type="http://schemas.openxmlformats.org/officeDocument/2006/relationships/image" Target="../media/image49.jpeg"/><Relationship Id="rId38" Type="http://schemas.openxmlformats.org/officeDocument/2006/relationships/image" Target="../media/image54.jpeg"/><Relationship Id="rId46" Type="http://schemas.openxmlformats.org/officeDocument/2006/relationships/image" Target="../media/image62.jpeg"/><Relationship Id="rId59" Type="http://schemas.openxmlformats.org/officeDocument/2006/relationships/image" Target="../media/image75.jpeg"/><Relationship Id="rId20" Type="http://schemas.openxmlformats.org/officeDocument/2006/relationships/image" Target="../media/image36.jpeg"/><Relationship Id="rId41" Type="http://schemas.openxmlformats.org/officeDocument/2006/relationships/image" Target="../media/image57.jpeg"/><Relationship Id="rId54" Type="http://schemas.openxmlformats.org/officeDocument/2006/relationships/image" Target="../media/image70.jpeg"/><Relationship Id="rId1" Type="http://schemas.openxmlformats.org/officeDocument/2006/relationships/image" Target="../media/image17.jpeg"/><Relationship Id="rId6" Type="http://schemas.openxmlformats.org/officeDocument/2006/relationships/image" Target="../media/image22.jpeg"/><Relationship Id="rId15" Type="http://schemas.openxmlformats.org/officeDocument/2006/relationships/image" Target="../media/image31.jpeg"/><Relationship Id="rId23" Type="http://schemas.openxmlformats.org/officeDocument/2006/relationships/image" Target="../media/image39.jpeg"/><Relationship Id="rId28" Type="http://schemas.openxmlformats.org/officeDocument/2006/relationships/image" Target="../media/image44.jpeg"/><Relationship Id="rId36" Type="http://schemas.openxmlformats.org/officeDocument/2006/relationships/image" Target="../media/image52.jpeg"/><Relationship Id="rId49" Type="http://schemas.openxmlformats.org/officeDocument/2006/relationships/image" Target="../media/image65.jpeg"/><Relationship Id="rId57" Type="http://schemas.openxmlformats.org/officeDocument/2006/relationships/image" Target="../media/image73.jpeg"/><Relationship Id="rId10" Type="http://schemas.openxmlformats.org/officeDocument/2006/relationships/image" Target="../media/image26.jpeg"/><Relationship Id="rId31" Type="http://schemas.openxmlformats.org/officeDocument/2006/relationships/image" Target="../media/image47.jpeg"/><Relationship Id="rId44" Type="http://schemas.openxmlformats.org/officeDocument/2006/relationships/image" Target="../media/image60.jpeg"/><Relationship Id="rId52" Type="http://schemas.openxmlformats.org/officeDocument/2006/relationships/image" Target="../media/image68.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7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0</xdr:colOff>
      <xdr:row>36</xdr:row>
      <xdr:rowOff>0</xdr:rowOff>
    </xdr:from>
    <xdr:to>
      <xdr:col>12</xdr:col>
      <xdr:colOff>85725</xdr:colOff>
      <xdr:row>72</xdr:row>
      <xdr:rowOff>180975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028700" y="6858000"/>
          <a:ext cx="15030450" cy="7038975"/>
          <a:chOff x="1028700" y="6858000"/>
          <a:chExt cx="15011400" cy="7038975"/>
        </a:xfrm>
      </xdr:grpSpPr>
      <xdr:sp macro="" textlink="">
        <xdr:nvSpPr>
          <xdr:cNvPr id="10" name="Rectangle 9">
            <a:extLst>
              <a:ext uri="{FF2B5EF4-FFF2-40B4-BE49-F238E27FC236}">
                <a16:creationId xmlns:a16="http://schemas.microsoft.com/office/drawing/2014/main" id="{00000000-0008-0000-0000-00000A000000}"/>
              </a:ext>
            </a:extLst>
          </xdr:cNvPr>
          <xdr:cNvSpPr/>
        </xdr:nvSpPr>
        <xdr:spPr>
          <a:xfrm>
            <a:off x="1028700" y="6858000"/>
            <a:ext cx="15011400" cy="70389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4524375" y="7324725"/>
          <a:ext cx="10896599" cy="64770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00000000-0008-0000-0000-000008000000}"/>
                  </a:ext>
                </a:extLst>
              </xdr:cNvPr>
              <xdr:cNvGraphicFramePr/>
            </xdr:nvGraphicFramePr>
            <xdr:xfrm>
              <a:off x="1228724" y="7258050"/>
              <a:ext cx="3095626" cy="369570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228724" y="7258050"/>
                <a:ext cx="3095626" cy="3695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SELLERS">
                <a:extLst>
                  <a:ext uri="{FF2B5EF4-FFF2-40B4-BE49-F238E27FC236}">
                    <a16:creationId xmlns:a16="http://schemas.microsoft.com/office/drawing/2014/main" id="{00000000-0008-0000-0000-000009000000}"/>
                  </a:ext>
                </a:extLst>
              </xdr:cNvPr>
              <xdr:cNvGraphicFramePr/>
            </xdr:nvGraphicFramePr>
            <xdr:xfrm>
              <a:off x="1200150" y="11049000"/>
              <a:ext cx="3181350" cy="2705100"/>
            </xdr:xfrm>
            <a:graphic>
              <a:graphicData uri="http://schemas.microsoft.com/office/drawing/2010/slicer">
                <sle:slicer xmlns:sle="http://schemas.microsoft.com/office/drawing/2010/slicer" name="SELLERS"/>
              </a:graphicData>
            </a:graphic>
          </xdr:graphicFrame>
        </mc:Choice>
        <mc:Fallback xmlns="">
          <xdr:sp macro="" textlink="">
            <xdr:nvSpPr>
              <xdr:cNvPr id="0" name=""/>
              <xdr:cNvSpPr>
                <a:spLocks noTextEdit="1"/>
              </xdr:cNvSpPr>
            </xdr:nvSpPr>
            <xdr:spPr>
              <a:xfrm>
                <a:off x="1200150" y="11049000"/>
                <a:ext cx="3181350" cy="2705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 name="Multiplication Sign 10">
            <a:extLst>
              <a:ext uri="{FF2B5EF4-FFF2-40B4-BE49-F238E27FC236}">
                <a16:creationId xmlns:a16="http://schemas.microsoft.com/office/drawing/2014/main" id="{00000000-0008-0000-0000-00000B000000}"/>
              </a:ext>
            </a:extLst>
          </xdr:cNvPr>
          <xdr:cNvSpPr/>
        </xdr:nvSpPr>
        <xdr:spPr>
          <a:xfrm>
            <a:off x="15373350" y="6905625"/>
            <a:ext cx="638175" cy="638175"/>
          </a:xfrm>
          <a:prstGeom prst="mathMultiply">
            <a:avLst/>
          </a:prstGeom>
          <a:solidFill>
            <a:srgbClr val="FF0D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314325</xdr:colOff>
      <xdr:row>32</xdr:row>
      <xdr:rowOff>47625</xdr:rowOff>
    </xdr:from>
    <xdr:to>
      <xdr:col>13</xdr:col>
      <xdr:colOff>1076325</xdr:colOff>
      <xdr:row>46</xdr:row>
      <xdr:rowOff>123825</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86500" y="614362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200024</xdr:colOff>
      <xdr:row>10</xdr:row>
      <xdr:rowOff>152399</xdr:rowOff>
    </xdr:from>
    <xdr:to>
      <xdr:col>16</xdr:col>
      <xdr:colOff>609599</xdr:colOff>
      <xdr:row>46</xdr:row>
      <xdr:rowOff>28574</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0024" y="2066924"/>
              <a:ext cx="10163175" cy="67341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9524</xdr:colOff>
      <xdr:row>0</xdr:row>
      <xdr:rowOff>1</xdr:rowOff>
    </xdr:from>
    <xdr:to>
      <xdr:col>29</xdr:col>
      <xdr:colOff>609599</xdr:colOff>
      <xdr:row>9</xdr:row>
      <xdr:rowOff>161926</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9524" y="1"/>
          <a:ext cx="18278475" cy="1885950"/>
        </a:xfrm>
        <a:prstGeom prst="rect">
          <a:avLst/>
        </a:prstGeom>
        <a:solidFill>
          <a:srgbClr val="FFB52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3600"/>
            <a:t>							</a:t>
          </a:r>
          <a:r>
            <a:rPr lang="en-US" sz="2800" i="0">
              <a:solidFill>
                <a:srgbClr val="7030A0"/>
              </a:solidFill>
              <a:effectLst/>
              <a:latin typeface="Georgia" panose="02040502050405020303" pitchFamily="18" charset="0"/>
              <a:ea typeface="+mn-ea"/>
              <a:cs typeface="+mn-cs"/>
            </a:rPr>
            <a:t>Company Sales Dashboard</a:t>
          </a:r>
          <a:endParaRPr lang="en-US" sz="2800" i="0">
            <a:solidFill>
              <a:srgbClr val="7030A0"/>
            </a:solidFill>
            <a:effectLst/>
            <a:latin typeface="Georgia" panose="02040502050405020303" pitchFamily="18" charset="0"/>
          </a:endParaRPr>
        </a:p>
        <a:p>
          <a:pPr algn="l"/>
          <a:endParaRPr lang="en-US" sz="3600"/>
        </a:p>
      </xdr:txBody>
    </xdr:sp>
    <xdr:clientData/>
  </xdr:twoCellAnchor>
  <xdr:twoCellAnchor>
    <xdr:from>
      <xdr:col>6</xdr:col>
      <xdr:colOff>213360</xdr:colOff>
      <xdr:row>4</xdr:row>
      <xdr:rowOff>36196</xdr:rowOff>
    </xdr:from>
    <xdr:to>
      <xdr:col>11</xdr:col>
      <xdr:colOff>82483</xdr:colOff>
      <xdr:row>9</xdr:row>
      <xdr:rowOff>104776</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3870960" y="807721"/>
          <a:ext cx="2917123" cy="1021080"/>
          <a:chOff x="5372100" y="342900"/>
          <a:chExt cx="3181350" cy="1085851"/>
        </a:xfrm>
      </xdr:grpSpPr>
      <xdr:sp macro="" textlink="">
        <xdr:nvSpPr>
          <xdr:cNvPr id="13" name="Rectangle: Diagonal Corners Rounded 12">
            <a:extLst>
              <a:ext uri="{FF2B5EF4-FFF2-40B4-BE49-F238E27FC236}">
                <a16:creationId xmlns:a16="http://schemas.microsoft.com/office/drawing/2014/main" id="{00000000-0008-0000-0300-00000D000000}"/>
              </a:ext>
            </a:extLst>
          </xdr:cNvPr>
          <xdr:cNvSpPr/>
        </xdr:nvSpPr>
        <xdr:spPr>
          <a:xfrm>
            <a:off x="5372100" y="428625"/>
            <a:ext cx="3095625" cy="1000126"/>
          </a:xfrm>
          <a:prstGeom prst="round2DiagRect">
            <a:avLst/>
          </a:prstGeom>
          <a:solidFill>
            <a:srgbClr val="5A27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Diagonal Corners Rounded 13">
            <a:extLst>
              <a:ext uri="{FF2B5EF4-FFF2-40B4-BE49-F238E27FC236}">
                <a16:creationId xmlns:a16="http://schemas.microsoft.com/office/drawing/2014/main" id="{00000000-0008-0000-0300-00000E000000}"/>
              </a:ext>
            </a:extLst>
          </xdr:cNvPr>
          <xdr:cNvSpPr/>
        </xdr:nvSpPr>
        <xdr:spPr>
          <a:xfrm>
            <a:off x="5457825" y="342900"/>
            <a:ext cx="3095625" cy="100012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5" name="Straight Connector 14">
            <a:extLst>
              <a:ext uri="{FF2B5EF4-FFF2-40B4-BE49-F238E27FC236}">
                <a16:creationId xmlns:a16="http://schemas.microsoft.com/office/drawing/2014/main" id="{00000000-0008-0000-0300-00000F000000}"/>
              </a:ext>
            </a:extLst>
          </xdr:cNvPr>
          <xdr:cNvCxnSpPr/>
        </xdr:nvCxnSpPr>
        <xdr:spPr>
          <a:xfrm>
            <a:off x="6524625" y="496308"/>
            <a:ext cx="0" cy="744803"/>
          </a:xfrm>
          <a:prstGeom prst="line">
            <a:avLst/>
          </a:prstGeom>
          <a:ln w="38100">
            <a:solidFill>
              <a:srgbClr val="5A278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607695</xdr:colOff>
      <xdr:row>4</xdr:row>
      <xdr:rowOff>36196</xdr:rowOff>
    </xdr:from>
    <xdr:to>
      <xdr:col>16</xdr:col>
      <xdr:colOff>476818</xdr:colOff>
      <xdr:row>9</xdr:row>
      <xdr:rowOff>104776</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7313295" y="807721"/>
          <a:ext cx="2917123" cy="1021080"/>
          <a:chOff x="5372100" y="342900"/>
          <a:chExt cx="3181350" cy="1085851"/>
        </a:xfrm>
      </xdr:grpSpPr>
      <xdr:sp macro="" textlink="">
        <xdr:nvSpPr>
          <xdr:cNvPr id="17" name="Rectangle: Diagonal Corners Rounded 16">
            <a:extLst>
              <a:ext uri="{FF2B5EF4-FFF2-40B4-BE49-F238E27FC236}">
                <a16:creationId xmlns:a16="http://schemas.microsoft.com/office/drawing/2014/main" id="{00000000-0008-0000-0300-000011000000}"/>
              </a:ext>
            </a:extLst>
          </xdr:cNvPr>
          <xdr:cNvSpPr/>
        </xdr:nvSpPr>
        <xdr:spPr>
          <a:xfrm>
            <a:off x="5372100" y="428625"/>
            <a:ext cx="3095625" cy="1000126"/>
          </a:xfrm>
          <a:prstGeom prst="round2DiagRect">
            <a:avLst/>
          </a:prstGeom>
          <a:solidFill>
            <a:srgbClr val="5A27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Diagonal Corners Rounded 17">
            <a:extLst>
              <a:ext uri="{FF2B5EF4-FFF2-40B4-BE49-F238E27FC236}">
                <a16:creationId xmlns:a16="http://schemas.microsoft.com/office/drawing/2014/main" id="{00000000-0008-0000-0300-000012000000}"/>
              </a:ext>
            </a:extLst>
          </xdr:cNvPr>
          <xdr:cNvSpPr/>
        </xdr:nvSpPr>
        <xdr:spPr>
          <a:xfrm>
            <a:off x="5457825" y="342900"/>
            <a:ext cx="3095625" cy="100012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Connector 18">
            <a:extLst>
              <a:ext uri="{FF2B5EF4-FFF2-40B4-BE49-F238E27FC236}">
                <a16:creationId xmlns:a16="http://schemas.microsoft.com/office/drawing/2014/main" id="{00000000-0008-0000-0300-000013000000}"/>
              </a:ext>
            </a:extLst>
          </xdr:cNvPr>
          <xdr:cNvCxnSpPr/>
        </xdr:nvCxnSpPr>
        <xdr:spPr>
          <a:xfrm>
            <a:off x="6524625" y="496308"/>
            <a:ext cx="0" cy="744803"/>
          </a:xfrm>
          <a:prstGeom prst="line">
            <a:avLst/>
          </a:prstGeom>
          <a:ln w="38100">
            <a:solidFill>
              <a:srgbClr val="5A278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392430</xdr:colOff>
      <xdr:row>4</xdr:row>
      <xdr:rowOff>36196</xdr:rowOff>
    </xdr:from>
    <xdr:to>
      <xdr:col>22</xdr:col>
      <xdr:colOff>261553</xdr:colOff>
      <xdr:row>9</xdr:row>
      <xdr:rowOff>104776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10755630" y="807721"/>
          <a:ext cx="2917123" cy="1021080"/>
          <a:chOff x="5372100" y="342900"/>
          <a:chExt cx="3181350" cy="1085851"/>
        </a:xfrm>
      </xdr:grpSpPr>
      <xdr:sp macro="" textlink="">
        <xdr:nvSpPr>
          <xdr:cNvPr id="21" name="Rectangle: Diagonal Corners Rounded 20">
            <a:extLst>
              <a:ext uri="{FF2B5EF4-FFF2-40B4-BE49-F238E27FC236}">
                <a16:creationId xmlns:a16="http://schemas.microsoft.com/office/drawing/2014/main" id="{00000000-0008-0000-0300-000015000000}"/>
              </a:ext>
            </a:extLst>
          </xdr:cNvPr>
          <xdr:cNvSpPr/>
        </xdr:nvSpPr>
        <xdr:spPr>
          <a:xfrm>
            <a:off x="5372100" y="428625"/>
            <a:ext cx="3095625" cy="1000126"/>
          </a:xfrm>
          <a:prstGeom prst="round2DiagRect">
            <a:avLst/>
          </a:prstGeom>
          <a:solidFill>
            <a:srgbClr val="5A27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Diagonal Corners Rounded 21">
            <a:extLst>
              <a:ext uri="{FF2B5EF4-FFF2-40B4-BE49-F238E27FC236}">
                <a16:creationId xmlns:a16="http://schemas.microsoft.com/office/drawing/2014/main" id="{00000000-0008-0000-0300-000016000000}"/>
              </a:ext>
            </a:extLst>
          </xdr:cNvPr>
          <xdr:cNvSpPr/>
        </xdr:nvSpPr>
        <xdr:spPr>
          <a:xfrm>
            <a:off x="5457825" y="342900"/>
            <a:ext cx="3095625" cy="100012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Connector 22">
            <a:extLst>
              <a:ext uri="{FF2B5EF4-FFF2-40B4-BE49-F238E27FC236}">
                <a16:creationId xmlns:a16="http://schemas.microsoft.com/office/drawing/2014/main" id="{00000000-0008-0000-0300-000017000000}"/>
              </a:ext>
            </a:extLst>
          </xdr:cNvPr>
          <xdr:cNvCxnSpPr/>
        </xdr:nvCxnSpPr>
        <xdr:spPr>
          <a:xfrm>
            <a:off x="6524625" y="496308"/>
            <a:ext cx="0" cy="744803"/>
          </a:xfrm>
          <a:prstGeom prst="line">
            <a:avLst/>
          </a:prstGeom>
          <a:ln w="38100">
            <a:solidFill>
              <a:srgbClr val="5A278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177165</xdr:colOff>
      <xdr:row>4</xdr:row>
      <xdr:rowOff>36196</xdr:rowOff>
    </xdr:from>
    <xdr:to>
      <xdr:col>28</xdr:col>
      <xdr:colOff>46288</xdr:colOff>
      <xdr:row>9</xdr:row>
      <xdr:rowOff>104776</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4197965" y="807721"/>
          <a:ext cx="2917123" cy="1021080"/>
          <a:chOff x="5372100" y="342900"/>
          <a:chExt cx="3181350" cy="1085851"/>
        </a:xfrm>
      </xdr:grpSpPr>
      <xdr:sp macro="" textlink="">
        <xdr:nvSpPr>
          <xdr:cNvPr id="25" name="Rectangle: Diagonal Corners Rounded 24">
            <a:extLst>
              <a:ext uri="{FF2B5EF4-FFF2-40B4-BE49-F238E27FC236}">
                <a16:creationId xmlns:a16="http://schemas.microsoft.com/office/drawing/2014/main" id="{00000000-0008-0000-0300-000019000000}"/>
              </a:ext>
            </a:extLst>
          </xdr:cNvPr>
          <xdr:cNvSpPr/>
        </xdr:nvSpPr>
        <xdr:spPr>
          <a:xfrm>
            <a:off x="5372100" y="428625"/>
            <a:ext cx="3095625" cy="1000126"/>
          </a:xfrm>
          <a:prstGeom prst="round2DiagRect">
            <a:avLst/>
          </a:prstGeom>
          <a:solidFill>
            <a:srgbClr val="5A27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Diagonal Corners Rounded 25">
            <a:extLst>
              <a:ext uri="{FF2B5EF4-FFF2-40B4-BE49-F238E27FC236}">
                <a16:creationId xmlns:a16="http://schemas.microsoft.com/office/drawing/2014/main" id="{00000000-0008-0000-0300-00001A000000}"/>
              </a:ext>
            </a:extLst>
          </xdr:cNvPr>
          <xdr:cNvSpPr/>
        </xdr:nvSpPr>
        <xdr:spPr>
          <a:xfrm>
            <a:off x="5457825" y="342900"/>
            <a:ext cx="3095625" cy="100012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 name="Straight Connector 26">
            <a:extLst>
              <a:ext uri="{FF2B5EF4-FFF2-40B4-BE49-F238E27FC236}">
                <a16:creationId xmlns:a16="http://schemas.microsoft.com/office/drawing/2014/main" id="{00000000-0008-0000-0300-00001B000000}"/>
              </a:ext>
            </a:extLst>
          </xdr:cNvPr>
          <xdr:cNvCxnSpPr/>
        </xdr:nvCxnSpPr>
        <xdr:spPr>
          <a:xfrm>
            <a:off x="6524625" y="496308"/>
            <a:ext cx="0" cy="744804"/>
          </a:xfrm>
          <a:prstGeom prst="line">
            <a:avLst/>
          </a:prstGeom>
          <a:ln w="38100">
            <a:solidFill>
              <a:srgbClr val="5A278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23</xdr:col>
      <xdr:colOff>333857</xdr:colOff>
      <xdr:row>5</xdr:row>
      <xdr:rowOff>147398</xdr:rowOff>
    </xdr:from>
    <xdr:to>
      <xdr:col>24</xdr:col>
      <xdr:colOff>553053</xdr:colOff>
      <xdr:row>8</xdr:row>
      <xdr:rowOff>16432</xdr:rowOff>
    </xdr:to>
    <xdr:pic>
      <xdr:nvPicPr>
        <xdr:cNvPr id="36" name="Picture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354657" y="1109423"/>
          <a:ext cx="828796" cy="440534"/>
        </a:xfrm>
        <a:prstGeom prst="rect">
          <a:avLst/>
        </a:prstGeom>
      </xdr:spPr>
    </xdr:pic>
    <xdr:clientData/>
  </xdr:twoCellAnchor>
  <xdr:twoCellAnchor editAs="oneCell">
    <xdr:from>
      <xdr:col>18</xdr:col>
      <xdr:colOff>0</xdr:colOff>
      <xdr:row>5</xdr:row>
      <xdr:rowOff>30937</xdr:rowOff>
    </xdr:from>
    <xdr:to>
      <xdr:col>19</xdr:col>
      <xdr:colOff>84729</xdr:colOff>
      <xdr:row>8</xdr:row>
      <xdr:rowOff>0</xdr:rowOff>
    </xdr:to>
    <xdr:pic>
      <xdr:nvPicPr>
        <xdr:cNvPr id="37" name="Picture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72800" y="992962"/>
          <a:ext cx="694329" cy="540563"/>
        </a:xfrm>
        <a:prstGeom prst="rect">
          <a:avLst/>
        </a:prstGeom>
      </xdr:spPr>
    </xdr:pic>
    <xdr:clientData/>
  </xdr:twoCellAnchor>
  <xdr:twoCellAnchor editAs="oneCell">
    <xdr:from>
      <xdr:col>6</xdr:col>
      <xdr:colOff>430498</xdr:colOff>
      <xdr:row>5</xdr:row>
      <xdr:rowOff>9525</xdr:rowOff>
    </xdr:from>
    <xdr:to>
      <xdr:col>7</xdr:col>
      <xdr:colOff>474283</xdr:colOff>
      <xdr:row>8</xdr:row>
      <xdr:rowOff>78105</xdr:rowOff>
    </xdr:to>
    <xdr:pic>
      <xdr:nvPicPr>
        <xdr:cNvPr id="38" name="Picture 37">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88098" y="971550"/>
          <a:ext cx="653385" cy="640080"/>
        </a:xfrm>
        <a:prstGeom prst="rect">
          <a:avLst/>
        </a:prstGeom>
      </xdr:spPr>
    </xdr:pic>
    <xdr:clientData/>
  </xdr:twoCellAnchor>
  <xdr:twoCellAnchor editAs="oneCell">
    <xdr:from>
      <xdr:col>12</xdr:col>
      <xdr:colOff>0</xdr:colOff>
      <xdr:row>5</xdr:row>
      <xdr:rowOff>0</xdr:rowOff>
    </xdr:from>
    <xdr:to>
      <xdr:col>13</xdr:col>
      <xdr:colOff>435706</xdr:colOff>
      <xdr:row>8</xdr:row>
      <xdr:rowOff>12077</xdr:rowOff>
    </xdr:to>
    <xdr:pic>
      <xdr:nvPicPr>
        <xdr:cNvPr id="39" name="Picture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15200" y="962025"/>
          <a:ext cx="1045306" cy="583577"/>
        </a:xfrm>
        <a:prstGeom prst="rect">
          <a:avLst/>
        </a:prstGeom>
      </xdr:spPr>
    </xdr:pic>
    <xdr:clientData/>
  </xdr:twoCellAnchor>
  <xdr:twoCellAnchor>
    <xdr:from>
      <xdr:col>1</xdr:col>
      <xdr:colOff>0</xdr:colOff>
      <xdr:row>4</xdr:row>
      <xdr:rowOff>36196</xdr:rowOff>
    </xdr:from>
    <xdr:to>
      <xdr:col>5</xdr:col>
      <xdr:colOff>516823</xdr:colOff>
      <xdr:row>9</xdr:row>
      <xdr:rowOff>104776</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609600" y="807721"/>
          <a:ext cx="2955223" cy="1021080"/>
          <a:chOff x="609600" y="807721"/>
          <a:chExt cx="2955223" cy="1021080"/>
        </a:xfrm>
      </xdr:grpSpPr>
      <xdr:grpSp>
        <xdr:nvGrpSpPr>
          <xdr:cNvPr id="11" name="Group 10">
            <a:extLst>
              <a:ext uri="{FF2B5EF4-FFF2-40B4-BE49-F238E27FC236}">
                <a16:creationId xmlns:a16="http://schemas.microsoft.com/office/drawing/2014/main" id="{00000000-0008-0000-0300-00000B000000}"/>
              </a:ext>
            </a:extLst>
          </xdr:cNvPr>
          <xdr:cNvGrpSpPr/>
        </xdr:nvGrpSpPr>
        <xdr:grpSpPr>
          <a:xfrm>
            <a:off x="647700" y="807721"/>
            <a:ext cx="2917123" cy="1021080"/>
            <a:chOff x="5372100" y="342900"/>
            <a:chExt cx="3181350" cy="1085851"/>
          </a:xfrm>
        </xdr:grpSpPr>
        <xdr:sp macro="" textlink="">
          <xdr:nvSpPr>
            <xdr:cNvPr id="4" name="Rectangle: Diagonal Corners Rounded 3">
              <a:extLst>
                <a:ext uri="{FF2B5EF4-FFF2-40B4-BE49-F238E27FC236}">
                  <a16:creationId xmlns:a16="http://schemas.microsoft.com/office/drawing/2014/main" id="{00000000-0008-0000-0300-000004000000}"/>
                </a:ext>
              </a:extLst>
            </xdr:cNvPr>
            <xdr:cNvSpPr/>
          </xdr:nvSpPr>
          <xdr:spPr>
            <a:xfrm>
              <a:off x="5372100" y="428625"/>
              <a:ext cx="3095625" cy="1000126"/>
            </a:xfrm>
            <a:prstGeom prst="round2DiagRect">
              <a:avLst/>
            </a:prstGeom>
            <a:solidFill>
              <a:srgbClr val="5A27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Diagonal Corners Rounded 4">
              <a:extLst>
                <a:ext uri="{FF2B5EF4-FFF2-40B4-BE49-F238E27FC236}">
                  <a16:creationId xmlns:a16="http://schemas.microsoft.com/office/drawing/2014/main" id="{00000000-0008-0000-0300-000005000000}"/>
                </a:ext>
              </a:extLst>
            </xdr:cNvPr>
            <xdr:cNvSpPr/>
          </xdr:nvSpPr>
          <xdr:spPr>
            <a:xfrm>
              <a:off x="5457825" y="342900"/>
              <a:ext cx="3095625" cy="100012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8" name="Straight Connector 7">
              <a:extLst>
                <a:ext uri="{FF2B5EF4-FFF2-40B4-BE49-F238E27FC236}">
                  <a16:creationId xmlns:a16="http://schemas.microsoft.com/office/drawing/2014/main" id="{00000000-0008-0000-0300-000008000000}"/>
                </a:ext>
              </a:extLst>
            </xdr:cNvPr>
            <xdr:cNvCxnSpPr/>
          </xdr:nvCxnSpPr>
          <xdr:spPr>
            <a:xfrm>
              <a:off x="6524625" y="496308"/>
              <a:ext cx="0" cy="744803"/>
            </a:xfrm>
            <a:prstGeom prst="line">
              <a:avLst/>
            </a:prstGeom>
            <a:ln w="38100">
              <a:solidFill>
                <a:srgbClr val="5A2781"/>
              </a:solidFill>
            </a:ln>
          </xdr:spPr>
          <xdr:style>
            <a:lnRef idx="1">
              <a:schemeClr val="accent1"/>
            </a:lnRef>
            <a:fillRef idx="0">
              <a:schemeClr val="accent1"/>
            </a:fillRef>
            <a:effectRef idx="0">
              <a:schemeClr val="accent1"/>
            </a:effectRef>
            <a:fontRef idx="minor">
              <a:schemeClr val="tx1"/>
            </a:fontRef>
          </xdr:style>
        </xdr:cxnSp>
      </xdr:grpSp>
      <xdr:pic>
        <xdr:nvPicPr>
          <xdr:cNvPr id="40" name="Picture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600" y="981075"/>
            <a:ext cx="1145329" cy="640080"/>
          </a:xfrm>
          <a:prstGeom prst="rect">
            <a:avLst/>
          </a:prstGeom>
        </xdr:spPr>
      </xdr:pic>
      <xdr:sp macro="" textlink="Worksheet!K1">
        <xdr:nvSpPr>
          <xdr:cNvPr id="41" name="TextBox 40">
            <a:extLst>
              <a:ext uri="{FF2B5EF4-FFF2-40B4-BE49-F238E27FC236}">
                <a16:creationId xmlns:a16="http://schemas.microsoft.com/office/drawing/2014/main" id="{00000000-0008-0000-0300-000029000000}"/>
              </a:ext>
            </a:extLst>
          </xdr:cNvPr>
          <xdr:cNvSpPr txBox="1"/>
        </xdr:nvSpPr>
        <xdr:spPr>
          <a:xfrm>
            <a:off x="1752600" y="942975"/>
            <a:ext cx="15906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D75DB0-5365-4727-87EB-59D1BB094B12}" type="TxLink">
              <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rPr>
              <a:pPr marL="0" indent="0" algn="ctr"/>
              <a:t> $11,651,495 </a:t>
            </a:fld>
            <a:endPar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endParaRPr>
          </a:p>
        </xdr:txBody>
      </xdr:sp>
      <xdr:sp macro="" textlink="Worksheet!J1">
        <xdr:nvSpPr>
          <xdr:cNvPr id="42" name="TextBox 41">
            <a:extLst>
              <a:ext uri="{FF2B5EF4-FFF2-40B4-BE49-F238E27FC236}">
                <a16:creationId xmlns:a16="http://schemas.microsoft.com/office/drawing/2014/main" id="{00000000-0008-0000-0300-00002A000000}"/>
              </a:ext>
            </a:extLst>
          </xdr:cNvPr>
          <xdr:cNvSpPr txBox="1"/>
        </xdr:nvSpPr>
        <xdr:spPr>
          <a:xfrm>
            <a:off x="1809751" y="1322071"/>
            <a:ext cx="1590674" cy="353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9E1303-3B92-4EB5-8564-3219E0A7A176}" type="TxLink">
              <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rPr>
              <a:pPr marL="0" indent="0" algn="ctr"/>
              <a:t>MERCEDES</a:t>
            </a:fld>
            <a:endPar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endParaRPr>
          </a:p>
        </xdr:txBody>
      </xdr:sp>
    </xdr:grpSp>
    <xdr:clientData/>
  </xdr:twoCellAnchor>
  <xdr:twoCellAnchor>
    <xdr:from>
      <xdr:col>8</xdr:col>
      <xdr:colOff>152400</xdr:colOff>
      <xdr:row>4</xdr:row>
      <xdr:rowOff>180975</xdr:rowOff>
    </xdr:from>
    <xdr:to>
      <xdr:col>10</xdr:col>
      <xdr:colOff>523875</xdr:colOff>
      <xdr:row>7</xdr:row>
      <xdr:rowOff>85725</xdr:rowOff>
    </xdr:to>
    <xdr:sp macro="" textlink="Worksheet!K2">
      <xdr:nvSpPr>
        <xdr:cNvPr id="43" name="TextBox 42">
          <a:extLst>
            <a:ext uri="{FF2B5EF4-FFF2-40B4-BE49-F238E27FC236}">
              <a16:creationId xmlns:a16="http://schemas.microsoft.com/office/drawing/2014/main" id="{00000000-0008-0000-0300-00002B000000}"/>
            </a:ext>
          </a:extLst>
        </xdr:cNvPr>
        <xdr:cNvSpPr txBox="1"/>
      </xdr:nvSpPr>
      <xdr:spPr>
        <a:xfrm>
          <a:off x="5029200" y="952500"/>
          <a:ext cx="15906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1BB649-F657-40A5-A351-0C55F865CCAA}" type="TxLink">
            <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rPr>
            <a:pPr marL="0" indent="0" algn="ctr"/>
            <a:t> $7,830,347 </a:t>
          </a:fld>
          <a:endPar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endParaRPr>
        </a:p>
      </xdr:txBody>
    </xdr:sp>
    <xdr:clientData/>
  </xdr:twoCellAnchor>
  <xdr:twoCellAnchor>
    <xdr:from>
      <xdr:col>8</xdr:col>
      <xdr:colOff>95251</xdr:colOff>
      <xdr:row>6</xdr:row>
      <xdr:rowOff>169546</xdr:rowOff>
    </xdr:from>
    <xdr:to>
      <xdr:col>10</xdr:col>
      <xdr:colOff>466725</xdr:colOff>
      <xdr:row>8</xdr:row>
      <xdr:rowOff>142169</xdr:rowOff>
    </xdr:to>
    <xdr:sp macro="" textlink="Worksheet!J2">
      <xdr:nvSpPr>
        <xdr:cNvPr id="44" name="TextBox 43">
          <a:extLst>
            <a:ext uri="{FF2B5EF4-FFF2-40B4-BE49-F238E27FC236}">
              <a16:creationId xmlns:a16="http://schemas.microsoft.com/office/drawing/2014/main" id="{00000000-0008-0000-0300-00002C000000}"/>
            </a:ext>
          </a:extLst>
        </xdr:cNvPr>
        <xdr:cNvSpPr txBox="1"/>
      </xdr:nvSpPr>
      <xdr:spPr>
        <a:xfrm>
          <a:off x="4972051" y="1322071"/>
          <a:ext cx="1590674" cy="353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4070CB9-D454-41D7-9F56-2F39C470F2D9}" type="TxLink">
            <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rPr>
            <a:pPr marL="0" indent="0" algn="ctr"/>
            <a:t>BMW</a:t>
          </a:fld>
          <a:endPar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13</xdr:col>
      <xdr:colOff>514350</xdr:colOff>
      <xdr:row>4</xdr:row>
      <xdr:rowOff>171450</xdr:rowOff>
    </xdr:from>
    <xdr:to>
      <xdr:col>16</xdr:col>
      <xdr:colOff>276225</xdr:colOff>
      <xdr:row>7</xdr:row>
      <xdr:rowOff>76200</xdr:rowOff>
    </xdr:to>
    <xdr:sp macro="" textlink="Worksheet!K3">
      <xdr:nvSpPr>
        <xdr:cNvPr id="45" name="TextBox 44">
          <a:extLst>
            <a:ext uri="{FF2B5EF4-FFF2-40B4-BE49-F238E27FC236}">
              <a16:creationId xmlns:a16="http://schemas.microsoft.com/office/drawing/2014/main" id="{00000000-0008-0000-0300-00002D000000}"/>
            </a:ext>
          </a:extLst>
        </xdr:cNvPr>
        <xdr:cNvSpPr txBox="1"/>
      </xdr:nvSpPr>
      <xdr:spPr>
        <a:xfrm>
          <a:off x="8439150" y="942975"/>
          <a:ext cx="15906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190D75-83A7-4D32-A8A5-D29B136FA218}" type="TxLink">
            <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rPr>
            <a:pPr marL="0" indent="0" algn="ctr"/>
            <a:t> $16,905,079 </a:t>
          </a:fld>
          <a:endPar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endParaRPr>
        </a:p>
      </xdr:txBody>
    </xdr:sp>
    <xdr:clientData/>
  </xdr:twoCellAnchor>
  <xdr:twoCellAnchor>
    <xdr:from>
      <xdr:col>13</xdr:col>
      <xdr:colOff>571501</xdr:colOff>
      <xdr:row>6</xdr:row>
      <xdr:rowOff>169546</xdr:rowOff>
    </xdr:from>
    <xdr:to>
      <xdr:col>16</xdr:col>
      <xdr:colOff>333375</xdr:colOff>
      <xdr:row>8</xdr:row>
      <xdr:rowOff>142169</xdr:rowOff>
    </xdr:to>
    <xdr:sp macro="" textlink="Worksheet!J3">
      <xdr:nvSpPr>
        <xdr:cNvPr id="46" name="TextBox 45">
          <a:extLst>
            <a:ext uri="{FF2B5EF4-FFF2-40B4-BE49-F238E27FC236}">
              <a16:creationId xmlns:a16="http://schemas.microsoft.com/office/drawing/2014/main" id="{00000000-0008-0000-0300-00002E000000}"/>
            </a:ext>
          </a:extLst>
        </xdr:cNvPr>
        <xdr:cNvSpPr txBox="1"/>
      </xdr:nvSpPr>
      <xdr:spPr>
        <a:xfrm>
          <a:off x="8496301" y="1322071"/>
          <a:ext cx="1590674" cy="353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DF8C747-0220-4D0F-ABF1-6CC1144E11C9}" type="TxLink">
            <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rPr>
            <a:pPr marL="0" indent="0" algn="ctr"/>
            <a:t>FORD</a:t>
          </a:fld>
          <a:endPar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19</xdr:col>
      <xdr:colOff>295275</xdr:colOff>
      <xdr:row>4</xdr:row>
      <xdr:rowOff>171450</xdr:rowOff>
    </xdr:from>
    <xdr:to>
      <xdr:col>22</xdr:col>
      <xdr:colOff>57150</xdr:colOff>
      <xdr:row>7</xdr:row>
      <xdr:rowOff>76200</xdr:rowOff>
    </xdr:to>
    <xdr:sp macro="" textlink="Worksheet!K4">
      <xdr:nvSpPr>
        <xdr:cNvPr id="47" name="TextBox 46">
          <a:extLst>
            <a:ext uri="{FF2B5EF4-FFF2-40B4-BE49-F238E27FC236}">
              <a16:creationId xmlns:a16="http://schemas.microsoft.com/office/drawing/2014/main" id="{00000000-0008-0000-0300-00002F000000}"/>
            </a:ext>
          </a:extLst>
        </xdr:cNvPr>
        <xdr:cNvSpPr txBox="1"/>
      </xdr:nvSpPr>
      <xdr:spPr>
        <a:xfrm>
          <a:off x="11877675" y="942975"/>
          <a:ext cx="15906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8DC311-C6EC-49BF-81D4-0876722ADA22}" type="TxLink">
            <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rPr>
            <a:pPr marL="0" indent="0" algn="ctr"/>
            <a:t> $10,361,173 </a:t>
          </a:fld>
          <a:endPar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endParaRPr>
        </a:p>
      </xdr:txBody>
    </xdr:sp>
    <xdr:clientData/>
  </xdr:twoCellAnchor>
  <xdr:twoCellAnchor>
    <xdr:from>
      <xdr:col>19</xdr:col>
      <xdr:colOff>295276</xdr:colOff>
      <xdr:row>6</xdr:row>
      <xdr:rowOff>169546</xdr:rowOff>
    </xdr:from>
    <xdr:to>
      <xdr:col>22</xdr:col>
      <xdr:colOff>57150</xdr:colOff>
      <xdr:row>8</xdr:row>
      <xdr:rowOff>142169</xdr:rowOff>
    </xdr:to>
    <xdr:sp macro="" textlink="Worksheet!J4">
      <xdr:nvSpPr>
        <xdr:cNvPr id="48" name="TextBox 47">
          <a:extLst>
            <a:ext uri="{FF2B5EF4-FFF2-40B4-BE49-F238E27FC236}">
              <a16:creationId xmlns:a16="http://schemas.microsoft.com/office/drawing/2014/main" id="{00000000-0008-0000-0300-000030000000}"/>
            </a:ext>
          </a:extLst>
        </xdr:cNvPr>
        <xdr:cNvSpPr txBox="1"/>
      </xdr:nvSpPr>
      <xdr:spPr>
        <a:xfrm>
          <a:off x="11877676" y="1322071"/>
          <a:ext cx="1590674" cy="353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EA4142E-EA01-4B99-A706-1AA9944E9283}" type="TxLink">
            <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rPr>
            <a:pPr marL="0" indent="0" algn="ctr"/>
            <a:t>MAZDA</a:t>
          </a:fld>
          <a:endPar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25</xdr:col>
      <xdr:colOff>0</xdr:colOff>
      <xdr:row>4</xdr:row>
      <xdr:rowOff>171450</xdr:rowOff>
    </xdr:from>
    <xdr:to>
      <xdr:col>27</xdr:col>
      <xdr:colOff>371475</xdr:colOff>
      <xdr:row>7</xdr:row>
      <xdr:rowOff>76200</xdr:rowOff>
    </xdr:to>
    <xdr:sp macro="" textlink="Worksheet!K5">
      <xdr:nvSpPr>
        <xdr:cNvPr id="49" name="TextBox 48">
          <a:extLst>
            <a:ext uri="{FF2B5EF4-FFF2-40B4-BE49-F238E27FC236}">
              <a16:creationId xmlns:a16="http://schemas.microsoft.com/office/drawing/2014/main" id="{00000000-0008-0000-0300-000031000000}"/>
            </a:ext>
          </a:extLst>
        </xdr:cNvPr>
        <xdr:cNvSpPr txBox="1"/>
      </xdr:nvSpPr>
      <xdr:spPr>
        <a:xfrm>
          <a:off x="15240000" y="942975"/>
          <a:ext cx="159067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3AFD6C-AE28-4418-A03C-288926854286}" type="TxLink">
            <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rPr>
            <a:pPr marL="0" indent="0" algn="ctr"/>
            <a:t> $15,846,811 </a:t>
          </a:fld>
          <a:endParaRPr lang="en-US" sz="1400" b="0" i="0" u="none" strike="noStrike">
            <a:solidFill>
              <a:srgbClr val="00B050"/>
            </a:solidFill>
            <a:latin typeface="Lato" panose="020F0502020204030203" pitchFamily="34" charset="0"/>
            <a:ea typeface="Ebrima" panose="02000000000000000000" pitchFamily="2" charset="0"/>
            <a:cs typeface="Ebrima" panose="02000000000000000000" pitchFamily="2" charset="0"/>
          </a:endParaRPr>
        </a:p>
      </xdr:txBody>
    </xdr:sp>
    <xdr:clientData/>
  </xdr:twoCellAnchor>
  <xdr:twoCellAnchor>
    <xdr:from>
      <xdr:col>25</xdr:col>
      <xdr:colOff>57151</xdr:colOff>
      <xdr:row>6</xdr:row>
      <xdr:rowOff>169546</xdr:rowOff>
    </xdr:from>
    <xdr:to>
      <xdr:col>27</xdr:col>
      <xdr:colOff>428625</xdr:colOff>
      <xdr:row>8</xdr:row>
      <xdr:rowOff>142169</xdr:rowOff>
    </xdr:to>
    <xdr:sp macro="" textlink="Worksheet!J5">
      <xdr:nvSpPr>
        <xdr:cNvPr id="50" name="TextBox 49">
          <a:extLst>
            <a:ext uri="{FF2B5EF4-FFF2-40B4-BE49-F238E27FC236}">
              <a16:creationId xmlns:a16="http://schemas.microsoft.com/office/drawing/2014/main" id="{00000000-0008-0000-0300-000032000000}"/>
            </a:ext>
          </a:extLst>
        </xdr:cNvPr>
        <xdr:cNvSpPr txBox="1"/>
      </xdr:nvSpPr>
      <xdr:spPr>
        <a:xfrm>
          <a:off x="15297151" y="1322071"/>
          <a:ext cx="1590674" cy="353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A1D30F9-99EA-4E92-8013-C77B0310E7CB}" type="TxLink">
            <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rPr>
            <a:pPr marL="0" indent="0" algn="ctr"/>
            <a:t>CHEVROLET</a:t>
          </a:fld>
          <a:endParaRPr lang="en-US" sz="1800" b="1" i="0" u="none" strike="noStrike">
            <a:solidFill>
              <a:srgbClr val="000000"/>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20</xdr:col>
      <xdr:colOff>485775</xdr:colOff>
      <xdr:row>0</xdr:row>
      <xdr:rowOff>47625</xdr:rowOff>
    </xdr:from>
    <xdr:to>
      <xdr:col>24</xdr:col>
      <xdr:colOff>28574</xdr:colOff>
      <xdr:row>2</xdr:row>
      <xdr:rowOff>123825</xdr:rowOff>
    </xdr:to>
    <xdr:sp macro="[0]!RectangleDiagonalCornersRounded18449_Click" textlink="">
      <xdr:nvSpPr>
        <xdr:cNvPr id="18450" name="Rectangle: Diagonal Corners Rounded 18449">
          <a:extLst>
            <a:ext uri="{FF2B5EF4-FFF2-40B4-BE49-F238E27FC236}">
              <a16:creationId xmlns:a16="http://schemas.microsoft.com/office/drawing/2014/main" id="{00000000-0008-0000-0300-000012480000}"/>
            </a:ext>
          </a:extLst>
        </xdr:cNvPr>
        <xdr:cNvSpPr/>
      </xdr:nvSpPr>
      <xdr:spPr>
        <a:xfrm>
          <a:off x="12677775" y="47625"/>
          <a:ext cx="1981199" cy="466725"/>
        </a:xfrm>
        <a:prstGeom prst="round2Diag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i="1" u="sng">
              <a:solidFill>
                <a:schemeClr val="lt1"/>
              </a:solidFill>
              <a:effectLst/>
              <a:latin typeface="+mn-lt"/>
              <a:ea typeface="+mn-ea"/>
              <a:cs typeface="+mn-cs"/>
            </a:rPr>
            <a:t>State</a:t>
          </a:r>
          <a:r>
            <a:rPr lang="en-US" sz="2400" i="1" u="sng" baseline="0">
              <a:solidFill>
                <a:schemeClr val="lt1"/>
              </a:solidFill>
              <a:effectLst/>
              <a:latin typeface="+mn-lt"/>
              <a:ea typeface="+mn-ea"/>
              <a:cs typeface="+mn-cs"/>
            </a:rPr>
            <a:t> Report</a:t>
          </a:r>
          <a:endParaRPr lang="en-US" sz="2400" i="1" u="sng">
            <a:effectLst/>
          </a:endParaRPr>
        </a:p>
      </xdr:txBody>
    </xdr:sp>
    <xdr:clientData/>
  </xdr:twoCellAnchor>
  <xdr:twoCellAnchor>
    <xdr:from>
      <xdr:col>23</xdr:col>
      <xdr:colOff>504825</xdr:colOff>
      <xdr:row>10</xdr:row>
      <xdr:rowOff>161920</xdr:rowOff>
    </xdr:from>
    <xdr:to>
      <xdr:col>28</xdr:col>
      <xdr:colOff>609599</xdr:colOff>
      <xdr:row>17</xdr:row>
      <xdr:rowOff>85726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14525625" y="2076445"/>
          <a:ext cx="3152774" cy="1257306"/>
          <a:chOff x="13506450" y="4867269"/>
          <a:chExt cx="3190874" cy="1295406"/>
        </a:xfrm>
      </xdr:grpSpPr>
      <xdr:grpSp>
        <xdr:nvGrpSpPr>
          <xdr:cNvPr id="53" name="Group 52">
            <a:extLst>
              <a:ext uri="{FF2B5EF4-FFF2-40B4-BE49-F238E27FC236}">
                <a16:creationId xmlns:a16="http://schemas.microsoft.com/office/drawing/2014/main" id="{00000000-0008-0000-0300-000035000000}"/>
              </a:ext>
            </a:extLst>
          </xdr:cNvPr>
          <xdr:cNvGrpSpPr/>
        </xdr:nvGrpSpPr>
        <xdr:grpSpPr>
          <a:xfrm>
            <a:off x="13506450" y="4867269"/>
            <a:ext cx="3190874" cy="1295406"/>
            <a:chOff x="13506450" y="4867269"/>
            <a:chExt cx="3190874" cy="1295406"/>
          </a:xfrm>
        </xdr:grpSpPr>
        <xdr:sp macro="" textlink="">
          <xdr:nvSpPr>
            <xdr:cNvPr id="32" name="Rectangle: Diagonal Corners Rounded 31">
              <a:extLst>
                <a:ext uri="{FF2B5EF4-FFF2-40B4-BE49-F238E27FC236}">
                  <a16:creationId xmlns:a16="http://schemas.microsoft.com/office/drawing/2014/main" id="{00000000-0008-0000-0300-000020000000}"/>
                </a:ext>
              </a:extLst>
            </xdr:cNvPr>
            <xdr:cNvSpPr/>
          </xdr:nvSpPr>
          <xdr:spPr>
            <a:xfrm>
              <a:off x="13506450" y="5257800"/>
              <a:ext cx="3181350" cy="904875"/>
            </a:xfrm>
            <a:prstGeom prst="round2Diag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n-US" sz="3600"/>
            </a:p>
          </xdr:txBody>
        </xdr:sp>
        <xdr:sp macro="" textlink="">
          <xdr:nvSpPr>
            <xdr:cNvPr id="30" name="Rectangle: Diagonal Corners Rounded 29">
              <a:extLst>
                <a:ext uri="{FF2B5EF4-FFF2-40B4-BE49-F238E27FC236}">
                  <a16:creationId xmlns:a16="http://schemas.microsoft.com/office/drawing/2014/main" id="{00000000-0008-0000-0300-00001E000000}"/>
                </a:ext>
              </a:extLst>
            </xdr:cNvPr>
            <xdr:cNvSpPr/>
          </xdr:nvSpPr>
          <xdr:spPr>
            <a:xfrm>
              <a:off x="13506450" y="4867269"/>
              <a:ext cx="3190874" cy="838200"/>
            </a:xfrm>
            <a:prstGeom prst="round2DiagRect">
              <a:avLst/>
            </a:prstGeom>
            <a:solidFill>
              <a:srgbClr val="7030A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2800">
                  <a:solidFill>
                    <a:schemeClr val="bg1"/>
                  </a:solidFill>
                  <a:effectLst/>
                  <a:latin typeface="+mn-lt"/>
                  <a:ea typeface="+mn-ea"/>
                  <a:cs typeface="+mn-cs"/>
                </a:rPr>
                <a:t>Net Sale Amount</a:t>
              </a:r>
              <a:endParaRPr lang="en-US" sz="2800">
                <a:solidFill>
                  <a:schemeClr val="bg1"/>
                </a:solidFill>
                <a:effectLst/>
              </a:endParaRPr>
            </a:p>
          </xdr:txBody>
        </xdr:sp>
        <xdr:sp macro="" textlink="Worksheet!J11">
          <xdr:nvSpPr>
            <xdr:cNvPr id="52" name="TextBox 51">
              <a:extLst>
                <a:ext uri="{FF2B5EF4-FFF2-40B4-BE49-F238E27FC236}">
                  <a16:creationId xmlns:a16="http://schemas.microsoft.com/office/drawing/2014/main" id="{00000000-0008-0000-0300-000034000000}"/>
                </a:ext>
              </a:extLst>
            </xdr:cNvPr>
            <xdr:cNvSpPr txBox="1"/>
          </xdr:nvSpPr>
          <xdr:spPr>
            <a:xfrm>
              <a:off x="14058900" y="5743575"/>
              <a:ext cx="2143125" cy="361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0D76FC-C98B-4E7E-B231-879D1A00551C}" type="TxLink">
                <a:rPr lang="en-US" sz="2400" b="0" i="0" u="none" strike="noStrike">
                  <a:solidFill>
                    <a:srgbClr val="00B050"/>
                  </a:solidFill>
                  <a:latin typeface="Calibri"/>
                  <a:cs typeface="Calibri"/>
                </a:rPr>
                <a:pPr/>
                <a:t> $62,594,905 </a:t>
              </a:fld>
              <a:endParaRPr lang="en-US" sz="2400">
                <a:solidFill>
                  <a:srgbClr val="00B050"/>
                </a:solidFill>
              </a:endParaRPr>
            </a:p>
          </xdr:txBody>
        </xdr:sp>
      </xdr:grpSp>
      <xdr:pic>
        <xdr:nvPicPr>
          <xdr:cNvPr id="7" name="Graphic 6" descr="Money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3603348" y="4965411"/>
            <a:ext cx="482911" cy="482910"/>
          </a:xfrm>
          <a:prstGeom prst="rect">
            <a:avLst/>
          </a:prstGeom>
        </xdr:spPr>
      </xdr:pic>
    </xdr:grpSp>
    <xdr:clientData/>
  </xdr:twoCellAnchor>
  <xdr:twoCellAnchor>
    <xdr:from>
      <xdr:col>23</xdr:col>
      <xdr:colOff>485893</xdr:colOff>
      <xdr:row>17</xdr:row>
      <xdr:rowOff>180975</xdr:rowOff>
    </xdr:from>
    <xdr:to>
      <xdr:col>29</xdr:col>
      <xdr:colOff>9524</xdr:colOff>
      <xdr:row>24</xdr:row>
      <xdr:rowOff>171450</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14506693" y="3429000"/>
          <a:ext cx="3181231" cy="1323975"/>
          <a:chOff x="14373344" y="6267450"/>
          <a:chExt cx="3209806" cy="1285875"/>
        </a:xfrm>
      </xdr:grpSpPr>
      <xdr:grpSp>
        <xdr:nvGrpSpPr>
          <xdr:cNvPr id="54" name="Group 53">
            <a:extLst>
              <a:ext uri="{FF2B5EF4-FFF2-40B4-BE49-F238E27FC236}">
                <a16:creationId xmlns:a16="http://schemas.microsoft.com/office/drawing/2014/main" id="{00000000-0008-0000-0300-000036000000}"/>
              </a:ext>
            </a:extLst>
          </xdr:cNvPr>
          <xdr:cNvGrpSpPr/>
        </xdr:nvGrpSpPr>
        <xdr:grpSpPr>
          <a:xfrm>
            <a:off x="14392275" y="6267450"/>
            <a:ext cx="3190875" cy="1285875"/>
            <a:chOff x="13506450" y="4876800"/>
            <a:chExt cx="3190875" cy="1285875"/>
          </a:xfrm>
        </xdr:grpSpPr>
        <xdr:sp macro="" textlink="">
          <xdr:nvSpPr>
            <xdr:cNvPr id="55" name="Rectangle: Diagonal Corners Rounded 54">
              <a:extLst>
                <a:ext uri="{FF2B5EF4-FFF2-40B4-BE49-F238E27FC236}">
                  <a16:creationId xmlns:a16="http://schemas.microsoft.com/office/drawing/2014/main" id="{00000000-0008-0000-0300-000037000000}"/>
                </a:ext>
              </a:extLst>
            </xdr:cNvPr>
            <xdr:cNvSpPr/>
          </xdr:nvSpPr>
          <xdr:spPr>
            <a:xfrm>
              <a:off x="13506450" y="5257800"/>
              <a:ext cx="3181350" cy="904875"/>
            </a:xfrm>
            <a:prstGeom prst="round2Diag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n-US" sz="3600"/>
            </a:p>
          </xdr:txBody>
        </xdr:sp>
        <xdr:sp macro="" textlink="">
          <xdr:nvSpPr>
            <xdr:cNvPr id="56" name="Rectangle: Diagonal Corners Rounded 55">
              <a:extLst>
                <a:ext uri="{FF2B5EF4-FFF2-40B4-BE49-F238E27FC236}">
                  <a16:creationId xmlns:a16="http://schemas.microsoft.com/office/drawing/2014/main" id="{00000000-0008-0000-0300-000038000000}"/>
                </a:ext>
              </a:extLst>
            </xdr:cNvPr>
            <xdr:cNvSpPr/>
          </xdr:nvSpPr>
          <xdr:spPr>
            <a:xfrm>
              <a:off x="13506621" y="4876800"/>
              <a:ext cx="3190704" cy="838200"/>
            </a:xfrm>
            <a:prstGeom prst="round2DiagRect">
              <a:avLst/>
            </a:prstGeom>
            <a:solidFill>
              <a:srgbClr val="7030A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2400">
                  <a:solidFill>
                    <a:schemeClr val="bg1"/>
                  </a:solidFill>
                  <a:effectLst/>
                  <a:latin typeface="+mn-lt"/>
                  <a:ea typeface="+mn-ea"/>
                  <a:cs typeface="+mn-cs"/>
                </a:rPr>
                <a:t>Target Sale Amount</a:t>
              </a:r>
              <a:endParaRPr lang="en-US" sz="2400">
                <a:solidFill>
                  <a:schemeClr val="bg1"/>
                </a:solidFill>
                <a:effectLst/>
              </a:endParaRPr>
            </a:p>
          </xdr:txBody>
        </xdr:sp>
        <xdr:sp macro="" textlink="Worksheet!J12">
          <xdr:nvSpPr>
            <xdr:cNvPr id="57" name="TextBox 56">
              <a:extLst>
                <a:ext uri="{FF2B5EF4-FFF2-40B4-BE49-F238E27FC236}">
                  <a16:creationId xmlns:a16="http://schemas.microsoft.com/office/drawing/2014/main" id="{00000000-0008-0000-0300-000039000000}"/>
                </a:ext>
              </a:extLst>
            </xdr:cNvPr>
            <xdr:cNvSpPr txBox="1"/>
          </xdr:nvSpPr>
          <xdr:spPr>
            <a:xfrm>
              <a:off x="14058900" y="5743575"/>
              <a:ext cx="2143125" cy="361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DAAD0A8-D239-41B8-8414-F3C443D4B859}" type="TxLink">
                <a:rPr lang="en-US" sz="2400" b="0" i="0" u="none" strike="noStrike">
                  <a:solidFill>
                    <a:schemeClr val="tx1"/>
                  </a:solidFill>
                  <a:latin typeface="Calibri"/>
                  <a:ea typeface="+mn-ea"/>
                  <a:cs typeface="Calibri"/>
                </a:rPr>
                <a:pPr marL="0" indent="0"/>
                <a:t> $70,419,511 </a:t>
              </a:fld>
              <a:endParaRPr lang="en-US" sz="2400" b="0" i="0" u="none" strike="noStrike">
                <a:solidFill>
                  <a:schemeClr val="tx1"/>
                </a:solidFill>
                <a:latin typeface="Calibri"/>
                <a:ea typeface="+mn-ea"/>
                <a:cs typeface="Calibri"/>
              </a:endParaRPr>
            </a:p>
          </xdr:txBody>
        </xdr:sp>
      </xdr:grpSp>
      <xdr:pic>
        <xdr:nvPicPr>
          <xdr:cNvPr id="10" name="Graphic 9" descr="Bullseye with solid fill">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4373344" y="6411232"/>
            <a:ext cx="612000" cy="612000"/>
          </a:xfrm>
          <a:prstGeom prst="rect">
            <a:avLst/>
          </a:prstGeom>
        </xdr:spPr>
      </xdr:pic>
    </xdr:grpSp>
    <xdr:clientData/>
  </xdr:twoCellAnchor>
  <xdr:twoCellAnchor>
    <xdr:from>
      <xdr:col>24</xdr:col>
      <xdr:colOff>266700</xdr:colOff>
      <xdr:row>0</xdr:row>
      <xdr:rowOff>47625</xdr:rowOff>
    </xdr:from>
    <xdr:to>
      <xdr:col>27</xdr:col>
      <xdr:colOff>419099</xdr:colOff>
      <xdr:row>2</xdr:row>
      <xdr:rowOff>123825</xdr:rowOff>
    </xdr:to>
    <xdr:sp macro="[0]!RectangleDiagonalCornersRounded18450_Click" textlink="">
      <xdr:nvSpPr>
        <xdr:cNvPr id="18451" name="Rectangle: Diagonal Corners Rounded 18450">
          <a:extLst>
            <a:ext uri="{FF2B5EF4-FFF2-40B4-BE49-F238E27FC236}">
              <a16:creationId xmlns:a16="http://schemas.microsoft.com/office/drawing/2014/main" id="{00000000-0008-0000-0300-000013480000}"/>
            </a:ext>
          </a:extLst>
        </xdr:cNvPr>
        <xdr:cNvSpPr/>
      </xdr:nvSpPr>
      <xdr:spPr>
        <a:xfrm>
          <a:off x="14897100" y="47625"/>
          <a:ext cx="1981199" cy="466725"/>
        </a:xfrm>
        <a:prstGeom prst="round2Diag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i="1" u="sng"/>
            <a:t>Sellers Report</a:t>
          </a:r>
        </a:p>
      </xdr:txBody>
    </xdr:sp>
    <xdr:clientData/>
  </xdr:twoCellAnchor>
  <xdr:twoCellAnchor>
    <xdr:from>
      <xdr:col>17</xdr:col>
      <xdr:colOff>0</xdr:colOff>
      <xdr:row>25</xdr:row>
      <xdr:rowOff>133350</xdr:rowOff>
    </xdr:from>
    <xdr:to>
      <xdr:col>29</xdr:col>
      <xdr:colOff>295275</xdr:colOff>
      <xdr:row>46</xdr:row>
      <xdr:rowOff>38099</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352425</xdr:colOff>
          <xdr:row>0</xdr:row>
          <xdr:rowOff>66675</xdr:rowOff>
        </xdr:from>
        <xdr:to>
          <xdr:col>20</xdr:col>
          <xdr:colOff>161925</xdr:colOff>
          <xdr:row>3</xdr:row>
          <xdr:rowOff>161925</xdr:rowOff>
        </xdr:to>
        <xdr:sp macro="" textlink="">
          <xdr:nvSpPr>
            <xdr:cNvPr id="18433" name="ListBox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609599</xdr:colOff>
      <xdr:row>9</xdr:row>
      <xdr:rowOff>180974</xdr:rowOff>
    </xdr:from>
    <xdr:to>
      <xdr:col>23</xdr:col>
      <xdr:colOff>390524</xdr:colOff>
      <xdr:row>25</xdr:row>
      <xdr:rowOff>95250</xdr:rowOff>
    </xdr:to>
    <xdr:graphicFrame macro="">
      <xdr:nvGraphicFramePr>
        <xdr:cNvPr id="51" name="Chart 2">
          <a:extLst>
            <a:ext uri="{FF2B5EF4-FFF2-40B4-BE49-F238E27FC236}">
              <a16:creationId xmlns:a16="http://schemas.microsoft.com/office/drawing/2014/main" id="{00000000-0008-0000-03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495300</xdr:colOff>
      <xdr:row>6</xdr:row>
      <xdr:rowOff>114300</xdr:rowOff>
    </xdr:from>
    <xdr:to>
      <xdr:col>26</xdr:col>
      <xdr:colOff>495300</xdr:colOff>
      <xdr:row>43</xdr:row>
      <xdr:rowOff>104775</xdr:rowOff>
    </xdr:to>
    <xdr:grpSp>
      <xdr:nvGrpSpPr>
        <xdr:cNvPr id="34" name="top10" hidden="1">
          <a:extLst>
            <a:ext uri="{FF2B5EF4-FFF2-40B4-BE49-F238E27FC236}">
              <a16:creationId xmlns:a16="http://schemas.microsoft.com/office/drawing/2014/main" id="{00000000-0008-0000-0300-000022000000}"/>
            </a:ext>
          </a:extLst>
        </xdr:cNvPr>
        <xdr:cNvGrpSpPr/>
      </xdr:nvGrpSpPr>
      <xdr:grpSpPr>
        <a:xfrm>
          <a:off x="2324100" y="1266825"/>
          <a:ext cx="14020800" cy="7038975"/>
          <a:chOff x="1028700" y="6858000"/>
          <a:chExt cx="15011400" cy="7038975"/>
        </a:xfrm>
      </xdr:grpSpPr>
      <xdr:sp macro="" textlink="">
        <xdr:nvSpPr>
          <xdr:cNvPr id="59" name="Rectangle 58" hidden="1">
            <a:extLst>
              <a:ext uri="{FF2B5EF4-FFF2-40B4-BE49-F238E27FC236}">
                <a16:creationId xmlns:a16="http://schemas.microsoft.com/office/drawing/2014/main" id="{00000000-0008-0000-0300-00003B000000}"/>
              </a:ext>
            </a:extLst>
          </xdr:cNvPr>
          <xdr:cNvSpPr/>
        </xdr:nvSpPr>
        <xdr:spPr>
          <a:xfrm>
            <a:off x="1028700" y="6858000"/>
            <a:ext cx="15011400" cy="7038975"/>
          </a:xfrm>
          <a:prstGeom prst="rect">
            <a:avLst/>
          </a:prstGeom>
          <a:solidFill>
            <a:srgbClr val="4472C4">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2" name="Chart 61" hidden="1">
            <a:extLst>
              <a:ext uri="{FF2B5EF4-FFF2-40B4-BE49-F238E27FC236}">
                <a16:creationId xmlns:a16="http://schemas.microsoft.com/office/drawing/2014/main" id="{00000000-0008-0000-0300-00003E000000}"/>
              </a:ext>
            </a:extLst>
          </xdr:cNvPr>
          <xdr:cNvGraphicFramePr/>
        </xdr:nvGraphicFramePr>
        <xdr:xfrm>
          <a:off x="4442791" y="7067550"/>
          <a:ext cx="10896599" cy="6477000"/>
        </xdr:xfrm>
        <a:graphic>
          <a:graphicData uri="http://schemas.openxmlformats.org/drawingml/2006/chart">
            <c:chart xmlns:c="http://schemas.openxmlformats.org/drawingml/2006/chart" xmlns:r="http://schemas.openxmlformats.org/officeDocument/2006/relationships" r:id="rId13"/>
          </a:graphicData>
        </a:graphic>
      </xdr:graphicFrame>
      <mc:AlternateContent xmlns:mc="http://schemas.openxmlformats.org/markup-compatibility/2006" xmlns:a14="http://schemas.microsoft.com/office/drawing/2010/main">
        <mc:Choice Requires="a14">
          <xdr:graphicFrame macro="">
            <xdr:nvGraphicFramePr>
              <xdr:cNvPr id="18438" name="STATE 1" hidden="1">
                <a:extLst>
                  <a:ext uri="{FF2B5EF4-FFF2-40B4-BE49-F238E27FC236}">
                    <a16:creationId xmlns:a16="http://schemas.microsoft.com/office/drawing/2014/main" id="{00000000-0008-0000-0300-000006480000}"/>
                  </a:ext>
                </a:extLst>
              </xdr:cNvPr>
              <xdr:cNvGraphicFramePr/>
            </xdr:nvGraphicFramePr>
            <xdr:xfrm>
              <a:off x="1238921" y="7105650"/>
              <a:ext cx="3095626" cy="369570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520449" y="1514475"/>
                <a:ext cx="2891346" cy="3695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439" name="SELLERS 1" hidden="1">
                <a:extLst>
                  <a:ext uri="{FF2B5EF4-FFF2-40B4-BE49-F238E27FC236}">
                    <a16:creationId xmlns:a16="http://schemas.microsoft.com/office/drawing/2014/main" id="{00000000-0008-0000-0300-000007480000}"/>
                  </a:ext>
                </a:extLst>
              </xdr:cNvPr>
              <xdr:cNvGraphicFramePr/>
            </xdr:nvGraphicFramePr>
            <xdr:xfrm>
              <a:off x="1189952" y="10887075"/>
              <a:ext cx="3181350" cy="2705100"/>
            </xdr:xfrm>
            <a:graphic>
              <a:graphicData uri="http://schemas.microsoft.com/office/drawing/2010/slicer">
                <sle:slicer xmlns:sle="http://schemas.microsoft.com/office/drawing/2010/slicer" name="SELLERS 1"/>
              </a:graphicData>
            </a:graphic>
          </xdr:graphicFrame>
        </mc:Choice>
        <mc:Fallback xmlns="">
          <xdr:sp macro="" textlink="">
            <xdr:nvSpPr>
              <xdr:cNvPr id="0" name=""/>
              <xdr:cNvSpPr>
                <a:spLocks noTextEdit="1"/>
              </xdr:cNvSpPr>
            </xdr:nvSpPr>
            <xdr:spPr>
              <a:xfrm>
                <a:off x="2474711" y="5295900"/>
                <a:ext cx="2971413" cy="2705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MultiplicationSign18439_Click" textlink="">
        <xdr:nvSpPr>
          <xdr:cNvPr id="18440" name="Multiplication Sign 18439" hidden="1">
            <a:extLst>
              <a:ext uri="{FF2B5EF4-FFF2-40B4-BE49-F238E27FC236}">
                <a16:creationId xmlns:a16="http://schemas.microsoft.com/office/drawing/2014/main" id="{00000000-0008-0000-0300-000008480000}"/>
              </a:ext>
            </a:extLst>
          </xdr:cNvPr>
          <xdr:cNvSpPr/>
        </xdr:nvSpPr>
        <xdr:spPr>
          <a:xfrm>
            <a:off x="15373350" y="6905625"/>
            <a:ext cx="638175" cy="638175"/>
          </a:xfrm>
          <a:prstGeom prst="mathMultiply">
            <a:avLst/>
          </a:prstGeom>
          <a:solidFill>
            <a:srgbClr val="FF0D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23</xdr:col>
      <xdr:colOff>302412</xdr:colOff>
      <xdr:row>1</xdr:row>
      <xdr:rowOff>156342</xdr:rowOff>
    </xdr:from>
    <xdr:to>
      <xdr:col>24</xdr:col>
      <xdr:colOff>11380</xdr:colOff>
      <xdr:row>3</xdr:row>
      <xdr:rowOff>93910</xdr:rowOff>
    </xdr:to>
    <xdr:pic>
      <xdr:nvPicPr>
        <xdr:cNvPr id="63" name="Graphic 62" descr="Cursor with solid fill">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rot="834701">
          <a:off x="14323212" y="356367"/>
          <a:ext cx="318568" cy="318568"/>
        </a:xfrm>
        <a:prstGeom prst="rect">
          <a:avLst/>
        </a:prstGeom>
      </xdr:spPr>
    </xdr:pic>
    <xdr:clientData/>
  </xdr:twoCellAnchor>
  <xdr:twoCellAnchor editAs="oneCell">
    <xdr:from>
      <xdr:col>27</xdr:col>
      <xdr:colOff>273837</xdr:colOff>
      <xdr:row>1</xdr:row>
      <xdr:rowOff>156342</xdr:rowOff>
    </xdr:from>
    <xdr:to>
      <xdr:col>27</xdr:col>
      <xdr:colOff>592405</xdr:colOff>
      <xdr:row>3</xdr:row>
      <xdr:rowOff>93910</xdr:rowOff>
    </xdr:to>
    <xdr:pic>
      <xdr:nvPicPr>
        <xdr:cNvPr id="18432" name="Graphic 18431" descr="Cursor with solid fill">
          <a:extLst>
            <a:ext uri="{FF2B5EF4-FFF2-40B4-BE49-F238E27FC236}">
              <a16:creationId xmlns:a16="http://schemas.microsoft.com/office/drawing/2014/main" id="{00000000-0008-0000-0300-00000048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rot="834701">
          <a:off x="16733037" y="356367"/>
          <a:ext cx="318568" cy="318568"/>
        </a:xfrm>
        <a:prstGeom prst="rect">
          <a:avLst/>
        </a:prstGeom>
      </xdr:spPr>
    </xdr:pic>
    <xdr:clientData/>
  </xdr:twoCellAnchor>
  <xdr:twoCellAnchor>
    <xdr:from>
      <xdr:col>8</xdr:col>
      <xdr:colOff>495300</xdr:colOff>
      <xdr:row>7</xdr:row>
      <xdr:rowOff>104775</xdr:rowOff>
    </xdr:from>
    <xdr:to>
      <xdr:col>21</xdr:col>
      <xdr:colOff>142877</xdr:colOff>
      <xdr:row>41</xdr:row>
      <xdr:rowOff>161925</xdr:rowOff>
    </xdr:to>
    <xdr:grpSp>
      <xdr:nvGrpSpPr>
        <xdr:cNvPr id="33" name="datanew" hidden="1">
          <a:extLst>
            <a:ext uri="{FF2B5EF4-FFF2-40B4-BE49-F238E27FC236}">
              <a16:creationId xmlns:a16="http://schemas.microsoft.com/office/drawing/2014/main" id="{00000000-0008-0000-0300-000021000000}"/>
            </a:ext>
          </a:extLst>
        </xdr:cNvPr>
        <xdr:cNvGrpSpPr/>
      </xdr:nvGrpSpPr>
      <xdr:grpSpPr>
        <a:xfrm>
          <a:off x="5372100" y="1447800"/>
          <a:ext cx="7572377" cy="6534150"/>
          <a:chOff x="4682206" y="740021"/>
          <a:chExt cx="6852569" cy="5876926"/>
        </a:xfrm>
      </xdr:grpSpPr>
      <xdr:grpSp>
        <xdr:nvGrpSpPr>
          <xdr:cNvPr id="61" name="data" hidden="1">
            <a:extLst>
              <a:ext uri="{FF2B5EF4-FFF2-40B4-BE49-F238E27FC236}">
                <a16:creationId xmlns:a16="http://schemas.microsoft.com/office/drawing/2014/main" id="{00000000-0008-0000-0300-00003D000000}"/>
              </a:ext>
            </a:extLst>
          </xdr:cNvPr>
          <xdr:cNvGrpSpPr/>
        </xdr:nvGrpSpPr>
        <xdr:grpSpPr>
          <a:xfrm>
            <a:off x="4682206" y="740021"/>
            <a:ext cx="6826705" cy="5876926"/>
            <a:chOff x="5834731" y="6416921"/>
            <a:chExt cx="6826705" cy="5876926"/>
          </a:xfrm>
        </xdr:grpSpPr>
        <xdr:sp macro="" textlink="">
          <xdr:nvSpPr>
            <xdr:cNvPr id="35" name="Rectangle 34" hidden="1">
              <a:extLst>
                <a:ext uri="{FF2B5EF4-FFF2-40B4-BE49-F238E27FC236}">
                  <a16:creationId xmlns:a16="http://schemas.microsoft.com/office/drawing/2014/main" id="{00000000-0008-0000-0300-000023000000}"/>
                </a:ext>
              </a:extLst>
            </xdr:cNvPr>
            <xdr:cNvSpPr/>
          </xdr:nvSpPr>
          <xdr:spPr>
            <a:xfrm>
              <a:off x="5834731" y="6416921"/>
              <a:ext cx="6826705" cy="5876926"/>
            </a:xfrm>
            <a:prstGeom prst="rect">
              <a:avLst/>
            </a:prstGeom>
            <a:solidFill>
              <a:srgbClr val="4472C4">
                <a:alpha val="61176"/>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8434" name="ComboBox1"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5991225" y="11572876"/>
                  <a:ext cx="1619250" cy="4191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8435" name="ComboBox2"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6000750" y="11029951"/>
                  <a:ext cx="1628775" cy="381000"/>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28" name="Chart 27" hidden="1">
              <a:extLst>
                <a:ext uri="{FF2B5EF4-FFF2-40B4-BE49-F238E27FC236}">
                  <a16:creationId xmlns:a16="http://schemas.microsoft.com/office/drawing/2014/main" id="{00000000-0008-0000-0300-00001C000000}"/>
                </a:ext>
              </a:extLst>
            </xdr:cNvPr>
            <xdr:cNvGraphicFramePr>
              <a:graphicFrameLocks/>
            </xdr:cNvGraphicFramePr>
          </xdr:nvGraphicFramePr>
          <xdr:xfrm>
            <a:off x="6038850" y="6553199"/>
            <a:ext cx="5876925" cy="4200525"/>
          </xdr:xfrm>
          <a:graphic>
            <a:graphicData uri="http://schemas.openxmlformats.org/drawingml/2006/chart">
              <c:chart xmlns:c="http://schemas.openxmlformats.org/drawingml/2006/chart" xmlns:r="http://schemas.openxmlformats.org/officeDocument/2006/relationships" r:id="rId16"/>
            </a:graphicData>
          </a:graphic>
        </xdr:graphicFrame>
        <mc:AlternateContent xmlns:mc="http://schemas.openxmlformats.org/markup-compatibility/2006" xmlns:a14="http://schemas.microsoft.com/office/drawing/2010/main">
          <mc:Choice Requires="a14">
            <xdr:pic>
              <xdr:nvPicPr>
                <xdr:cNvPr id="60" name="Picture 59" hidden="1">
                  <a:extLst>
                    <a:ext uri="{FF2B5EF4-FFF2-40B4-BE49-F238E27FC236}">
                      <a16:creationId xmlns:a16="http://schemas.microsoft.com/office/drawing/2014/main" id="{00000000-0008-0000-0300-00003C000000}"/>
                    </a:ext>
                  </a:extLst>
                </xdr:cNvPr>
                <xdr:cNvPicPr>
                  <a:picLocks noChangeAspect="1" noChangeArrowheads="1"/>
                  <a:extLst>
                    <a:ext uri="{84589F7E-364E-4C9E-8A38-B11213B215E9}">
                      <a14:cameraTool cellRange="Worksheet!$M$23:$P$28" spid="_x0000_s18587"/>
                    </a:ext>
                  </a:extLst>
                </xdr:cNvPicPr>
              </xdr:nvPicPr>
              <xdr:blipFill>
                <a:blip xmlns:r="http://schemas.openxmlformats.org/officeDocument/2006/relationships" r:embed="rId17"/>
                <a:srcRect/>
                <a:stretch>
                  <a:fillRect/>
                </a:stretch>
              </xdr:blipFill>
              <xdr:spPr bwMode="auto">
                <a:xfrm>
                  <a:off x="7859501" y="10895699"/>
                  <a:ext cx="4502331" cy="117157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mc:Choice>
          <mc:Fallback xmlns=""/>
        </mc:AlternateContent>
      </xdr:grpSp>
      <xdr:sp macro="[0]!MultiplicationSign18447_Click" textlink="">
        <xdr:nvSpPr>
          <xdr:cNvPr id="18448" name="Multiplication Sign 18447" hidden="1">
            <a:extLst>
              <a:ext uri="{FF2B5EF4-FFF2-40B4-BE49-F238E27FC236}">
                <a16:creationId xmlns:a16="http://schemas.microsoft.com/office/drawing/2014/main" id="{00000000-0008-0000-0300-000010480000}"/>
              </a:ext>
            </a:extLst>
          </xdr:cNvPr>
          <xdr:cNvSpPr/>
        </xdr:nvSpPr>
        <xdr:spPr>
          <a:xfrm>
            <a:off x="10944225" y="895350"/>
            <a:ext cx="590550" cy="590550"/>
          </a:xfrm>
          <a:prstGeom prst="mathMultiply">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71437</xdr:colOff>
      <xdr:row>3</xdr:row>
      <xdr:rowOff>178574</xdr:rowOff>
    </xdr:from>
    <xdr:to>
      <xdr:col>3</xdr:col>
      <xdr:colOff>1442293</xdr:colOff>
      <xdr:row>3</xdr:row>
      <xdr:rowOff>1092974</xdr:rowOff>
    </xdr:to>
    <xdr:pic>
      <xdr:nvPicPr>
        <xdr:cNvPr id="2" name="Picture 4">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7012" y="1826399"/>
          <a:ext cx="1370856" cy="914400"/>
        </a:xfrm>
        <a:prstGeom prst="rect">
          <a:avLst/>
        </a:prstGeom>
      </xdr:spPr>
    </xdr:pic>
    <xdr:clientData/>
  </xdr:twoCellAnchor>
  <xdr:twoCellAnchor editAs="oneCell">
    <xdr:from>
      <xdr:col>3</xdr:col>
      <xdr:colOff>71975</xdr:colOff>
      <xdr:row>4</xdr:row>
      <xdr:rowOff>185699</xdr:rowOff>
    </xdr:from>
    <xdr:to>
      <xdr:col>3</xdr:col>
      <xdr:colOff>1441755</xdr:colOff>
      <xdr:row>4</xdr:row>
      <xdr:rowOff>1100099</xdr:rowOff>
    </xdr:to>
    <xdr:pic>
      <xdr:nvPicPr>
        <xdr:cNvPr id="3" name="Picture 6">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67550" y="3100349"/>
          <a:ext cx="1369780" cy="914400"/>
        </a:xfrm>
        <a:prstGeom prst="rect">
          <a:avLst/>
        </a:prstGeom>
      </xdr:spPr>
    </xdr:pic>
    <xdr:clientData/>
  </xdr:twoCellAnchor>
  <xdr:twoCellAnchor editAs="oneCell">
    <xdr:from>
      <xdr:col>3</xdr:col>
      <xdr:colOff>71065</xdr:colOff>
      <xdr:row>5</xdr:row>
      <xdr:rowOff>173775</xdr:rowOff>
    </xdr:from>
    <xdr:to>
      <xdr:col>3</xdr:col>
      <xdr:colOff>1442665</xdr:colOff>
      <xdr:row>5</xdr:row>
      <xdr:rowOff>1088175</xdr:rowOff>
    </xdr:to>
    <xdr:pic>
      <xdr:nvPicPr>
        <xdr:cNvPr id="4" name="Picture 8">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6640" y="4355250"/>
          <a:ext cx="1371600" cy="914400"/>
        </a:xfrm>
        <a:prstGeom prst="rect">
          <a:avLst/>
        </a:prstGeom>
      </xdr:spPr>
    </xdr:pic>
    <xdr:clientData/>
  </xdr:twoCellAnchor>
  <xdr:twoCellAnchor editAs="oneCell">
    <xdr:from>
      <xdr:col>3</xdr:col>
      <xdr:colOff>71065</xdr:colOff>
      <xdr:row>2</xdr:row>
      <xdr:rowOff>219000</xdr:rowOff>
    </xdr:from>
    <xdr:to>
      <xdr:col>3</xdr:col>
      <xdr:colOff>1442665</xdr:colOff>
      <xdr:row>2</xdr:row>
      <xdr:rowOff>1133400</xdr:rowOff>
    </xdr:to>
    <xdr:pic>
      <xdr:nvPicPr>
        <xdr:cNvPr id="5" name="Picture 10">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66640" y="600000"/>
          <a:ext cx="1371600" cy="914400"/>
        </a:xfrm>
        <a:prstGeom prst="rect">
          <a:avLst/>
        </a:prstGeom>
      </xdr:spPr>
    </xdr:pic>
    <xdr:clientData/>
  </xdr:twoCellAnchor>
  <xdr:twoCellAnchor editAs="oneCell">
    <xdr:from>
      <xdr:col>3</xdr:col>
      <xdr:colOff>71065</xdr:colOff>
      <xdr:row>6</xdr:row>
      <xdr:rowOff>213750</xdr:rowOff>
    </xdr:from>
    <xdr:to>
      <xdr:col>3</xdr:col>
      <xdr:colOff>1442665</xdr:colOff>
      <xdr:row>6</xdr:row>
      <xdr:rowOff>1128150</xdr:rowOff>
    </xdr:to>
    <xdr:pic>
      <xdr:nvPicPr>
        <xdr:cNvPr id="6" name="Picture 62">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766640" y="5662050"/>
          <a:ext cx="1371600" cy="914400"/>
        </a:xfrm>
        <a:prstGeom prst="rect">
          <a:avLst/>
        </a:prstGeom>
      </xdr:spPr>
    </xdr:pic>
    <xdr:clientData/>
  </xdr:twoCellAnchor>
  <xdr:twoCellAnchor editAs="oneCell">
    <xdr:from>
      <xdr:col>3</xdr:col>
      <xdr:colOff>76201</xdr:colOff>
      <xdr:row>7</xdr:row>
      <xdr:rowOff>139875</xdr:rowOff>
    </xdr:from>
    <xdr:to>
      <xdr:col>3</xdr:col>
      <xdr:colOff>1438275</xdr:colOff>
      <xdr:row>7</xdr:row>
      <xdr:rowOff>1054275</xdr:rowOff>
    </xdr:to>
    <xdr:pic>
      <xdr:nvPicPr>
        <xdr:cNvPr id="7" name="Picture 68">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51170"/>
        <a:stretch/>
      </xdr:blipFill>
      <xdr:spPr>
        <a:xfrm>
          <a:off x="2771776" y="6855000"/>
          <a:ext cx="1362074" cy="914400"/>
        </a:xfrm>
        <a:prstGeom prst="rect">
          <a:avLst/>
        </a:prstGeom>
      </xdr:spPr>
    </xdr:pic>
    <xdr:clientData/>
  </xdr:twoCellAnchor>
  <xdr:twoCellAnchor editAs="oneCell">
    <xdr:from>
      <xdr:col>3</xdr:col>
      <xdr:colOff>71065</xdr:colOff>
      <xdr:row>8</xdr:row>
      <xdr:rowOff>172875</xdr:rowOff>
    </xdr:from>
    <xdr:to>
      <xdr:col>3</xdr:col>
      <xdr:colOff>1442665</xdr:colOff>
      <xdr:row>8</xdr:row>
      <xdr:rowOff>1087275</xdr:rowOff>
    </xdr:to>
    <xdr:pic>
      <xdr:nvPicPr>
        <xdr:cNvPr id="8" name="Picture 104">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766640" y="8154825"/>
          <a:ext cx="1371600" cy="914400"/>
        </a:xfrm>
        <a:prstGeom prst="rect">
          <a:avLst/>
        </a:prstGeom>
      </xdr:spPr>
    </xdr:pic>
    <xdr:clientData/>
  </xdr:twoCellAnchor>
  <xdr:twoCellAnchor editAs="oneCell">
    <xdr:from>
      <xdr:col>3</xdr:col>
      <xdr:colOff>72357</xdr:colOff>
      <xdr:row>11</xdr:row>
      <xdr:rowOff>199050</xdr:rowOff>
    </xdr:from>
    <xdr:to>
      <xdr:col>3</xdr:col>
      <xdr:colOff>1441374</xdr:colOff>
      <xdr:row>11</xdr:row>
      <xdr:rowOff>1113450</xdr:rowOff>
    </xdr:to>
    <xdr:pic>
      <xdr:nvPicPr>
        <xdr:cNvPr id="9" name="Picture 106">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767932" y="11981475"/>
          <a:ext cx="1369017" cy="914400"/>
        </a:xfrm>
        <a:prstGeom prst="rect">
          <a:avLst/>
        </a:prstGeom>
      </xdr:spPr>
    </xdr:pic>
    <xdr:clientData/>
  </xdr:twoCellAnchor>
  <xdr:twoCellAnchor editAs="oneCell">
    <xdr:from>
      <xdr:col>3</xdr:col>
      <xdr:colOff>66674</xdr:colOff>
      <xdr:row>13</xdr:row>
      <xdr:rowOff>158550</xdr:rowOff>
    </xdr:from>
    <xdr:to>
      <xdr:col>3</xdr:col>
      <xdr:colOff>1428749</xdr:colOff>
      <xdr:row>13</xdr:row>
      <xdr:rowOff>1072950</xdr:rowOff>
    </xdr:to>
    <xdr:pic>
      <xdr:nvPicPr>
        <xdr:cNvPr id="10" name="Picture 108">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762249" y="14474625"/>
          <a:ext cx="1362075" cy="914400"/>
        </a:xfrm>
        <a:prstGeom prst="rect">
          <a:avLst/>
        </a:prstGeom>
      </xdr:spPr>
    </xdr:pic>
    <xdr:clientData/>
  </xdr:twoCellAnchor>
  <xdr:twoCellAnchor editAs="oneCell">
    <xdr:from>
      <xdr:col>3</xdr:col>
      <xdr:colOff>66675</xdr:colOff>
      <xdr:row>10</xdr:row>
      <xdr:rowOff>184725</xdr:rowOff>
    </xdr:from>
    <xdr:to>
      <xdr:col>3</xdr:col>
      <xdr:colOff>1428750</xdr:colOff>
      <xdr:row>10</xdr:row>
      <xdr:rowOff>1099125</xdr:rowOff>
    </xdr:to>
    <xdr:pic>
      <xdr:nvPicPr>
        <xdr:cNvPr id="11" name="Picture 1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762250" y="10700325"/>
          <a:ext cx="1362075" cy="914400"/>
        </a:xfrm>
        <a:prstGeom prst="rect">
          <a:avLst/>
        </a:prstGeom>
      </xdr:spPr>
    </xdr:pic>
    <xdr:clientData/>
  </xdr:twoCellAnchor>
  <xdr:twoCellAnchor editAs="oneCell">
    <xdr:from>
      <xdr:col>3</xdr:col>
      <xdr:colOff>71065</xdr:colOff>
      <xdr:row>9</xdr:row>
      <xdr:rowOff>163275</xdr:rowOff>
    </xdr:from>
    <xdr:to>
      <xdr:col>3</xdr:col>
      <xdr:colOff>1442665</xdr:colOff>
      <xdr:row>9</xdr:row>
      <xdr:rowOff>1077675</xdr:rowOff>
    </xdr:to>
    <xdr:pic>
      <xdr:nvPicPr>
        <xdr:cNvPr id="12" name="Picture 112">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766640" y="9412050"/>
          <a:ext cx="1371600" cy="914400"/>
        </a:xfrm>
        <a:prstGeom prst="rect">
          <a:avLst/>
        </a:prstGeom>
      </xdr:spPr>
    </xdr:pic>
    <xdr:clientData/>
  </xdr:twoCellAnchor>
  <xdr:twoCellAnchor editAs="oneCell">
    <xdr:from>
      <xdr:col>3</xdr:col>
      <xdr:colOff>71921</xdr:colOff>
      <xdr:row>12</xdr:row>
      <xdr:rowOff>152400</xdr:rowOff>
    </xdr:from>
    <xdr:to>
      <xdr:col>3</xdr:col>
      <xdr:colOff>1441809</xdr:colOff>
      <xdr:row>12</xdr:row>
      <xdr:rowOff>1066800</xdr:rowOff>
    </xdr:to>
    <xdr:pic>
      <xdr:nvPicPr>
        <xdr:cNvPr id="13" name="Picture 113">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767496" y="13201650"/>
          <a:ext cx="1369888" cy="914400"/>
        </a:xfrm>
        <a:prstGeom prst="rect">
          <a:avLst/>
        </a:prstGeom>
      </xdr:spPr>
    </xdr:pic>
    <xdr:clientData/>
  </xdr:twoCellAnchor>
  <xdr:twoCellAnchor editAs="oneCell">
    <xdr:from>
      <xdr:col>3</xdr:col>
      <xdr:colOff>71065</xdr:colOff>
      <xdr:row>14</xdr:row>
      <xdr:rowOff>180975</xdr:rowOff>
    </xdr:from>
    <xdr:to>
      <xdr:col>3</xdr:col>
      <xdr:colOff>1442665</xdr:colOff>
      <xdr:row>14</xdr:row>
      <xdr:rowOff>1095375</xdr:rowOff>
    </xdr:to>
    <xdr:pic>
      <xdr:nvPicPr>
        <xdr:cNvPr id="14" name="Picture 114">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766640" y="15763875"/>
          <a:ext cx="1371600" cy="914400"/>
        </a:xfrm>
        <a:prstGeom prst="rect">
          <a:avLst/>
        </a:prstGeom>
      </xdr:spPr>
    </xdr:pic>
    <xdr:clientData/>
  </xdr:twoCellAnchor>
  <xdr:twoCellAnchor editAs="oneCell">
    <xdr:from>
      <xdr:col>3</xdr:col>
      <xdr:colOff>71148</xdr:colOff>
      <xdr:row>16</xdr:row>
      <xdr:rowOff>178500</xdr:rowOff>
    </xdr:from>
    <xdr:to>
      <xdr:col>3</xdr:col>
      <xdr:colOff>1442582</xdr:colOff>
      <xdr:row>16</xdr:row>
      <xdr:rowOff>1092900</xdr:rowOff>
    </xdr:to>
    <xdr:pic>
      <xdr:nvPicPr>
        <xdr:cNvPr id="15" name="Picture 115">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766723" y="18295050"/>
          <a:ext cx="1371434" cy="914400"/>
        </a:xfrm>
        <a:prstGeom prst="rect">
          <a:avLst/>
        </a:prstGeom>
      </xdr:spPr>
    </xdr:pic>
    <xdr:clientData/>
  </xdr:twoCellAnchor>
  <xdr:twoCellAnchor editAs="oneCell">
    <xdr:from>
      <xdr:col>3</xdr:col>
      <xdr:colOff>71065</xdr:colOff>
      <xdr:row>15</xdr:row>
      <xdr:rowOff>223725</xdr:rowOff>
    </xdr:from>
    <xdr:to>
      <xdr:col>3</xdr:col>
      <xdr:colOff>1442665</xdr:colOff>
      <xdr:row>15</xdr:row>
      <xdr:rowOff>1138125</xdr:rowOff>
    </xdr:to>
    <xdr:pic>
      <xdr:nvPicPr>
        <xdr:cNvPr id="16" name="Picture 116">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766640" y="17073450"/>
          <a:ext cx="1371600" cy="914400"/>
        </a:xfrm>
        <a:prstGeom prst="rect">
          <a:avLst/>
        </a:prstGeom>
      </xdr:spPr>
    </xdr:pic>
    <xdr:clientData/>
  </xdr:twoCellAnchor>
  <xdr:twoCellAnchor editAs="oneCell">
    <xdr:from>
      <xdr:col>3</xdr:col>
      <xdr:colOff>70967</xdr:colOff>
      <xdr:row>17</xdr:row>
      <xdr:rowOff>173399</xdr:rowOff>
    </xdr:from>
    <xdr:to>
      <xdr:col>3</xdr:col>
      <xdr:colOff>1442763</xdr:colOff>
      <xdr:row>17</xdr:row>
      <xdr:rowOff>1087799</xdr:rowOff>
    </xdr:to>
    <xdr:pic>
      <xdr:nvPicPr>
        <xdr:cNvPr id="17" name="Picture 117">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766542" y="19556774"/>
          <a:ext cx="1371796" cy="914400"/>
        </a:xfrm>
        <a:prstGeom prst="rect">
          <a:avLst/>
        </a:prstGeom>
      </xdr:spPr>
    </xdr:pic>
    <xdr:clientData/>
  </xdr:twoCellAnchor>
  <xdr:twoCellAnchor editAs="oneCell">
    <xdr:from>
      <xdr:col>3</xdr:col>
      <xdr:colOff>85725</xdr:colOff>
      <xdr:row>18</xdr:row>
      <xdr:rowOff>192374</xdr:rowOff>
    </xdr:from>
    <xdr:to>
      <xdr:col>3</xdr:col>
      <xdr:colOff>1428750</xdr:colOff>
      <xdr:row>18</xdr:row>
      <xdr:rowOff>1106774</xdr:rowOff>
    </xdr:to>
    <xdr:pic>
      <xdr:nvPicPr>
        <xdr:cNvPr id="18" name="Picture 118">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781300" y="20842574"/>
          <a:ext cx="1343025" cy="914400"/>
        </a:xfrm>
        <a:prstGeom prst="rect">
          <a:avLst/>
        </a:prstGeom>
      </xdr:spPr>
    </xdr:pic>
    <xdr:clientData/>
  </xdr:twoCellAnchor>
  <xdr:twoCellAnchor editAs="oneCell">
    <xdr:from>
      <xdr:col>3</xdr:col>
      <xdr:colOff>85725</xdr:colOff>
      <xdr:row>19</xdr:row>
      <xdr:rowOff>208950</xdr:rowOff>
    </xdr:from>
    <xdr:to>
      <xdr:col>3</xdr:col>
      <xdr:colOff>1438275</xdr:colOff>
      <xdr:row>19</xdr:row>
      <xdr:rowOff>1123350</xdr:rowOff>
    </xdr:to>
    <xdr:pic>
      <xdr:nvPicPr>
        <xdr:cNvPr id="19" name="Picture 119">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781300" y="22125975"/>
          <a:ext cx="1352550" cy="914400"/>
        </a:xfrm>
        <a:prstGeom prst="rect">
          <a:avLst/>
        </a:prstGeom>
      </xdr:spPr>
    </xdr:pic>
    <xdr:clientData/>
  </xdr:twoCellAnchor>
  <xdr:twoCellAnchor editAs="oneCell">
    <xdr:from>
      <xdr:col>3</xdr:col>
      <xdr:colOff>71065</xdr:colOff>
      <xdr:row>20</xdr:row>
      <xdr:rowOff>182625</xdr:rowOff>
    </xdr:from>
    <xdr:to>
      <xdr:col>3</xdr:col>
      <xdr:colOff>1442665</xdr:colOff>
      <xdr:row>20</xdr:row>
      <xdr:rowOff>1097025</xdr:rowOff>
    </xdr:to>
    <xdr:pic>
      <xdr:nvPicPr>
        <xdr:cNvPr id="20" name="Picture 120">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766640" y="23366475"/>
          <a:ext cx="1371600" cy="914400"/>
        </a:xfrm>
        <a:prstGeom prst="rect">
          <a:avLst/>
        </a:prstGeom>
      </xdr:spPr>
    </xdr:pic>
    <xdr:clientData/>
  </xdr:twoCellAnchor>
  <xdr:twoCellAnchor editAs="oneCell">
    <xdr:from>
      <xdr:col>3</xdr:col>
      <xdr:colOff>75828</xdr:colOff>
      <xdr:row>21</xdr:row>
      <xdr:rowOff>200025</xdr:rowOff>
    </xdr:from>
    <xdr:to>
      <xdr:col>3</xdr:col>
      <xdr:colOff>1437903</xdr:colOff>
      <xdr:row>21</xdr:row>
      <xdr:rowOff>1020749</xdr:rowOff>
    </xdr:to>
    <xdr:pic>
      <xdr:nvPicPr>
        <xdr:cNvPr id="21" name="Picture 121">
          <a:extLst>
            <a:ext uri="{FF2B5EF4-FFF2-40B4-BE49-F238E27FC236}">
              <a16:creationId xmlns:a16="http://schemas.microsoft.com/office/drawing/2014/main" id="{00000000-0008-0000-0400-000015000000}"/>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l="5905" t="10245" r="7604"/>
        <a:stretch/>
      </xdr:blipFill>
      <xdr:spPr>
        <a:xfrm>
          <a:off x="2771403" y="24650700"/>
          <a:ext cx="1362075" cy="820724"/>
        </a:xfrm>
        <a:prstGeom prst="rect">
          <a:avLst/>
        </a:prstGeom>
      </xdr:spPr>
    </xdr:pic>
    <xdr:clientData/>
  </xdr:twoCellAnchor>
  <xdr:twoCellAnchor editAs="oneCell">
    <xdr:from>
      <xdr:col>3</xdr:col>
      <xdr:colOff>71065</xdr:colOff>
      <xdr:row>22</xdr:row>
      <xdr:rowOff>161925</xdr:rowOff>
    </xdr:from>
    <xdr:to>
      <xdr:col>3</xdr:col>
      <xdr:colOff>1442665</xdr:colOff>
      <xdr:row>22</xdr:row>
      <xdr:rowOff>1076325</xdr:rowOff>
    </xdr:to>
    <xdr:pic>
      <xdr:nvPicPr>
        <xdr:cNvPr id="22" name="Picture 122">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2766640" y="25879425"/>
          <a:ext cx="1371600" cy="914400"/>
        </a:xfrm>
        <a:prstGeom prst="rect">
          <a:avLst/>
        </a:prstGeom>
      </xdr:spPr>
    </xdr:pic>
    <xdr:clientData/>
  </xdr:twoCellAnchor>
  <xdr:twoCellAnchor editAs="oneCell">
    <xdr:from>
      <xdr:col>3</xdr:col>
      <xdr:colOff>71410</xdr:colOff>
      <xdr:row>23</xdr:row>
      <xdr:rowOff>178574</xdr:rowOff>
    </xdr:from>
    <xdr:to>
      <xdr:col>3</xdr:col>
      <xdr:colOff>1442320</xdr:colOff>
      <xdr:row>23</xdr:row>
      <xdr:rowOff>1092974</xdr:rowOff>
    </xdr:to>
    <xdr:pic>
      <xdr:nvPicPr>
        <xdr:cNvPr id="23" name="Picture 123">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766985" y="27162899"/>
          <a:ext cx="1370910" cy="914400"/>
        </a:xfrm>
        <a:prstGeom prst="rect">
          <a:avLst/>
        </a:prstGeom>
      </xdr:spPr>
    </xdr:pic>
    <xdr:clientData/>
  </xdr:twoCellAnchor>
  <xdr:twoCellAnchor editAs="oneCell">
    <xdr:from>
      <xdr:col>3</xdr:col>
      <xdr:colOff>66675</xdr:colOff>
      <xdr:row>24</xdr:row>
      <xdr:rowOff>180975</xdr:rowOff>
    </xdr:from>
    <xdr:to>
      <xdr:col>3</xdr:col>
      <xdr:colOff>1457325</xdr:colOff>
      <xdr:row>24</xdr:row>
      <xdr:rowOff>1095375</xdr:rowOff>
    </xdr:to>
    <xdr:pic>
      <xdr:nvPicPr>
        <xdr:cNvPr id="24" name="Picture 124">
          <a:extLst>
            <a:ext uri="{FF2B5EF4-FFF2-40B4-BE49-F238E27FC236}">
              <a16:creationId xmlns:a16="http://schemas.microsoft.com/office/drawing/2014/main" id="{00000000-0008-0000-0400-000018000000}"/>
            </a:ext>
          </a:extLst>
        </xdr:cNvPr>
        <xdr:cNvPicPr>
          <a:picLocks noChangeAspect="1"/>
        </xdr:cNvPicPr>
      </xdr:nvPicPr>
      <xdr:blipFill rotWithShape="1">
        <a:blip xmlns:r="http://schemas.openxmlformats.org/officeDocument/2006/relationships" r:embed="rId23" cstate="print">
          <a:extLst>
            <a:ext uri="{28A0092B-C50C-407E-A947-70E740481C1C}">
              <a14:useLocalDpi xmlns:a14="http://schemas.microsoft.com/office/drawing/2010/main" val="0"/>
            </a:ext>
          </a:extLst>
        </a:blip>
        <a:srcRect t="15635" b="34339"/>
        <a:stretch/>
      </xdr:blipFill>
      <xdr:spPr>
        <a:xfrm>
          <a:off x="2762250" y="28432125"/>
          <a:ext cx="1390650" cy="914400"/>
        </a:xfrm>
        <a:prstGeom prst="rect">
          <a:avLst/>
        </a:prstGeom>
      </xdr:spPr>
    </xdr:pic>
    <xdr:clientData/>
  </xdr:twoCellAnchor>
  <xdr:twoCellAnchor editAs="oneCell">
    <xdr:from>
      <xdr:col>3</xdr:col>
      <xdr:colOff>71010</xdr:colOff>
      <xdr:row>25</xdr:row>
      <xdr:rowOff>204674</xdr:rowOff>
    </xdr:from>
    <xdr:to>
      <xdr:col>3</xdr:col>
      <xdr:colOff>1442720</xdr:colOff>
      <xdr:row>25</xdr:row>
      <xdr:rowOff>1119074</xdr:rowOff>
    </xdr:to>
    <xdr:pic>
      <xdr:nvPicPr>
        <xdr:cNvPr id="25" name="Picture 125">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2766585" y="29722649"/>
          <a:ext cx="1371710" cy="914400"/>
        </a:xfrm>
        <a:prstGeom prst="rect">
          <a:avLst/>
        </a:prstGeom>
      </xdr:spPr>
    </xdr:pic>
    <xdr:clientData/>
  </xdr:twoCellAnchor>
  <xdr:twoCellAnchor editAs="oneCell">
    <xdr:from>
      <xdr:col>3</xdr:col>
      <xdr:colOff>71065</xdr:colOff>
      <xdr:row>26</xdr:row>
      <xdr:rowOff>185400</xdr:rowOff>
    </xdr:from>
    <xdr:to>
      <xdr:col>3</xdr:col>
      <xdr:colOff>1442665</xdr:colOff>
      <xdr:row>26</xdr:row>
      <xdr:rowOff>1099800</xdr:rowOff>
    </xdr:to>
    <xdr:pic>
      <xdr:nvPicPr>
        <xdr:cNvPr id="26" name="Picture 126">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2766640" y="30970200"/>
          <a:ext cx="1371600" cy="914400"/>
        </a:xfrm>
        <a:prstGeom prst="rect">
          <a:avLst/>
        </a:prstGeom>
      </xdr:spPr>
    </xdr:pic>
    <xdr:clientData/>
  </xdr:twoCellAnchor>
  <xdr:twoCellAnchor editAs="oneCell">
    <xdr:from>
      <xdr:col>3</xdr:col>
      <xdr:colOff>70898</xdr:colOff>
      <xdr:row>27</xdr:row>
      <xdr:rowOff>156750</xdr:rowOff>
    </xdr:from>
    <xdr:to>
      <xdr:col>3</xdr:col>
      <xdr:colOff>1442833</xdr:colOff>
      <xdr:row>27</xdr:row>
      <xdr:rowOff>1071150</xdr:rowOff>
    </xdr:to>
    <xdr:pic>
      <xdr:nvPicPr>
        <xdr:cNvPr id="27" name="Picture 127">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766473" y="32208375"/>
          <a:ext cx="1371935" cy="914400"/>
        </a:xfrm>
        <a:prstGeom prst="rect">
          <a:avLst/>
        </a:prstGeom>
      </xdr:spPr>
    </xdr:pic>
    <xdr:clientData/>
  </xdr:twoCellAnchor>
  <xdr:twoCellAnchor editAs="oneCell">
    <xdr:from>
      <xdr:col>3</xdr:col>
      <xdr:colOff>71065</xdr:colOff>
      <xdr:row>28</xdr:row>
      <xdr:rowOff>190500</xdr:rowOff>
    </xdr:from>
    <xdr:to>
      <xdr:col>3</xdr:col>
      <xdr:colOff>1442665</xdr:colOff>
      <xdr:row>28</xdr:row>
      <xdr:rowOff>1104900</xdr:rowOff>
    </xdr:to>
    <xdr:pic>
      <xdr:nvPicPr>
        <xdr:cNvPr id="28" name="Picture 131">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2766640" y="33508950"/>
          <a:ext cx="1371600" cy="914400"/>
        </a:xfrm>
        <a:prstGeom prst="rect">
          <a:avLst/>
        </a:prstGeom>
      </xdr:spPr>
    </xdr:pic>
    <xdr:clientData/>
  </xdr:twoCellAnchor>
  <xdr:twoCellAnchor editAs="oneCell">
    <xdr:from>
      <xdr:col>3</xdr:col>
      <xdr:colOff>71065</xdr:colOff>
      <xdr:row>29</xdr:row>
      <xdr:rowOff>245175</xdr:rowOff>
    </xdr:from>
    <xdr:to>
      <xdr:col>3</xdr:col>
      <xdr:colOff>1442665</xdr:colOff>
      <xdr:row>29</xdr:row>
      <xdr:rowOff>1159575</xdr:rowOff>
    </xdr:to>
    <xdr:pic>
      <xdr:nvPicPr>
        <xdr:cNvPr id="29" name="Picture 132">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2766640" y="34830450"/>
          <a:ext cx="1371600" cy="914400"/>
        </a:xfrm>
        <a:prstGeom prst="rect">
          <a:avLst/>
        </a:prstGeom>
      </xdr:spPr>
    </xdr:pic>
    <xdr:clientData/>
  </xdr:twoCellAnchor>
  <xdr:twoCellAnchor editAs="oneCell">
    <xdr:from>
      <xdr:col>3</xdr:col>
      <xdr:colOff>76201</xdr:colOff>
      <xdr:row>30</xdr:row>
      <xdr:rowOff>178425</xdr:rowOff>
    </xdr:from>
    <xdr:to>
      <xdr:col>3</xdr:col>
      <xdr:colOff>1438275</xdr:colOff>
      <xdr:row>30</xdr:row>
      <xdr:rowOff>1092825</xdr:rowOff>
    </xdr:to>
    <xdr:pic>
      <xdr:nvPicPr>
        <xdr:cNvPr id="30" name="Picture 133">
          <a:extLst>
            <a:ext uri="{FF2B5EF4-FFF2-40B4-BE49-F238E27FC236}">
              <a16:creationId xmlns:a16="http://schemas.microsoft.com/office/drawing/2014/main" id="{00000000-0008-0000-0400-00001E000000}"/>
            </a:ext>
          </a:extLst>
        </xdr:cNvPr>
        <xdr:cNvPicPr>
          <a:picLocks noChangeAspect="1"/>
        </xdr:cNvPicPr>
      </xdr:nvPicPr>
      <xdr:blipFill rotWithShape="1">
        <a:blip xmlns:r="http://schemas.openxmlformats.org/officeDocument/2006/relationships" r:embed="rId29" cstate="print">
          <a:extLst>
            <a:ext uri="{28A0092B-C50C-407E-A947-70E740481C1C}">
              <a14:useLocalDpi xmlns:a14="http://schemas.microsoft.com/office/drawing/2010/main" val="0"/>
            </a:ext>
          </a:extLst>
        </a:blip>
        <a:srcRect b="43743"/>
        <a:stretch/>
      </xdr:blipFill>
      <xdr:spPr>
        <a:xfrm>
          <a:off x="2771776" y="36030525"/>
          <a:ext cx="1362074" cy="914400"/>
        </a:xfrm>
        <a:prstGeom prst="rect">
          <a:avLst/>
        </a:prstGeom>
      </xdr:spPr>
    </xdr:pic>
    <xdr:clientData/>
  </xdr:twoCellAnchor>
  <xdr:twoCellAnchor editAs="oneCell">
    <xdr:from>
      <xdr:col>3</xdr:col>
      <xdr:colOff>85725</xdr:colOff>
      <xdr:row>32</xdr:row>
      <xdr:rowOff>161924</xdr:rowOff>
    </xdr:from>
    <xdr:to>
      <xdr:col>3</xdr:col>
      <xdr:colOff>1438275</xdr:colOff>
      <xdr:row>32</xdr:row>
      <xdr:rowOff>1076324</xdr:rowOff>
    </xdr:to>
    <xdr:pic>
      <xdr:nvPicPr>
        <xdr:cNvPr id="31" name="Picture 134">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2781300" y="38547674"/>
          <a:ext cx="1352550" cy="914400"/>
        </a:xfrm>
        <a:prstGeom prst="rect">
          <a:avLst/>
        </a:prstGeom>
      </xdr:spPr>
    </xdr:pic>
    <xdr:clientData/>
  </xdr:twoCellAnchor>
  <xdr:twoCellAnchor editAs="oneCell">
    <xdr:from>
      <xdr:col>3</xdr:col>
      <xdr:colOff>85725</xdr:colOff>
      <xdr:row>31</xdr:row>
      <xdr:rowOff>140324</xdr:rowOff>
    </xdr:from>
    <xdr:to>
      <xdr:col>3</xdr:col>
      <xdr:colOff>1438275</xdr:colOff>
      <xdr:row>31</xdr:row>
      <xdr:rowOff>1054724</xdr:rowOff>
    </xdr:to>
    <xdr:pic>
      <xdr:nvPicPr>
        <xdr:cNvPr id="32" name="Picture 135">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2781300" y="37259249"/>
          <a:ext cx="1352550" cy="914400"/>
        </a:xfrm>
        <a:prstGeom prst="rect">
          <a:avLst/>
        </a:prstGeom>
      </xdr:spPr>
    </xdr:pic>
    <xdr:clientData/>
  </xdr:twoCellAnchor>
  <xdr:twoCellAnchor editAs="oneCell">
    <xdr:from>
      <xdr:col>3</xdr:col>
      <xdr:colOff>66675</xdr:colOff>
      <xdr:row>33</xdr:row>
      <xdr:rowOff>180748</xdr:rowOff>
    </xdr:from>
    <xdr:to>
      <xdr:col>3</xdr:col>
      <xdr:colOff>1438275</xdr:colOff>
      <xdr:row>33</xdr:row>
      <xdr:rowOff>1095148</xdr:rowOff>
    </xdr:to>
    <xdr:pic>
      <xdr:nvPicPr>
        <xdr:cNvPr id="33" name="Picture 136">
          <a:extLst>
            <a:ext uri="{FF2B5EF4-FFF2-40B4-BE49-F238E27FC236}">
              <a16:creationId xmlns:a16="http://schemas.microsoft.com/office/drawing/2014/main" id="{00000000-0008-0000-0400-000021000000}"/>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val="0"/>
            </a:ext>
          </a:extLst>
        </a:blip>
        <a:srcRect b="49289"/>
        <a:stretch/>
      </xdr:blipFill>
      <xdr:spPr>
        <a:xfrm>
          <a:off x="2762250" y="39833323"/>
          <a:ext cx="1371600" cy="914400"/>
        </a:xfrm>
        <a:prstGeom prst="rect">
          <a:avLst/>
        </a:prstGeom>
      </xdr:spPr>
    </xdr:pic>
    <xdr:clientData/>
  </xdr:twoCellAnchor>
  <xdr:twoCellAnchor editAs="oneCell">
    <xdr:from>
      <xdr:col>3</xdr:col>
      <xdr:colOff>71975</xdr:colOff>
      <xdr:row>34</xdr:row>
      <xdr:rowOff>204523</xdr:rowOff>
    </xdr:from>
    <xdr:to>
      <xdr:col>3</xdr:col>
      <xdr:colOff>1441755</xdr:colOff>
      <xdr:row>34</xdr:row>
      <xdr:rowOff>1118923</xdr:rowOff>
    </xdr:to>
    <xdr:pic>
      <xdr:nvPicPr>
        <xdr:cNvPr id="34" name="Picture 137">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2767550" y="41123923"/>
          <a:ext cx="1369780" cy="914400"/>
        </a:xfrm>
        <a:prstGeom prst="rect">
          <a:avLst/>
        </a:prstGeom>
      </xdr:spPr>
    </xdr:pic>
    <xdr:clientData/>
  </xdr:twoCellAnchor>
  <xdr:twoCellAnchor editAs="oneCell">
    <xdr:from>
      <xdr:col>3</xdr:col>
      <xdr:colOff>71065</xdr:colOff>
      <xdr:row>35</xdr:row>
      <xdr:rowOff>211499</xdr:rowOff>
    </xdr:from>
    <xdr:to>
      <xdr:col>3</xdr:col>
      <xdr:colOff>1442665</xdr:colOff>
      <xdr:row>35</xdr:row>
      <xdr:rowOff>1125899</xdr:rowOff>
    </xdr:to>
    <xdr:pic>
      <xdr:nvPicPr>
        <xdr:cNvPr id="35" name="Picture 138">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a:xfrm>
          <a:off x="2766640" y="42397724"/>
          <a:ext cx="1371600" cy="914400"/>
        </a:xfrm>
        <a:prstGeom prst="rect">
          <a:avLst/>
        </a:prstGeom>
      </xdr:spPr>
    </xdr:pic>
    <xdr:clientData/>
  </xdr:twoCellAnchor>
  <xdr:twoCellAnchor editAs="oneCell">
    <xdr:from>
      <xdr:col>3</xdr:col>
      <xdr:colOff>92834</xdr:colOff>
      <xdr:row>36</xdr:row>
      <xdr:rowOff>154274</xdr:rowOff>
    </xdr:from>
    <xdr:to>
      <xdr:col>3</xdr:col>
      <xdr:colOff>1420897</xdr:colOff>
      <xdr:row>36</xdr:row>
      <xdr:rowOff>1068674</xdr:rowOff>
    </xdr:to>
    <xdr:pic>
      <xdr:nvPicPr>
        <xdr:cNvPr id="36" name="Picture 139">
          <a:extLst>
            <a:ext uri="{FF2B5EF4-FFF2-40B4-BE49-F238E27FC236}">
              <a16:creationId xmlns:a16="http://schemas.microsoft.com/office/drawing/2014/main" id="{00000000-0008-0000-0400-000024000000}"/>
            </a:ext>
          </a:extLst>
        </xdr:cNvPr>
        <xdr:cNvPicPr>
          <a:picLocks noChangeAspect="1"/>
        </xdr:cNvPicPr>
      </xdr:nvPicPr>
      <xdr:blipFill rotWithShape="1">
        <a:blip xmlns:r="http://schemas.openxmlformats.org/officeDocument/2006/relationships" r:embed="rId35" cstate="print">
          <a:extLst>
            <a:ext uri="{28A0092B-C50C-407E-A947-70E740481C1C}">
              <a14:useLocalDpi xmlns:a14="http://schemas.microsoft.com/office/drawing/2010/main" val="0"/>
            </a:ext>
          </a:extLst>
        </a:blip>
        <a:srcRect r="18303"/>
        <a:stretch/>
      </xdr:blipFill>
      <xdr:spPr>
        <a:xfrm>
          <a:off x="2788409" y="43607324"/>
          <a:ext cx="1328063" cy="914400"/>
        </a:xfrm>
        <a:prstGeom prst="rect">
          <a:avLst/>
        </a:prstGeom>
      </xdr:spPr>
    </xdr:pic>
    <xdr:clientData/>
  </xdr:twoCellAnchor>
  <xdr:twoCellAnchor editAs="oneCell">
    <xdr:from>
      <xdr:col>3</xdr:col>
      <xdr:colOff>71065</xdr:colOff>
      <xdr:row>37</xdr:row>
      <xdr:rowOff>154199</xdr:rowOff>
    </xdr:from>
    <xdr:to>
      <xdr:col>3</xdr:col>
      <xdr:colOff>1442665</xdr:colOff>
      <xdr:row>37</xdr:row>
      <xdr:rowOff>1068599</xdr:rowOff>
    </xdr:to>
    <xdr:pic>
      <xdr:nvPicPr>
        <xdr:cNvPr id="37" name="Picture 140">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2766640" y="44874074"/>
          <a:ext cx="1371600" cy="914400"/>
        </a:xfrm>
        <a:prstGeom prst="rect">
          <a:avLst/>
        </a:prstGeom>
      </xdr:spPr>
    </xdr:pic>
    <xdr:clientData/>
  </xdr:twoCellAnchor>
  <xdr:twoCellAnchor editAs="oneCell">
    <xdr:from>
      <xdr:col>3</xdr:col>
      <xdr:colOff>95250</xdr:colOff>
      <xdr:row>38</xdr:row>
      <xdr:rowOff>161923</xdr:rowOff>
    </xdr:from>
    <xdr:to>
      <xdr:col>3</xdr:col>
      <xdr:colOff>1438275</xdr:colOff>
      <xdr:row>38</xdr:row>
      <xdr:rowOff>1076323</xdr:rowOff>
    </xdr:to>
    <xdr:pic>
      <xdr:nvPicPr>
        <xdr:cNvPr id="38" name="Picture 141">
          <a:extLst>
            <a:ext uri="{FF2B5EF4-FFF2-40B4-BE49-F238E27FC236}">
              <a16:creationId xmlns:a16="http://schemas.microsoft.com/office/drawing/2014/main" id="{00000000-0008-0000-0400-000026000000}"/>
            </a:ext>
          </a:extLst>
        </xdr:cNvPr>
        <xdr:cNvPicPr>
          <a:picLocks noChangeAspect="1"/>
        </xdr:cNvPicPr>
      </xdr:nvPicPr>
      <xdr:blipFill rotWithShape="1">
        <a:blip xmlns:r="http://schemas.openxmlformats.org/officeDocument/2006/relationships" r:embed="rId37" cstate="print">
          <a:extLst>
            <a:ext uri="{28A0092B-C50C-407E-A947-70E740481C1C}">
              <a14:useLocalDpi xmlns:a14="http://schemas.microsoft.com/office/drawing/2010/main" val="0"/>
            </a:ext>
          </a:extLst>
        </a:blip>
        <a:srcRect t="16714"/>
        <a:stretch/>
      </xdr:blipFill>
      <xdr:spPr>
        <a:xfrm>
          <a:off x="2790825" y="46148623"/>
          <a:ext cx="1343025" cy="914400"/>
        </a:xfrm>
        <a:prstGeom prst="rect">
          <a:avLst/>
        </a:prstGeom>
      </xdr:spPr>
    </xdr:pic>
    <xdr:clientData/>
  </xdr:twoCellAnchor>
  <xdr:twoCellAnchor editAs="oneCell">
    <xdr:from>
      <xdr:col>3</xdr:col>
      <xdr:colOff>71065</xdr:colOff>
      <xdr:row>39</xdr:row>
      <xdr:rowOff>190500</xdr:rowOff>
    </xdr:from>
    <xdr:to>
      <xdr:col>3</xdr:col>
      <xdr:colOff>1442665</xdr:colOff>
      <xdr:row>39</xdr:row>
      <xdr:rowOff>1104900</xdr:rowOff>
    </xdr:to>
    <xdr:pic>
      <xdr:nvPicPr>
        <xdr:cNvPr id="39" name="Picture 142">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2766640" y="47444025"/>
          <a:ext cx="1371600" cy="914400"/>
        </a:xfrm>
        <a:prstGeom prst="rect">
          <a:avLst/>
        </a:prstGeom>
      </xdr:spPr>
    </xdr:pic>
    <xdr:clientData/>
  </xdr:twoCellAnchor>
  <xdr:twoCellAnchor editAs="oneCell">
    <xdr:from>
      <xdr:col>3</xdr:col>
      <xdr:colOff>66675</xdr:colOff>
      <xdr:row>40</xdr:row>
      <xdr:rowOff>159525</xdr:rowOff>
    </xdr:from>
    <xdr:to>
      <xdr:col>3</xdr:col>
      <xdr:colOff>1438275</xdr:colOff>
      <xdr:row>40</xdr:row>
      <xdr:rowOff>1073925</xdr:rowOff>
    </xdr:to>
    <xdr:pic>
      <xdr:nvPicPr>
        <xdr:cNvPr id="40" name="Picture 143">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2762250" y="48679875"/>
          <a:ext cx="1371600" cy="914400"/>
        </a:xfrm>
        <a:prstGeom prst="rect">
          <a:avLst/>
        </a:prstGeom>
      </xdr:spPr>
    </xdr:pic>
    <xdr:clientData/>
  </xdr:twoCellAnchor>
  <xdr:twoCellAnchor editAs="oneCell">
    <xdr:from>
      <xdr:col>3</xdr:col>
      <xdr:colOff>71065</xdr:colOff>
      <xdr:row>41</xdr:row>
      <xdr:rowOff>166650</xdr:rowOff>
    </xdr:from>
    <xdr:to>
      <xdr:col>3</xdr:col>
      <xdr:colOff>1442665</xdr:colOff>
      <xdr:row>41</xdr:row>
      <xdr:rowOff>1081050</xdr:rowOff>
    </xdr:to>
    <xdr:pic>
      <xdr:nvPicPr>
        <xdr:cNvPr id="41" name="Picture 144">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2766640" y="49953825"/>
          <a:ext cx="1371600" cy="914400"/>
        </a:xfrm>
        <a:prstGeom prst="rect">
          <a:avLst/>
        </a:prstGeom>
      </xdr:spPr>
    </xdr:pic>
    <xdr:clientData/>
  </xdr:twoCellAnchor>
  <xdr:twoCellAnchor editAs="oneCell">
    <xdr:from>
      <xdr:col>3</xdr:col>
      <xdr:colOff>111406</xdr:colOff>
      <xdr:row>42</xdr:row>
      <xdr:rowOff>180975</xdr:rowOff>
    </xdr:from>
    <xdr:to>
      <xdr:col>3</xdr:col>
      <xdr:colOff>1402324</xdr:colOff>
      <xdr:row>42</xdr:row>
      <xdr:rowOff>1095375</xdr:rowOff>
    </xdr:to>
    <xdr:pic>
      <xdr:nvPicPr>
        <xdr:cNvPr id="42" name="Picture 145">
          <a:extLst>
            <a:ext uri="{FF2B5EF4-FFF2-40B4-BE49-F238E27FC236}">
              <a16:creationId xmlns:a16="http://schemas.microsoft.com/office/drawing/2014/main" id="{00000000-0008-0000-0400-00002A000000}"/>
            </a:ext>
          </a:extLst>
        </xdr:cNvPr>
        <xdr:cNvPicPr>
          <a:picLocks noChangeAspect="1"/>
        </xdr:cNvPicPr>
      </xdr:nvPicPr>
      <xdr:blipFill rotWithShape="1">
        <a:blip xmlns:r="http://schemas.openxmlformats.org/officeDocument/2006/relationships" r:embed="rId41" cstate="print">
          <a:extLst>
            <a:ext uri="{28A0092B-C50C-407E-A947-70E740481C1C}">
              <a14:useLocalDpi xmlns:a14="http://schemas.microsoft.com/office/drawing/2010/main" val="0"/>
            </a:ext>
          </a:extLst>
        </a:blip>
        <a:srcRect t="11992" b="17175"/>
        <a:stretch/>
      </xdr:blipFill>
      <xdr:spPr>
        <a:xfrm>
          <a:off x="2806981" y="51234975"/>
          <a:ext cx="1290918" cy="914400"/>
        </a:xfrm>
        <a:prstGeom prst="rect">
          <a:avLst/>
        </a:prstGeom>
      </xdr:spPr>
    </xdr:pic>
    <xdr:clientData/>
  </xdr:twoCellAnchor>
  <xdr:twoCellAnchor editAs="oneCell">
    <xdr:from>
      <xdr:col>3</xdr:col>
      <xdr:colOff>85516</xdr:colOff>
      <xdr:row>43</xdr:row>
      <xdr:rowOff>178349</xdr:rowOff>
    </xdr:from>
    <xdr:to>
      <xdr:col>3</xdr:col>
      <xdr:colOff>1428214</xdr:colOff>
      <xdr:row>43</xdr:row>
      <xdr:rowOff>1092749</xdr:rowOff>
    </xdr:to>
    <xdr:pic>
      <xdr:nvPicPr>
        <xdr:cNvPr id="43" name="Picture 146">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tretch>
          <a:fillRect/>
        </a:stretch>
      </xdr:blipFill>
      <xdr:spPr>
        <a:xfrm>
          <a:off x="2781091" y="52499174"/>
          <a:ext cx="1342698" cy="914400"/>
        </a:xfrm>
        <a:prstGeom prst="rect">
          <a:avLst/>
        </a:prstGeom>
      </xdr:spPr>
    </xdr:pic>
    <xdr:clientData/>
  </xdr:twoCellAnchor>
  <xdr:twoCellAnchor editAs="oneCell">
    <xdr:from>
      <xdr:col>3</xdr:col>
      <xdr:colOff>70994</xdr:colOff>
      <xdr:row>44</xdr:row>
      <xdr:rowOff>180600</xdr:rowOff>
    </xdr:from>
    <xdr:to>
      <xdr:col>3</xdr:col>
      <xdr:colOff>1442736</xdr:colOff>
      <xdr:row>44</xdr:row>
      <xdr:rowOff>1095000</xdr:rowOff>
    </xdr:to>
    <xdr:pic>
      <xdr:nvPicPr>
        <xdr:cNvPr id="44" name="Picture 147">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tretch>
          <a:fillRect/>
        </a:stretch>
      </xdr:blipFill>
      <xdr:spPr>
        <a:xfrm>
          <a:off x="2766569" y="53768250"/>
          <a:ext cx="1371742" cy="914400"/>
        </a:xfrm>
        <a:prstGeom prst="rect">
          <a:avLst/>
        </a:prstGeom>
      </xdr:spPr>
    </xdr:pic>
    <xdr:clientData/>
  </xdr:twoCellAnchor>
  <xdr:twoCellAnchor editAs="oneCell">
    <xdr:from>
      <xdr:col>3</xdr:col>
      <xdr:colOff>76199</xdr:colOff>
      <xdr:row>45</xdr:row>
      <xdr:rowOff>142424</xdr:rowOff>
    </xdr:from>
    <xdr:to>
      <xdr:col>3</xdr:col>
      <xdr:colOff>1438274</xdr:colOff>
      <xdr:row>45</xdr:row>
      <xdr:rowOff>1056824</xdr:rowOff>
    </xdr:to>
    <xdr:pic>
      <xdr:nvPicPr>
        <xdr:cNvPr id="45" name="Picture 148">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tretch>
          <a:fillRect/>
        </a:stretch>
      </xdr:blipFill>
      <xdr:spPr>
        <a:xfrm>
          <a:off x="2771774" y="54996899"/>
          <a:ext cx="1362075" cy="914400"/>
        </a:xfrm>
        <a:prstGeom prst="rect">
          <a:avLst/>
        </a:prstGeom>
      </xdr:spPr>
    </xdr:pic>
    <xdr:clientData/>
  </xdr:twoCellAnchor>
  <xdr:twoCellAnchor editAs="oneCell">
    <xdr:from>
      <xdr:col>3</xdr:col>
      <xdr:colOff>71065</xdr:colOff>
      <xdr:row>46</xdr:row>
      <xdr:rowOff>161400</xdr:rowOff>
    </xdr:from>
    <xdr:to>
      <xdr:col>3</xdr:col>
      <xdr:colOff>1442665</xdr:colOff>
      <xdr:row>46</xdr:row>
      <xdr:rowOff>1075800</xdr:rowOff>
    </xdr:to>
    <xdr:pic>
      <xdr:nvPicPr>
        <xdr:cNvPr id="46" name="Picture 149">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2766640" y="56282700"/>
          <a:ext cx="1371600" cy="914400"/>
        </a:xfrm>
        <a:prstGeom prst="rect">
          <a:avLst/>
        </a:prstGeom>
      </xdr:spPr>
    </xdr:pic>
    <xdr:clientData/>
  </xdr:twoCellAnchor>
  <xdr:twoCellAnchor editAs="oneCell">
    <xdr:from>
      <xdr:col>3</xdr:col>
      <xdr:colOff>76200</xdr:colOff>
      <xdr:row>47</xdr:row>
      <xdr:rowOff>190500</xdr:rowOff>
    </xdr:from>
    <xdr:to>
      <xdr:col>3</xdr:col>
      <xdr:colOff>1447800</xdr:colOff>
      <xdr:row>47</xdr:row>
      <xdr:rowOff>1104900</xdr:rowOff>
    </xdr:to>
    <xdr:pic>
      <xdr:nvPicPr>
        <xdr:cNvPr id="47" name="Picture 150">
          <a:extLst>
            <a:ext uri="{FF2B5EF4-FFF2-40B4-BE49-F238E27FC236}">
              <a16:creationId xmlns:a16="http://schemas.microsoft.com/office/drawing/2014/main" id="{00000000-0008-0000-0400-00002F000000}"/>
            </a:ext>
          </a:extLst>
        </xdr:cNvPr>
        <xdr:cNvPicPr>
          <a:picLocks noChangeAspect="1"/>
        </xdr:cNvPicPr>
      </xdr:nvPicPr>
      <xdr:blipFill rotWithShape="1">
        <a:blip xmlns:r="http://schemas.openxmlformats.org/officeDocument/2006/relationships" r:embed="rId46" cstate="print">
          <a:extLst>
            <a:ext uri="{28A0092B-C50C-407E-A947-70E740481C1C}">
              <a14:useLocalDpi xmlns:a14="http://schemas.microsoft.com/office/drawing/2010/main" val="0"/>
            </a:ext>
          </a:extLst>
        </a:blip>
        <a:srcRect t="7493" b="46066"/>
        <a:stretch/>
      </xdr:blipFill>
      <xdr:spPr>
        <a:xfrm>
          <a:off x="2771775" y="57578625"/>
          <a:ext cx="1371600" cy="914400"/>
        </a:xfrm>
        <a:prstGeom prst="rect">
          <a:avLst/>
        </a:prstGeom>
      </xdr:spPr>
    </xdr:pic>
    <xdr:clientData/>
  </xdr:twoCellAnchor>
  <xdr:twoCellAnchor editAs="oneCell">
    <xdr:from>
      <xdr:col>3</xdr:col>
      <xdr:colOff>70998</xdr:colOff>
      <xdr:row>48</xdr:row>
      <xdr:rowOff>170849</xdr:rowOff>
    </xdr:from>
    <xdr:to>
      <xdr:col>3</xdr:col>
      <xdr:colOff>1442733</xdr:colOff>
      <xdr:row>48</xdr:row>
      <xdr:rowOff>1085249</xdr:rowOff>
    </xdr:to>
    <xdr:pic>
      <xdr:nvPicPr>
        <xdr:cNvPr id="48" name="Picture 151">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Lst>
        </a:blip>
        <a:stretch>
          <a:fillRect/>
        </a:stretch>
      </xdr:blipFill>
      <xdr:spPr>
        <a:xfrm>
          <a:off x="2766573" y="58825799"/>
          <a:ext cx="1371735" cy="914400"/>
        </a:xfrm>
        <a:prstGeom prst="rect">
          <a:avLst/>
        </a:prstGeom>
      </xdr:spPr>
    </xdr:pic>
    <xdr:clientData/>
  </xdr:twoCellAnchor>
  <xdr:twoCellAnchor editAs="oneCell">
    <xdr:from>
      <xdr:col>3</xdr:col>
      <xdr:colOff>71975</xdr:colOff>
      <xdr:row>49</xdr:row>
      <xdr:rowOff>173174</xdr:rowOff>
    </xdr:from>
    <xdr:to>
      <xdr:col>3</xdr:col>
      <xdr:colOff>1441755</xdr:colOff>
      <xdr:row>49</xdr:row>
      <xdr:rowOff>1087574</xdr:rowOff>
    </xdr:to>
    <xdr:pic>
      <xdr:nvPicPr>
        <xdr:cNvPr id="49" name="Picture 152">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Lst>
        </a:blip>
        <a:stretch>
          <a:fillRect/>
        </a:stretch>
      </xdr:blipFill>
      <xdr:spPr>
        <a:xfrm>
          <a:off x="2767550" y="60094949"/>
          <a:ext cx="1369780" cy="914400"/>
        </a:xfrm>
        <a:prstGeom prst="rect">
          <a:avLst/>
        </a:prstGeom>
      </xdr:spPr>
    </xdr:pic>
    <xdr:clientData/>
  </xdr:twoCellAnchor>
  <xdr:twoCellAnchor editAs="oneCell">
    <xdr:from>
      <xdr:col>3</xdr:col>
      <xdr:colOff>70898</xdr:colOff>
      <xdr:row>51</xdr:row>
      <xdr:rowOff>190499</xdr:rowOff>
    </xdr:from>
    <xdr:to>
      <xdr:col>3</xdr:col>
      <xdr:colOff>1442833</xdr:colOff>
      <xdr:row>51</xdr:row>
      <xdr:rowOff>1104899</xdr:rowOff>
    </xdr:to>
    <xdr:pic>
      <xdr:nvPicPr>
        <xdr:cNvPr id="50" name="Picture 153">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49" cstate="print">
          <a:extLst>
            <a:ext uri="{28A0092B-C50C-407E-A947-70E740481C1C}">
              <a14:useLocalDpi xmlns:a14="http://schemas.microsoft.com/office/drawing/2010/main" val="0"/>
            </a:ext>
          </a:extLst>
        </a:blip>
        <a:stretch>
          <a:fillRect/>
        </a:stretch>
      </xdr:blipFill>
      <xdr:spPr>
        <a:xfrm>
          <a:off x="2766473" y="62645924"/>
          <a:ext cx="1371935" cy="914400"/>
        </a:xfrm>
        <a:prstGeom prst="rect">
          <a:avLst/>
        </a:prstGeom>
      </xdr:spPr>
    </xdr:pic>
    <xdr:clientData/>
  </xdr:twoCellAnchor>
  <xdr:twoCellAnchor editAs="oneCell">
    <xdr:from>
      <xdr:col>3</xdr:col>
      <xdr:colOff>71065</xdr:colOff>
      <xdr:row>52</xdr:row>
      <xdr:rowOff>185699</xdr:rowOff>
    </xdr:from>
    <xdr:to>
      <xdr:col>3</xdr:col>
      <xdr:colOff>1442665</xdr:colOff>
      <xdr:row>52</xdr:row>
      <xdr:rowOff>1100099</xdr:rowOff>
    </xdr:to>
    <xdr:pic>
      <xdr:nvPicPr>
        <xdr:cNvPr id="51" name="Picture 154">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Lst>
        </a:blip>
        <a:stretch>
          <a:fillRect/>
        </a:stretch>
      </xdr:blipFill>
      <xdr:spPr>
        <a:xfrm>
          <a:off x="2766640" y="63907949"/>
          <a:ext cx="1371600" cy="914400"/>
        </a:xfrm>
        <a:prstGeom prst="rect">
          <a:avLst/>
        </a:prstGeom>
      </xdr:spPr>
    </xdr:pic>
    <xdr:clientData/>
  </xdr:twoCellAnchor>
  <xdr:twoCellAnchor editAs="oneCell">
    <xdr:from>
      <xdr:col>3</xdr:col>
      <xdr:colOff>71065</xdr:colOff>
      <xdr:row>54</xdr:row>
      <xdr:rowOff>226124</xdr:rowOff>
    </xdr:from>
    <xdr:to>
      <xdr:col>3</xdr:col>
      <xdr:colOff>1442665</xdr:colOff>
      <xdr:row>54</xdr:row>
      <xdr:rowOff>1140524</xdr:rowOff>
    </xdr:to>
    <xdr:pic>
      <xdr:nvPicPr>
        <xdr:cNvPr id="52" name="Picture 155">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2766640" y="66482024"/>
          <a:ext cx="1371600" cy="914400"/>
        </a:xfrm>
        <a:prstGeom prst="rect">
          <a:avLst/>
        </a:prstGeom>
      </xdr:spPr>
    </xdr:pic>
    <xdr:clientData/>
  </xdr:twoCellAnchor>
  <xdr:twoCellAnchor editAs="oneCell">
    <xdr:from>
      <xdr:col>3</xdr:col>
      <xdr:colOff>71065</xdr:colOff>
      <xdr:row>53</xdr:row>
      <xdr:rowOff>147524</xdr:rowOff>
    </xdr:from>
    <xdr:to>
      <xdr:col>3</xdr:col>
      <xdr:colOff>1442665</xdr:colOff>
      <xdr:row>53</xdr:row>
      <xdr:rowOff>1061924</xdr:rowOff>
    </xdr:to>
    <xdr:pic>
      <xdr:nvPicPr>
        <xdr:cNvPr id="53" name="Picture 156">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val="0"/>
            </a:ext>
          </a:extLst>
        </a:blip>
        <a:stretch>
          <a:fillRect/>
        </a:stretch>
      </xdr:blipFill>
      <xdr:spPr>
        <a:xfrm>
          <a:off x="2766640" y="65136599"/>
          <a:ext cx="1371600" cy="914400"/>
        </a:xfrm>
        <a:prstGeom prst="rect">
          <a:avLst/>
        </a:prstGeom>
      </xdr:spPr>
    </xdr:pic>
    <xdr:clientData/>
  </xdr:twoCellAnchor>
  <xdr:twoCellAnchor editAs="oneCell">
    <xdr:from>
      <xdr:col>3</xdr:col>
      <xdr:colOff>71065</xdr:colOff>
      <xdr:row>50</xdr:row>
      <xdr:rowOff>170999</xdr:rowOff>
    </xdr:from>
    <xdr:to>
      <xdr:col>3</xdr:col>
      <xdr:colOff>1442665</xdr:colOff>
      <xdr:row>50</xdr:row>
      <xdr:rowOff>1085399</xdr:rowOff>
    </xdr:to>
    <xdr:pic>
      <xdr:nvPicPr>
        <xdr:cNvPr id="54" name="Picture 157">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Lst>
        </a:blip>
        <a:stretch>
          <a:fillRect/>
        </a:stretch>
      </xdr:blipFill>
      <xdr:spPr>
        <a:xfrm>
          <a:off x="2766640" y="61359599"/>
          <a:ext cx="1371600" cy="914400"/>
        </a:xfrm>
        <a:prstGeom prst="rect">
          <a:avLst/>
        </a:prstGeom>
      </xdr:spPr>
    </xdr:pic>
    <xdr:clientData/>
  </xdr:twoCellAnchor>
  <xdr:twoCellAnchor editAs="oneCell">
    <xdr:from>
      <xdr:col>3</xdr:col>
      <xdr:colOff>71065</xdr:colOff>
      <xdr:row>58</xdr:row>
      <xdr:rowOff>185699</xdr:rowOff>
    </xdr:from>
    <xdr:to>
      <xdr:col>3</xdr:col>
      <xdr:colOff>1442665</xdr:colOff>
      <xdr:row>58</xdr:row>
      <xdr:rowOff>1100099</xdr:rowOff>
    </xdr:to>
    <xdr:pic>
      <xdr:nvPicPr>
        <xdr:cNvPr id="55" name="Picture 172">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Lst>
        </a:blip>
        <a:stretch>
          <a:fillRect/>
        </a:stretch>
      </xdr:blipFill>
      <xdr:spPr>
        <a:xfrm>
          <a:off x="2766640" y="71508899"/>
          <a:ext cx="1371600" cy="914400"/>
        </a:xfrm>
        <a:prstGeom prst="rect">
          <a:avLst/>
        </a:prstGeom>
      </xdr:spPr>
    </xdr:pic>
    <xdr:clientData/>
  </xdr:twoCellAnchor>
  <xdr:twoCellAnchor editAs="oneCell">
    <xdr:from>
      <xdr:col>3</xdr:col>
      <xdr:colOff>71065</xdr:colOff>
      <xdr:row>57</xdr:row>
      <xdr:rowOff>211874</xdr:rowOff>
    </xdr:from>
    <xdr:to>
      <xdr:col>3</xdr:col>
      <xdr:colOff>1442665</xdr:colOff>
      <xdr:row>57</xdr:row>
      <xdr:rowOff>1126274</xdr:rowOff>
    </xdr:to>
    <xdr:pic>
      <xdr:nvPicPr>
        <xdr:cNvPr id="56" name="Picture 173">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val="0"/>
            </a:ext>
          </a:extLst>
        </a:blip>
        <a:stretch>
          <a:fillRect/>
        </a:stretch>
      </xdr:blipFill>
      <xdr:spPr>
        <a:xfrm>
          <a:off x="2766640" y="70268249"/>
          <a:ext cx="1371600" cy="914400"/>
        </a:xfrm>
        <a:prstGeom prst="rect">
          <a:avLst/>
        </a:prstGeom>
      </xdr:spPr>
    </xdr:pic>
    <xdr:clientData/>
  </xdr:twoCellAnchor>
  <xdr:twoCellAnchor editAs="oneCell">
    <xdr:from>
      <xdr:col>3</xdr:col>
      <xdr:colOff>71976</xdr:colOff>
      <xdr:row>56</xdr:row>
      <xdr:rowOff>180899</xdr:rowOff>
    </xdr:from>
    <xdr:to>
      <xdr:col>3</xdr:col>
      <xdr:colOff>1441754</xdr:colOff>
      <xdr:row>56</xdr:row>
      <xdr:rowOff>1095299</xdr:rowOff>
    </xdr:to>
    <xdr:pic>
      <xdr:nvPicPr>
        <xdr:cNvPr id="57" name="Picture 174">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tretch>
          <a:fillRect/>
        </a:stretch>
      </xdr:blipFill>
      <xdr:spPr>
        <a:xfrm>
          <a:off x="2767551" y="68970449"/>
          <a:ext cx="1369778" cy="914400"/>
        </a:xfrm>
        <a:prstGeom prst="rect">
          <a:avLst/>
        </a:prstGeom>
      </xdr:spPr>
    </xdr:pic>
    <xdr:clientData/>
  </xdr:twoCellAnchor>
  <xdr:twoCellAnchor editAs="oneCell">
    <xdr:from>
      <xdr:col>3</xdr:col>
      <xdr:colOff>71065</xdr:colOff>
      <xdr:row>55</xdr:row>
      <xdr:rowOff>152400</xdr:rowOff>
    </xdr:from>
    <xdr:to>
      <xdr:col>3</xdr:col>
      <xdr:colOff>1442665</xdr:colOff>
      <xdr:row>55</xdr:row>
      <xdr:rowOff>1099592</xdr:rowOff>
    </xdr:to>
    <xdr:pic>
      <xdr:nvPicPr>
        <xdr:cNvPr id="58" name="Picture 175">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Lst>
        </a:blip>
        <a:stretch>
          <a:fillRect/>
        </a:stretch>
      </xdr:blipFill>
      <xdr:spPr>
        <a:xfrm>
          <a:off x="2766640" y="67675125"/>
          <a:ext cx="1371600" cy="947192"/>
        </a:xfrm>
        <a:prstGeom prst="rect">
          <a:avLst/>
        </a:prstGeom>
      </xdr:spPr>
    </xdr:pic>
    <xdr:clientData/>
  </xdr:twoCellAnchor>
  <xdr:twoCellAnchor editAs="oneCell">
    <xdr:from>
      <xdr:col>3</xdr:col>
      <xdr:colOff>71065</xdr:colOff>
      <xdr:row>59</xdr:row>
      <xdr:rowOff>247650</xdr:rowOff>
    </xdr:from>
    <xdr:to>
      <xdr:col>3</xdr:col>
      <xdr:colOff>1442665</xdr:colOff>
      <xdr:row>59</xdr:row>
      <xdr:rowOff>1162050</xdr:rowOff>
    </xdr:to>
    <xdr:pic>
      <xdr:nvPicPr>
        <xdr:cNvPr id="59" name="Picture 176">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58" cstate="print">
          <a:extLst>
            <a:ext uri="{28A0092B-C50C-407E-A947-70E740481C1C}">
              <a14:useLocalDpi xmlns:a14="http://schemas.microsoft.com/office/drawing/2010/main" val="0"/>
            </a:ext>
          </a:extLst>
        </a:blip>
        <a:stretch>
          <a:fillRect/>
        </a:stretch>
      </xdr:blipFill>
      <xdr:spPr>
        <a:xfrm>
          <a:off x="2766640" y="72837675"/>
          <a:ext cx="1371600" cy="914400"/>
        </a:xfrm>
        <a:prstGeom prst="rect">
          <a:avLst/>
        </a:prstGeom>
      </xdr:spPr>
    </xdr:pic>
    <xdr:clientData/>
  </xdr:twoCellAnchor>
  <xdr:twoCellAnchor editAs="oneCell">
    <xdr:from>
      <xdr:col>3</xdr:col>
      <xdr:colOff>104403</xdr:colOff>
      <xdr:row>60</xdr:row>
      <xdr:rowOff>190499</xdr:rowOff>
    </xdr:from>
    <xdr:to>
      <xdr:col>3</xdr:col>
      <xdr:colOff>1409328</xdr:colOff>
      <xdr:row>60</xdr:row>
      <xdr:rowOff>1104899</xdr:rowOff>
    </xdr:to>
    <xdr:pic>
      <xdr:nvPicPr>
        <xdr:cNvPr id="60" name="Picture 177">
          <a:extLst>
            <a:ext uri="{FF2B5EF4-FFF2-40B4-BE49-F238E27FC236}">
              <a16:creationId xmlns:a16="http://schemas.microsoft.com/office/drawing/2014/main" id="{00000000-0008-0000-0400-00003C000000}"/>
            </a:ext>
          </a:extLst>
        </xdr:cNvPr>
        <xdr:cNvPicPr>
          <a:picLocks noChangeAspect="1"/>
        </xdr:cNvPicPr>
      </xdr:nvPicPr>
      <xdr:blipFill rotWithShape="1">
        <a:blip xmlns:r="http://schemas.openxmlformats.org/officeDocument/2006/relationships" r:embed="rId59" cstate="print">
          <a:extLst>
            <a:ext uri="{28A0092B-C50C-407E-A947-70E740481C1C}">
              <a14:useLocalDpi xmlns:a14="http://schemas.microsoft.com/office/drawing/2010/main" val="0"/>
            </a:ext>
          </a:extLst>
        </a:blip>
        <a:srcRect l="10617" r="8576"/>
        <a:stretch/>
      </xdr:blipFill>
      <xdr:spPr>
        <a:xfrm>
          <a:off x="2799978" y="74047349"/>
          <a:ext cx="1304925"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99483</xdr:colOff>
      <xdr:row>0</xdr:row>
      <xdr:rowOff>0</xdr:rowOff>
    </xdr:from>
    <xdr:to>
      <xdr:col>4</xdr:col>
      <xdr:colOff>552492</xdr:colOff>
      <xdr:row>11</xdr:row>
      <xdr:rowOff>173609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709083" y="0"/>
          <a:ext cx="2281809" cy="2269109"/>
        </a:xfrm>
        <a:prstGeom prst="rect">
          <a:avLst/>
        </a:prstGeom>
      </xdr:spPr>
    </xdr:pic>
    <xdr:clientData/>
  </xdr:twoCellAnchor>
  <xdr:twoCellAnchor editAs="oneCell">
    <xdr:from>
      <xdr:col>7</xdr:col>
      <xdr:colOff>305282</xdr:colOff>
      <xdr:row>13</xdr:row>
      <xdr:rowOff>90249</xdr:rowOff>
    </xdr:from>
    <xdr:to>
      <xdr:col>8</xdr:col>
      <xdr:colOff>524478</xdr:colOff>
      <xdr:row>15</xdr:row>
      <xdr:rowOff>149783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72482" y="2566749"/>
          <a:ext cx="828796" cy="440534"/>
        </a:xfrm>
        <a:prstGeom prst="rect">
          <a:avLst/>
        </a:prstGeom>
      </xdr:spPr>
    </xdr:pic>
    <xdr:clientData/>
  </xdr:twoCellAnchor>
  <xdr:twoCellAnchor editAs="oneCell">
    <xdr:from>
      <xdr:col>5</xdr:col>
      <xdr:colOff>564969</xdr:colOff>
      <xdr:row>13</xdr:row>
      <xdr:rowOff>40235</xdr:rowOff>
    </xdr:from>
    <xdr:to>
      <xdr:col>7</xdr:col>
      <xdr:colOff>40098</xdr:colOff>
      <xdr:row>16</xdr:row>
      <xdr:rowOff>9298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12969" y="2516735"/>
          <a:ext cx="694329" cy="540563"/>
        </a:xfrm>
        <a:prstGeom prst="rect">
          <a:avLst/>
        </a:prstGeom>
      </xdr:spPr>
    </xdr:pic>
    <xdr:clientData/>
  </xdr:twoCellAnchor>
  <xdr:twoCellAnchor editAs="oneCell">
    <xdr:from>
      <xdr:col>2</xdr:col>
      <xdr:colOff>182848</xdr:colOff>
      <xdr:row>12</xdr:row>
      <xdr:rowOff>180976</xdr:rowOff>
    </xdr:from>
    <xdr:to>
      <xdr:col>3</xdr:col>
      <xdr:colOff>226633</xdr:colOff>
      <xdr:row>16</xdr:row>
      <xdr:rowOff>59056</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02048" y="2466976"/>
          <a:ext cx="653385" cy="640080"/>
        </a:xfrm>
        <a:prstGeom prst="rect">
          <a:avLst/>
        </a:prstGeom>
      </xdr:spPr>
    </xdr:pic>
    <xdr:clientData/>
  </xdr:twoCellAnchor>
  <xdr:twoCellAnchor editAs="oneCell">
    <xdr:from>
      <xdr:col>3</xdr:col>
      <xdr:colOff>482748</xdr:colOff>
      <xdr:row>13</xdr:row>
      <xdr:rowOff>18728</xdr:rowOff>
    </xdr:from>
    <xdr:to>
      <xdr:col>5</xdr:col>
      <xdr:colOff>308854</xdr:colOff>
      <xdr:row>16</xdr:row>
      <xdr:rowOff>30805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11548" y="2495228"/>
          <a:ext cx="1045306" cy="583577"/>
        </a:xfrm>
        <a:prstGeom prst="rect">
          <a:avLst/>
        </a:prstGeom>
      </xdr:spPr>
    </xdr:pic>
    <xdr:clientData/>
  </xdr:twoCellAnchor>
  <xdr:twoCellAnchor editAs="oneCell">
    <xdr:from>
      <xdr:col>0</xdr:col>
      <xdr:colOff>0</xdr:colOff>
      <xdr:row>12</xdr:row>
      <xdr:rowOff>180976</xdr:rowOff>
    </xdr:from>
    <xdr:to>
      <xdr:col>1</xdr:col>
      <xdr:colOff>535729</xdr:colOff>
      <xdr:row>16</xdr:row>
      <xdr:rowOff>59056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0" y="2466976"/>
          <a:ext cx="1145329" cy="6400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bola/Downloads/&#304;7-resmi+d&#252;&#351;eyara.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nasip\Desktop\EXCEL%20egitim\XLOOKUP\02%20-%20install%20DFX\DFX.xlam" TargetMode="External"/><Relationship Id="rId1" Type="http://schemas.openxmlformats.org/officeDocument/2006/relationships/externalLinkPath" Target="/Users/nasip/Desktop/EXCEL%20egitim/XLOOKUP/02%20-%20install%20DFX/DF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Sheet1"/>
    </sheetNames>
    <sheetDataSet>
      <sheetData sheetId="0"/>
      <sheetData sheetId="1">
        <row r="1">
          <cell r="A1" t="str">
            <v>HASAN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heetName val="Index"/>
      <sheetName val="_IntelliSense_"/>
      <sheetName val="Sheet1"/>
    </sheetNames>
    <definedNames>
      <definedName name="UNIQUE_365"/>
    </defined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ip Ahmet" refreshedDate="45424.727397685187" createdVersion="8" refreshedVersion="8" minRefreshableVersion="3" recordCount="885" xr:uid="{AA87E9C1-D28F-4EEB-8FBD-5B94344FE20C}">
  <cacheSource type="worksheet">
    <worksheetSource name="Table_Data"/>
  </cacheSource>
  <cacheFields count="8">
    <cacheField name="CODE" numFmtId="0">
      <sharedItems/>
    </cacheField>
    <cacheField name="STATE" numFmtId="0">
      <sharedItems count="50">
        <s v="Alaska"/>
        <s v="Alabama"/>
        <s v="Arkansas"/>
        <s v="Arizona"/>
        <s v="California"/>
        <s v="Colorado"/>
        <s v="Connecticut"/>
        <s v="Delaware"/>
        <s v="Florida"/>
        <s v="Georgia"/>
        <s v="Hawaii"/>
        <s v="Iowa"/>
        <s v="Idaho"/>
        <s v="Illinois"/>
        <s v="Indiana"/>
        <s v="Kansas"/>
        <s v="Kentucky"/>
        <s v="Louisiana"/>
        <s v="Massachusetts"/>
        <s v="Maryland"/>
        <s v="Maine"/>
        <s v="Michigan"/>
        <s v="Minnesota"/>
        <s v="Missouri"/>
        <s v="Mississippi"/>
        <s v="Montana"/>
        <s v="North Carolina"/>
        <s v="North Dakota"/>
        <s v="Nebraska"/>
        <s v="New Hampshire"/>
        <s v="New Jersey"/>
        <s v="New Mexico"/>
        <s v="Nevada"/>
        <s v="New York"/>
        <s v="Ohio"/>
        <s v="Oklahoma"/>
        <s v="Oregon"/>
        <s v="Pennsylvania"/>
        <s v="Rhode Island"/>
        <s v="South Carolina"/>
        <s v="South Dakota"/>
        <s v="Tennessee"/>
        <s v="Texas"/>
        <s v="Utah"/>
        <s v="Virginia"/>
        <s v="Vermont"/>
        <s v="Washington"/>
        <s v="Wisconsin"/>
        <s v="West Virginia"/>
        <s v="Wyoming"/>
      </sharedItems>
    </cacheField>
    <cacheField name="SALERS" numFmtId="0">
      <sharedItems count="59">
        <s v="Jenny Hhapman"/>
        <s v="Graham Grady"/>
        <s v="Alex Funning"/>
        <s v="Julie El"/>
        <s v="David Craus"/>
        <s v="Simon Dan"/>
        <s v="Peter Do"/>
        <s v="Graham Eva"/>
        <s v="Jim Farron"/>
        <s v="Krank Field"/>
        <s v="Andrew Gwy"/>
        <s v="Mark Hen"/>
        <s v="Pat Gla"/>
        <s v="George How"/>
        <s v="Gra Jones"/>
        <s v="Mike Ka"/>
        <s v="Justin Mad"/>
        <s v="Anna Tu"/>
        <s v="Chi Onw"/>
        <s v="Raul May"/>
        <s v="Conor Mcman"/>
        <s v="Bridget Phillip"/>
        <s v="Mark Men"/>
        <s v="David Mor"/>
        <s v="Anne Trevel"/>
        <s v="David Nut"/>
        <s v="George Os"/>
        <s v="John Pu"/>
        <s v="Mary Glin"/>
        <s v="Helen Goo"/>
        <s v="Sharon Ho"/>
        <s v="Nigel Eva"/>
        <s v="John Steven"/>
        <s v="Emma Buckel"/>
        <s v="Cathe McKin"/>
        <s v="Marianne Eagle"/>
        <s v="Will Woodcock"/>
        <s v="Bill Wraggen"/>
        <s v="Tom Ble"/>
        <s v="Nickister Brown"/>
        <s v="Alanovic Camp"/>
        <s v="Stepy Hep"/>
        <s v="Andy Garci"/>
        <s v="Lucia Berg"/>
        <s v="Bill Est"/>
        <s v="Fionalla Bru"/>
        <s v="Julietta Co"/>
        <s v="Jimmy Mahon"/>
        <s v="David Month"/>
        <s v="Jonat Rey"/>
        <s v="Stevy Rot"/>
        <s v="Rosy Coop"/>
        <s v="Angela Falcon"/>
        <s v="Ed Simpson"/>
        <s v="Derek Crag"/>
        <s v="William Wallace"/>
        <s v="Andrey Sheva"/>
        <s v="Ivan Dragon"/>
        <s v="Gordon Kayis"/>
      </sharedItems>
    </cacheField>
    <cacheField name="PRODUCTS" numFmtId="0">
      <sharedItems/>
    </cacheField>
    <cacheField name="NET SALE AMOUNT" numFmtId="164">
      <sharedItems containsSemiMixedTypes="0" containsString="0" containsNumber="1" minValue="3904.8075000000003" maxValue="1218248"/>
    </cacheField>
    <cacheField name="TARGET SALE AMOUNT" numFmtId="44">
      <sharedItems containsSemiMixedTypes="0" containsString="0" containsNumber="1" minValue="5206.6799999999994" maxValue="1217029.7520000001"/>
    </cacheField>
    <cacheField name="TARGET REALIZATION" numFmtId="9">
      <sharedItems containsSemiMixedTypes="0" containsString="0" containsNumber="1" minValue="0.21487603305785125" maxValue="4"/>
    </cacheField>
    <cacheField name="YEAR" numFmtId="0">
      <sharedItems containsSemiMixedTypes="0" containsString="0" containsNumber="1" containsInteger="1" minValue="2018" maxValue="2020"/>
    </cacheField>
  </cacheFields>
  <extLst>
    <ext xmlns:x14="http://schemas.microsoft.com/office/spreadsheetml/2009/9/main" uri="{725AE2AE-9491-48be-B2B4-4EB974FC3084}">
      <x14:pivotCacheDefinition pivotCacheId="18728090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5">
  <r>
    <s v="AK"/>
    <x v="0"/>
    <x v="0"/>
    <s v="MERCEDES"/>
    <n v="841828"/>
    <n v="942847.3600000001"/>
    <n v="0.89285714285714279"/>
    <n v="2020"/>
  </r>
  <r>
    <s v="AL"/>
    <x v="1"/>
    <x v="1"/>
    <s v="MERCEDES"/>
    <n v="452292"/>
    <n v="429677.39999999997"/>
    <n v="1.0526315789473686"/>
    <n v="2020"/>
  </r>
  <r>
    <s v="AR"/>
    <x v="2"/>
    <x v="2"/>
    <s v="MERCEDES"/>
    <n v="706778"/>
    <n v="841065.82"/>
    <n v="0.84033613445378152"/>
    <n v="2020"/>
  </r>
  <r>
    <s v="AZ"/>
    <x v="3"/>
    <x v="3"/>
    <s v="MERCEDES"/>
    <n v="863404"/>
    <n v="725259.36"/>
    <n v="1.1904761904761905"/>
    <n v="2020"/>
  </r>
  <r>
    <s v="CA"/>
    <x v="4"/>
    <x v="4"/>
    <s v="MERCEDES"/>
    <n v="550669"/>
    <n v="286347.88"/>
    <n v="1.9230769230769231"/>
    <n v="2020"/>
  </r>
  <r>
    <s v="CA"/>
    <x v="4"/>
    <x v="5"/>
    <s v="MERCEDES"/>
    <n v="404305"/>
    <n v="436649.4"/>
    <n v="0.92592592592592593"/>
    <n v="2020"/>
  </r>
  <r>
    <s v="CA"/>
    <x v="4"/>
    <x v="6"/>
    <s v="MERCEDES"/>
    <n v="449815"/>
    <n v="211413.05"/>
    <n v="2.1276595744680851"/>
    <n v="2020"/>
  </r>
  <r>
    <s v="CA"/>
    <x v="4"/>
    <x v="7"/>
    <s v="MERCEDES"/>
    <n v="507487"/>
    <n v="182695.32"/>
    <n v="2.7777777777777777"/>
    <n v="2020"/>
  </r>
  <r>
    <s v="CO"/>
    <x v="5"/>
    <x v="8"/>
    <s v="MERCEDES"/>
    <n v="285129"/>
    <n v="210995.46"/>
    <n v="1.3513513513513513"/>
    <n v="2020"/>
  </r>
  <r>
    <s v="CT"/>
    <x v="6"/>
    <x v="9"/>
    <s v="MERCEDES"/>
    <n v="932763"/>
    <n v="1119315.5999999999"/>
    <n v="0.83333333333333348"/>
    <n v="2020"/>
  </r>
  <r>
    <s v="DE"/>
    <x v="7"/>
    <x v="10"/>
    <s v="MERCEDES"/>
    <n v="460305"/>
    <n v="276183"/>
    <n v="1.6666666666666667"/>
    <n v="2020"/>
  </r>
  <r>
    <s v="FL"/>
    <x v="8"/>
    <x v="11"/>
    <s v="MERCEDES"/>
    <n v="216707"/>
    <n v="138692.48000000001"/>
    <n v="1.5624999999999998"/>
    <n v="2020"/>
  </r>
  <r>
    <s v="FL"/>
    <x v="8"/>
    <x v="12"/>
    <s v="MERCEDES"/>
    <n v="331880"/>
    <n v="102882.8"/>
    <n v="3.225806451612903"/>
    <n v="2020"/>
  </r>
  <r>
    <s v="GA"/>
    <x v="9"/>
    <x v="13"/>
    <s v="MERCEDES"/>
    <n v="510634"/>
    <n v="127658.5"/>
    <n v="4"/>
    <n v="2020"/>
  </r>
  <r>
    <s v="HI"/>
    <x v="10"/>
    <x v="14"/>
    <s v="MERCEDES"/>
    <n v="761173"/>
    <n v="829678.57000000007"/>
    <n v="0.9174311926605504"/>
    <n v="2020"/>
  </r>
  <r>
    <s v="IA"/>
    <x v="11"/>
    <x v="15"/>
    <s v="MERCEDES"/>
    <n v="487419"/>
    <n v="472796.43"/>
    <n v="1.0309278350515465"/>
    <n v="2020"/>
  </r>
  <r>
    <s v="ID"/>
    <x v="12"/>
    <x v="16"/>
    <s v="MERCEDES"/>
    <n v="742605"/>
    <n v="683196.6"/>
    <n v="1.0869565217391304"/>
    <n v="2020"/>
  </r>
  <r>
    <s v="IL"/>
    <x v="13"/>
    <x v="17"/>
    <s v="MERCEDES"/>
    <n v="262230"/>
    <n v="138981.9"/>
    <n v="1.8867924528301887"/>
    <n v="2020"/>
  </r>
  <r>
    <s v="IL"/>
    <x v="13"/>
    <x v="18"/>
    <s v="MERCEDES"/>
    <n v="148109"/>
    <n v="119968.29000000001"/>
    <n v="1.2345679012345678"/>
    <n v="2020"/>
  </r>
  <r>
    <s v="IN"/>
    <x v="14"/>
    <x v="19"/>
    <s v="MERCEDES"/>
    <n v="578004"/>
    <n v="606904.20000000007"/>
    <n v="0.95238095238095222"/>
    <n v="2020"/>
  </r>
  <r>
    <s v="KS"/>
    <x v="15"/>
    <x v="20"/>
    <s v="MERCEDES"/>
    <n v="72652"/>
    <n v="55215.520000000004"/>
    <n v="1.3157894736842104"/>
    <n v="2020"/>
  </r>
  <r>
    <s v="KY"/>
    <x v="16"/>
    <x v="21"/>
    <s v="MERCEDES"/>
    <n v="933746"/>
    <n v="1064470.44"/>
    <n v="0.87719298245614041"/>
    <n v="2020"/>
  </r>
  <r>
    <s v="LA"/>
    <x v="17"/>
    <x v="22"/>
    <s v="MERCEDES"/>
    <n v="415410"/>
    <n v="162009.9"/>
    <n v="2.5641025641025643"/>
    <n v="2020"/>
  </r>
  <r>
    <s v="MA"/>
    <x v="18"/>
    <x v="23"/>
    <s v="MERCEDES"/>
    <n v="575082"/>
    <n v="241534.44"/>
    <n v="2.3809523809523809"/>
    <n v="2020"/>
  </r>
  <r>
    <s v="MD"/>
    <x v="19"/>
    <x v="24"/>
    <s v="MERCEDES"/>
    <n v="762623"/>
    <n v="770249.23"/>
    <n v="0.99009900990099009"/>
    <n v="2020"/>
  </r>
  <r>
    <s v="MD"/>
    <x v="19"/>
    <x v="25"/>
    <s v="MERCEDES"/>
    <n v="956367"/>
    <n v="745966.26"/>
    <n v="1.2820512820512819"/>
    <n v="2020"/>
  </r>
  <r>
    <s v="ME"/>
    <x v="20"/>
    <x v="26"/>
    <s v="MERCEDES"/>
    <n v="472841"/>
    <n v="491754.64"/>
    <n v="0.96153846153846156"/>
    <n v="2020"/>
  </r>
  <r>
    <s v="MI"/>
    <x v="21"/>
    <x v="27"/>
    <s v="MERCEDES"/>
    <n v="345782"/>
    <n v="238589.58"/>
    <n v="1.4492753623188406"/>
    <n v="2020"/>
  </r>
  <r>
    <s v="MN"/>
    <x v="22"/>
    <x v="28"/>
    <s v="MERCEDES"/>
    <n v="415808"/>
    <n v="270275.20000000001"/>
    <n v="1.5384615384615383"/>
    <n v="2020"/>
  </r>
  <r>
    <s v="MO"/>
    <x v="23"/>
    <x v="29"/>
    <s v="MERCEDES"/>
    <n v="103429"/>
    <n v="25857.25"/>
    <n v="4"/>
    <n v="2020"/>
  </r>
  <r>
    <s v="MS"/>
    <x v="24"/>
    <x v="30"/>
    <s v="MERCEDES"/>
    <n v="410839"/>
    <n v="102709.75"/>
    <n v="4"/>
    <n v="2020"/>
  </r>
  <r>
    <s v="MT"/>
    <x v="25"/>
    <x v="31"/>
    <s v="MERCEDES"/>
    <n v="285939"/>
    <n v="94359.87000000001"/>
    <n v="3.0303030303030298"/>
    <n v="2020"/>
  </r>
  <r>
    <s v="NC"/>
    <x v="26"/>
    <x v="32"/>
    <s v="MERCEDES"/>
    <n v="671208"/>
    <n v="396012.72"/>
    <n v="1.6949152542372883"/>
    <n v="2020"/>
  </r>
  <r>
    <s v="ND"/>
    <x v="27"/>
    <x v="33"/>
    <s v="MERCEDES"/>
    <n v="541340"/>
    <n v="627954.39999999991"/>
    <n v="0.86206896551724155"/>
    <n v="2020"/>
  </r>
  <r>
    <s v="NE"/>
    <x v="28"/>
    <x v="34"/>
    <s v="MERCEDES"/>
    <n v="78933"/>
    <n v="94719.599999999991"/>
    <n v="0.83333333333333337"/>
    <n v="2020"/>
  </r>
  <r>
    <s v="NH"/>
    <x v="29"/>
    <x v="35"/>
    <s v="MERCEDES"/>
    <n v="520424"/>
    <n v="494402.8"/>
    <n v="1.0526315789473684"/>
    <n v="2020"/>
  </r>
  <r>
    <s v="NJ"/>
    <x v="30"/>
    <x v="36"/>
    <s v="MERCEDES"/>
    <n v="85427"/>
    <n v="97386.78"/>
    <n v="0.87719298245614041"/>
    <n v="2020"/>
  </r>
  <r>
    <s v="NM"/>
    <x v="31"/>
    <x v="37"/>
    <s v="MERCEDES"/>
    <n v="268537"/>
    <n v="75190.36"/>
    <n v="3.5714285714285716"/>
    <n v="2020"/>
  </r>
  <r>
    <s v="NV"/>
    <x v="32"/>
    <x v="38"/>
    <s v="MERCEDES"/>
    <n v="608228"/>
    <n v="735955.88"/>
    <n v="0.82644628099173556"/>
    <n v="2020"/>
  </r>
  <r>
    <s v="NY"/>
    <x v="33"/>
    <x v="39"/>
    <s v="MERCEDES"/>
    <n v="725463"/>
    <n v="522333.36"/>
    <n v="1.3888888888888888"/>
    <n v="2020"/>
  </r>
  <r>
    <s v="NY"/>
    <x v="33"/>
    <x v="40"/>
    <s v="MERCEDES"/>
    <n v="160401"/>
    <n v="125112.78"/>
    <n v="1.2820512820512822"/>
    <n v="2020"/>
  </r>
  <r>
    <s v="NY"/>
    <x v="33"/>
    <x v="41"/>
    <s v="MERCEDES"/>
    <n v="903012"/>
    <n v="948162.60000000009"/>
    <n v="0.95238095238095233"/>
    <n v="2020"/>
  </r>
  <r>
    <s v="OH"/>
    <x v="34"/>
    <x v="42"/>
    <s v="MERCEDES"/>
    <n v="352829"/>
    <n v="370470.45"/>
    <n v="0.95238095238095233"/>
    <n v="2020"/>
  </r>
  <r>
    <s v="OK"/>
    <x v="35"/>
    <x v="43"/>
    <s v="MERCEDES"/>
    <n v="696983"/>
    <n v="369400.99"/>
    <n v="1.8867924528301887"/>
    <n v="2020"/>
  </r>
  <r>
    <s v="OR"/>
    <x v="36"/>
    <x v="44"/>
    <s v="MERCEDES"/>
    <n v="646758"/>
    <n v="472133.33999999997"/>
    <n v="1.3698630136986303"/>
    <n v="2020"/>
  </r>
  <r>
    <s v="PA"/>
    <x v="37"/>
    <x v="45"/>
    <s v="MERCEDES"/>
    <n v="390906"/>
    <n v="160271.46"/>
    <n v="2.4390243902439024"/>
    <n v="2020"/>
  </r>
  <r>
    <s v="RI"/>
    <x v="38"/>
    <x v="46"/>
    <s v="MERCEDES"/>
    <n v="131185"/>
    <n v="157422"/>
    <n v="0.83333333333333337"/>
    <n v="2020"/>
  </r>
  <r>
    <s v="SC"/>
    <x v="39"/>
    <x v="47"/>
    <s v="MERCEDES"/>
    <n v="993125"/>
    <n v="506493.75"/>
    <n v="1.9607843137254901"/>
    <n v="2020"/>
  </r>
  <r>
    <s v="SD"/>
    <x v="40"/>
    <x v="48"/>
    <s v="MERCEDES"/>
    <n v="584520"/>
    <n v="637126.80000000005"/>
    <n v="0.9174311926605504"/>
    <n v="2020"/>
  </r>
  <r>
    <s v="TN"/>
    <x v="41"/>
    <x v="49"/>
    <s v="MERCEDES"/>
    <n v="826148"/>
    <n v="454381.4"/>
    <n v="1.8181818181818181"/>
    <n v="2020"/>
  </r>
  <r>
    <s v="TX"/>
    <x v="42"/>
    <x v="50"/>
    <s v="MERCEDES"/>
    <n v="910818"/>
    <n v="236812.68000000002"/>
    <n v="3.8461538461538458"/>
    <n v="2020"/>
  </r>
  <r>
    <s v="TX"/>
    <x v="42"/>
    <x v="51"/>
    <s v="MERCEDES"/>
    <n v="970132"/>
    <n v="756702.96000000008"/>
    <n v="1.2820512820512819"/>
    <n v="2020"/>
  </r>
  <r>
    <s v="UT"/>
    <x v="43"/>
    <x v="52"/>
    <s v="MERCEDES"/>
    <n v="848440"/>
    <n v="831471.2"/>
    <n v="1.0204081632653061"/>
    <n v="2020"/>
  </r>
  <r>
    <s v="VA"/>
    <x v="44"/>
    <x v="53"/>
    <s v="MERCEDES"/>
    <n v="111358"/>
    <n v="61246.9"/>
    <n v="1.8181818181818181"/>
    <n v="2020"/>
  </r>
  <r>
    <s v="VT"/>
    <x v="45"/>
    <x v="54"/>
    <s v="MERCEDES"/>
    <n v="490991"/>
    <n v="348603.61"/>
    <n v="1.4084507042253522"/>
    <n v="2020"/>
  </r>
  <r>
    <s v="WA"/>
    <x v="46"/>
    <x v="55"/>
    <s v="MERCEDES"/>
    <n v="167584"/>
    <n v="172611.52000000002"/>
    <n v="0.97087378640776689"/>
    <n v="2020"/>
  </r>
  <r>
    <s v="WI"/>
    <x v="47"/>
    <x v="56"/>
    <s v="MERCEDES"/>
    <n v="181209"/>
    <n v="110537.48999999999"/>
    <n v="1.639344262295082"/>
    <n v="2020"/>
  </r>
  <r>
    <s v="WV"/>
    <x v="48"/>
    <x v="57"/>
    <s v="MERCEDES"/>
    <n v="924720"/>
    <n v="591820.80000000005"/>
    <n v="1.5624999999999998"/>
    <n v="2020"/>
  </r>
  <r>
    <s v="WY"/>
    <x v="49"/>
    <x v="58"/>
    <s v="MERCEDES"/>
    <n v="137038"/>
    <n v="123334.2"/>
    <n v="1.1111111111111112"/>
    <n v="2020"/>
  </r>
  <r>
    <s v="AK"/>
    <x v="0"/>
    <x v="0"/>
    <s v="BMW"/>
    <n v="530939"/>
    <n v="334491.57"/>
    <n v="1.5873015873015872"/>
    <n v="2020"/>
  </r>
  <r>
    <s v="AL"/>
    <x v="1"/>
    <x v="1"/>
    <s v="BMW"/>
    <n v="570193"/>
    <n v="159654.04"/>
    <n v="3.5714285714285712"/>
    <n v="2020"/>
  </r>
  <r>
    <s v="AR"/>
    <x v="2"/>
    <x v="2"/>
    <s v="BMW"/>
    <n v="299550"/>
    <n v="269595"/>
    <n v="1.1111111111111112"/>
    <n v="2020"/>
  </r>
  <r>
    <s v="AZ"/>
    <x v="3"/>
    <x v="3"/>
    <s v="BMW"/>
    <n v="31490"/>
    <n v="15430.1"/>
    <n v="2.0408163265306123"/>
    <n v="2020"/>
  </r>
  <r>
    <s v="CA"/>
    <x v="4"/>
    <x v="4"/>
    <s v="BMW"/>
    <n v="445534"/>
    <n v="236133.02000000002"/>
    <n v="1.8867924528301885"/>
    <n v="2020"/>
  </r>
  <r>
    <s v="CA"/>
    <x v="4"/>
    <x v="5"/>
    <s v="BMW"/>
    <n v="327564"/>
    <n v="111371.76000000001"/>
    <n v="2.9411764705882351"/>
    <n v="2020"/>
  </r>
  <r>
    <s v="CA"/>
    <x v="4"/>
    <x v="6"/>
    <s v="BMW"/>
    <n v="474661"/>
    <n v="417701.68"/>
    <n v="1.1363636363636365"/>
    <n v="2020"/>
  </r>
  <r>
    <s v="CA"/>
    <x v="4"/>
    <x v="7"/>
    <s v="BMW"/>
    <n v="281897"/>
    <n v="312905.67000000004"/>
    <n v="0.9009009009009008"/>
    <n v="2020"/>
  </r>
  <r>
    <s v="CO"/>
    <x v="5"/>
    <x v="8"/>
    <s v="BMW"/>
    <n v="176865"/>
    <n v="164484.45000000001"/>
    <n v="1.075268817204301"/>
    <n v="2020"/>
  </r>
  <r>
    <s v="CT"/>
    <x v="6"/>
    <x v="9"/>
    <s v="BMW"/>
    <n v="536929"/>
    <n v="279203.08"/>
    <n v="1.9230769230769229"/>
    <n v="2020"/>
  </r>
  <r>
    <s v="DE"/>
    <x v="7"/>
    <x v="10"/>
    <s v="BMW"/>
    <n v="56205"/>
    <n v="37657.350000000006"/>
    <n v="1.4925373134328357"/>
    <n v="2020"/>
  </r>
  <r>
    <s v="FL"/>
    <x v="8"/>
    <x v="11"/>
    <s v="BMW"/>
    <n v="44234"/>
    <n v="20347.64"/>
    <n v="2.1739130434782608"/>
    <n v="2020"/>
  </r>
  <r>
    <s v="FL"/>
    <x v="8"/>
    <x v="12"/>
    <s v="BMW"/>
    <n v="117708"/>
    <n v="89458.08"/>
    <n v="1.3157894736842104"/>
    <n v="2020"/>
  </r>
  <r>
    <s v="GA"/>
    <x v="9"/>
    <x v="13"/>
    <s v="BMW"/>
    <n v="447057"/>
    <n v="339763.32"/>
    <n v="1.3157894736842104"/>
    <n v="2020"/>
  </r>
  <r>
    <s v="HI"/>
    <x v="10"/>
    <x v="14"/>
    <s v="BMW"/>
    <n v="233441"/>
    <n v="207762.49"/>
    <n v="1.1235955056179776"/>
    <n v="2020"/>
  </r>
  <r>
    <s v="IA"/>
    <x v="11"/>
    <x v="15"/>
    <s v="BMW"/>
    <n v="443011"/>
    <n v="465161.55000000005"/>
    <n v="0.95238095238095233"/>
    <n v="2020"/>
  </r>
  <r>
    <s v="ID"/>
    <x v="12"/>
    <x v="16"/>
    <s v="BMW"/>
    <n v="211714"/>
    <n v="146082.65999999997"/>
    <n v="1.4492753623188408"/>
    <n v="2020"/>
  </r>
  <r>
    <s v="IL"/>
    <x v="13"/>
    <x v="17"/>
    <s v="BMW"/>
    <n v="322701"/>
    <n v="316246.98"/>
    <n v="1.0204081632653061"/>
    <n v="2020"/>
  </r>
  <r>
    <s v="IL"/>
    <x v="13"/>
    <x v="18"/>
    <s v="BMW"/>
    <n v="206747"/>
    <n v="254298.81"/>
    <n v="0.81300813008130079"/>
    <n v="2020"/>
  </r>
  <r>
    <s v="IN"/>
    <x v="14"/>
    <x v="19"/>
    <s v="BMW"/>
    <n v="69541"/>
    <n v="34770.5"/>
    <n v="2"/>
    <n v="2020"/>
  </r>
  <r>
    <s v="KS"/>
    <x v="15"/>
    <x v="20"/>
    <s v="BMW"/>
    <n v="286008"/>
    <n v="220226.16"/>
    <n v="1.2987012987012987"/>
    <n v="2020"/>
  </r>
  <r>
    <s v="KY"/>
    <x v="16"/>
    <x v="21"/>
    <s v="BMW"/>
    <n v="139809"/>
    <n v="127226.19"/>
    <n v="1.0989010989010988"/>
    <n v="2020"/>
  </r>
  <r>
    <s v="LA"/>
    <x v="17"/>
    <x v="22"/>
    <s v="BMW"/>
    <n v="445626"/>
    <n v="231725.52000000002"/>
    <n v="1.9230769230769229"/>
    <n v="2020"/>
  </r>
  <r>
    <s v="MA"/>
    <x v="18"/>
    <x v="23"/>
    <s v="BMW"/>
    <n v="208009"/>
    <n v="176807.65"/>
    <n v="1.1764705882352942"/>
    <n v="2020"/>
  </r>
  <r>
    <s v="MD"/>
    <x v="19"/>
    <x v="24"/>
    <s v="BMW"/>
    <n v="554895"/>
    <n v="621482.4"/>
    <n v="0.89285714285714279"/>
    <n v="2020"/>
  </r>
  <r>
    <s v="MD"/>
    <x v="19"/>
    <x v="25"/>
    <s v="BMW"/>
    <n v="261859"/>
    <n v="188538.47999999998"/>
    <n v="1.3888888888888891"/>
    <n v="2020"/>
  </r>
  <r>
    <s v="ME"/>
    <x v="20"/>
    <x v="26"/>
    <s v="BMW"/>
    <n v="579052"/>
    <n v="411126.92"/>
    <n v="1.4084507042253522"/>
    <n v="2020"/>
  </r>
  <r>
    <s v="MI"/>
    <x v="21"/>
    <x v="27"/>
    <s v="BMW"/>
    <n v="391328"/>
    <n v="453940.47999999998"/>
    <n v="0.86206896551724144"/>
    <n v="2020"/>
  </r>
  <r>
    <s v="MN"/>
    <x v="22"/>
    <x v="28"/>
    <s v="BMW"/>
    <n v="253910"/>
    <n v="269144.60000000003"/>
    <n v="0.94339622641509424"/>
    <n v="2020"/>
  </r>
  <r>
    <s v="MO"/>
    <x v="23"/>
    <x v="29"/>
    <s v="BMW"/>
    <n v="317886"/>
    <n v="232056.78"/>
    <n v="1.3698630136986301"/>
    <n v="2020"/>
  </r>
  <r>
    <s v="MS"/>
    <x v="24"/>
    <x v="30"/>
    <s v="BMW"/>
    <n v="367770"/>
    <n v="191240.4"/>
    <n v="1.9230769230769231"/>
    <n v="2020"/>
  </r>
  <r>
    <s v="MT"/>
    <x v="25"/>
    <x v="31"/>
    <s v="BMW"/>
    <n v="556837"/>
    <n v="467743.07999999996"/>
    <n v="1.1904761904761907"/>
    <n v="2020"/>
  </r>
  <r>
    <s v="NC"/>
    <x v="26"/>
    <x v="32"/>
    <s v="BMW"/>
    <n v="35766"/>
    <n v="27539.82"/>
    <n v="1.2987012987012987"/>
    <n v="2020"/>
  </r>
  <r>
    <s v="ND"/>
    <x v="27"/>
    <x v="33"/>
    <s v="BMW"/>
    <n v="209716"/>
    <n v="90177.88"/>
    <n v="2.3255813953488369"/>
    <n v="2020"/>
  </r>
  <r>
    <s v="NE"/>
    <x v="28"/>
    <x v="34"/>
    <s v="BMW"/>
    <n v="296338"/>
    <n v="281521.09999999998"/>
    <n v="1.0526315789473686"/>
    <n v="2020"/>
  </r>
  <r>
    <s v="NH"/>
    <x v="29"/>
    <x v="35"/>
    <s v="BMW"/>
    <n v="354969"/>
    <n v="358518.69"/>
    <n v="0.99009900990099009"/>
    <n v="2020"/>
  </r>
  <r>
    <s v="NJ"/>
    <x v="30"/>
    <x v="36"/>
    <s v="BMW"/>
    <n v="132700"/>
    <n v="110141"/>
    <n v="1.2048192771084338"/>
    <n v="2020"/>
  </r>
  <r>
    <s v="NM"/>
    <x v="31"/>
    <x v="37"/>
    <s v="BMW"/>
    <n v="506003"/>
    <n v="607203.6"/>
    <n v="0.83333333333333337"/>
    <n v="2020"/>
  </r>
  <r>
    <s v="NV"/>
    <x v="32"/>
    <x v="38"/>
    <s v="BMW"/>
    <n v="482063"/>
    <n v="173542.68"/>
    <n v="2.7777777777777777"/>
    <n v="2020"/>
  </r>
  <r>
    <s v="NY"/>
    <x v="33"/>
    <x v="39"/>
    <s v="BMW"/>
    <n v="134969"/>
    <n v="130919.93"/>
    <n v="1.0309278350515465"/>
    <n v="2020"/>
  </r>
  <r>
    <s v="NY"/>
    <x v="33"/>
    <x v="40"/>
    <s v="BMW"/>
    <n v="93012"/>
    <n v="112544.51999999999"/>
    <n v="0.82644628099173556"/>
    <n v="2020"/>
  </r>
  <r>
    <s v="NY"/>
    <x v="33"/>
    <x v="41"/>
    <s v="BMW"/>
    <n v="356873"/>
    <n v="124905.54999999999"/>
    <n v="2.8571428571428572"/>
    <n v="2020"/>
  </r>
  <r>
    <s v="OH"/>
    <x v="34"/>
    <x v="42"/>
    <s v="BMW"/>
    <n v="271807"/>
    <n v="163084.19999999998"/>
    <n v="1.6666666666666667"/>
    <n v="2020"/>
  </r>
  <r>
    <s v="OK"/>
    <x v="35"/>
    <x v="43"/>
    <s v="BMW"/>
    <n v="106555"/>
    <n v="55408.6"/>
    <n v="1.9230769230769231"/>
    <n v="2020"/>
  </r>
  <r>
    <s v="OR"/>
    <x v="36"/>
    <x v="44"/>
    <s v="BMW"/>
    <n v="70923"/>
    <n v="84398.37"/>
    <n v="0.84033613445378152"/>
    <n v="2020"/>
  </r>
  <r>
    <s v="PA"/>
    <x v="37"/>
    <x v="45"/>
    <s v="BMW"/>
    <n v="271484"/>
    <n v="100449.08"/>
    <n v="2.7027027027027026"/>
    <n v="2020"/>
  </r>
  <r>
    <s v="RI"/>
    <x v="38"/>
    <x v="46"/>
    <s v="BMW"/>
    <n v="362594"/>
    <n v="101526.32"/>
    <n v="3.5714285714285712"/>
    <n v="2020"/>
  </r>
  <r>
    <s v="SC"/>
    <x v="39"/>
    <x v="47"/>
    <s v="BMW"/>
    <n v="424759"/>
    <n v="373787.92"/>
    <n v="1.1363636363636365"/>
    <n v="2020"/>
  </r>
  <r>
    <s v="SD"/>
    <x v="40"/>
    <x v="48"/>
    <s v="BMW"/>
    <n v="568566"/>
    <n v="523080.72000000003"/>
    <n v="1.0869565217391304"/>
    <n v="2020"/>
  </r>
  <r>
    <s v="TN"/>
    <x v="41"/>
    <x v="49"/>
    <s v="BMW"/>
    <n v="450655"/>
    <n v="464174.65"/>
    <n v="0.97087378640776689"/>
    <n v="2020"/>
  </r>
  <r>
    <s v="TX"/>
    <x v="42"/>
    <x v="50"/>
    <s v="BMW"/>
    <n v="356602"/>
    <n v="246055.37999999998"/>
    <n v="1.4492753623188408"/>
    <n v="2020"/>
  </r>
  <r>
    <s v="TX"/>
    <x v="42"/>
    <x v="51"/>
    <s v="BMW"/>
    <n v="481508"/>
    <n v="553734.19999999995"/>
    <n v="0.86956521739130443"/>
    <n v="2020"/>
  </r>
  <r>
    <s v="UT"/>
    <x v="43"/>
    <x v="52"/>
    <s v="BMW"/>
    <n v="179527"/>
    <n v="201070.24000000002"/>
    <n v="0.89285714285714279"/>
    <n v="2020"/>
  </r>
  <r>
    <s v="VA"/>
    <x v="44"/>
    <x v="53"/>
    <s v="BMW"/>
    <n v="291522"/>
    <n v="201150.18"/>
    <n v="1.4492753623188406"/>
    <n v="2020"/>
  </r>
  <r>
    <s v="VT"/>
    <x v="45"/>
    <x v="54"/>
    <s v="BMW"/>
    <n v="352708"/>
    <n v="261003.91999999998"/>
    <n v="1.3513513513513515"/>
    <n v="2020"/>
  </r>
  <r>
    <s v="WA"/>
    <x v="46"/>
    <x v="55"/>
    <s v="BMW"/>
    <n v="486521"/>
    <n v="491386.21"/>
    <n v="0.99009900990099009"/>
    <n v="2020"/>
  </r>
  <r>
    <s v="WI"/>
    <x v="47"/>
    <x v="56"/>
    <s v="BMW"/>
    <n v="154568"/>
    <n v="61827.200000000004"/>
    <n v="2.5"/>
    <n v="2020"/>
  </r>
  <r>
    <s v="WV"/>
    <x v="48"/>
    <x v="57"/>
    <s v="BMW"/>
    <n v="18595"/>
    <n v="18966.900000000001"/>
    <n v="0.98039215686274506"/>
    <n v="2020"/>
  </r>
  <r>
    <s v="WY"/>
    <x v="49"/>
    <x v="58"/>
    <s v="BMW"/>
    <n v="146185"/>
    <n v="119871.7"/>
    <n v="1.2195121951219512"/>
    <n v="2020"/>
  </r>
  <r>
    <s v="AK"/>
    <x v="0"/>
    <x v="0"/>
    <s v="FORD"/>
    <n v="631911"/>
    <n v="436018.58999999997"/>
    <n v="1.4492753623188408"/>
    <n v="2020"/>
  </r>
  <r>
    <s v="AL"/>
    <x v="1"/>
    <x v="1"/>
    <s v="FORD"/>
    <n v="1184116"/>
    <n v="1077545.56"/>
    <n v="1.0989010989010988"/>
    <n v="2020"/>
  </r>
  <r>
    <s v="AR"/>
    <x v="2"/>
    <x v="2"/>
    <s v="FORD"/>
    <n v="207441"/>
    <n v="234408.33"/>
    <n v="0.88495575221238942"/>
    <n v="2020"/>
  </r>
  <r>
    <s v="AZ"/>
    <x v="3"/>
    <x v="3"/>
    <s v="FORD"/>
    <n v="225763"/>
    <n v="216732.47999999998"/>
    <n v="1.0416666666666667"/>
    <n v="2020"/>
  </r>
  <r>
    <s v="CA"/>
    <x v="4"/>
    <x v="4"/>
    <s v="FORD"/>
    <n v="893037"/>
    <n v="1089505.1399999999"/>
    <n v="0.81967213114754101"/>
    <n v="2020"/>
  </r>
  <r>
    <s v="CA"/>
    <x v="4"/>
    <x v="5"/>
    <s v="FORD"/>
    <n v="662062"/>
    <n v="470064.01999999996"/>
    <n v="1.4084507042253522"/>
    <n v="2020"/>
  </r>
  <r>
    <s v="CA"/>
    <x v="4"/>
    <x v="6"/>
    <s v="FORD"/>
    <n v="943377"/>
    <n v="698098.98"/>
    <n v="1.3513513513513513"/>
    <n v="2020"/>
  </r>
  <r>
    <s v="CA"/>
    <x v="4"/>
    <x v="7"/>
    <s v="FORD"/>
    <n v="697934"/>
    <n v="474595.12000000005"/>
    <n v="1.4705882352941175"/>
    <n v="2020"/>
  </r>
  <r>
    <s v="CO"/>
    <x v="5"/>
    <x v="8"/>
    <s v="FORD"/>
    <n v="213756"/>
    <n v="162454.56"/>
    <n v="1.3157894736842106"/>
    <n v="2020"/>
  </r>
  <r>
    <s v="CT"/>
    <x v="6"/>
    <x v="9"/>
    <s v="FORD"/>
    <n v="422826"/>
    <n v="295978.19999999995"/>
    <n v="1.4285714285714288"/>
    <n v="2020"/>
  </r>
  <r>
    <s v="DE"/>
    <x v="7"/>
    <x v="10"/>
    <s v="FORD"/>
    <n v="213851"/>
    <n v="220266.53"/>
    <n v="0.970873786407767"/>
    <n v="2020"/>
  </r>
  <r>
    <s v="FL"/>
    <x v="8"/>
    <x v="11"/>
    <s v="FORD"/>
    <n v="1010712"/>
    <n v="1051140.48"/>
    <n v="0.96153846153846156"/>
    <n v="2020"/>
  </r>
  <r>
    <s v="FL"/>
    <x v="8"/>
    <x v="12"/>
    <s v="FORD"/>
    <n v="500223"/>
    <n v="615274.29"/>
    <n v="0.81300813008130079"/>
    <n v="2020"/>
  </r>
  <r>
    <s v="GA"/>
    <x v="9"/>
    <x v="13"/>
    <s v="FORD"/>
    <n v="1144515"/>
    <n v="972837.75"/>
    <n v="1.1764705882352942"/>
    <n v="2020"/>
  </r>
  <r>
    <s v="HI"/>
    <x v="10"/>
    <x v="14"/>
    <s v="FORD"/>
    <n v="1120811"/>
    <n v="1008729.9"/>
    <n v="1.1111111111111112"/>
    <n v="2020"/>
  </r>
  <r>
    <s v="IA"/>
    <x v="11"/>
    <x v="15"/>
    <s v="FORD"/>
    <n v="455229"/>
    <n v="300451.14"/>
    <n v="1.5151515151515151"/>
    <n v="2020"/>
  </r>
  <r>
    <s v="ID"/>
    <x v="12"/>
    <x v="16"/>
    <s v="FORD"/>
    <n v="797224"/>
    <n v="486306.64"/>
    <n v="1.639344262295082"/>
    <n v="2020"/>
  </r>
  <r>
    <s v="IL"/>
    <x v="13"/>
    <x v="17"/>
    <s v="FORD"/>
    <n v="1001111"/>
    <n v="470522.17"/>
    <n v="2.1276595744680851"/>
    <n v="2020"/>
  </r>
  <r>
    <s v="IL"/>
    <x v="13"/>
    <x v="18"/>
    <s v="FORD"/>
    <n v="652008"/>
    <n v="736769.03999999992"/>
    <n v="0.88495575221238942"/>
    <n v="2020"/>
  </r>
  <r>
    <s v="IN"/>
    <x v="14"/>
    <x v="19"/>
    <s v="FORD"/>
    <n v="1062607"/>
    <n v="1009476.6499999999"/>
    <n v="1.0526315789473686"/>
    <n v="2020"/>
  </r>
  <r>
    <s v="KS"/>
    <x v="15"/>
    <x v="20"/>
    <s v="FORD"/>
    <n v="441620"/>
    <n v="211977.60000000001"/>
    <n v="2.0833333333333335"/>
    <n v="2020"/>
  </r>
  <r>
    <s v="KY"/>
    <x v="16"/>
    <x v="21"/>
    <s v="FORD"/>
    <n v="667765"/>
    <n v="180296.55000000002"/>
    <n v="3.7037037037037033"/>
    <n v="2020"/>
  </r>
  <r>
    <s v="LA"/>
    <x v="17"/>
    <x v="22"/>
    <s v="FORD"/>
    <n v="888554"/>
    <n v="275451.74"/>
    <n v="3.2258064516129035"/>
    <n v="2020"/>
  </r>
  <r>
    <s v="MA"/>
    <x v="18"/>
    <x v="23"/>
    <s v="FORD"/>
    <n v="278717"/>
    <n v="242483.79"/>
    <n v="1.1494252873563218"/>
    <n v="2020"/>
  </r>
  <r>
    <s v="MD"/>
    <x v="19"/>
    <x v="24"/>
    <s v="FORD"/>
    <n v="696460"/>
    <n v="508415.8"/>
    <n v="1.3698630136986301"/>
    <n v="2020"/>
  </r>
  <r>
    <s v="MD"/>
    <x v="19"/>
    <x v="25"/>
    <s v="FORD"/>
    <n v="1184330"/>
    <n v="1125113.5"/>
    <n v="1.0526315789473684"/>
    <n v="2020"/>
  </r>
  <r>
    <s v="ME"/>
    <x v="20"/>
    <x v="26"/>
    <s v="FORD"/>
    <n v="722174"/>
    <n v="491078.32"/>
    <n v="1.4705882352941175"/>
    <n v="2020"/>
  </r>
  <r>
    <s v="MI"/>
    <x v="21"/>
    <x v="27"/>
    <s v="FORD"/>
    <n v="169552"/>
    <n v="206853.44"/>
    <n v="0.81967213114754101"/>
    <n v="2020"/>
  </r>
  <r>
    <s v="MN"/>
    <x v="22"/>
    <x v="28"/>
    <s v="FORD"/>
    <n v="132934"/>
    <n v="70455.02"/>
    <n v="1.8867924528301885"/>
    <n v="2020"/>
  </r>
  <r>
    <s v="MO"/>
    <x v="23"/>
    <x v="29"/>
    <s v="FORD"/>
    <n v="674783"/>
    <n v="344139.33"/>
    <n v="1.9607843137254901"/>
    <n v="2020"/>
  </r>
  <r>
    <s v="MS"/>
    <x v="24"/>
    <x v="30"/>
    <s v="FORD"/>
    <n v="1116197"/>
    <n v="1060387.1499999999"/>
    <n v="1.0526315789473686"/>
    <n v="2020"/>
  </r>
  <r>
    <s v="MT"/>
    <x v="25"/>
    <x v="31"/>
    <s v="FORD"/>
    <n v="1068580"/>
    <n v="748006"/>
    <n v="1.4285714285714286"/>
    <n v="2020"/>
  </r>
  <r>
    <s v="NC"/>
    <x v="26"/>
    <x v="32"/>
    <s v="FORD"/>
    <n v="221694"/>
    <n v="66508.2"/>
    <n v="3.3333333333333335"/>
    <n v="2020"/>
  </r>
  <r>
    <s v="ND"/>
    <x v="27"/>
    <x v="33"/>
    <s v="FORD"/>
    <n v="359183"/>
    <n v="402284.96"/>
    <n v="0.89285714285714279"/>
    <n v="2020"/>
  </r>
  <r>
    <s v="NE"/>
    <x v="28"/>
    <x v="34"/>
    <s v="FORD"/>
    <n v="609373"/>
    <n v="347342.61"/>
    <n v="1.7543859649122808"/>
    <n v="2020"/>
  </r>
  <r>
    <s v="NH"/>
    <x v="29"/>
    <x v="35"/>
    <s v="FORD"/>
    <n v="238758"/>
    <n v="119379"/>
    <n v="2"/>
    <n v="2020"/>
  </r>
  <r>
    <s v="NJ"/>
    <x v="30"/>
    <x v="36"/>
    <s v="FORD"/>
    <n v="637408"/>
    <n v="599163.52"/>
    <n v="1.0638297872340425"/>
    <n v="2020"/>
  </r>
  <r>
    <s v="NM"/>
    <x v="31"/>
    <x v="37"/>
    <s v="FORD"/>
    <n v="866077"/>
    <n v="1004649.32"/>
    <n v="0.86206896551724144"/>
    <n v="2020"/>
  </r>
  <r>
    <s v="NV"/>
    <x v="32"/>
    <x v="38"/>
    <s v="FORD"/>
    <n v="1191471"/>
    <n v="1060409.19"/>
    <n v="1.1235955056179776"/>
    <n v="2020"/>
  </r>
  <r>
    <s v="NY"/>
    <x v="33"/>
    <x v="39"/>
    <s v="FORD"/>
    <n v="1031941"/>
    <n v="691400.47000000009"/>
    <n v="1.4925373134328357"/>
    <n v="2020"/>
  </r>
  <r>
    <s v="NY"/>
    <x v="33"/>
    <x v="40"/>
    <s v="FORD"/>
    <n v="385369"/>
    <n v="204245.57"/>
    <n v="1.8867924528301887"/>
    <n v="2020"/>
  </r>
  <r>
    <s v="NY"/>
    <x v="33"/>
    <x v="41"/>
    <s v="FORD"/>
    <n v="816830"/>
    <n v="392078.39999999997"/>
    <n v="2.0833333333333335"/>
    <n v="2020"/>
  </r>
  <r>
    <s v="OH"/>
    <x v="34"/>
    <x v="42"/>
    <s v="FORD"/>
    <n v="916549"/>
    <n v="1081527.8199999998"/>
    <n v="0.84745762711864425"/>
    <n v="2020"/>
  </r>
  <r>
    <s v="OK"/>
    <x v="35"/>
    <x v="43"/>
    <s v="FORD"/>
    <n v="649864"/>
    <n v="318433.36"/>
    <n v="2.0408163265306123"/>
    <n v="2020"/>
  </r>
  <r>
    <s v="OR"/>
    <x v="36"/>
    <x v="44"/>
    <s v="FORD"/>
    <n v="669970"/>
    <n v="757066.1"/>
    <n v="0.88495575221238942"/>
    <n v="2020"/>
  </r>
  <r>
    <s v="PA"/>
    <x v="37"/>
    <x v="45"/>
    <s v="FORD"/>
    <n v="1185957"/>
    <n v="486242.37"/>
    <n v="2.4390243902439024"/>
    <n v="2020"/>
  </r>
  <r>
    <s v="RI"/>
    <x v="38"/>
    <x v="46"/>
    <s v="FORD"/>
    <n v="881225"/>
    <n v="713792.25"/>
    <n v="1.2345679012345678"/>
    <n v="2020"/>
  </r>
  <r>
    <s v="SC"/>
    <x v="39"/>
    <x v="47"/>
    <s v="FORD"/>
    <n v="383053"/>
    <n v="187695.97"/>
    <n v="2.0408163265306123"/>
    <n v="2020"/>
  </r>
  <r>
    <s v="SD"/>
    <x v="40"/>
    <x v="48"/>
    <s v="FORD"/>
    <n v="621826"/>
    <n v="292258.21999999997"/>
    <n v="2.1276595744680855"/>
    <n v="2020"/>
  </r>
  <r>
    <s v="TN"/>
    <x v="41"/>
    <x v="49"/>
    <s v="FORD"/>
    <n v="1218248"/>
    <n v="572576.55999999994"/>
    <n v="2.1276595744680855"/>
    <n v="2020"/>
  </r>
  <r>
    <s v="TX"/>
    <x v="42"/>
    <x v="50"/>
    <s v="FORD"/>
    <n v="490535"/>
    <n v="578831.29999999993"/>
    <n v="0.84745762711864414"/>
    <n v="2020"/>
  </r>
  <r>
    <s v="TX"/>
    <x v="42"/>
    <x v="51"/>
    <s v="FORD"/>
    <n v="165618"/>
    <n v="168930.36000000002"/>
    <n v="0.98039215686274506"/>
    <n v="2020"/>
  </r>
  <r>
    <s v="UT"/>
    <x v="43"/>
    <x v="52"/>
    <s v="FORD"/>
    <n v="45220"/>
    <n v="19444.599999999999"/>
    <n v="2.3255813953488373"/>
    <n v="2020"/>
  </r>
  <r>
    <s v="VA"/>
    <x v="44"/>
    <x v="53"/>
    <s v="FORD"/>
    <n v="432591"/>
    <n v="233599.14"/>
    <n v="1.8518518518518516"/>
    <n v="2020"/>
  </r>
  <r>
    <s v="VT"/>
    <x v="45"/>
    <x v="54"/>
    <s v="FORD"/>
    <n v="229954"/>
    <n v="266746.63999999996"/>
    <n v="0.86206896551724155"/>
    <n v="2020"/>
  </r>
  <r>
    <s v="WA"/>
    <x v="46"/>
    <x v="55"/>
    <s v="FORD"/>
    <n v="448795"/>
    <n v="224397.5"/>
    <n v="2"/>
    <n v="2020"/>
  </r>
  <r>
    <s v="WI"/>
    <x v="47"/>
    <x v="56"/>
    <s v="FORD"/>
    <n v="900913"/>
    <n v="342346.94"/>
    <n v="2.6315789473684212"/>
    <n v="2020"/>
  </r>
  <r>
    <s v="WV"/>
    <x v="48"/>
    <x v="57"/>
    <s v="FORD"/>
    <n v="283321"/>
    <n v="172825.81"/>
    <n v="1.639344262295082"/>
    <n v="2020"/>
  </r>
  <r>
    <s v="WY"/>
    <x v="49"/>
    <x v="58"/>
    <s v="FORD"/>
    <n v="599154"/>
    <n v="617128.62"/>
    <n v="0.970873786407767"/>
    <n v="2020"/>
  </r>
  <r>
    <s v="AK"/>
    <x v="0"/>
    <x v="0"/>
    <s v="MAZDA"/>
    <n v="523100"/>
    <n v="439404"/>
    <n v="1.1904761904761905"/>
    <n v="2020"/>
  </r>
  <r>
    <s v="AL"/>
    <x v="1"/>
    <x v="1"/>
    <s v="MAZDA"/>
    <n v="129285"/>
    <n v="133163.55000000002"/>
    <n v="0.97087378640776689"/>
    <n v="2020"/>
  </r>
  <r>
    <s v="AR"/>
    <x v="2"/>
    <x v="2"/>
    <s v="MAZDA"/>
    <n v="480482"/>
    <n v="278679.56"/>
    <n v="1.7241379310344829"/>
    <n v="2020"/>
  </r>
  <r>
    <s v="AZ"/>
    <x v="3"/>
    <x v="3"/>
    <s v="MAZDA"/>
    <n v="507156"/>
    <n v="517299.12"/>
    <n v="0.98039215686274506"/>
    <n v="2020"/>
  </r>
  <r>
    <s v="CA"/>
    <x v="4"/>
    <x v="4"/>
    <s v="MAZDA"/>
    <n v="56344"/>
    <n v="27608.560000000001"/>
    <n v="2.0408163265306123"/>
    <n v="2020"/>
  </r>
  <r>
    <s v="CA"/>
    <x v="4"/>
    <x v="5"/>
    <s v="MAZDA"/>
    <n v="19283"/>
    <n v="16390.55"/>
    <n v="1.1764705882352942"/>
    <n v="2020"/>
  </r>
  <r>
    <s v="CA"/>
    <x v="4"/>
    <x v="6"/>
    <s v="MAZDA"/>
    <n v="586172"/>
    <n v="158266.44"/>
    <n v="3.7037037037037037"/>
    <n v="2020"/>
  </r>
  <r>
    <s v="CA"/>
    <x v="4"/>
    <x v="7"/>
    <s v="MAZDA"/>
    <n v="787733"/>
    <n v="354479.85000000003"/>
    <n v="2.2222222222222219"/>
    <n v="2020"/>
  </r>
  <r>
    <s v="CO"/>
    <x v="5"/>
    <x v="8"/>
    <s v="MAZDA"/>
    <n v="25712"/>
    <n v="28283.200000000001"/>
    <n v="0.90909090909090906"/>
    <n v="2020"/>
  </r>
  <r>
    <s v="CT"/>
    <x v="6"/>
    <x v="9"/>
    <s v="MAZDA"/>
    <n v="346543"/>
    <n v="291096.12"/>
    <n v="1.1904761904761905"/>
    <n v="2020"/>
  </r>
  <r>
    <s v="DE"/>
    <x v="7"/>
    <x v="10"/>
    <s v="MAZDA"/>
    <n v="522454"/>
    <n v="496331.3"/>
    <n v="1.0526315789473684"/>
    <n v="2020"/>
  </r>
  <r>
    <s v="FL"/>
    <x v="8"/>
    <x v="11"/>
    <s v="MAZDA"/>
    <n v="693491"/>
    <n v="173372.75"/>
    <n v="4"/>
    <n v="2020"/>
  </r>
  <r>
    <s v="FL"/>
    <x v="8"/>
    <x v="12"/>
    <s v="MAZDA"/>
    <n v="95178"/>
    <n v="93274.44"/>
    <n v="1.0204081632653061"/>
    <n v="2020"/>
  </r>
  <r>
    <s v="GA"/>
    <x v="9"/>
    <x v="13"/>
    <s v="MAZDA"/>
    <n v="727042"/>
    <n v="545281.5"/>
    <n v="1.3333333333333333"/>
    <n v="2020"/>
  </r>
  <r>
    <s v="HI"/>
    <x v="10"/>
    <x v="14"/>
    <s v="MAZDA"/>
    <n v="808503"/>
    <n v="428506.59"/>
    <n v="1.8867924528301885"/>
    <n v="2020"/>
  </r>
  <r>
    <s v="IA"/>
    <x v="11"/>
    <x v="15"/>
    <s v="MAZDA"/>
    <n v="519739"/>
    <n v="358619.91"/>
    <n v="1.4492753623188406"/>
    <n v="2020"/>
  </r>
  <r>
    <s v="ID"/>
    <x v="12"/>
    <x v="16"/>
    <s v="MAZDA"/>
    <n v="143867"/>
    <n v="63301.48"/>
    <n v="2.2727272727272725"/>
    <n v="2020"/>
  </r>
  <r>
    <s v="IL"/>
    <x v="13"/>
    <x v="17"/>
    <s v="MAZDA"/>
    <n v="724000"/>
    <n v="724000"/>
    <n v="1"/>
    <n v="2020"/>
  </r>
  <r>
    <s v="IL"/>
    <x v="13"/>
    <x v="18"/>
    <s v="MAZDA"/>
    <n v="74179"/>
    <n v="47474.559999999998"/>
    <n v="1.5625"/>
    <n v="2020"/>
  </r>
  <r>
    <s v="IN"/>
    <x v="14"/>
    <x v="19"/>
    <s v="MAZDA"/>
    <n v="513427"/>
    <n v="169430.91"/>
    <n v="3.0303030303030303"/>
    <n v="2020"/>
  </r>
  <r>
    <s v="KS"/>
    <x v="15"/>
    <x v="20"/>
    <s v="MAZDA"/>
    <n v="57292"/>
    <n v="40677.32"/>
    <n v="1.408450704225352"/>
    <n v="2020"/>
  </r>
  <r>
    <s v="KY"/>
    <x v="16"/>
    <x v="21"/>
    <s v="MAZDA"/>
    <n v="550439"/>
    <n v="671535.58"/>
    <n v="0.81967213114754101"/>
    <n v="2020"/>
  </r>
  <r>
    <s v="LA"/>
    <x v="17"/>
    <x v="22"/>
    <s v="MAZDA"/>
    <n v="63188"/>
    <n v="61292.36"/>
    <n v="1.0309278350515463"/>
    <n v="2020"/>
  </r>
  <r>
    <s v="MA"/>
    <x v="18"/>
    <x v="23"/>
    <s v="MAZDA"/>
    <n v="619690"/>
    <n v="483358.2"/>
    <n v="1.2820512820512819"/>
    <n v="2020"/>
  </r>
  <r>
    <s v="MD"/>
    <x v="19"/>
    <x v="24"/>
    <s v="MAZDA"/>
    <n v="209715"/>
    <n v="167772"/>
    <n v="1.25"/>
    <n v="2020"/>
  </r>
  <r>
    <s v="MD"/>
    <x v="19"/>
    <x v="25"/>
    <s v="MAZDA"/>
    <n v="348191"/>
    <n v="403901.56"/>
    <n v="0.86206896551724144"/>
    <n v="2020"/>
  </r>
  <r>
    <s v="ME"/>
    <x v="20"/>
    <x v="26"/>
    <s v="MAZDA"/>
    <n v="236809"/>
    <n v="206023.83"/>
    <n v="1.149425287356322"/>
    <n v="2020"/>
  </r>
  <r>
    <s v="MI"/>
    <x v="21"/>
    <x v="27"/>
    <s v="MAZDA"/>
    <n v="100207"/>
    <n v="53109.71"/>
    <n v="1.8867924528301887"/>
    <n v="2020"/>
  </r>
  <r>
    <s v="MN"/>
    <x v="22"/>
    <x v="28"/>
    <s v="MAZDA"/>
    <n v="225582"/>
    <n v="117302.64"/>
    <n v="1.9230769230769231"/>
    <n v="2020"/>
  </r>
  <r>
    <s v="MO"/>
    <x v="23"/>
    <x v="29"/>
    <s v="MAZDA"/>
    <n v="529146"/>
    <n v="433899.72"/>
    <n v="1.2195121951219512"/>
    <n v="2020"/>
  </r>
  <r>
    <s v="MS"/>
    <x v="24"/>
    <x v="30"/>
    <s v="MAZDA"/>
    <n v="389505"/>
    <n v="451825.8"/>
    <n v="0.86206896551724144"/>
    <n v="2020"/>
  </r>
  <r>
    <s v="MT"/>
    <x v="25"/>
    <x v="31"/>
    <s v="MAZDA"/>
    <n v="620949"/>
    <n v="720300.84"/>
    <n v="0.86206896551724144"/>
    <n v="2020"/>
  </r>
  <r>
    <s v="NC"/>
    <x v="26"/>
    <x v="32"/>
    <s v="MAZDA"/>
    <n v="735051"/>
    <n v="668896.41"/>
    <n v="1.0989010989010988"/>
    <n v="2020"/>
  </r>
  <r>
    <s v="ND"/>
    <x v="27"/>
    <x v="33"/>
    <s v="MAZDA"/>
    <n v="142429"/>
    <n v="162369.06"/>
    <n v="0.87719298245614041"/>
    <n v="2020"/>
  </r>
  <r>
    <s v="NE"/>
    <x v="28"/>
    <x v="34"/>
    <s v="MAZDA"/>
    <n v="36961"/>
    <n v="12197.130000000001"/>
    <n v="3.0303030303030298"/>
    <n v="2020"/>
  </r>
  <r>
    <s v="NH"/>
    <x v="29"/>
    <x v="35"/>
    <s v="MAZDA"/>
    <n v="657238"/>
    <n v="295757.10000000003"/>
    <n v="2.2222222222222219"/>
    <n v="2020"/>
  </r>
  <r>
    <s v="NJ"/>
    <x v="30"/>
    <x v="36"/>
    <s v="MAZDA"/>
    <n v="211206"/>
    <n v="204869.82"/>
    <n v="1.0309278350515463"/>
    <n v="2020"/>
  </r>
  <r>
    <s v="NM"/>
    <x v="31"/>
    <x v="37"/>
    <s v="MAZDA"/>
    <n v="353209"/>
    <n v="91834.34"/>
    <n v="3.8461538461538463"/>
    <n v="2020"/>
  </r>
  <r>
    <s v="NV"/>
    <x v="32"/>
    <x v="38"/>
    <s v="MAZDA"/>
    <n v="181881"/>
    <n v="156417.66"/>
    <n v="1.1627906976744187"/>
    <n v="2020"/>
  </r>
  <r>
    <s v="NY"/>
    <x v="33"/>
    <x v="39"/>
    <s v="MAZDA"/>
    <n v="757565"/>
    <n v="719686.75"/>
    <n v="1.0526315789473684"/>
    <n v="2020"/>
  </r>
  <r>
    <s v="NY"/>
    <x v="33"/>
    <x v="40"/>
    <s v="MAZDA"/>
    <n v="635687"/>
    <n v="209776.71000000002"/>
    <n v="3.0303030303030298"/>
    <n v="2020"/>
  </r>
  <r>
    <s v="NY"/>
    <x v="33"/>
    <x v="41"/>
    <s v="MAZDA"/>
    <n v="340998"/>
    <n v="255748.5"/>
    <n v="1.3333333333333333"/>
    <n v="2020"/>
  </r>
  <r>
    <s v="OH"/>
    <x v="34"/>
    <x v="42"/>
    <s v="MAZDA"/>
    <n v="288941"/>
    <n v="326503.32999999996"/>
    <n v="0.88495575221238953"/>
    <n v="2020"/>
  </r>
  <r>
    <s v="OK"/>
    <x v="35"/>
    <x v="43"/>
    <s v="MAZDA"/>
    <n v="373860"/>
    <n v="183191.4"/>
    <n v="2.0408163265306123"/>
    <n v="2020"/>
  </r>
  <r>
    <s v="OR"/>
    <x v="36"/>
    <x v="44"/>
    <s v="MAZDA"/>
    <n v="34310"/>
    <n v="35339.300000000003"/>
    <n v="0.97087378640776689"/>
    <n v="2020"/>
  </r>
  <r>
    <s v="PA"/>
    <x v="37"/>
    <x v="45"/>
    <s v="MAZDA"/>
    <n v="835911"/>
    <n v="342723.50999999995"/>
    <n v="2.4390243902439028"/>
    <n v="2020"/>
  </r>
  <r>
    <s v="RI"/>
    <x v="38"/>
    <x v="46"/>
    <s v="MAZDA"/>
    <n v="167848"/>
    <n v="134278.39999999999"/>
    <n v="1.25"/>
    <n v="2020"/>
  </r>
  <r>
    <s v="SC"/>
    <x v="39"/>
    <x v="47"/>
    <s v="MAZDA"/>
    <n v="454325"/>
    <n v="113581.25"/>
    <n v="4"/>
    <n v="2020"/>
  </r>
  <r>
    <s v="SD"/>
    <x v="40"/>
    <x v="48"/>
    <s v="MAZDA"/>
    <n v="168377"/>
    <n v="159958.15"/>
    <n v="1.0526315789473684"/>
    <n v="2020"/>
  </r>
  <r>
    <s v="TN"/>
    <x v="41"/>
    <x v="49"/>
    <s v="MAZDA"/>
    <n v="137060"/>
    <n v="143913"/>
    <n v="0.95238095238095233"/>
    <n v="2020"/>
  </r>
  <r>
    <s v="TX"/>
    <x v="42"/>
    <x v="50"/>
    <s v="MAZDA"/>
    <n v="285737"/>
    <n v="282879.63"/>
    <n v="1.0101010101010102"/>
    <n v="2020"/>
  </r>
  <r>
    <s v="TX"/>
    <x v="42"/>
    <x v="51"/>
    <s v="MAZDA"/>
    <n v="25815"/>
    <n v="22459.05"/>
    <n v="1.1494252873563218"/>
    <n v="2020"/>
  </r>
  <r>
    <s v="UT"/>
    <x v="43"/>
    <x v="52"/>
    <s v="MAZDA"/>
    <n v="611255"/>
    <n v="293402.39999999997"/>
    <n v="2.0833333333333335"/>
    <n v="2020"/>
  </r>
  <r>
    <s v="VA"/>
    <x v="44"/>
    <x v="53"/>
    <s v="MAZDA"/>
    <n v="772696"/>
    <n v="602702.88"/>
    <n v="1.2820512820512819"/>
    <n v="2020"/>
  </r>
  <r>
    <s v="VT"/>
    <x v="45"/>
    <x v="54"/>
    <s v="MAZDA"/>
    <n v="490166"/>
    <n v="338214.54"/>
    <n v="1.4492753623188406"/>
    <n v="2020"/>
  </r>
  <r>
    <s v="WA"/>
    <x v="46"/>
    <x v="55"/>
    <s v="MAZDA"/>
    <n v="512972"/>
    <n v="497582.83999999997"/>
    <n v="1.0309278350515465"/>
    <n v="2020"/>
  </r>
  <r>
    <s v="WI"/>
    <x v="47"/>
    <x v="56"/>
    <s v="MAZDA"/>
    <n v="349026"/>
    <n v="390909.12000000005"/>
    <n v="0.89285714285714268"/>
    <n v="2020"/>
  </r>
  <r>
    <s v="WV"/>
    <x v="48"/>
    <x v="57"/>
    <s v="MAZDA"/>
    <n v="410402"/>
    <n v="299593.46000000002"/>
    <n v="1.3698630136986301"/>
    <n v="2020"/>
  </r>
  <r>
    <s v="WY"/>
    <x v="49"/>
    <x v="58"/>
    <s v="MAZDA"/>
    <n v="733967"/>
    <n v="719287.66"/>
    <n v="1.0204081632653061"/>
    <n v="2020"/>
  </r>
  <r>
    <s v="AK"/>
    <x v="0"/>
    <x v="0"/>
    <s v="CHEVROLET"/>
    <n v="371358"/>
    <n v="427061.69999999995"/>
    <n v="0.86956521739130443"/>
    <n v="2020"/>
  </r>
  <r>
    <s v="AL"/>
    <x v="1"/>
    <x v="1"/>
    <s v="CHEVROLET"/>
    <n v="300387"/>
    <n v="300387"/>
    <n v="1"/>
    <n v="2020"/>
  </r>
  <r>
    <s v="AR"/>
    <x v="2"/>
    <x v="2"/>
    <s v="CHEVROLET"/>
    <n v="137699"/>
    <n v="95012.31"/>
    <n v="1.4492753623188406"/>
    <n v="2020"/>
  </r>
  <r>
    <s v="AZ"/>
    <x v="3"/>
    <x v="3"/>
    <s v="CHEVROLET"/>
    <n v="898336"/>
    <n v="1033086.3999999999"/>
    <n v="0.86956521739130443"/>
    <n v="2020"/>
  </r>
  <r>
    <s v="CA"/>
    <x v="4"/>
    <x v="4"/>
    <s v="CHEVROLET"/>
    <n v="868955"/>
    <n v="651716.25"/>
    <n v="1.3333333333333333"/>
    <n v="2020"/>
  </r>
  <r>
    <s v="CA"/>
    <x v="4"/>
    <x v="5"/>
    <s v="CHEVROLET"/>
    <n v="666019"/>
    <n v="339669.69"/>
    <n v="1.9607843137254901"/>
    <n v="2020"/>
  </r>
  <r>
    <s v="CA"/>
    <x v="4"/>
    <x v="6"/>
    <s v="CHEVROLET"/>
    <n v="1075582"/>
    <n v="494767.72000000003"/>
    <n v="2.1739130434782608"/>
    <n v="2020"/>
  </r>
  <r>
    <s v="CA"/>
    <x v="4"/>
    <x v="7"/>
    <s v="CHEVROLET"/>
    <n v="273893"/>
    <n v="323193.74"/>
    <n v="0.84745762711864414"/>
    <n v="2020"/>
  </r>
  <r>
    <s v="CO"/>
    <x v="5"/>
    <x v="8"/>
    <s v="CHEVROLET"/>
    <n v="186794"/>
    <n v="141963.44"/>
    <n v="1.3157894736842104"/>
    <n v="2020"/>
  </r>
  <r>
    <s v="CT"/>
    <x v="6"/>
    <x v="9"/>
    <s v="CHEVROLET"/>
    <n v="796768"/>
    <n v="390416.32"/>
    <n v="2.0408163265306123"/>
    <n v="2020"/>
  </r>
  <r>
    <s v="DE"/>
    <x v="7"/>
    <x v="10"/>
    <s v="CHEVROLET"/>
    <n v="954113"/>
    <n v="734667.01"/>
    <n v="1.2987012987012987"/>
    <n v="2020"/>
  </r>
  <r>
    <s v="FL"/>
    <x v="8"/>
    <x v="11"/>
    <s v="CHEVROLET"/>
    <n v="469198"/>
    <n v="319054.64"/>
    <n v="1.4705882352941175"/>
    <n v="2020"/>
  </r>
  <r>
    <s v="FL"/>
    <x v="8"/>
    <x v="12"/>
    <s v="CHEVROLET"/>
    <n v="1063330"/>
    <n v="627364.69999999995"/>
    <n v="1.6949152542372883"/>
    <n v="2020"/>
  </r>
  <r>
    <s v="GA"/>
    <x v="9"/>
    <x v="13"/>
    <s v="CHEVROLET"/>
    <n v="429197"/>
    <n v="309021.83999999997"/>
    <n v="1.3888888888888891"/>
    <n v="2020"/>
  </r>
  <r>
    <s v="HI"/>
    <x v="10"/>
    <x v="14"/>
    <s v="CHEVROLET"/>
    <n v="947232"/>
    <n v="445199.04"/>
    <n v="2.1276595744680851"/>
    <n v="2020"/>
  </r>
  <r>
    <s v="IA"/>
    <x v="11"/>
    <x v="15"/>
    <s v="CHEVROLET"/>
    <n v="88791"/>
    <n v="32852.67"/>
    <n v="2.7027027027027026"/>
    <n v="2020"/>
  </r>
  <r>
    <s v="ID"/>
    <x v="12"/>
    <x v="16"/>
    <s v="CHEVROLET"/>
    <n v="811478"/>
    <n v="592378.93999999994"/>
    <n v="1.3698630136986303"/>
    <n v="2020"/>
  </r>
  <r>
    <s v="IL"/>
    <x v="13"/>
    <x v="17"/>
    <s v="CHEVROLET"/>
    <n v="754325"/>
    <n v="686435.75"/>
    <n v="1.098901098901099"/>
    <n v="2020"/>
  </r>
  <r>
    <s v="IL"/>
    <x v="13"/>
    <x v="18"/>
    <s v="CHEVROLET"/>
    <n v="820923"/>
    <n v="944061.45"/>
    <n v="0.86956521739130443"/>
    <n v="2020"/>
  </r>
  <r>
    <s v="IN"/>
    <x v="14"/>
    <x v="19"/>
    <s v="CHEVROLET"/>
    <n v="613762"/>
    <n v="693551.05999999994"/>
    <n v="0.88495575221238942"/>
    <n v="2020"/>
  </r>
  <r>
    <s v="KS"/>
    <x v="15"/>
    <x v="20"/>
    <s v="CHEVROLET"/>
    <n v="933947"/>
    <n v="1055360.1099999999"/>
    <n v="0.88495575221238953"/>
    <n v="2020"/>
  </r>
  <r>
    <s v="KY"/>
    <x v="16"/>
    <x v="21"/>
    <s v="CHEVROLET"/>
    <n v="385417"/>
    <n v="96354.25"/>
    <n v="4"/>
    <n v="2020"/>
  </r>
  <r>
    <s v="LA"/>
    <x v="17"/>
    <x v="22"/>
    <s v="CHEVROLET"/>
    <n v="122691"/>
    <n v="53984.04"/>
    <n v="2.2727272727272725"/>
    <n v="2020"/>
  </r>
  <r>
    <s v="MA"/>
    <x v="18"/>
    <x v="23"/>
    <s v="CHEVROLET"/>
    <n v="619709"/>
    <n v="576329.37"/>
    <n v="1.075268817204301"/>
    <n v="2020"/>
  </r>
  <r>
    <s v="MD"/>
    <x v="19"/>
    <x v="24"/>
    <s v="CHEVROLET"/>
    <n v="603081"/>
    <n v="379941.03"/>
    <n v="1.5873015873015872"/>
    <n v="2020"/>
  </r>
  <r>
    <s v="MD"/>
    <x v="19"/>
    <x v="25"/>
    <s v="CHEVROLET"/>
    <n v="629700"/>
    <n v="510057.00000000006"/>
    <n v="1.2345679012345678"/>
    <n v="2020"/>
  </r>
  <r>
    <s v="ME"/>
    <x v="20"/>
    <x v="26"/>
    <s v="CHEVROLET"/>
    <n v="1010515"/>
    <n v="485047.19999999995"/>
    <n v="2.0833333333333335"/>
    <n v="2020"/>
  </r>
  <r>
    <s v="MI"/>
    <x v="21"/>
    <x v="27"/>
    <s v="CHEVROLET"/>
    <n v="747582"/>
    <n v="523307.39999999997"/>
    <n v="1.4285714285714286"/>
    <n v="2020"/>
  </r>
  <r>
    <s v="MN"/>
    <x v="22"/>
    <x v="28"/>
    <s v="CHEVROLET"/>
    <n v="106712"/>
    <n v="61892.959999999999"/>
    <n v="1.7241379310344829"/>
    <n v="2020"/>
  </r>
  <r>
    <s v="MO"/>
    <x v="23"/>
    <x v="29"/>
    <s v="CHEVROLET"/>
    <n v="164883"/>
    <n v="77495.009999999995"/>
    <n v="2.1276595744680851"/>
    <n v="2020"/>
  </r>
  <r>
    <s v="MS"/>
    <x v="24"/>
    <x v="30"/>
    <s v="CHEVROLET"/>
    <n v="1049940"/>
    <n v="850451.4"/>
    <n v="1.2345679012345678"/>
    <n v="2020"/>
  </r>
  <r>
    <s v="MT"/>
    <x v="25"/>
    <x v="31"/>
    <s v="CHEVROLET"/>
    <n v="428202"/>
    <n v="188408.88"/>
    <n v="2.2727272727272725"/>
    <n v="2020"/>
  </r>
  <r>
    <s v="NC"/>
    <x v="26"/>
    <x v="32"/>
    <s v="CHEVROLET"/>
    <n v="240302"/>
    <n v="213868.78"/>
    <n v="1.1235955056179776"/>
    <n v="2020"/>
  </r>
  <r>
    <s v="ND"/>
    <x v="27"/>
    <x v="33"/>
    <s v="CHEVROLET"/>
    <n v="402872"/>
    <n v="435101.76"/>
    <n v="0.92592592592592593"/>
    <n v="2020"/>
  </r>
  <r>
    <s v="NE"/>
    <x v="28"/>
    <x v="34"/>
    <s v="CHEVROLET"/>
    <n v="952654"/>
    <n v="924074.38"/>
    <n v="1.0309278350515463"/>
    <n v="2020"/>
  </r>
  <r>
    <s v="NH"/>
    <x v="29"/>
    <x v="35"/>
    <s v="CHEVROLET"/>
    <n v="901297"/>
    <n v="603868.99"/>
    <n v="1.4925373134328359"/>
    <n v="2020"/>
  </r>
  <r>
    <s v="NJ"/>
    <x v="30"/>
    <x v="36"/>
    <s v="CHEVROLET"/>
    <n v="842732"/>
    <n v="1019705.72"/>
    <n v="0.82644628099173556"/>
    <n v="2020"/>
  </r>
  <r>
    <s v="NM"/>
    <x v="31"/>
    <x v="37"/>
    <s v="CHEVROLET"/>
    <n v="324690"/>
    <n v="198060.9"/>
    <n v="1.639344262295082"/>
    <n v="2020"/>
  </r>
  <r>
    <s v="NV"/>
    <x v="32"/>
    <x v="38"/>
    <s v="CHEVROLET"/>
    <n v="1077478"/>
    <n v="915856.29999999993"/>
    <n v="1.1764705882352942"/>
    <n v="2020"/>
  </r>
  <r>
    <s v="NY"/>
    <x v="33"/>
    <x v="39"/>
    <s v="CHEVROLET"/>
    <n v="788469"/>
    <n v="630775.20000000007"/>
    <n v="1.2499999999999998"/>
    <n v="2020"/>
  </r>
  <r>
    <s v="NY"/>
    <x v="33"/>
    <x v="40"/>
    <s v="CHEVROLET"/>
    <n v="316017"/>
    <n v="290735.64"/>
    <n v="1.0869565217391304"/>
    <n v="2020"/>
  </r>
  <r>
    <s v="NY"/>
    <x v="33"/>
    <x v="41"/>
    <s v="CHEVROLET"/>
    <n v="732453"/>
    <n v="424822.74"/>
    <n v="1.7241379310344829"/>
    <n v="2020"/>
  </r>
  <r>
    <s v="OH"/>
    <x v="34"/>
    <x v="42"/>
    <s v="CHEVROLET"/>
    <n v="642727"/>
    <n v="539890.67999999993"/>
    <n v="1.1904761904761907"/>
    <n v="2020"/>
  </r>
  <r>
    <s v="OK"/>
    <x v="35"/>
    <x v="43"/>
    <s v="CHEVROLET"/>
    <n v="254202"/>
    <n v="221155.74"/>
    <n v="1.149425287356322"/>
    <n v="2020"/>
  </r>
  <r>
    <s v="OR"/>
    <x v="36"/>
    <x v="44"/>
    <s v="CHEVROLET"/>
    <n v="416732"/>
    <n v="504245.72"/>
    <n v="0.82644628099173556"/>
    <n v="2020"/>
  </r>
  <r>
    <s v="PA"/>
    <x v="37"/>
    <x v="45"/>
    <s v="CHEVROLET"/>
    <n v="1063662"/>
    <n v="553104.24"/>
    <n v="1.9230769230769231"/>
    <n v="2020"/>
  </r>
  <r>
    <s v="RI"/>
    <x v="38"/>
    <x v="46"/>
    <s v="CHEVROLET"/>
    <n v="284424"/>
    <n v="216162.24"/>
    <n v="1.3157894736842106"/>
    <n v="2020"/>
  </r>
  <r>
    <s v="SC"/>
    <x v="39"/>
    <x v="47"/>
    <s v="CHEVROLET"/>
    <n v="549591"/>
    <n v="483640.08"/>
    <n v="1.1363636363636362"/>
    <n v="2020"/>
  </r>
  <r>
    <s v="SD"/>
    <x v="40"/>
    <x v="48"/>
    <s v="CHEVROLET"/>
    <n v="346244"/>
    <n v="283920.07999999996"/>
    <n v="1.2195121951219514"/>
    <n v="2020"/>
  </r>
  <r>
    <s v="TN"/>
    <x v="41"/>
    <x v="49"/>
    <s v="CHEVROLET"/>
    <n v="901699"/>
    <n v="1018919.8699999999"/>
    <n v="0.88495575221238953"/>
    <n v="2020"/>
  </r>
  <r>
    <s v="TX"/>
    <x v="42"/>
    <x v="50"/>
    <s v="CHEVROLET"/>
    <n v="967003"/>
    <n v="502841.56"/>
    <n v="1.9230769230769231"/>
    <n v="2020"/>
  </r>
  <r>
    <s v="TX"/>
    <x v="42"/>
    <x v="51"/>
    <s v="CHEVROLET"/>
    <n v="726013"/>
    <n v="341226.11"/>
    <n v="2.1276595744680851"/>
    <n v="2020"/>
  </r>
  <r>
    <s v="UT"/>
    <x v="43"/>
    <x v="52"/>
    <s v="CHEVROLET"/>
    <n v="507773"/>
    <n v="431607.05"/>
    <n v="1.1764705882352942"/>
    <n v="2020"/>
  </r>
  <r>
    <s v="VA"/>
    <x v="44"/>
    <x v="53"/>
    <s v="CHEVROLET"/>
    <n v="339933"/>
    <n v="197161.13999999998"/>
    <n v="1.7241379310344829"/>
    <n v="2020"/>
  </r>
  <r>
    <s v="VT"/>
    <x v="45"/>
    <x v="54"/>
    <s v="CHEVROLET"/>
    <n v="495691"/>
    <n v="525432.46000000008"/>
    <n v="0.94339622641509424"/>
    <n v="2020"/>
  </r>
  <r>
    <s v="WA"/>
    <x v="46"/>
    <x v="55"/>
    <s v="CHEVROLET"/>
    <n v="242829"/>
    <n v="206404.65"/>
    <n v="1.1764705882352942"/>
    <n v="2020"/>
  </r>
  <r>
    <s v="WI"/>
    <x v="47"/>
    <x v="56"/>
    <s v="CHEVROLET"/>
    <n v="640553"/>
    <n v="256221.2"/>
    <n v="2.5"/>
    <n v="2020"/>
  </r>
  <r>
    <s v="WV"/>
    <x v="48"/>
    <x v="57"/>
    <s v="CHEVROLET"/>
    <n v="94347"/>
    <n v="33021.449999999997"/>
    <n v="2.8571428571428572"/>
    <n v="2020"/>
  </r>
  <r>
    <s v="WY"/>
    <x v="49"/>
    <x v="58"/>
    <s v="CHEVROLET"/>
    <n v="836607"/>
    <n v="393205.29"/>
    <n v="2.1276595744680851"/>
    <n v="2020"/>
  </r>
  <r>
    <s v="AK"/>
    <x v="0"/>
    <x v="0"/>
    <s v="MERCEDES"/>
    <n v="583386.80400000012"/>
    <n v="772798.10400000005"/>
    <n v="0.75490196078431382"/>
    <n v="2019"/>
  </r>
  <r>
    <s v="AL"/>
    <x v="1"/>
    <x v="1"/>
    <s v="MERCEDES"/>
    <n v="390780.288"/>
    <n v="175037.00399999999"/>
    <n v="2.2325581395348837"/>
    <n v="2019"/>
  </r>
  <r>
    <s v="AR"/>
    <x v="2"/>
    <x v="2"/>
    <s v="MERCEDES"/>
    <n v="502519.15800000005"/>
    <n v="699710.22000000009"/>
    <n v="0.71818181818181814"/>
    <n v="2019"/>
  </r>
  <r>
    <s v="AZ"/>
    <x v="3"/>
    <x v="3"/>
    <s v="MERCEDES"/>
    <n v="761522.32799999998"/>
    <n v="466238.16"/>
    <n v="1.6333333333333333"/>
    <n v="2019"/>
  </r>
  <r>
    <s v="CA"/>
    <x v="4"/>
    <x v="4"/>
    <s v="MERCEDES"/>
    <n v="411349.74300000002"/>
    <n v="148680.63"/>
    <n v="2.7666666666666666"/>
    <n v="2019"/>
  </r>
  <r>
    <s v="CA"/>
    <x v="4"/>
    <x v="5"/>
    <s v="MERCEDES"/>
    <n v="276544.62"/>
    <n v="429371.91"/>
    <n v="0.64406779661016955"/>
    <n v="2019"/>
  </r>
  <r>
    <s v="CA"/>
    <x v="4"/>
    <x v="6"/>
    <s v="MERCEDES"/>
    <n v="133595.05499999999"/>
    <n v="283383.44999999995"/>
    <n v="0.47142857142857147"/>
    <n v="2019"/>
  </r>
  <r>
    <s v="CA"/>
    <x v="4"/>
    <x v="7"/>
    <s v="MERCEDES"/>
    <n v="214667.00099999999"/>
    <n v="315149.42699999997"/>
    <n v="0.6811594202898551"/>
    <n v="2019"/>
  </r>
  <r>
    <s v="CO"/>
    <x v="5"/>
    <x v="8"/>
    <s v="MERCEDES"/>
    <n v="171932.78700000001"/>
    <n v="123175.728"/>
    <n v="1.3958333333333335"/>
    <n v="2019"/>
  </r>
  <r>
    <s v="CT"/>
    <x v="6"/>
    <x v="9"/>
    <s v="MERCEDES"/>
    <n v="277030.61100000003"/>
    <n v="604430.424"/>
    <n v="0.45833333333333337"/>
    <n v="2019"/>
  </r>
  <r>
    <s v="DE"/>
    <x v="7"/>
    <x v="10"/>
    <s v="MERCEDES"/>
    <n v="207137.25"/>
    <n v="376989.79500000004"/>
    <n v="0.54945054945054939"/>
    <n v="2019"/>
  </r>
  <r>
    <s v="FL"/>
    <x v="8"/>
    <x v="11"/>
    <s v="MERCEDES"/>
    <n v="167731.21800000002"/>
    <n v="183334.122"/>
    <n v="0.91489361702127669"/>
    <n v="2019"/>
  </r>
  <r>
    <s v="FL"/>
    <x v="8"/>
    <x v="12"/>
    <s v="MERCEDES"/>
    <n v="179215.19999999998"/>
    <n v="241940.52000000002"/>
    <n v="0.74074074074074059"/>
    <n v="2019"/>
  </r>
  <r>
    <s v="GA"/>
    <x v="9"/>
    <x v="13"/>
    <s v="MERCEDES"/>
    <n v="193019.652"/>
    <n v="542293.30799999996"/>
    <n v="0.35593220338983056"/>
    <n v="2019"/>
  </r>
  <r>
    <s v="HI"/>
    <x v="10"/>
    <x v="14"/>
    <s v="MERCEDES"/>
    <n v="595998.45900000003"/>
    <n v="842618.51100000006"/>
    <n v="0.70731707317073167"/>
    <n v="2019"/>
  </r>
  <r>
    <s v="IA"/>
    <x v="11"/>
    <x v="15"/>
    <s v="MERCEDES"/>
    <n v="245659.17600000004"/>
    <n v="460610.95500000007"/>
    <n v="0.53333333333333333"/>
    <n v="2019"/>
  </r>
  <r>
    <s v="ID"/>
    <x v="12"/>
    <x v="16"/>
    <s v="MERCEDES"/>
    <n v="253970.91"/>
    <n v="260654.35500000001"/>
    <n v="0.97435897435897434"/>
    <n v="2019"/>
  </r>
  <r>
    <s v="IL"/>
    <x v="13"/>
    <x v="17"/>
    <s v="MERCEDES"/>
    <n v="169925.04"/>
    <n v="247807.35"/>
    <n v="0.68571428571428572"/>
    <n v="2019"/>
  </r>
  <r>
    <s v="IL"/>
    <x v="13"/>
    <x v="18"/>
    <s v="MERCEDES"/>
    <n v="125300.21399999999"/>
    <n v="65316.069000000003"/>
    <n v="1.9183673469387752"/>
    <n v="2019"/>
  </r>
  <r>
    <s v="IN"/>
    <x v="14"/>
    <x v="19"/>
    <s v="MERCEDES"/>
    <n v="244495.69200000001"/>
    <n v="197677.36800000002"/>
    <n v="1.2368421052631577"/>
    <n v="2019"/>
  </r>
  <r>
    <s v="KS"/>
    <x v="15"/>
    <x v="20"/>
    <s v="MERCEDES"/>
    <n v="56886.516000000003"/>
    <n v="24846.984"/>
    <n v="2.2894736842105265"/>
    <n v="2019"/>
  </r>
  <r>
    <s v="KY"/>
    <x v="16"/>
    <x v="21"/>
    <s v="MERCEDES"/>
    <n v="798352.83"/>
    <n v="731123.11800000002"/>
    <n v="1.0919540229885056"/>
    <n v="2019"/>
  </r>
  <r>
    <s v="LA"/>
    <x v="17"/>
    <x v="22"/>
    <s v="MERCEDES"/>
    <n v="265446.99"/>
    <n v="235537.47"/>
    <n v="1.126984126984127"/>
    <n v="2019"/>
  </r>
  <r>
    <s v="MA"/>
    <x v="18"/>
    <x v="23"/>
    <s v="MERCEDES"/>
    <n v="403707.56400000001"/>
    <n v="517573.8"/>
    <n v="0.78"/>
    <n v="2019"/>
  </r>
  <r>
    <s v="MD"/>
    <x v="19"/>
    <x v="24"/>
    <s v="MERCEDES"/>
    <n v="487316.09700000001"/>
    <n v="192180.99600000004"/>
    <n v="2.5357142857142851"/>
    <n v="2019"/>
  </r>
  <r>
    <s v="MD"/>
    <x v="19"/>
    <x v="25"/>
    <s v="MERCEDES"/>
    <n v="258219.09"/>
    <n v="525045.48300000001"/>
    <n v="0.49180327868852458"/>
    <n v="2019"/>
  </r>
  <r>
    <s v="ME"/>
    <x v="20"/>
    <x v="26"/>
    <s v="MERCEDES"/>
    <n v="348956.658"/>
    <n v="148944.91500000001"/>
    <n v="2.3428571428571425"/>
    <n v="2019"/>
  </r>
  <r>
    <s v="MI"/>
    <x v="21"/>
    <x v="27"/>
    <s v="MERCEDES"/>
    <n v="248963.04"/>
    <n v="224066.73599999998"/>
    <n v="1.1111111111111112"/>
    <n v="2019"/>
  </r>
  <r>
    <s v="MN"/>
    <x v="22"/>
    <x v="28"/>
    <s v="MERCEDES"/>
    <n v="119752.70400000001"/>
    <n v="434103.55199999997"/>
    <n v="0.27586206896551729"/>
    <n v="2019"/>
  </r>
  <r>
    <s v="MO"/>
    <x v="23"/>
    <x v="29"/>
    <s v="MERCEDES"/>
    <n v="62367.687000000005"/>
    <n v="24202.386000000002"/>
    <n v="2.5769230769230771"/>
    <n v="2019"/>
  </r>
  <r>
    <s v="MS"/>
    <x v="24"/>
    <x v="30"/>
    <s v="MERCEDES"/>
    <n v="321686.93700000003"/>
    <n v="373452.65100000001"/>
    <n v="0.86138613861386149"/>
    <n v="2019"/>
  </r>
  <r>
    <s v="MT"/>
    <x v="25"/>
    <x v="31"/>
    <s v="MERCEDES"/>
    <n v="87497.334000000003"/>
    <n v="208449.53100000002"/>
    <n v="0.41975308641975306"/>
    <n v="2019"/>
  </r>
  <r>
    <s v="NC"/>
    <x v="26"/>
    <x v="32"/>
    <s v="MERCEDES"/>
    <n v="555760.22400000005"/>
    <n v="688659.40800000005"/>
    <n v="0.80701754385964908"/>
    <n v="2019"/>
  </r>
  <r>
    <s v="ND"/>
    <x v="27"/>
    <x v="33"/>
    <s v="MERCEDES"/>
    <n v="321555.96000000002"/>
    <n v="457973.63999999996"/>
    <n v="0.70212765957446821"/>
    <n v="2019"/>
  </r>
  <r>
    <s v="NE"/>
    <x v="28"/>
    <x v="34"/>
    <s v="MERCEDES"/>
    <n v="26995.085999999999"/>
    <n v="33388.659"/>
    <n v="0.80851063829787229"/>
    <n v="2019"/>
  </r>
  <r>
    <s v="NH"/>
    <x v="29"/>
    <x v="35"/>
    <s v="MERCEDES"/>
    <n v="196720.272"/>
    <n v="168617.37600000002"/>
    <n v="1.1666666666666665"/>
    <n v="2019"/>
  </r>
  <r>
    <s v="NJ"/>
    <x v="30"/>
    <x v="36"/>
    <s v="MERCEDES"/>
    <n v="33060.249000000003"/>
    <n v="83035.044000000009"/>
    <n v="0.39814814814814814"/>
    <n v="2019"/>
  </r>
  <r>
    <s v="NM"/>
    <x v="31"/>
    <x v="37"/>
    <s v="MERCEDES"/>
    <n v="145009.98000000001"/>
    <n v="169178.31"/>
    <n v="0.85714285714285721"/>
    <n v="2019"/>
  </r>
  <r>
    <s v="NV"/>
    <x v="32"/>
    <x v="38"/>
    <s v="MERCEDES"/>
    <n v="476242.52400000003"/>
    <n v="197065.87200000003"/>
    <n v="2.4166666666666665"/>
    <n v="2019"/>
  </r>
  <r>
    <s v="NY"/>
    <x v="33"/>
    <x v="39"/>
    <s v="MERCEDES"/>
    <n v="326458.35000000003"/>
    <n v="457041.69"/>
    <n v="0.71428571428571441"/>
    <n v="2019"/>
  </r>
  <r>
    <s v="NY"/>
    <x v="33"/>
    <x v="40"/>
    <s v="MERCEDES"/>
    <n v="80842.104000000007"/>
    <n v="75067.668000000005"/>
    <n v="1.0769230769230769"/>
    <n v="2019"/>
  </r>
  <r>
    <s v="NY"/>
    <x v="33"/>
    <x v="41"/>
    <s v="MERCEDES"/>
    <n v="276321.67200000002"/>
    <n v="763948.152"/>
    <n v="0.36170212765957449"/>
    <n v="2019"/>
  </r>
  <r>
    <s v="OH"/>
    <x v="34"/>
    <x v="42"/>
    <s v="MERCEDES"/>
    <n v="193703.12100000001"/>
    <n v="282616.02900000004"/>
    <n v="0.6853932584269663"/>
    <n v="2019"/>
  </r>
  <r>
    <s v="OK"/>
    <x v="35"/>
    <x v="43"/>
    <s v="MERCEDES"/>
    <n v="395189.36100000003"/>
    <n v="501827.76000000007"/>
    <n v="0.78749999999999998"/>
    <n v="2019"/>
  </r>
  <r>
    <s v="OR"/>
    <x v="36"/>
    <x v="44"/>
    <s v="MERCEDES"/>
    <n v="378353.43000000005"/>
    <n v="611186.31000000006"/>
    <n v="0.61904761904761907"/>
    <n v="2019"/>
  </r>
  <r>
    <s v="PA"/>
    <x v="37"/>
    <x v="45"/>
    <s v="MERCEDES"/>
    <n v="302561.24400000001"/>
    <n v="263861.55000000005"/>
    <n v="1.1466666666666665"/>
    <n v="2019"/>
  </r>
  <r>
    <s v="RI"/>
    <x v="38"/>
    <x v="46"/>
    <s v="MERCEDES"/>
    <n v="92091.87000000001"/>
    <n v="136957.13999999998"/>
    <n v="0.6724137931034484"/>
    <n v="2019"/>
  </r>
  <r>
    <s v="SC"/>
    <x v="39"/>
    <x v="47"/>
    <s v="MERCEDES"/>
    <n v="321772.5"/>
    <n v="420091.875"/>
    <n v="0.76595744680851063"/>
    <n v="2019"/>
  </r>
  <r>
    <s v="SD"/>
    <x v="40"/>
    <x v="48"/>
    <s v="MERCEDES"/>
    <n v="231469.92"/>
    <n v="236730.6"/>
    <n v="0.97777777777777786"/>
    <n v="2019"/>
  </r>
  <r>
    <s v="TN"/>
    <x v="41"/>
    <x v="49"/>
    <s v="MERCEDES"/>
    <n v="602261.89200000011"/>
    <n v="416378.59200000006"/>
    <n v="1.4464285714285714"/>
    <n v="2019"/>
  </r>
  <r>
    <s v="TX"/>
    <x v="42"/>
    <x v="50"/>
    <s v="MERCEDES"/>
    <n v="434460.18600000005"/>
    <n v="860723.01000000013"/>
    <n v="0.50476190476190474"/>
    <n v="2019"/>
  </r>
  <r>
    <s v="TX"/>
    <x v="42"/>
    <x v="51"/>
    <s v="MERCEDES"/>
    <n v="253204.45199999999"/>
    <n v="410365.83600000001"/>
    <n v="0.61702127659574468"/>
    <n v="2019"/>
  </r>
  <r>
    <s v="UT"/>
    <x v="43"/>
    <x v="52"/>
    <s v="MERCEDES"/>
    <n v="671964.48"/>
    <n v="755960.04"/>
    <n v="0.88888888888888884"/>
    <n v="2019"/>
  </r>
  <r>
    <s v="VA"/>
    <x v="44"/>
    <x v="53"/>
    <s v="MERCEDES"/>
    <n v="62137.763999999996"/>
    <n v="26057.772000000001"/>
    <n v="2.3846153846153846"/>
    <n v="2019"/>
  </r>
  <r>
    <s v="VT"/>
    <x v="45"/>
    <x v="54"/>
    <s v="MERCEDES"/>
    <n v="296067.57300000003"/>
    <n v="371189.196"/>
    <n v="0.79761904761904767"/>
    <n v="2019"/>
  </r>
  <r>
    <s v="WA"/>
    <x v="46"/>
    <x v="55"/>
    <s v="MERCEDES"/>
    <n v="116135.71200000001"/>
    <n v="131218.272"/>
    <n v="0.88505747126436796"/>
    <n v="2019"/>
  </r>
  <r>
    <s v="WI"/>
    <x v="47"/>
    <x v="56"/>
    <s v="MERCEDES"/>
    <n v="71758.76400000001"/>
    <n v="92960.21699999999"/>
    <n v="0.77192982456140369"/>
    <n v="2019"/>
  </r>
  <r>
    <s v="WV"/>
    <x v="48"/>
    <x v="57"/>
    <s v="MERCEDES"/>
    <n v="657475.92000000004"/>
    <n v="923795.28"/>
    <n v="0.71171171171171177"/>
    <n v="2019"/>
  </r>
  <r>
    <s v="WY"/>
    <x v="49"/>
    <x v="58"/>
    <s v="MERCEDES"/>
    <n v="34533.576000000001"/>
    <n v="85100.597999999998"/>
    <n v="0.40579710144927539"/>
    <n v="2019"/>
  </r>
  <r>
    <s v="AK"/>
    <x v="0"/>
    <x v="0"/>
    <s v="BMW"/>
    <n v="172024.236"/>
    <n v="344048.47200000001"/>
    <n v="0.5"/>
    <n v="2019"/>
  </r>
  <r>
    <s v="AL"/>
    <x v="1"/>
    <x v="1"/>
    <s v="BMW"/>
    <n v="236059.902"/>
    <n v="610676.70299999998"/>
    <n v="0.38655462184873951"/>
    <n v="2019"/>
  </r>
  <r>
    <s v="AR"/>
    <x v="2"/>
    <x v="2"/>
    <s v="BMW"/>
    <n v="264203.09999999998"/>
    <n v="175236.75"/>
    <n v="1.5076923076923077"/>
    <n v="2019"/>
  </r>
  <r>
    <s v="AZ"/>
    <x v="3"/>
    <x v="3"/>
    <s v="BMW"/>
    <n v="13320.269999999999"/>
    <n v="32875.56"/>
    <n v="0.40517241379310343"/>
    <n v="2019"/>
  </r>
  <r>
    <s v="CA"/>
    <x v="4"/>
    <x v="4"/>
    <s v="BMW"/>
    <n v="296725.64400000003"/>
    <n v="392960.98800000001"/>
    <n v="0.75510204081632659"/>
    <n v="2019"/>
  </r>
  <r>
    <s v="CA"/>
    <x v="4"/>
    <x v="5"/>
    <s v="BMW"/>
    <n v="79598.052000000011"/>
    <n v="91390.356000000014"/>
    <n v="0.87096774193548387"/>
    <n v="2019"/>
  </r>
  <r>
    <s v="CA"/>
    <x v="4"/>
    <x v="6"/>
    <s v="BMW"/>
    <n v="393019.30800000002"/>
    <n v="234957.19500000004"/>
    <n v="1.6727272727272726"/>
    <n v="2019"/>
  </r>
  <r>
    <s v="CA"/>
    <x v="4"/>
    <x v="7"/>
    <s v="BMW"/>
    <n v="91334.627999999997"/>
    <n v="142076.08800000002"/>
    <n v="0.64285714285714279"/>
    <n v="2019"/>
  </r>
  <r>
    <s v="CO"/>
    <x v="5"/>
    <x v="8"/>
    <s v="BMW"/>
    <n v="127342.8"/>
    <n v="157586.715"/>
    <n v="0.80808080808080807"/>
    <n v="2019"/>
  </r>
  <r>
    <s v="CT"/>
    <x v="6"/>
    <x v="9"/>
    <s v="BMW"/>
    <n v="323768.18700000003"/>
    <n v="285109.299"/>
    <n v="1.1355932203389831"/>
    <n v="2019"/>
  </r>
  <r>
    <s v="DE"/>
    <x v="7"/>
    <x v="10"/>
    <s v="BMW"/>
    <n v="34397.46"/>
    <n v="55137.105000000003"/>
    <n v="0.62385321100917424"/>
    <n v="2019"/>
  </r>
  <r>
    <s v="FL"/>
    <x v="8"/>
    <x v="11"/>
    <s v="BMW"/>
    <n v="17914.77"/>
    <n v="48170.825999999994"/>
    <n v="0.37190082644628103"/>
    <n v="2019"/>
  </r>
  <r>
    <s v="FL"/>
    <x v="8"/>
    <x v="12"/>
    <s v="BMW"/>
    <n v="48731.112000000001"/>
    <n v="102759.08399999999"/>
    <n v="0.47422680412371143"/>
    <n v="2019"/>
  </r>
  <r>
    <s v="GA"/>
    <x v="9"/>
    <x v="13"/>
    <s v="BMW"/>
    <n v="189105.11099999998"/>
    <n v="430515.891"/>
    <n v="0.43925233644859807"/>
    <n v="2019"/>
  </r>
  <r>
    <s v="HI"/>
    <x v="10"/>
    <x v="14"/>
    <s v="BMW"/>
    <n v="67231.008000000002"/>
    <n v="117654.26400000001"/>
    <n v="0.5714285714285714"/>
    <n v="2019"/>
  </r>
  <r>
    <s v="IA"/>
    <x v="11"/>
    <x v="15"/>
    <s v="BMW"/>
    <n v="211316.24700000003"/>
    <n v="338903.41500000004"/>
    <n v="0.62352941176470589"/>
    <n v="2019"/>
  </r>
  <r>
    <s v="ID"/>
    <x v="12"/>
    <x v="16"/>
    <s v="BMW"/>
    <n v="173393.766"/>
    <n v="110514.708"/>
    <n v="1.5689655172413794"/>
    <n v="2019"/>
  </r>
  <r>
    <s v="IL"/>
    <x v="13"/>
    <x v="17"/>
    <s v="BMW"/>
    <n v="165545.61300000001"/>
    <n v="197493.01200000002"/>
    <n v="0.83823529411764708"/>
    <n v="2019"/>
  </r>
  <r>
    <s v="IL"/>
    <x v="13"/>
    <x v="18"/>
    <s v="BMW"/>
    <n v="48378.79800000001"/>
    <n v="141414.948"/>
    <n v="0.3421052631578948"/>
    <n v="2019"/>
  </r>
  <r>
    <s v="IN"/>
    <x v="14"/>
    <x v="19"/>
    <s v="BMW"/>
    <n v="46314.306000000004"/>
    <n v="24408.891"/>
    <n v="1.8974358974358976"/>
    <n v="2019"/>
  </r>
  <r>
    <s v="KS"/>
    <x v="15"/>
    <x v="20"/>
    <s v="BMW"/>
    <n v="120981.38400000001"/>
    <n v="234240.55200000003"/>
    <n v="0.51648351648351642"/>
    <n v="2019"/>
  </r>
  <r>
    <s v="KY"/>
    <x v="16"/>
    <x v="21"/>
    <s v="BMW"/>
    <n v="61655.769"/>
    <n v="118278.414"/>
    <n v="0.52127659574468088"/>
    <n v="2019"/>
  </r>
  <r>
    <s v="LA"/>
    <x v="17"/>
    <x v="22"/>
    <s v="BMW"/>
    <n v="156414.72600000002"/>
    <n v="441169.74000000005"/>
    <n v="0.35454545454545455"/>
    <n v="2019"/>
  </r>
  <r>
    <s v="MA"/>
    <x v="18"/>
    <x v="23"/>
    <s v="BMW"/>
    <n v="162871.04699999999"/>
    <n v="144150.23699999999"/>
    <n v="1.1298701298701299"/>
    <n v="2019"/>
  </r>
  <r>
    <s v="MD"/>
    <x v="19"/>
    <x v="24"/>
    <s v="BMW"/>
    <n v="354577.90499999997"/>
    <n v="484423.33499999996"/>
    <n v="0.73195876288659789"/>
    <n v="2019"/>
  </r>
  <r>
    <s v="MD"/>
    <x v="19"/>
    <x v="25"/>
    <s v="BMW"/>
    <n v="221532.71400000001"/>
    <n v="183825.01800000001"/>
    <n v="1.2051282051282051"/>
    <n v="2019"/>
  </r>
  <r>
    <s v="ME"/>
    <x v="20"/>
    <x v="26"/>
    <s v="BMW"/>
    <n v="390860.1"/>
    <n v="323111.016"/>
    <n v="1.2096774193548385"/>
    <n v="2019"/>
  </r>
  <r>
    <s v="MI"/>
    <x v="21"/>
    <x v="27"/>
    <s v="BMW"/>
    <n v="112702.46400000001"/>
    <n v="204273.21599999999"/>
    <n v="0.55172413793103459"/>
    <n v="2019"/>
  </r>
  <r>
    <s v="MN"/>
    <x v="22"/>
    <x v="28"/>
    <s v="BMW"/>
    <n v="201096.72"/>
    <n v="180530.01"/>
    <n v="1.1139240506329113"/>
    <n v="2019"/>
  </r>
  <r>
    <s v="MO"/>
    <x v="23"/>
    <x v="29"/>
    <s v="BMW"/>
    <n v="286097.40000000002"/>
    <n v="306124.21800000005"/>
    <n v="0.93457943925233633"/>
    <n v="2019"/>
  </r>
  <r>
    <s v="MS"/>
    <x v="24"/>
    <x v="30"/>
    <s v="BMW"/>
    <n v="142326.99"/>
    <n v="294583.77"/>
    <n v="0.4831460674157303"/>
    <n v="2019"/>
  </r>
  <r>
    <s v="MT"/>
    <x v="25"/>
    <x v="31"/>
    <s v="BMW"/>
    <n v="190438.25399999999"/>
    <n v="360830.37599999999"/>
    <n v="0.52777777777777779"/>
    <n v="2019"/>
  </r>
  <r>
    <s v="NC"/>
    <x v="26"/>
    <x v="32"/>
    <s v="BMW"/>
    <n v="22854.473999999998"/>
    <n v="28326.672000000002"/>
    <n v="0.80681818181818166"/>
    <n v="2019"/>
  </r>
  <r>
    <s v="ND"/>
    <x v="27"/>
    <x v="33"/>
    <s v="BMW"/>
    <n v="73610.316000000006"/>
    <n v="75497.759999999995"/>
    <n v="0.9750000000000002"/>
    <n v="2019"/>
  </r>
  <r>
    <s v="NE"/>
    <x v="28"/>
    <x v="34"/>
    <s v="BMW"/>
    <n v="117349.84800000001"/>
    <n v="160022.51999999999"/>
    <n v="0.7333333333333335"/>
    <n v="2019"/>
  </r>
  <r>
    <s v="NH"/>
    <x v="29"/>
    <x v="35"/>
    <s v="BMW"/>
    <n v="146957.16600000003"/>
    <n v="169320.21300000002"/>
    <n v="0.86792452830188682"/>
    <n v="2019"/>
  </r>
  <r>
    <s v="NJ"/>
    <x v="30"/>
    <x v="36"/>
    <s v="BMW"/>
    <n v="82406.7"/>
    <n v="114652.8"/>
    <n v="0.71875"/>
    <n v="2019"/>
  </r>
  <r>
    <s v="NM"/>
    <x v="31"/>
    <x v="37"/>
    <s v="BMW"/>
    <n v="232255.37700000001"/>
    <n v="296011.755"/>
    <n v="0.7846153846153846"/>
    <n v="2019"/>
  </r>
  <r>
    <s v="NV"/>
    <x v="32"/>
    <x v="38"/>
    <s v="BMW"/>
    <n v="364439.62799999997"/>
    <n v="386132.46299999999"/>
    <n v="0.9438202247191011"/>
    <n v="2019"/>
  </r>
  <r>
    <s v="NY"/>
    <x v="33"/>
    <x v="39"/>
    <s v="BMW"/>
    <n v="83815.748999999996"/>
    <n v="35226.909"/>
    <n v="2.3793103448275863"/>
    <n v="2019"/>
  </r>
  <r>
    <s v="NY"/>
    <x v="33"/>
    <x v="40"/>
    <s v="BMW"/>
    <n v="69479.963999999993"/>
    <n v="98778.743999999992"/>
    <n v="0.70338983050847459"/>
    <n v="2019"/>
  </r>
  <r>
    <s v="NY"/>
    <x v="33"/>
    <x v="41"/>
    <s v="BMW"/>
    <n v="215194.41900000002"/>
    <n v="218406.27600000001"/>
    <n v="0.98529411764705888"/>
    <n v="2019"/>
  </r>
  <r>
    <s v="OH"/>
    <x v="34"/>
    <x v="42"/>
    <s v="BMW"/>
    <n v="88065.468000000008"/>
    <n v="70941.626999999993"/>
    <n v="1.2413793103448278"/>
    <n v="2019"/>
  </r>
  <r>
    <s v="OK"/>
    <x v="35"/>
    <x v="43"/>
    <s v="BMW"/>
    <n v="33564.824999999997"/>
    <n v="26851.860000000004"/>
    <n v="1.2499999999999998"/>
    <n v="2019"/>
  </r>
  <r>
    <s v="OR"/>
    <x v="36"/>
    <x v="44"/>
    <s v="BMW"/>
    <n v="58085.937000000005"/>
    <n v="19149.21"/>
    <n v="3.0333333333333337"/>
    <n v="2019"/>
  </r>
  <r>
    <s v="PA"/>
    <x v="37"/>
    <x v="45"/>
    <s v="BMW"/>
    <n v="75744.036000000007"/>
    <n v="300532.788"/>
    <n v="0.25203252032520329"/>
    <n v="2019"/>
  </r>
  <r>
    <s v="RI"/>
    <x v="38"/>
    <x v="46"/>
    <s v="BMW"/>
    <n v="313281.21600000001"/>
    <n v="254540.98800000004"/>
    <n v="1.2307692307692306"/>
    <n v="2019"/>
  </r>
  <r>
    <s v="SC"/>
    <x v="39"/>
    <x v="47"/>
    <s v="BMW"/>
    <n v="202610.04300000003"/>
    <n v="344054.79000000004"/>
    <n v="0.58888888888888891"/>
    <n v="2019"/>
  </r>
  <r>
    <s v="SD"/>
    <x v="40"/>
    <x v="48"/>
    <s v="BMW"/>
    <n v="486123.93"/>
    <n v="619168.37399999995"/>
    <n v="0.78512396694214881"/>
    <n v="2019"/>
  </r>
  <r>
    <s v="TN"/>
    <x v="41"/>
    <x v="49"/>
    <s v="BMW"/>
    <n v="174403.48499999999"/>
    <n v="450204.34500000003"/>
    <n v="0.38738738738738732"/>
    <n v="2019"/>
  </r>
  <r>
    <s v="TX"/>
    <x v="42"/>
    <x v="50"/>
    <s v="BMW"/>
    <n v="176517.99000000002"/>
    <n v="157261.48199999999"/>
    <n v="1.1224489795918369"/>
    <n v="2019"/>
  </r>
  <r>
    <s v="TX"/>
    <x v="42"/>
    <x v="51"/>
    <s v="BMW"/>
    <n v="329351.47200000001"/>
    <n v="390021.48000000004"/>
    <n v="0.84444444444444433"/>
    <n v="2019"/>
  </r>
  <r>
    <s v="UT"/>
    <x v="43"/>
    <x v="52"/>
    <s v="BMW"/>
    <n v="95328.837"/>
    <n v="198736.38900000002"/>
    <n v="0.47967479674796742"/>
    <n v="2019"/>
  </r>
  <r>
    <s v="VA"/>
    <x v="44"/>
    <x v="53"/>
    <s v="BMW"/>
    <n v="212519.538"/>
    <n v="225638.02799999999"/>
    <n v="0.94186046511627908"/>
    <n v="2019"/>
  </r>
  <r>
    <s v="VT"/>
    <x v="45"/>
    <x v="54"/>
    <s v="BMW"/>
    <n v="180939.204"/>
    <n v="123800.508"/>
    <n v="1.4615384615384615"/>
    <n v="2019"/>
  </r>
  <r>
    <s v="WA"/>
    <x v="46"/>
    <x v="55"/>
    <s v="BMW"/>
    <n v="205798.383"/>
    <n v="201419.69400000002"/>
    <n v="1.0217391304347825"/>
    <n v="2019"/>
  </r>
  <r>
    <s v="WI"/>
    <x v="47"/>
    <x v="56"/>
    <s v="BMW"/>
    <n v="109897.84800000001"/>
    <n v="82075.608000000007"/>
    <n v="1.3389830508474576"/>
    <n v="2019"/>
  </r>
  <r>
    <s v="WV"/>
    <x v="48"/>
    <x v="57"/>
    <s v="BMW"/>
    <n v="13555.755000000001"/>
    <n v="14392.53"/>
    <n v="0.94186046511627908"/>
    <n v="2019"/>
  </r>
  <r>
    <s v="WY"/>
    <x v="49"/>
    <x v="58"/>
    <s v="BMW"/>
    <n v="131566.5"/>
    <n v="67098.915000000008"/>
    <n v="1.9607843137254899"/>
    <n v="2019"/>
  </r>
  <r>
    <s v="AK"/>
    <x v="0"/>
    <x v="0"/>
    <s v="FORD"/>
    <n v="523222.30800000002"/>
    <n v="312795.94500000007"/>
    <n v="1.6727272727272724"/>
    <n v="2019"/>
  </r>
  <r>
    <s v="AL"/>
    <x v="1"/>
    <x v="1"/>
    <s v="FORD"/>
    <n v="596794.46400000015"/>
    <n v="863220.56400000013"/>
    <n v="0.6913580246913581"/>
    <n v="2019"/>
  </r>
  <r>
    <s v="AR"/>
    <x v="2"/>
    <x v="2"/>
    <s v="FORD"/>
    <n v="153091.45799999998"/>
    <n v="222169.31099999999"/>
    <n v="0.68907563025210083"/>
    <n v="2019"/>
  </r>
  <r>
    <s v="AZ"/>
    <x v="3"/>
    <x v="3"/>
    <s v="FORD"/>
    <n v="134103.22200000001"/>
    <n v="62987.877"/>
    <n v="2.1290322580645165"/>
    <n v="2019"/>
  </r>
  <r>
    <s v="CA"/>
    <x v="4"/>
    <x v="4"/>
    <s v="FORD"/>
    <n v="803733.3"/>
    <n v="691210.63800000004"/>
    <n v="1.1627906976744187"/>
    <n v="2019"/>
  </r>
  <r>
    <s v="CA"/>
    <x v="4"/>
    <x v="5"/>
    <s v="FORD"/>
    <n v="470726.08200000005"/>
    <n v="530311.66200000001"/>
    <n v="0.88764044943820231"/>
    <n v="2019"/>
  </r>
  <r>
    <s v="CA"/>
    <x v="4"/>
    <x v="6"/>
    <s v="FORD"/>
    <n v="263202.18300000002"/>
    <n v="1001866.374"/>
    <n v="0.26271186440677968"/>
    <n v="2019"/>
  </r>
  <r>
    <s v="CA"/>
    <x v="4"/>
    <x v="7"/>
    <s v="FORD"/>
    <n v="295226.08199999999"/>
    <n v="559045.13399999996"/>
    <n v="0.52808988764044951"/>
    <n v="2019"/>
  </r>
  <r>
    <s v="CO"/>
    <x v="5"/>
    <x v="8"/>
    <s v="FORD"/>
    <n v="155828.12400000001"/>
    <n v="178913.772"/>
    <n v="0.87096774193548399"/>
    <n v="2019"/>
  </r>
  <r>
    <s v="CT"/>
    <x v="6"/>
    <x v="9"/>
    <s v="FORD"/>
    <n v="315851.022"/>
    <n v="323461.89"/>
    <n v="0.97647058823529409"/>
    <n v="2019"/>
  </r>
  <r>
    <s v="DE"/>
    <x v="7"/>
    <x v="10"/>
    <s v="FORD"/>
    <n v="127027.49400000001"/>
    <n v="196315.21799999999"/>
    <n v="0.6470588235294118"/>
    <n v="2019"/>
  </r>
  <r>
    <s v="FL"/>
    <x v="8"/>
    <x v="11"/>
    <s v="FORD"/>
    <n v="454820.4"/>
    <n v="855062.35199999996"/>
    <n v="0.53191489361702138"/>
    <n v="2019"/>
  </r>
  <r>
    <s v="FL"/>
    <x v="8"/>
    <x v="12"/>
    <s v="FORD"/>
    <n v="216096.33600000001"/>
    <n v="468208.728"/>
    <n v="0.46153846153846156"/>
    <n v="2019"/>
  </r>
  <r>
    <s v="GA"/>
    <x v="9"/>
    <x v="13"/>
    <s v="FORD"/>
    <n v="865253.34"/>
    <n v="257515.875"/>
    <n v="3.36"/>
    <n v="2019"/>
  </r>
  <r>
    <s v="HI"/>
    <x v="10"/>
    <x v="14"/>
    <s v="FORD"/>
    <n v="453928.45500000002"/>
    <n v="433753.85700000002"/>
    <n v="1.0465116279069768"/>
    <n v="2019"/>
  </r>
  <r>
    <s v="IA"/>
    <x v="11"/>
    <x v="15"/>
    <s v="FORD"/>
    <n v="368735.49000000005"/>
    <n v="446579.64900000009"/>
    <n v="0.82568807339449535"/>
    <n v="2019"/>
  </r>
  <r>
    <s v="ID"/>
    <x v="12"/>
    <x v="16"/>
    <s v="FORD"/>
    <n v="710326.58399999992"/>
    <n v="631401.40799999994"/>
    <n v="1.125"/>
    <n v="2019"/>
  </r>
  <r>
    <s v="IL"/>
    <x v="13"/>
    <x v="17"/>
    <s v="FORD"/>
    <n v="423469.95299999998"/>
    <n v="1027139.8859999999"/>
    <n v="0.41228070175438597"/>
    <n v="2019"/>
  </r>
  <r>
    <s v="IL"/>
    <x v="13"/>
    <x v="18"/>
    <s v="FORD"/>
    <n v="264063.24000000005"/>
    <n v="269931.31200000003"/>
    <n v="0.97826086956521741"/>
    <n v="2019"/>
  </r>
  <r>
    <s v="IN"/>
    <x v="14"/>
    <x v="19"/>
    <s v="FORD"/>
    <n v="745950.11400000006"/>
    <n v="535553.92800000007"/>
    <n v="1.3928571428571428"/>
    <n v="2019"/>
  </r>
  <r>
    <s v="KS"/>
    <x v="15"/>
    <x v="20"/>
    <s v="FORD"/>
    <n v="147059.46"/>
    <n v="147059.46"/>
    <n v="1"/>
    <n v="2019"/>
  </r>
  <r>
    <s v="KY"/>
    <x v="16"/>
    <x v="21"/>
    <s v="FORD"/>
    <n v="318523.90500000003"/>
    <n v="739215.85499999998"/>
    <n v="0.4308943089430895"/>
    <n v="2019"/>
  </r>
  <r>
    <s v="LA"/>
    <x v="17"/>
    <x v="22"/>
    <s v="FORD"/>
    <n v="695737.78200000001"/>
    <n v="903659.41799999983"/>
    <n v="0.76991150442477896"/>
    <n v="2019"/>
  </r>
  <r>
    <s v="MA"/>
    <x v="18"/>
    <x v="23"/>
    <s v="FORD"/>
    <n v="120405.74400000001"/>
    <n v="82778.949000000008"/>
    <n v="1.4545454545454546"/>
    <n v="2019"/>
  </r>
  <r>
    <s v="MD"/>
    <x v="19"/>
    <x v="24"/>
    <s v="FORD"/>
    <n v="206848.62"/>
    <n v="545328.18000000005"/>
    <n v="0.37931034482758619"/>
    <n v="2019"/>
  </r>
  <r>
    <s v="MD"/>
    <x v="19"/>
    <x v="25"/>
    <s v="FORD"/>
    <n v="394381.89"/>
    <n v="1161827.73"/>
    <n v="0.33944954128440369"/>
    <n v="2019"/>
  </r>
  <r>
    <s v="ME"/>
    <x v="20"/>
    <x v="26"/>
    <s v="FORD"/>
    <n v="539463.978"/>
    <n v="357476.13"/>
    <n v="1.509090909090909"/>
    <n v="2019"/>
  </r>
  <r>
    <s v="MI"/>
    <x v="21"/>
    <x v="27"/>
    <s v="FORD"/>
    <n v="50356.94400000001"/>
    <n v="140389.05600000001"/>
    <n v="0.35869565217391308"/>
    <n v="2019"/>
  </r>
  <r>
    <s v="MN"/>
    <x v="22"/>
    <x v="28"/>
    <s v="FORD"/>
    <n v="100498.10400000001"/>
    <n v="57427.487999999998"/>
    <n v="1.7500000000000002"/>
    <n v="2019"/>
  </r>
  <r>
    <s v="MO"/>
    <x v="23"/>
    <x v="29"/>
    <s v="FORD"/>
    <n v="157899.22200000004"/>
    <n v="200410.55100000004"/>
    <n v="0.78787878787878796"/>
    <n v="2019"/>
  </r>
  <r>
    <s v="MS"/>
    <x v="24"/>
    <x v="30"/>
    <s v="FORD"/>
    <n v="622837.92599999998"/>
    <n v="341556.28200000006"/>
    <n v="1.8235294117647054"/>
    <n v="2019"/>
  </r>
  <r>
    <s v="MT"/>
    <x v="25"/>
    <x v="31"/>
    <s v="FORD"/>
    <n v="663588.17999999993"/>
    <n v="827080.92"/>
    <n v="0.80232558139534871"/>
    <n v="2019"/>
  </r>
  <r>
    <s v="NC"/>
    <x v="26"/>
    <x v="32"/>
    <s v="FORD"/>
    <n v="199524.6"/>
    <n v="103752.792"/>
    <n v="1.9230769230769231"/>
    <n v="2019"/>
  </r>
  <r>
    <s v="ND"/>
    <x v="27"/>
    <x v="33"/>
    <s v="FORD"/>
    <n v="168097.644"/>
    <n v="255379.11300000001"/>
    <n v="0.65822784810126578"/>
    <n v="2019"/>
  </r>
  <r>
    <s v="NE"/>
    <x v="28"/>
    <x v="34"/>
    <s v="FORD"/>
    <n v="499076.48700000008"/>
    <n v="521013.91500000004"/>
    <n v="0.95789473684210535"/>
    <n v="2019"/>
  </r>
  <r>
    <s v="NH"/>
    <x v="29"/>
    <x v="35"/>
    <s v="FORD"/>
    <n v="133226.96400000001"/>
    <n v="139673.43000000002"/>
    <n v="0.95384615384615379"/>
    <n v="2019"/>
  </r>
  <r>
    <s v="NJ"/>
    <x v="30"/>
    <x v="36"/>
    <s v="FORD"/>
    <n v="527773.82400000014"/>
    <n v="372883.68000000005"/>
    <n v="1.4153846153846155"/>
    <n v="2019"/>
  </r>
  <r>
    <s v="NM"/>
    <x v="31"/>
    <x v="37"/>
    <s v="FORD"/>
    <n v="218251.40400000004"/>
    <n v="670343.598"/>
    <n v="0.32558139534883729"/>
    <n v="2019"/>
  </r>
  <r>
    <s v="NV"/>
    <x v="32"/>
    <x v="38"/>
    <s v="FORD"/>
    <n v="804242.92500000005"/>
    <n v="804242.92500000005"/>
    <n v="1"/>
    <n v="2019"/>
  </r>
  <r>
    <s v="NY"/>
    <x v="33"/>
    <x v="39"/>
    <s v="FORD"/>
    <n v="362211.29100000003"/>
    <n v="919459.43099999998"/>
    <n v="0.39393939393939398"/>
    <n v="2019"/>
  </r>
  <r>
    <s v="NY"/>
    <x v="33"/>
    <x v="40"/>
    <s v="FORD"/>
    <n v="232377.50700000004"/>
    <n v="208099.26"/>
    <n v="1.1166666666666669"/>
    <n v="2019"/>
  </r>
  <r>
    <s v="NY"/>
    <x v="33"/>
    <x v="41"/>
    <s v="FORD"/>
    <n v="566063.19000000006"/>
    <n v="845419.04999999993"/>
    <n v="0.66956521739130448"/>
    <n v="2019"/>
  </r>
  <r>
    <s v="OH"/>
    <x v="34"/>
    <x v="42"/>
    <s v="FORD"/>
    <n v="272215.05300000001"/>
    <n v="346455.522"/>
    <n v="0.78571428571428581"/>
    <n v="2019"/>
  </r>
  <r>
    <s v="OK"/>
    <x v="35"/>
    <x v="43"/>
    <s v="FORD"/>
    <n v="245648.59199999998"/>
    <n v="362624.11199999996"/>
    <n v="0.67741935483870963"/>
    <n v="2019"/>
  </r>
  <r>
    <s v="OR"/>
    <x v="36"/>
    <x v="44"/>
    <s v="FORD"/>
    <n v="361783.8"/>
    <n v="609002.73"/>
    <n v="0.59405940594059403"/>
    <n v="2019"/>
  </r>
  <r>
    <s v="PA"/>
    <x v="37"/>
    <x v="45"/>
    <s v="FORD"/>
    <n v="1024666.848"/>
    <n v="1152750.2040000001"/>
    <n v="0.88888888888888873"/>
    <n v="2019"/>
  </r>
  <r>
    <s v="RI"/>
    <x v="38"/>
    <x v="46"/>
    <s v="FORD"/>
    <n v="341034.07500000001"/>
    <n v="269654.85000000003"/>
    <n v="1.2647058823529411"/>
    <n v="2019"/>
  </r>
  <r>
    <s v="SC"/>
    <x v="39"/>
    <x v="47"/>
    <s v="FORD"/>
    <n v="103424.31"/>
    <n v="237875.913"/>
    <n v="0.43478260869565216"/>
    <n v="2019"/>
  </r>
  <r>
    <s v="SD"/>
    <x v="40"/>
    <x v="48"/>
    <s v="FORD"/>
    <n v="218260.92600000001"/>
    <n v="291014.56800000003"/>
    <n v="0.75"/>
    <n v="2019"/>
  </r>
  <r>
    <s v="TN"/>
    <x v="41"/>
    <x v="49"/>
    <s v="FORD"/>
    <n v="1085458.9679999999"/>
    <n v="1217029.7520000001"/>
    <n v="0.89189189189189177"/>
    <n v="2019"/>
  </r>
  <r>
    <s v="TX"/>
    <x v="42"/>
    <x v="50"/>
    <s v="FORD"/>
    <n v="114785.19"/>
    <n v="534192.61499999999"/>
    <n v="0.21487603305785125"/>
    <n v="2019"/>
  </r>
  <r>
    <s v="TX"/>
    <x v="42"/>
    <x v="51"/>
    <s v="FORD"/>
    <n v="126697.77"/>
    <n v="64094.166000000005"/>
    <n v="1.9767441860465116"/>
    <n v="2019"/>
  </r>
  <r>
    <s v="UT"/>
    <x v="43"/>
    <x v="52"/>
    <s v="FORD"/>
    <n v="13837.320000000002"/>
    <n v="17500.14"/>
    <n v="0.79069767441860472"/>
    <n v="2019"/>
  </r>
  <r>
    <s v="VA"/>
    <x v="44"/>
    <x v="53"/>
    <s v="FORD"/>
    <n v="159626.079"/>
    <n v="369865.30499999999"/>
    <n v="0.43157894736842106"/>
    <n v="2019"/>
  </r>
  <r>
    <s v="VT"/>
    <x v="45"/>
    <x v="54"/>
    <s v="FORD"/>
    <n v="149010.19200000001"/>
    <n v="194541.084"/>
    <n v="0.76595744680851063"/>
    <n v="2019"/>
  </r>
  <r>
    <s v="WA"/>
    <x v="46"/>
    <x v="55"/>
    <s v="FORD"/>
    <n v="149448.73499999999"/>
    <n v="355445.64"/>
    <n v="0.42045454545454541"/>
    <n v="2019"/>
  </r>
  <r>
    <s v="WI"/>
    <x v="47"/>
    <x v="56"/>
    <s v="FORD"/>
    <n v="316220.46300000005"/>
    <n v="875687.4360000001"/>
    <n v="0.3611111111111111"/>
    <n v="2019"/>
  </r>
  <r>
    <s v="WV"/>
    <x v="48"/>
    <x v="57"/>
    <s v="FORD"/>
    <n v="147893.56199999998"/>
    <n v="247339.23299999998"/>
    <n v="0.59793814432989689"/>
    <n v="2019"/>
  </r>
  <r>
    <s v="WY"/>
    <x v="49"/>
    <x v="58"/>
    <s v="FORD"/>
    <n v="134809.65"/>
    <n v="388251.79199999996"/>
    <n v="0.34722222222222227"/>
    <n v="2019"/>
  </r>
  <r>
    <s v="AK"/>
    <x v="0"/>
    <x v="0"/>
    <s v="MAZDA"/>
    <n v="442542.6"/>
    <n v="334260.89999999997"/>
    <n v="1.323943661971831"/>
    <n v="2019"/>
  </r>
  <r>
    <s v="AL"/>
    <x v="1"/>
    <x v="1"/>
    <s v="MAZDA"/>
    <n v="105884.41500000001"/>
    <n v="61668.945"/>
    <n v="1.7169811320754718"/>
    <n v="2019"/>
  </r>
  <r>
    <s v="AR"/>
    <x v="2"/>
    <x v="2"/>
    <s v="MAZDA"/>
    <n v="419460.78599999996"/>
    <n v="484325.85600000003"/>
    <n v="0.86607142857142849"/>
    <n v="2019"/>
  </r>
  <r>
    <s v="AZ"/>
    <x v="3"/>
    <x v="3"/>
    <s v="MAZDA"/>
    <n v="260171.02799999999"/>
    <n v="301250.66400000005"/>
    <n v="0.86363636363636342"/>
    <n v="2019"/>
  </r>
  <r>
    <s v="CA"/>
    <x v="4"/>
    <x v="4"/>
    <s v="MAZDA"/>
    <n v="36510.911999999997"/>
    <n v="17241.263999999999"/>
    <n v="2.1176470588235294"/>
    <n v="2019"/>
  </r>
  <r>
    <s v="CA"/>
    <x v="4"/>
    <x v="5"/>
    <s v="MAZDA"/>
    <n v="7983.1620000000003"/>
    <n v="15966.324000000001"/>
    <n v="0.5"/>
    <n v="2019"/>
  </r>
  <r>
    <s v="CA"/>
    <x v="4"/>
    <x v="6"/>
    <s v="MAZDA"/>
    <n v="416768.29200000007"/>
    <n v="179368.63200000004"/>
    <n v="2.3235294117647056"/>
    <n v="2019"/>
  </r>
  <r>
    <s v="CA"/>
    <x v="4"/>
    <x v="7"/>
    <s v="MAZDA"/>
    <n v="432465.41700000002"/>
    <n v="808214.05799999996"/>
    <n v="0.53508771929824561"/>
    <n v="2019"/>
  </r>
  <r>
    <s v="CO"/>
    <x v="5"/>
    <x v="8"/>
    <s v="MAZDA"/>
    <n v="15272.928"/>
    <n v="12033.216"/>
    <n v="1.2692307692307692"/>
    <n v="2019"/>
  </r>
  <r>
    <s v="CT"/>
    <x v="6"/>
    <x v="9"/>
    <s v="MAZDA"/>
    <n v="293175.37799999997"/>
    <n v="96685.497000000003"/>
    <n v="3.0322580645161286"/>
    <n v="2019"/>
  </r>
  <r>
    <s v="DE"/>
    <x v="7"/>
    <x v="10"/>
    <s v="MAZDA"/>
    <n v="253912.64400000003"/>
    <n v="371464.79400000005"/>
    <n v="0.68354430379746833"/>
    <n v="2019"/>
  </r>
  <r>
    <s v="FL"/>
    <x v="8"/>
    <x v="11"/>
    <s v="MAZDA"/>
    <n v="224691.084"/>
    <n v="293346.69299999997"/>
    <n v="0.76595744680851074"/>
    <n v="2019"/>
  </r>
  <r>
    <s v="FL"/>
    <x v="8"/>
    <x v="12"/>
    <s v="MAZDA"/>
    <n v="22271.651999999998"/>
    <n v="47969.712"/>
    <n v="0.46428571428571425"/>
    <n v="2019"/>
  </r>
  <r>
    <s v="GA"/>
    <x v="9"/>
    <x v="13"/>
    <s v="MAZDA"/>
    <n v="608534.1540000001"/>
    <n v="660881.17800000007"/>
    <n v="0.92079207920792083"/>
    <n v="2019"/>
  </r>
  <r>
    <s v="HI"/>
    <x v="10"/>
    <x v="14"/>
    <s v="MAZDA"/>
    <n v="705823.11900000006"/>
    <n v="414762.03899999999"/>
    <n v="1.7017543859649125"/>
    <n v="2019"/>
  </r>
  <r>
    <s v="IA"/>
    <x v="11"/>
    <x v="15"/>
    <s v="MAZDA"/>
    <n v="233882.55000000002"/>
    <n v="472442.75100000005"/>
    <n v="0.49504950495049505"/>
    <n v="2019"/>
  </r>
  <r>
    <s v="ID"/>
    <x v="12"/>
    <x v="16"/>
    <s v="MAZDA"/>
    <n v="89341.406999999992"/>
    <n v="98405.028000000006"/>
    <n v="0.90789473684210509"/>
    <n v="2019"/>
  </r>
  <r>
    <s v="IL"/>
    <x v="13"/>
    <x v="17"/>
    <s v="MAZDA"/>
    <n v="221544.00000000003"/>
    <n v="768888"/>
    <n v="0.28813559322033905"/>
    <n v="2019"/>
  </r>
  <r>
    <s v="IL"/>
    <x v="13"/>
    <x v="18"/>
    <s v="MAZDA"/>
    <n v="54744.101999999999"/>
    <n v="20028.330000000002"/>
    <n v="2.7333333333333329"/>
    <n v="2019"/>
  </r>
  <r>
    <s v="IN"/>
    <x v="14"/>
    <x v="19"/>
    <s v="MAZDA"/>
    <n v="189454.56299999999"/>
    <n v="531396.94499999995"/>
    <n v="0.35652173913043483"/>
    <n v="2019"/>
  </r>
  <r>
    <s v="KS"/>
    <x v="15"/>
    <x v="20"/>
    <s v="MAZDA"/>
    <n v="19078.236000000001"/>
    <n v="29906.423999999999"/>
    <n v="0.63793103448275867"/>
    <n v="2019"/>
  </r>
  <r>
    <s v="KY"/>
    <x v="16"/>
    <x v="21"/>
    <s v="MAZDA"/>
    <n v="475579.29600000003"/>
    <n v="440901.63900000002"/>
    <n v="1.0786516853932584"/>
    <n v="2019"/>
  </r>
  <r>
    <s v="LA"/>
    <x v="17"/>
    <x v="22"/>
    <s v="MAZDA"/>
    <n v="29571.984000000004"/>
    <n v="66536.964000000007"/>
    <n v="0.44444444444444448"/>
    <n v="2019"/>
  </r>
  <r>
    <s v="MA"/>
    <x v="18"/>
    <x v="23"/>
    <s v="MAZDA"/>
    <n v="401559.12"/>
    <n v="161739.09"/>
    <n v="2.4827586206896552"/>
    <n v="2019"/>
  </r>
  <r>
    <s v="MD"/>
    <x v="19"/>
    <x v="24"/>
    <s v="MAZDA"/>
    <n v="62285.355000000003"/>
    <n v="188743.5"/>
    <n v="0.33"/>
    <n v="2019"/>
  </r>
  <r>
    <s v="MD"/>
    <x v="19"/>
    <x v="25"/>
    <s v="MAZDA"/>
    <n v="169220.82600000003"/>
    <n v="203691.73500000002"/>
    <n v="0.83076923076923082"/>
    <n v="2019"/>
  </r>
  <r>
    <s v="ME"/>
    <x v="20"/>
    <x v="26"/>
    <s v="MAZDA"/>
    <n v="63938.43"/>
    <n v="123614.298"/>
    <n v="0.51724137931034486"/>
    <n v="2019"/>
  </r>
  <r>
    <s v="MI"/>
    <x v="21"/>
    <x v="27"/>
    <s v="MAZDA"/>
    <n v="24350.301000000003"/>
    <n v="26154.026999999998"/>
    <n v="0.93103448275862088"/>
    <n v="2019"/>
  </r>
  <r>
    <s v="MN"/>
    <x v="22"/>
    <x v="28"/>
    <s v="MAZDA"/>
    <n v="54816.426000000007"/>
    <n v="81209.520000000019"/>
    <n v="0.67499999999999993"/>
    <n v="2019"/>
  </r>
  <r>
    <s v="MO"/>
    <x v="23"/>
    <x v="29"/>
    <s v="MAZDA"/>
    <n v="223828.758"/>
    <n v="314312.72400000005"/>
    <n v="0.71212121212121204"/>
    <n v="2019"/>
  </r>
  <r>
    <s v="MS"/>
    <x v="24"/>
    <x v="30"/>
    <s v="MAZDA"/>
    <n v="161255.07"/>
    <n v="178782.79500000001"/>
    <n v="0.90196078431372551"/>
    <n v="2019"/>
  </r>
  <r>
    <s v="MT"/>
    <x v="25"/>
    <x v="31"/>
    <s v="MAZDA"/>
    <n v="285015.59100000001"/>
    <n v="447083.28"/>
    <n v="0.63749999999999996"/>
    <n v="2019"/>
  </r>
  <r>
    <s v="NC"/>
    <x v="26"/>
    <x v="32"/>
    <s v="MAZDA"/>
    <n v="277849.27799999999"/>
    <n v="608622.228"/>
    <n v="0.45652173913043476"/>
    <n v="2019"/>
  </r>
  <r>
    <s v="ND"/>
    <x v="27"/>
    <x v="33"/>
    <s v="MAZDA"/>
    <n v="117931.21200000001"/>
    <n v="108958.185"/>
    <n v="1.0823529411764707"/>
    <n v="2019"/>
  </r>
  <r>
    <s v="NE"/>
    <x v="28"/>
    <x v="34"/>
    <s v="MAZDA"/>
    <n v="11642.715"/>
    <n v="33597.548999999999"/>
    <n v="0.34653465346534656"/>
    <n v="2019"/>
  </r>
  <r>
    <s v="NH"/>
    <x v="29"/>
    <x v="35"/>
    <s v="MAZDA"/>
    <n v="337163.09399999998"/>
    <n v="319417.66800000006"/>
    <n v="1.0555555555555554"/>
    <n v="2019"/>
  </r>
  <r>
    <s v="NJ"/>
    <x v="30"/>
    <x v="36"/>
    <s v="MAZDA"/>
    <n v="87439.284"/>
    <n v="129258.072"/>
    <n v="0.67647058823529416"/>
    <n v="2019"/>
  </r>
  <r>
    <s v="NM"/>
    <x v="31"/>
    <x v="37"/>
    <s v="MAZDA"/>
    <n v="114439.71600000001"/>
    <n v="222521.67"/>
    <n v="0.51428571428571435"/>
    <n v="2019"/>
  </r>
  <r>
    <s v="NV"/>
    <x v="32"/>
    <x v="38"/>
    <s v="MAZDA"/>
    <n v="144049.75200000001"/>
    <n v="176788.33199999999"/>
    <n v="0.81481481481481488"/>
    <n v="2019"/>
  </r>
  <r>
    <s v="NY"/>
    <x v="33"/>
    <x v="39"/>
    <s v="MAZDA"/>
    <n v="511356.375"/>
    <n v="286359.57"/>
    <n v="1.7857142857142856"/>
    <n v="2019"/>
  </r>
  <r>
    <s v="NY"/>
    <x v="33"/>
    <x v="40"/>
    <s v="MAZDA"/>
    <n v="469137.00599999999"/>
    <n v="406203.99300000002"/>
    <n v="1.1549295774647887"/>
    <n v="2019"/>
  </r>
  <r>
    <s v="NY"/>
    <x v="33"/>
    <x v="41"/>
    <s v="MAZDA"/>
    <n v="220966.704"/>
    <n v="79793.532000000007"/>
    <n v="2.7692307692307692"/>
    <n v="2019"/>
  </r>
  <r>
    <s v="OH"/>
    <x v="34"/>
    <x v="42"/>
    <s v="MAZDA"/>
    <n v="184633.299"/>
    <n v="291252.52800000005"/>
    <n v="0.63392857142857129"/>
    <n v="2019"/>
  </r>
  <r>
    <s v="OK"/>
    <x v="35"/>
    <x v="43"/>
    <s v="MAZDA"/>
    <n v="148048.56"/>
    <n v="336474"/>
    <n v="0.44"/>
    <n v="2019"/>
  </r>
  <r>
    <s v="OR"/>
    <x v="36"/>
    <x v="44"/>
    <s v="MAZDA"/>
    <n v="22232.879999999997"/>
    <n v="35819.64"/>
    <n v="0.6206896551724137"/>
    <n v="2019"/>
  </r>
  <r>
    <s v="PA"/>
    <x v="37"/>
    <x v="45"/>
    <s v="MAZDA"/>
    <n v="631948.71600000001"/>
    <n v="579286.32299999997"/>
    <n v="1.0909090909090911"/>
    <n v="2019"/>
  </r>
  <r>
    <s v="RI"/>
    <x v="38"/>
    <x v="46"/>
    <s v="MAZDA"/>
    <n v="96680.448000000004"/>
    <n v="61935.912000000004"/>
    <n v="1.5609756097560976"/>
    <n v="2019"/>
  </r>
  <r>
    <s v="SC"/>
    <x v="39"/>
    <x v="47"/>
    <s v="MAZDA"/>
    <n v="306669.375"/>
    <n v="355736.47499999998"/>
    <n v="0.86206896551724144"/>
    <n v="2019"/>
  </r>
  <r>
    <s v="SD"/>
    <x v="40"/>
    <x v="48"/>
    <s v="MAZDA"/>
    <n v="60615.720000000008"/>
    <n v="74254.257000000012"/>
    <n v="0.81632653061224492"/>
    <n v="2019"/>
  </r>
  <r>
    <s v="TN"/>
    <x v="41"/>
    <x v="49"/>
    <s v="MAZDA"/>
    <n v="45640.979999999996"/>
    <n v="139390.01999999999"/>
    <n v="0.32743362831858408"/>
    <n v="2019"/>
  </r>
  <r>
    <s v="TX"/>
    <x v="42"/>
    <x v="50"/>
    <s v="MAZDA"/>
    <n v="205730.64"/>
    <n v="131153.28300000002"/>
    <n v="1.5686274509803919"/>
    <n v="2019"/>
  </r>
  <r>
    <s v="TX"/>
    <x v="42"/>
    <x v="51"/>
    <s v="MAZDA"/>
    <n v="14404.77"/>
    <n v="8364.06"/>
    <n v="1.7222222222222223"/>
    <n v="2019"/>
  </r>
  <r>
    <s v="UT"/>
    <x v="43"/>
    <x v="52"/>
    <s v="MAZDA"/>
    <n v="231054.38999999998"/>
    <n v="528124.31999999995"/>
    <n v="0.4375"/>
    <n v="2019"/>
  </r>
  <r>
    <s v="VA"/>
    <x v="44"/>
    <x v="53"/>
    <s v="MAZDA"/>
    <n v="445072.89600000001"/>
    <n v="180810.864"/>
    <n v="2.4615384615384617"/>
    <n v="2019"/>
  </r>
  <r>
    <s v="VT"/>
    <x v="45"/>
    <x v="54"/>
    <s v="MAZDA"/>
    <n v="282335.61600000004"/>
    <n v="322039.06200000003"/>
    <n v="0.87671232876712335"/>
    <n v="2019"/>
  </r>
  <r>
    <s v="WA"/>
    <x v="46"/>
    <x v="55"/>
    <s v="MAZDA"/>
    <n v="143119.18799999999"/>
    <n v="170819.67600000001"/>
    <n v="0.83783783783783783"/>
    <n v="2019"/>
  </r>
  <r>
    <s v="WI"/>
    <x v="47"/>
    <x v="56"/>
    <s v="MAZDA"/>
    <n v="194756.508"/>
    <n v="345535.74000000005"/>
    <n v="0.5636363636363636"/>
    <n v="2019"/>
  </r>
  <r>
    <s v="WV"/>
    <x v="48"/>
    <x v="57"/>
    <s v="MAZDA"/>
    <n v="339812.85600000003"/>
    <n v="343506.47399999999"/>
    <n v="0.98924731182795711"/>
    <n v="2019"/>
  </r>
  <r>
    <s v="WY"/>
    <x v="49"/>
    <x v="58"/>
    <s v="MAZDA"/>
    <n v="270833.82299999997"/>
    <n v="521850.53700000007"/>
    <n v="0.51898734177215178"/>
    <n v="2019"/>
  </r>
  <r>
    <s v="AK"/>
    <x v="0"/>
    <x v="0"/>
    <s v="CHEVROLET"/>
    <n v="170453.32200000001"/>
    <n v="340906.64400000003"/>
    <n v="0.5"/>
    <n v="2019"/>
  </r>
  <r>
    <s v="AL"/>
    <x v="1"/>
    <x v="1"/>
    <s v="CHEVROLET"/>
    <n v="205464.70799999998"/>
    <n v="118953.25199999999"/>
    <n v="1.7272727272727273"/>
    <n v="2019"/>
  </r>
  <r>
    <s v="AR"/>
    <x v="2"/>
    <x v="2"/>
    <s v="CHEVROLET"/>
    <n v="68161.005000000005"/>
    <n v="44614.476000000002"/>
    <n v="1.5277777777777779"/>
    <n v="2019"/>
  </r>
  <r>
    <s v="AZ"/>
    <x v="3"/>
    <x v="3"/>
    <s v="CHEVROLET"/>
    <n v="396166.17599999998"/>
    <n v="897437.66400000011"/>
    <n v="0.44144144144144137"/>
    <n v="2019"/>
  </r>
  <r>
    <s v="CA"/>
    <x v="4"/>
    <x v="4"/>
    <s v="CHEVROLET"/>
    <n v="492697.48499999999"/>
    <n v="696032.95499999996"/>
    <n v="0.70786516853932591"/>
    <n v="2019"/>
  </r>
  <r>
    <s v="CA"/>
    <x v="4"/>
    <x v="5"/>
    <s v="CHEVROLET"/>
    <n v="185819.30099999998"/>
    <n v="443568.65399999998"/>
    <n v="0.41891891891891891"/>
    <n v="2019"/>
  </r>
  <r>
    <s v="CA"/>
    <x v="4"/>
    <x v="6"/>
    <s v="CHEVROLET"/>
    <n v="832500.46799999999"/>
    <n v="784099.27800000005"/>
    <n v="1.0617283950617282"/>
    <n v="2019"/>
  </r>
  <r>
    <s v="CA"/>
    <x v="4"/>
    <x v="7"/>
    <s v="CHEVROLET"/>
    <n v="170087.55299999999"/>
    <n v="160227.405"/>
    <n v="1.0615384615384615"/>
    <n v="2019"/>
  </r>
  <r>
    <s v="CO"/>
    <x v="5"/>
    <x v="8"/>
    <s v="CHEVROLET"/>
    <n v="65564.694000000003"/>
    <n v="136172.826"/>
    <n v="0.48148148148148151"/>
    <n v="2019"/>
  </r>
  <r>
    <s v="CT"/>
    <x v="6"/>
    <x v="9"/>
    <s v="CHEVROLET"/>
    <n v="458938.36800000007"/>
    <n v="860509.44000000006"/>
    <n v="0.53333333333333344"/>
    <n v="2019"/>
  </r>
  <r>
    <s v="DE"/>
    <x v="7"/>
    <x v="10"/>
    <s v="CHEVROLET"/>
    <n v="231849.45900000003"/>
    <n v="472285.93500000006"/>
    <n v="0.49090909090909091"/>
    <n v="2019"/>
  </r>
  <r>
    <s v="FL"/>
    <x v="8"/>
    <x v="11"/>
    <s v="CHEVROLET"/>
    <n v="135129.024"/>
    <n v="295594.74"/>
    <n v="0.45714285714285718"/>
    <n v="2019"/>
  </r>
  <r>
    <s v="FL"/>
    <x v="8"/>
    <x v="12"/>
    <s v="CHEVROLET"/>
    <n v="306239.03999999998"/>
    <n v="602908.11"/>
    <n v="0.50793650793650791"/>
    <n v="2019"/>
  </r>
  <r>
    <s v="GA"/>
    <x v="9"/>
    <x v="13"/>
    <s v="CHEVROLET"/>
    <n v="305159.06699999998"/>
    <n v="197001.42300000001"/>
    <n v="1.5490196078431371"/>
    <n v="2019"/>
  </r>
  <r>
    <s v="HI"/>
    <x v="10"/>
    <x v="14"/>
    <s v="CHEVROLET"/>
    <n v="323953.34400000004"/>
    <n v="562655.80800000008"/>
    <n v="0.5757575757575758"/>
    <n v="2019"/>
  </r>
  <r>
    <s v="IA"/>
    <x v="11"/>
    <x v="15"/>
    <s v="CHEVROLET"/>
    <n v="27170.046000000006"/>
    <n v="61532.163000000008"/>
    <n v="0.44155844155844159"/>
    <n v="2019"/>
  </r>
  <r>
    <s v="ID"/>
    <x v="12"/>
    <x v="16"/>
    <s v="CHEVROLET"/>
    <n v="723026.89800000004"/>
    <n v="482017.93200000009"/>
    <n v="1.4999999999999998"/>
    <n v="2019"/>
  </r>
  <r>
    <s v="IL"/>
    <x v="13"/>
    <x v="17"/>
    <s v="CHEVROLET"/>
    <n v="624581.1"/>
    <n v="665314.65"/>
    <n v="0.93877551020408156"/>
    <n v="2019"/>
  </r>
  <r>
    <s v="IL"/>
    <x v="13"/>
    <x v="18"/>
    <s v="CHEVROLET"/>
    <n v="369415.35000000003"/>
    <n v="849655.30500000005"/>
    <n v="0.43478260869565216"/>
    <n v="2019"/>
  </r>
  <r>
    <s v="IN"/>
    <x v="14"/>
    <x v="19"/>
    <s v="CHEVROLET"/>
    <n v="232002.03600000002"/>
    <n v="254097.46800000002"/>
    <n v="0.91304347826086962"/>
    <n v="2019"/>
  </r>
  <r>
    <s v="KS"/>
    <x v="15"/>
    <x v="20"/>
    <s v="CHEVROLET"/>
    <n v="680847.36300000013"/>
    <n v="983446.19099999999"/>
    <n v="0.6923076923076924"/>
    <n v="2019"/>
  </r>
  <r>
    <s v="KY"/>
    <x v="16"/>
    <x v="21"/>
    <s v="CHEVROLET"/>
    <n v="246281.46299999999"/>
    <n v="291375.25199999998"/>
    <n v="0.84523809523809523"/>
    <n v="2019"/>
  </r>
  <r>
    <s v="LA"/>
    <x v="17"/>
    <x v="22"/>
    <s v="CHEVROLET"/>
    <n v="62940.483"/>
    <n v="41960.322000000007"/>
    <n v="1.4999999999999998"/>
    <n v="2019"/>
  </r>
  <r>
    <s v="MA"/>
    <x v="18"/>
    <x v="23"/>
    <s v="CHEVROLET"/>
    <n v="513119.05200000003"/>
    <n v="373684.527"/>
    <n v="1.3731343283582089"/>
    <n v="2019"/>
  </r>
  <r>
    <s v="MD"/>
    <x v="19"/>
    <x v="24"/>
    <s v="CHEVROLET"/>
    <n v="162831.87"/>
    <n v="428790.59100000001"/>
    <n v="0.37974683544303794"/>
    <n v="2019"/>
  </r>
  <r>
    <s v="MD"/>
    <x v="19"/>
    <x v="25"/>
    <s v="CHEVROLET"/>
    <n v="487387.8"/>
    <n v="198355.5"/>
    <n v="2.4571428571428573"/>
    <n v="2019"/>
  </r>
  <r>
    <s v="ME"/>
    <x v="20"/>
    <x v="26"/>
    <s v="CHEVROLET"/>
    <n v="618435.18000000005"/>
    <n v="272839.05"/>
    <n v="2.2666666666666671"/>
    <n v="2019"/>
  </r>
  <r>
    <s v="MI"/>
    <x v="21"/>
    <x v="27"/>
    <s v="CHEVROLET"/>
    <n v="390237.804"/>
    <n v="733377.94200000016"/>
    <n v="0.53211009174311918"/>
    <n v="2019"/>
  </r>
  <r>
    <s v="MN"/>
    <x v="22"/>
    <x v="28"/>
    <s v="CHEVROLET"/>
    <n v="30733.056"/>
    <n v="82595.088000000003"/>
    <n v="0.37209302325581395"/>
    <n v="2019"/>
  </r>
  <r>
    <s v="MO"/>
    <x v="23"/>
    <x v="29"/>
    <s v="CHEVROLET"/>
    <n v="90520.767000000007"/>
    <n v="41550.516000000011"/>
    <n v="2.1785714285714284"/>
    <n v="2019"/>
  </r>
  <r>
    <s v="MS"/>
    <x v="24"/>
    <x v="30"/>
    <s v="CHEVROLET"/>
    <n v="680361.12"/>
    <n v="774855.72"/>
    <n v="0.87804878048780488"/>
    <n v="2019"/>
  </r>
  <r>
    <s v="MT"/>
    <x v="25"/>
    <x v="31"/>
    <s v="CHEVROLET"/>
    <n v="285182.53200000001"/>
    <n v="300597.804"/>
    <n v="0.94871794871794868"/>
    <n v="2019"/>
  </r>
  <r>
    <s v="NC"/>
    <x v="26"/>
    <x v="32"/>
    <s v="CHEVROLET"/>
    <n v="110298.61800000002"/>
    <n v="216271.80000000002"/>
    <n v="0.51"/>
    <n v="2019"/>
  </r>
  <r>
    <s v="ND"/>
    <x v="27"/>
    <x v="33"/>
    <s v="CHEVROLET"/>
    <n v="308197.07999999996"/>
    <n v="304571.23199999996"/>
    <n v="1.0119047619047619"/>
    <n v="2019"/>
  </r>
  <r>
    <s v="NE"/>
    <x v="28"/>
    <x v="34"/>
    <s v="CHEVROLET"/>
    <n v="797371.39800000004"/>
    <n v="677336.99400000006"/>
    <n v="1.1772151898734178"/>
    <n v="2019"/>
  </r>
  <r>
    <s v="NH"/>
    <x v="29"/>
    <x v="35"/>
    <s v="CHEVROLET"/>
    <n v="640822.16700000002"/>
    <n v="940954.06799999997"/>
    <n v="0.68103448275862077"/>
    <n v="2019"/>
  </r>
  <r>
    <s v="NJ"/>
    <x v="30"/>
    <x v="36"/>
    <s v="CHEVROLET"/>
    <n v="659859.15600000008"/>
    <n v="348891.04800000001"/>
    <n v="1.8913043478260871"/>
    <n v="2019"/>
  </r>
  <r>
    <s v="NM"/>
    <x v="31"/>
    <x v="37"/>
    <s v="CHEVROLET"/>
    <n v="225010.17"/>
    <n v="321443.10000000003"/>
    <n v="0.7"/>
    <n v="2019"/>
  </r>
  <r>
    <s v="NV"/>
    <x v="32"/>
    <x v="38"/>
    <s v="CHEVROLET"/>
    <n v="436378.59"/>
    <n v="863059.87800000003"/>
    <n v="0.5056179775280899"/>
    <n v="2019"/>
  </r>
  <r>
    <s v="NY"/>
    <x v="33"/>
    <x v="39"/>
    <s v="CHEVROLET"/>
    <n v="617371.22699999996"/>
    <n v="830257.85699999996"/>
    <n v="0.74358974358974361"/>
    <n v="2019"/>
  </r>
  <r>
    <s v="NY"/>
    <x v="33"/>
    <x v="40"/>
    <s v="CHEVROLET"/>
    <n v="196246.55699999997"/>
    <n v="281571.147"/>
    <n v="0.69696969696969691"/>
    <n v="2019"/>
  </r>
  <r>
    <s v="NY"/>
    <x v="33"/>
    <x v="41"/>
    <s v="CHEVROLET"/>
    <n v="454853.31300000002"/>
    <n v="738312.62400000019"/>
    <n v="0.61607142857142849"/>
    <n v="2019"/>
  </r>
  <r>
    <s v="OH"/>
    <x v="34"/>
    <x v="42"/>
    <s v="CHEVROLET"/>
    <n v="242950.80600000001"/>
    <n v="242950.80600000001"/>
    <n v="1"/>
    <n v="2019"/>
  </r>
  <r>
    <s v="OK"/>
    <x v="35"/>
    <x v="43"/>
    <s v="CHEVROLET"/>
    <n v="105239.62800000001"/>
    <n v="155571.62400000001"/>
    <n v="0.67647058823529416"/>
    <n v="2019"/>
  </r>
  <r>
    <s v="OR"/>
    <x v="36"/>
    <x v="44"/>
    <s v="CHEVROLET"/>
    <n v="225035.28"/>
    <n v="348804.68400000001"/>
    <n v="0.64516129032258063"/>
    <n v="2019"/>
  </r>
  <r>
    <s v="PA"/>
    <x v="37"/>
    <x v="45"/>
    <s v="CHEVROLET"/>
    <n v="727544.80800000008"/>
    <n v="880712.13600000006"/>
    <n v="0.82608695652173914"/>
    <n v="2019"/>
  </r>
  <r>
    <s v="RI"/>
    <x v="38"/>
    <x v="46"/>
    <s v="CHEVROLET"/>
    <n v="227823.62400000001"/>
    <n v="204785.28000000003"/>
    <n v="1.1124999999999998"/>
    <n v="2019"/>
  </r>
  <r>
    <s v="SC"/>
    <x v="39"/>
    <x v="47"/>
    <s v="CHEVROLET"/>
    <n v="173121.16500000001"/>
    <n v="539148.77100000007"/>
    <n v="0.32110091743119262"/>
    <n v="2019"/>
  </r>
  <r>
    <s v="SD"/>
    <x v="40"/>
    <x v="48"/>
    <s v="CHEVROLET"/>
    <n v="246179.48400000003"/>
    <n v="299154.81600000005"/>
    <n v="0.82291666666666663"/>
    <n v="2019"/>
  </r>
  <r>
    <s v="TN"/>
    <x v="41"/>
    <x v="49"/>
    <s v="CHEVROLET"/>
    <n v="527493.91500000004"/>
    <n v="389533.96799999999"/>
    <n v="1.3541666666666667"/>
    <n v="2019"/>
  </r>
  <r>
    <s v="TX"/>
    <x v="42"/>
    <x v="50"/>
    <s v="CHEVROLET"/>
    <n v="548290.701"/>
    <n v="1035660.213"/>
    <n v="0.52941176470588236"/>
    <n v="2019"/>
  </r>
  <r>
    <s v="TX"/>
    <x v="42"/>
    <x v="51"/>
    <s v="CHEVROLET"/>
    <n v="280967.03100000002"/>
    <n v="751423.45500000007"/>
    <n v="0.37391304347826088"/>
    <n v="2019"/>
  </r>
  <r>
    <s v="UT"/>
    <x v="43"/>
    <x v="52"/>
    <s v="CHEVROLET"/>
    <n v="251347.63500000004"/>
    <n v="374736.47399999999"/>
    <n v="0.67073170731707332"/>
    <n v="2019"/>
  </r>
  <r>
    <s v="VA"/>
    <x v="44"/>
    <x v="53"/>
    <s v="CHEVROLET"/>
    <n v="189682.614"/>
    <n v="256989.348"/>
    <n v="0.73809523809523814"/>
    <n v="2019"/>
  </r>
  <r>
    <s v="VT"/>
    <x v="45"/>
    <x v="54"/>
    <s v="CHEVROLET"/>
    <n v="405970.92900000006"/>
    <n v="361358.73900000006"/>
    <n v="1.1234567901234567"/>
    <n v="2019"/>
  </r>
  <r>
    <s v="WA"/>
    <x v="46"/>
    <x v="55"/>
    <s v="CHEVROLET"/>
    <n v="89603.900999999998"/>
    <n v="255698.93700000001"/>
    <n v="0.3504273504273504"/>
    <n v="2019"/>
  </r>
  <r>
    <s v="WI"/>
    <x v="47"/>
    <x v="56"/>
    <s v="CHEVROLET"/>
    <n v="449668.20600000006"/>
    <n v="524612.90700000012"/>
    <n v="0.8571428571428571"/>
    <n v="2019"/>
  </r>
  <r>
    <s v="WV"/>
    <x v="48"/>
    <x v="57"/>
    <s v="CHEVROLET"/>
    <n v="28021.059000000001"/>
    <n v="67080.717000000004"/>
    <n v="0.41772151898734178"/>
    <n v="2019"/>
  </r>
  <r>
    <s v="WY"/>
    <x v="49"/>
    <x v="58"/>
    <s v="CHEVROLET"/>
    <n v="293649.05700000003"/>
    <n v="918594.48600000003"/>
    <n v="0.31967213114754101"/>
    <n v="2019"/>
  </r>
  <r>
    <s v="AK"/>
    <x v="0"/>
    <x v="0"/>
    <s v="MERCEDES"/>
    <n v="232975.899"/>
    <n v="386399.05200000003"/>
    <n v="0.6029411764705882"/>
    <n v="2018"/>
  </r>
  <r>
    <s v="AL"/>
    <x v="1"/>
    <x v="1"/>
    <s v="MERCEDES"/>
    <n v="128224.78199999999"/>
    <n v="314456.01299999998"/>
    <n v="0.40776699029126212"/>
    <n v="2018"/>
  </r>
  <r>
    <s v="AR"/>
    <x v="2"/>
    <x v="2"/>
    <s v="MERCEDES"/>
    <n v="343494.10800000001"/>
    <n v="257620.58100000003"/>
    <n v="1.3333333333333333"/>
    <n v="2018"/>
  </r>
  <r>
    <s v="AZ"/>
    <x v="3"/>
    <x v="3"/>
    <s v="MERCEDES"/>
    <n v="256430.98799999998"/>
    <n v="308882.78100000002"/>
    <n v="0.83018867924528295"/>
    <n v="2018"/>
  </r>
  <r>
    <s v="CA"/>
    <x v="4"/>
    <x v="4"/>
    <s v="MERCEDES"/>
    <n v="148680.63"/>
    <n v="215586.9135"/>
    <n v="0.68965517241379315"/>
    <n v="2018"/>
  </r>
  <r>
    <s v="CA"/>
    <x v="4"/>
    <x v="5"/>
    <s v="MERCEDES"/>
    <n v="136452.9375"/>
    <n v="316570.815"/>
    <n v="0.43103448275862066"/>
    <n v="2018"/>
  </r>
  <r>
    <s v="CA"/>
    <x v="4"/>
    <x v="6"/>
    <s v="MERCEDES"/>
    <n v="294516.37124999997"/>
    <n v="282371.36625000002"/>
    <n v="1.0430107526881718"/>
    <n v="2018"/>
  </r>
  <r>
    <s v="CA"/>
    <x v="4"/>
    <x v="7"/>
    <s v="MERCEDES"/>
    <n v="150723.639"/>
    <n v="393936.78374999994"/>
    <n v="0.38260869565217398"/>
    <n v="2018"/>
  </r>
  <r>
    <s v="CO"/>
    <x v="5"/>
    <x v="8"/>
    <s v="MERCEDES"/>
    <n v="146271.177"/>
    <n v="117401.86575000001"/>
    <n v="1.2459016393442621"/>
    <n v="2018"/>
  </r>
  <r>
    <s v="CT"/>
    <x v="6"/>
    <x v="9"/>
    <s v="MERCEDES"/>
    <n v="302215.212"/>
    <n v="214069.10850000003"/>
    <n v="1.4117647058823528"/>
    <n v="2018"/>
  </r>
  <r>
    <s v="DE"/>
    <x v="7"/>
    <x v="10"/>
    <s v="MERCEDES"/>
    <n v="198851.76"/>
    <n v="248564.7"/>
    <n v="0.8"/>
    <n v="2018"/>
  </r>
  <r>
    <s v="FL"/>
    <x v="8"/>
    <x v="11"/>
    <s v="MERCEDES"/>
    <n v="57048.117750000005"/>
    <n v="80452.473750000005"/>
    <n v="0.70909090909090911"/>
    <n v="2018"/>
  </r>
  <r>
    <s v="FL"/>
    <x v="8"/>
    <x v="12"/>
    <s v="MERCEDES"/>
    <n v="62725.320000000007"/>
    <n v="237460.14"/>
    <n v="0.26415094339622641"/>
    <n v="2018"/>
  </r>
  <r>
    <s v="GA"/>
    <x v="9"/>
    <x v="13"/>
    <s v="MERCEDES"/>
    <n v="124084.06200000001"/>
    <n v="134424.40050000002"/>
    <n v="0.92307692307692302"/>
    <n v="2018"/>
  </r>
  <r>
    <s v="HI"/>
    <x v="10"/>
    <x v="14"/>
    <s v="MERCEDES"/>
    <n v="493240.10399999999"/>
    <n v="148999.61475000001"/>
    <n v="3.3103448275862069"/>
    <n v="2018"/>
  </r>
  <r>
    <s v="IA"/>
    <x v="11"/>
    <x v="15"/>
    <s v="MERCEDES"/>
    <n v="236885.63399999999"/>
    <n v="259916.18175000002"/>
    <n v="0.911392405063291"/>
    <n v="2018"/>
  </r>
  <r>
    <s v="ID"/>
    <x v="12"/>
    <x v="16"/>
    <s v="MERCEDES"/>
    <n v="496245.79125000001"/>
    <n v="175440.43124999999"/>
    <n v="2.8285714285714287"/>
    <n v="2018"/>
  </r>
  <r>
    <s v="IL"/>
    <x v="13"/>
    <x v="17"/>
    <s v="MERCEDES"/>
    <n v="97352.887500000012"/>
    <n v="115053.41250000001"/>
    <n v="0.84615384615384626"/>
    <n v="2018"/>
  </r>
  <r>
    <s v="IL"/>
    <x v="13"/>
    <x v="18"/>
    <s v="MERCEDES"/>
    <n v="92975.42475000002"/>
    <n v="96974.367750000005"/>
    <n v="0.95876288659793829"/>
    <n v="2018"/>
  </r>
  <r>
    <s v="IN"/>
    <x v="14"/>
    <x v="19"/>
    <s v="MERCEDES"/>
    <n v="230190.09299999999"/>
    <n v="101439.702"/>
    <n v="2.2692307692307692"/>
    <n v="2018"/>
  </r>
  <r>
    <s v="KS"/>
    <x v="15"/>
    <x v="20"/>
    <s v="MERCEDES"/>
    <n v="27952.857"/>
    <n v="22068.045000000002"/>
    <n v="1.2666666666666666"/>
    <n v="2018"/>
  </r>
  <r>
    <s v="KY"/>
    <x v="16"/>
    <x v="21"/>
    <s v="MERCEDES"/>
    <n v="182780.7795"/>
    <n v="447497.77049999998"/>
    <n v="0.40845070422535212"/>
    <n v="2018"/>
  </r>
  <r>
    <s v="LA"/>
    <x v="17"/>
    <x v="22"/>
    <s v="MERCEDES"/>
    <n v="207497.29499999998"/>
    <n v="154220.96250000002"/>
    <n v="1.3454545454545452"/>
    <n v="2018"/>
  </r>
  <r>
    <s v="MA"/>
    <x v="18"/>
    <x v="23"/>
    <s v="MERCEDES"/>
    <n v="244553.62049999999"/>
    <n v="151390.3365"/>
    <n v="1.6153846153846152"/>
    <n v="2018"/>
  </r>
  <r>
    <s v="MD"/>
    <x v="19"/>
    <x v="24"/>
    <s v="MERCEDES"/>
    <n v="288271.49400000006"/>
    <n v="267680.67300000001"/>
    <n v="1.0769230769230771"/>
    <n v="2018"/>
  </r>
  <r>
    <s v="MD"/>
    <x v="19"/>
    <x v="25"/>
    <s v="MERCEDES"/>
    <n v="413150.54400000005"/>
    <n v="703647.02025000018"/>
    <n v="0.58715596330275222"/>
    <n v="2018"/>
  </r>
  <r>
    <s v="ME"/>
    <x v="20"/>
    <x v="26"/>
    <s v="MERCEDES"/>
    <n v="165967.19100000002"/>
    <n v="229800.72600000002"/>
    <n v="0.72222222222222221"/>
    <n v="2018"/>
  </r>
  <r>
    <s v="MI"/>
    <x v="21"/>
    <x v="27"/>
    <s v="MERCEDES"/>
    <n v="107365.31099999999"/>
    <n v="79356.968999999997"/>
    <n v="1.3529411764705881"/>
    <n v="2018"/>
  </r>
  <r>
    <s v="MN"/>
    <x v="22"/>
    <x v="28"/>
    <s v="MERCEDES"/>
    <n v="143141.90400000001"/>
    <n v="101041.34400000001"/>
    <n v="1.4166666666666665"/>
    <n v="2018"/>
  </r>
  <r>
    <s v="MO"/>
    <x v="23"/>
    <x v="29"/>
    <s v="MERCEDES"/>
    <n v="55851.660000000011"/>
    <n v="19548.081000000006"/>
    <n v="2.8571428571428568"/>
    <n v="2018"/>
  </r>
  <r>
    <s v="MS"/>
    <x v="24"/>
    <x v="30"/>
    <s v="MERCEDES"/>
    <n v="124792.34625"/>
    <n v="227399.38649999999"/>
    <n v="0.54878048780487809"/>
    <n v="2018"/>
  </r>
  <r>
    <s v="MT"/>
    <x v="25"/>
    <x v="31"/>
    <s v="MERCEDES"/>
    <n v="59832.73575"/>
    <n v="65623.000500000009"/>
    <n v="0.91176470588235281"/>
    <n v="2018"/>
  </r>
  <r>
    <s v="NC"/>
    <x v="26"/>
    <x v="32"/>
    <s v="MERCEDES"/>
    <n v="330737.74200000003"/>
    <n v="303553.81800000003"/>
    <n v="1.0895522388059702"/>
    <n v="2018"/>
  </r>
  <r>
    <s v="ND"/>
    <x v="27"/>
    <x v="33"/>
    <s v="MERCEDES"/>
    <n v="135199.66500000001"/>
    <n v="160777.98000000001"/>
    <n v="0.84090909090909094"/>
    <n v="2018"/>
  </r>
  <r>
    <s v="NE"/>
    <x v="28"/>
    <x v="34"/>
    <s v="MERCEDES"/>
    <n v="39959.831249999996"/>
    <n v="45820.606499999994"/>
    <n v="0.87209302325581395"/>
    <n v="2018"/>
  </r>
  <r>
    <s v="NH"/>
    <x v="29"/>
    <x v="35"/>
    <s v="MERCEDES"/>
    <n v="137001.61800000002"/>
    <n v="291567.54599999997"/>
    <n v="0.46987951807228928"/>
    <n v="2018"/>
  </r>
  <r>
    <s v="NJ"/>
    <x v="30"/>
    <x v="36"/>
    <s v="MERCEDES"/>
    <n v="20182.12875"/>
    <n v="19605.496500000005"/>
    <n v="1.029411764705882"/>
    <n v="2018"/>
  </r>
  <r>
    <s v="NM"/>
    <x v="31"/>
    <x v="37"/>
    <s v="MERCEDES"/>
    <n v="52566.117749999998"/>
    <n v="195763.47300000003"/>
    <n v="0.26851851851851849"/>
    <n v="2018"/>
  </r>
  <r>
    <s v="NV"/>
    <x v="32"/>
    <x v="38"/>
    <s v="MERCEDES"/>
    <n v="151904.943"/>
    <n v="344865.27600000001"/>
    <n v="0.44047619047619047"/>
    <n v="2018"/>
  </r>
  <r>
    <s v="NY"/>
    <x v="33"/>
    <x v="39"/>
    <s v="MERCEDES"/>
    <n v="264431.2635"/>
    <n v="323193.76650000003"/>
    <n v="0.81818181818181812"/>
    <n v="2018"/>
  </r>
  <r>
    <s v="NY"/>
    <x v="33"/>
    <x v="40"/>
    <s v="MERCEDES"/>
    <n v="47639.096999999994"/>
    <n v="98526.314249999996"/>
    <n v="0.48351648351648346"/>
    <n v="2018"/>
  </r>
  <r>
    <s v="NY"/>
    <x v="33"/>
    <x v="41"/>
    <s v="MERCEDES"/>
    <n v="518103.13500000007"/>
    <n v="743630.3820000001"/>
    <n v="0.69672131147540983"/>
    <n v="2018"/>
  </r>
  <r>
    <s v="OH"/>
    <x v="34"/>
    <x v="42"/>
    <s v="MERCEDES"/>
    <n v="219106.80900000001"/>
    <n v="126224.57475000001"/>
    <n v="1.7358490566037734"/>
    <n v="2018"/>
  </r>
  <r>
    <s v="OK"/>
    <x v="35"/>
    <x v="43"/>
    <s v="MERCEDES"/>
    <n v="465758.88975000003"/>
    <n v="437531.07825000002"/>
    <n v="1.064516129032258"/>
    <n v="2018"/>
  </r>
  <r>
    <s v="OR"/>
    <x v="36"/>
    <x v="44"/>
    <s v="MERCEDES"/>
    <n v="113506.02900000001"/>
    <n v="309958.77149999997"/>
    <n v="0.36619718309859162"/>
    <n v="2018"/>
  </r>
  <r>
    <s v="PA"/>
    <x v="37"/>
    <x v="45"/>
    <s v="MERCEDES"/>
    <n v="89712.927000000025"/>
    <n v="226920.93300000005"/>
    <n v="0.39534883720930236"/>
    <n v="2018"/>
  </r>
  <r>
    <s v="RI"/>
    <x v="38"/>
    <x v="46"/>
    <s v="MERCEDES"/>
    <n v="30992.456249999999"/>
    <n v="67297.904999999999"/>
    <n v="0.46052631578947367"/>
    <n v="2018"/>
  </r>
  <r>
    <s v="SC"/>
    <x v="39"/>
    <x v="47"/>
    <s v="MERCEDES"/>
    <n v="268143.75"/>
    <n v="254736.5625"/>
    <n v="1.0526315789473684"/>
    <n v="2018"/>
  </r>
  <r>
    <s v="SD"/>
    <x v="40"/>
    <x v="48"/>
    <s v="MERCEDES"/>
    <n v="232785.09"/>
    <n v="240676.11"/>
    <n v="0.96721311475409844"/>
    <n v="2018"/>
  </r>
  <r>
    <s v="TN"/>
    <x v="41"/>
    <x v="49"/>
    <s v="MERCEDES"/>
    <n v="200753.96400000001"/>
    <n v="351319.43700000003"/>
    <n v="0.5714285714285714"/>
    <n v="2018"/>
  </r>
  <r>
    <s v="TX"/>
    <x v="42"/>
    <x v="50"/>
    <s v="MERCEDES"/>
    <n v="196736.68800000002"/>
    <n v="657838.30050000001"/>
    <n v="0.2990654205607477"/>
    <n v="2018"/>
  </r>
  <r>
    <s v="TX"/>
    <x v="42"/>
    <x v="51"/>
    <s v="MERCEDES"/>
    <n v="556613.2350000001"/>
    <n v="622097.14500000002"/>
    <n v="0.89473684210526327"/>
    <n v="2018"/>
  </r>
  <r>
    <s v="UT"/>
    <x v="43"/>
    <x v="52"/>
    <s v="MERCEDES"/>
    <n v="544062.15"/>
    <n v="309256.38"/>
    <n v="1.7592592592592593"/>
    <n v="2018"/>
  </r>
  <r>
    <s v="VA"/>
    <x v="44"/>
    <x v="53"/>
    <s v="MERCEDES"/>
    <n v="38334.991499999996"/>
    <n v="33824.9925"/>
    <n v="1.1333333333333333"/>
    <n v="2018"/>
  </r>
  <r>
    <s v="VT"/>
    <x v="45"/>
    <x v="54"/>
    <s v="MERCEDES"/>
    <n v="314847.97875000001"/>
    <n v="188908.78725000002"/>
    <n v="1.6666666666666665"/>
    <n v="2018"/>
  </r>
  <r>
    <s v="WA"/>
    <x v="46"/>
    <x v="55"/>
    <s v="MERCEDES"/>
    <n v="98413.704000000012"/>
    <n v="116512.77600000001"/>
    <n v="0.84466019417475735"/>
    <n v="2018"/>
  </r>
  <r>
    <s v="WI"/>
    <x v="47"/>
    <x v="56"/>
    <s v="MERCEDES"/>
    <n v="44033.787000000004"/>
    <n v="123539.23575000001"/>
    <n v="0.35643564356435642"/>
    <n v="2018"/>
  </r>
  <r>
    <s v="WV"/>
    <x v="48"/>
    <x v="57"/>
    <s v="MERCEDES"/>
    <n v="230948.82"/>
    <n v="736539.48"/>
    <n v="0.3135593220338983"/>
    <n v="2018"/>
  </r>
  <r>
    <s v="WY"/>
    <x v="49"/>
    <x v="58"/>
    <s v="MERCEDES"/>
    <n v="58275.409499999994"/>
    <n v="85100.597999999998"/>
    <n v="0.68478260869565211"/>
    <n v="2018"/>
  </r>
  <r>
    <s v="AK"/>
    <x v="0"/>
    <x v="0"/>
    <s v="BMW"/>
    <n v="179191.91250000001"/>
    <n v="172024.236"/>
    <n v="1.0416666666666667"/>
    <n v="2018"/>
  </r>
  <r>
    <s v="AL"/>
    <x v="1"/>
    <x v="1"/>
    <s v="BMW"/>
    <n v="230928.16500000001"/>
    <n v="196288.94025000001"/>
    <n v="1.1764705882352942"/>
    <n v="2018"/>
  </r>
  <r>
    <s v="AR"/>
    <x v="2"/>
    <x v="2"/>
    <s v="BMW"/>
    <n v="119295.78749999999"/>
    <n v="157713.07500000001"/>
    <n v="0.75641025641025628"/>
    <n v="2018"/>
  </r>
  <r>
    <s v="AZ"/>
    <x v="3"/>
    <x v="3"/>
    <s v="BMW"/>
    <n v="10202.76"/>
    <n v="7226.9550000000008"/>
    <n v="1.4117647058823528"/>
    <n v="2018"/>
  </r>
  <r>
    <s v="CA"/>
    <x v="4"/>
    <x v="4"/>
    <s v="BMW"/>
    <n v="135330.95250000001"/>
    <n v="276676.614"/>
    <n v="0.48913043478260876"/>
    <n v="2018"/>
  </r>
  <r>
    <s v="CA"/>
    <x v="4"/>
    <x v="5"/>
    <s v="BMW"/>
    <n v="210050.41500000001"/>
    <n v="223316.75700000001"/>
    <n v="0.94059405940594054"/>
    <n v="2018"/>
  </r>
  <r>
    <s v="CA"/>
    <x v="4"/>
    <x v="6"/>
    <s v="BMW"/>
    <n v="205053.55200000003"/>
    <n v="362047.67775000003"/>
    <n v="0.5663716814159292"/>
    <n v="2018"/>
  </r>
  <r>
    <s v="CA"/>
    <x v="4"/>
    <x v="7"/>
    <s v="BMW"/>
    <n v="140807.5515"/>
    <n v="87529.018500000006"/>
    <n v="1.6086956521739129"/>
    <n v="2018"/>
  </r>
  <r>
    <s v="CO"/>
    <x v="5"/>
    <x v="8"/>
    <s v="BMW"/>
    <n v="106251.64875000001"/>
    <n v="58498.098749999997"/>
    <n v="1.8163265306122451"/>
    <n v="2018"/>
  </r>
  <r>
    <s v="CT"/>
    <x v="6"/>
    <x v="9"/>
    <s v="BMW"/>
    <n v="144970.83000000002"/>
    <n v="94231.039500000014"/>
    <n v="1.5384615384615383"/>
    <n v="2018"/>
  </r>
  <r>
    <s v="DE"/>
    <x v="7"/>
    <x v="10"/>
    <s v="BMW"/>
    <n v="16692.884999999998"/>
    <n v="42111.596250000002"/>
    <n v="0.39639639639639634"/>
    <n v="2018"/>
  </r>
  <r>
    <s v="FL"/>
    <x v="8"/>
    <x v="11"/>
    <s v="BMW"/>
    <n v="10748.861999999999"/>
    <n v="16421.872500000001"/>
    <n v="0.65454545454545443"/>
    <n v="2018"/>
  </r>
  <r>
    <s v="FL"/>
    <x v="8"/>
    <x v="12"/>
    <s v="BMW"/>
    <n v="55617.029999999992"/>
    <n v="51644.384999999995"/>
    <n v="1.0769230769230769"/>
    <n v="2018"/>
  </r>
  <r>
    <s v="GA"/>
    <x v="9"/>
    <x v="13"/>
    <s v="BMW"/>
    <n v="199163.89350000001"/>
    <n v="172005.18074999997"/>
    <n v="1.1578947368421055"/>
    <n v="2018"/>
  </r>
  <r>
    <s v="HI"/>
    <x v="10"/>
    <x v="14"/>
    <s v="BMW"/>
    <n v="122906.6865"/>
    <n v="140239.68075"/>
    <n v="0.87640449438202239"/>
    <n v="2018"/>
  </r>
  <r>
    <s v="IA"/>
    <x v="11"/>
    <x v="15"/>
    <s v="BMW"/>
    <n v="173438.80650000001"/>
    <n v="358838.91000000003"/>
    <n v="0.48333333333333328"/>
    <n v="2018"/>
  </r>
  <r>
    <s v="ID"/>
    <x v="12"/>
    <x v="16"/>
    <s v="BMW"/>
    <n v="115754.62950000001"/>
    <n v="114325.56000000001"/>
    <n v="1.0125"/>
    <n v="2018"/>
  </r>
  <r>
    <s v="IL"/>
    <x v="13"/>
    <x v="17"/>
    <s v="BMW"/>
    <n v="108911.58750000001"/>
    <n v="200397.32100000003"/>
    <n v="0.54347826086956519"/>
    <n v="2018"/>
  </r>
  <r>
    <s v="IL"/>
    <x v="13"/>
    <x v="18"/>
    <s v="BMW"/>
    <n v="93501.330750000008"/>
    <n v="143740.85175"/>
    <n v="0.65048543689320393"/>
    <n v="2018"/>
  </r>
  <r>
    <s v="IN"/>
    <x v="14"/>
    <x v="19"/>
    <s v="BMW"/>
    <n v="11735.043750000001"/>
    <n v="30041.712000000003"/>
    <n v="0.390625"/>
    <n v="2018"/>
  </r>
  <r>
    <s v="KS"/>
    <x v="15"/>
    <x v="20"/>
    <s v="BMW"/>
    <n v="86874.930000000008"/>
    <n v="81083.268000000011"/>
    <n v="1.0714285714285714"/>
    <n v="2018"/>
  </r>
  <r>
    <s v="KY"/>
    <x v="16"/>
    <x v="21"/>
    <s v="BMW"/>
    <n v="50016.669750000008"/>
    <n v="83990.256750000015"/>
    <n v="0.5955056179775281"/>
    <n v="2018"/>
  </r>
  <r>
    <s v="LA"/>
    <x v="17"/>
    <x v="22"/>
    <s v="BMW"/>
    <n v="120319.02000000002"/>
    <n v="183486.50550000003"/>
    <n v="0.65573770491803274"/>
    <n v="2018"/>
  </r>
  <r>
    <s v="MA"/>
    <x v="18"/>
    <x v="23"/>
    <s v="BMW"/>
    <n v="131981.71050000002"/>
    <n v="117941.103"/>
    <n v="1.1190476190476191"/>
    <n v="2018"/>
  </r>
  <r>
    <s v="MD"/>
    <x v="19"/>
    <x v="24"/>
    <s v="BMW"/>
    <n v="344589.79500000004"/>
    <n v="363317.50124999997"/>
    <n v="0.94845360824742286"/>
    <n v="2018"/>
  </r>
  <r>
    <s v="MD"/>
    <x v="19"/>
    <x v="25"/>
    <s v="BMW"/>
    <n v="102517.7985"/>
    <n v="116658.18450000002"/>
    <n v="0.87878787878787867"/>
    <n v="2018"/>
  </r>
  <r>
    <s v="ME"/>
    <x v="20"/>
    <x v="26"/>
    <s v="BMW"/>
    <n v="281419.272"/>
    <n v="328322.484"/>
    <n v="0.8571428571428571"/>
    <n v="2018"/>
  </r>
  <r>
    <s v="MI"/>
    <x v="21"/>
    <x v="27"/>
    <s v="BMW"/>
    <n v="216600.04800000001"/>
    <n v="227165.90400000001"/>
    <n v="0.95348837209302328"/>
    <n v="2018"/>
  </r>
  <r>
    <s v="MN"/>
    <x v="22"/>
    <x v="28"/>
    <s v="BMW"/>
    <n v="73697.377500000002"/>
    <n v="116544.69"/>
    <n v="0.63235294117647056"/>
    <n v="2018"/>
  </r>
  <r>
    <s v="MO"/>
    <x v="23"/>
    <x v="29"/>
    <s v="BMW"/>
    <n v="98703.603000000017"/>
    <n v="77246.29800000001"/>
    <n v="1.2777777777777779"/>
    <n v="2018"/>
  </r>
  <r>
    <s v="MS"/>
    <x v="24"/>
    <x v="30"/>
    <s v="BMW"/>
    <n v="208525.59"/>
    <n v="260656.98750000002"/>
    <n v="0.79999999999999993"/>
    <n v="2018"/>
  </r>
  <r>
    <s v="MT"/>
    <x v="25"/>
    <x v="31"/>
    <s v="BMW"/>
    <n v="274381.43174999999"/>
    <n v="206725.73625000002"/>
    <n v="1.3272727272727272"/>
    <n v="2018"/>
  </r>
  <r>
    <s v="NC"/>
    <x v="26"/>
    <x v="32"/>
    <s v="BMW"/>
    <n v="10622.502000000002"/>
    <n v="20279.322"/>
    <n v="0.52380952380952395"/>
    <n v="2018"/>
  </r>
  <r>
    <s v="ND"/>
    <x v="27"/>
    <x v="33"/>
    <s v="BMW"/>
    <n v="36805.157999999996"/>
    <n v="151467.38099999999"/>
    <n v="0.24299065420560745"/>
    <n v="2018"/>
  </r>
  <r>
    <s v="NE"/>
    <x v="28"/>
    <x v="34"/>
    <s v="BMW"/>
    <n v="100014.07500000001"/>
    <n v="226031.8095"/>
    <n v="0.44247787610619471"/>
    <n v="2018"/>
  </r>
  <r>
    <s v="NH"/>
    <x v="29"/>
    <x v="35"/>
    <s v="BMW"/>
    <n v="134178.28200000001"/>
    <n v="186891.17850000001"/>
    <n v="0.71794871794871795"/>
    <n v="2018"/>
  </r>
  <r>
    <s v="NJ"/>
    <x v="30"/>
    <x v="36"/>
    <s v="BMW"/>
    <n v="23288.850000000002"/>
    <n v="77032.350000000006"/>
    <n v="0.30232558139534882"/>
    <n v="2018"/>
  </r>
  <r>
    <s v="NM"/>
    <x v="31"/>
    <x v="37"/>
    <s v="BMW"/>
    <n v="85388.006250000006"/>
    <n v="331305.46425000002"/>
    <n v="0.25773195876288663"/>
    <n v="2018"/>
  </r>
  <r>
    <s v="NV"/>
    <x v="32"/>
    <x v="38"/>
    <s v="BMW"/>
    <n v="185473.73924999998"/>
    <n v="400232.80575"/>
    <n v="0.46341463414634143"/>
    <n v="2018"/>
  </r>
  <r>
    <s v="NY"/>
    <x v="33"/>
    <x v="39"/>
    <s v="BMW"/>
    <n v="22776.018750000003"/>
    <n v="68328.056250000009"/>
    <n v="0.33333333333333331"/>
    <n v="2018"/>
  </r>
  <r>
    <s v="NY"/>
    <x v="33"/>
    <x v="40"/>
    <s v="BMW"/>
    <n v="55249.128000000004"/>
    <n v="25113.240000000005"/>
    <n v="2.1999999999999997"/>
    <n v="2018"/>
  </r>
  <r>
    <s v="NY"/>
    <x v="33"/>
    <x v="41"/>
    <s v="BMW"/>
    <n v="228844.81125"/>
    <n v="238480.38225000002"/>
    <n v="0.95959595959595945"/>
    <n v="2018"/>
  </r>
  <r>
    <s v="OH"/>
    <x v="34"/>
    <x v="42"/>
    <s v="BMW"/>
    <n v="165122.7525"/>
    <n v="56875.614750000001"/>
    <n v="2.903225806451613"/>
    <n v="2018"/>
  </r>
  <r>
    <s v="OK"/>
    <x v="35"/>
    <x v="43"/>
    <s v="BMW"/>
    <n v="26612.111249999998"/>
    <n v="51066.483749999999"/>
    <n v="0.52112676056338025"/>
    <n v="2018"/>
  </r>
  <r>
    <s v="OR"/>
    <x v="36"/>
    <x v="44"/>
    <s v="BMW"/>
    <n v="24893.973000000002"/>
    <n v="15319.368"/>
    <n v="1.625"/>
    <n v="2018"/>
  </r>
  <r>
    <s v="PA"/>
    <x v="37"/>
    <x v="45"/>
    <s v="BMW"/>
    <n v="109951.02"/>
    <n v="185084.217"/>
    <n v="0.59405940594059403"/>
    <n v="2018"/>
  </r>
  <r>
    <s v="RI"/>
    <x v="38"/>
    <x v="46"/>
    <s v="BMW"/>
    <n v="181115.70300000001"/>
    <n v="117480.45600000001"/>
    <n v="1.5416666666666667"/>
    <n v="2018"/>
  </r>
  <r>
    <s v="SC"/>
    <x v="39"/>
    <x v="47"/>
    <s v="BMW"/>
    <n v="77412.327750000011"/>
    <n v="318250.68075000006"/>
    <n v="0.24324324324324323"/>
    <n v="2018"/>
  </r>
  <r>
    <s v="SD"/>
    <x v="40"/>
    <x v="48"/>
    <s v="BMW"/>
    <n v="249458.33250000005"/>
    <n v="153512.82000000004"/>
    <n v="1.625"/>
    <n v="2018"/>
  </r>
  <r>
    <s v="TN"/>
    <x v="41"/>
    <x v="49"/>
    <s v="BMW"/>
    <n v="292024.44"/>
    <n v="194682.96"/>
    <n v="1.5"/>
    <n v="2018"/>
  </r>
  <r>
    <s v="TX"/>
    <x v="42"/>
    <x v="50"/>
    <s v="BMW"/>
    <n v="209414.52449999997"/>
    <n v="182936.82599999997"/>
    <n v="1.1447368421052633"/>
    <n v="2018"/>
  </r>
  <r>
    <s v="TX"/>
    <x v="42"/>
    <x v="51"/>
    <s v="BMW"/>
    <n v="256764.14100000003"/>
    <n v="354269.51100000006"/>
    <n v="0.72477064220183485"/>
    <n v="2018"/>
  </r>
  <r>
    <s v="UT"/>
    <x v="43"/>
    <x v="52"/>
    <s v="BMW"/>
    <n v="107850.84525000001"/>
    <n v="117545.30325"/>
    <n v="0.91752577319587647"/>
    <n v="2018"/>
  </r>
  <r>
    <s v="VA"/>
    <x v="44"/>
    <x v="53"/>
    <s v="BMW"/>
    <n v="118066.40999999997"/>
    <n v="171196.29449999999"/>
    <n v="0.68965517241379304"/>
    <n v="2018"/>
  </r>
  <r>
    <s v="VT"/>
    <x v="45"/>
    <x v="54"/>
    <s v="BMW"/>
    <n v="219031.66800000003"/>
    <n v="252362.57400000005"/>
    <n v="0.86792452830188671"/>
    <n v="2018"/>
  </r>
  <r>
    <s v="WA"/>
    <x v="46"/>
    <x v="55"/>
    <s v="BMW"/>
    <n v="321833.64150000003"/>
    <n v="151064.77050000004"/>
    <n v="2.1304347826086953"/>
    <n v="2018"/>
  </r>
  <r>
    <s v="WI"/>
    <x v="47"/>
    <x v="56"/>
    <s v="BMW"/>
    <n v="104333.40000000001"/>
    <n v="42776.694000000003"/>
    <n v="2.4390243902439024"/>
    <n v="2018"/>
  </r>
  <r>
    <s v="WV"/>
    <x v="48"/>
    <x v="57"/>
    <s v="BMW"/>
    <n v="8911.6537499999995"/>
    <n v="6903.3937500000002"/>
    <n v="1.2909090909090908"/>
    <n v="2018"/>
  </r>
  <r>
    <s v="WY"/>
    <x v="49"/>
    <x v="58"/>
    <s v="BMW"/>
    <n v="94727.87999999999"/>
    <n v="87820.638749999998"/>
    <n v="1.0786516853932584"/>
    <n v="2018"/>
  </r>
  <r>
    <s v="AK"/>
    <x v="0"/>
    <x v="0"/>
    <s v="FORD"/>
    <n v="281516.35050000006"/>
    <n v="426539.92500000005"/>
    <n v="0.66"/>
    <n v="2018"/>
  </r>
  <r>
    <s v="AL"/>
    <x v="1"/>
    <x v="1"/>
    <s v="FORD"/>
    <n v="607451.50800000003"/>
    <n v="359675.23500000004"/>
    <n v="1.6888888888888887"/>
    <n v="2018"/>
  </r>
  <r>
    <s v="AR"/>
    <x v="2"/>
    <x v="2"/>
    <s v="FORD"/>
    <n v="113418.36675"/>
    <n v="100816.32599999999"/>
    <n v="1.1250000000000002"/>
    <n v="2018"/>
  </r>
  <r>
    <s v="AZ"/>
    <x v="3"/>
    <x v="3"/>
    <s v="FORD"/>
    <n v="44193.107250000001"/>
    <n v="114292.51875000002"/>
    <n v="0.3866666666666666"/>
    <n v="2018"/>
  </r>
  <r>
    <s v="CA"/>
    <x v="4"/>
    <x v="4"/>
    <s v="FORD"/>
    <n v="488267.97975000012"/>
    <n v="494295.97950000007"/>
    <n v="0.98780487804878059"/>
    <n v="2018"/>
  </r>
  <r>
    <s v="CA"/>
    <x v="4"/>
    <x v="5"/>
    <s v="FORD"/>
    <n v="424547.25750000001"/>
    <n v="491581.03500000009"/>
    <n v="0.86363636363636354"/>
    <n v="2018"/>
  </r>
  <r>
    <s v="CA"/>
    <x v="4"/>
    <x v="6"/>
    <s v="FORD"/>
    <n v="483952.40100000007"/>
    <n v="477584.60625000007"/>
    <n v="1.0133333333333334"/>
    <n v="2018"/>
  </r>
  <r>
    <s v="CA"/>
    <x v="4"/>
    <x v="7"/>
    <s v="FORD"/>
    <n v="292085.37899999996"/>
    <n v="174309.01649999997"/>
    <n v="1.6756756756756757"/>
    <n v="2018"/>
  </r>
  <r>
    <s v="CO"/>
    <x v="5"/>
    <x v="8"/>
    <s v="FORD"/>
    <n v="62042.678999999996"/>
    <n v="105328.26899999999"/>
    <n v="0.58904109589041098"/>
    <n v="2018"/>
  </r>
  <r>
    <s v="CT"/>
    <x v="6"/>
    <x v="9"/>
    <s v="FORD"/>
    <n v="285407.55000000005"/>
    <n v="211201.58700000003"/>
    <n v="1.3513513513513513"/>
    <n v="2018"/>
  </r>
  <r>
    <s v="DE"/>
    <x v="7"/>
    <x v="10"/>
    <s v="FORD"/>
    <n v="66400.735499999995"/>
    <n v="62070.252749999992"/>
    <n v="1.0697674418604652"/>
    <n v="2018"/>
  </r>
  <r>
    <s v="FL"/>
    <x v="8"/>
    <x v="11"/>
    <s v="FORD"/>
    <n v="238780.71000000002"/>
    <n v="204669.18000000002"/>
    <n v="1.1666666666666667"/>
    <n v="2018"/>
  </r>
  <r>
    <s v="FL"/>
    <x v="8"/>
    <x v="12"/>
    <s v="FORD"/>
    <n v="124930.69425"/>
    <n v="145189.72575000001"/>
    <n v="0.86046511627906974"/>
    <n v="2018"/>
  </r>
  <r>
    <s v="GA"/>
    <x v="9"/>
    <x v="13"/>
    <s v="FORD"/>
    <n v="285842.62125000003"/>
    <n v="903880.72124999994"/>
    <n v="0.31623931623931628"/>
    <n v="2018"/>
  </r>
  <r>
    <s v="HI"/>
    <x v="10"/>
    <x v="14"/>
    <s v="FORD"/>
    <n v="332880.86700000003"/>
    <n v="567410.56875000009"/>
    <n v="0.58666666666666667"/>
    <n v="2018"/>
  </r>
  <r>
    <s v="IA"/>
    <x v="11"/>
    <x v="15"/>
    <s v="FORD"/>
    <n v="165930.97050000002"/>
    <n v="79892.689500000008"/>
    <n v="2.0769230769230771"/>
    <n v="2018"/>
  </r>
  <r>
    <s v="ID"/>
    <x v="12"/>
    <x v="16"/>
    <s v="FORD"/>
    <n v="172200.38399999999"/>
    <n v="624226.39199999988"/>
    <n v="0.27586206896551729"/>
    <n v="2018"/>
  </r>
  <r>
    <s v="IL"/>
    <x v="13"/>
    <x v="17"/>
    <s v="FORD"/>
    <n v="466267.44825000002"/>
    <n v="364904.95950000006"/>
    <n v="1.2777777777777777"/>
    <n v="2018"/>
  </r>
  <r>
    <s v="IL"/>
    <x v="13"/>
    <x v="18"/>
    <s v="FORD"/>
    <n v="114427.40400000001"/>
    <n v="193646.37600000002"/>
    <n v="0.59090909090909094"/>
    <n v="2018"/>
  </r>
  <r>
    <s v="IN"/>
    <x v="14"/>
    <x v="19"/>
    <s v="FORD"/>
    <n v="523599.59925000003"/>
    <n v="875056.86450000014"/>
    <n v="0.59836065573770481"/>
    <n v="2018"/>
  </r>
  <r>
    <s v="KS"/>
    <x v="15"/>
    <x v="20"/>
    <s v="FORD"/>
    <n v="220589.19"/>
    <n v="80485.24500000001"/>
    <n v="2.7407407407407405"/>
    <n v="2018"/>
  </r>
  <r>
    <s v="KY"/>
    <x v="16"/>
    <x v="21"/>
    <s v="FORD"/>
    <n v="256922.58374999999"/>
    <n v="297489.3075"/>
    <n v="0.86363636363636365"/>
    <n v="2018"/>
  </r>
  <r>
    <s v="LA"/>
    <x v="17"/>
    <x v="22"/>
    <s v="FORD"/>
    <n v="587778.4709999999"/>
    <n v="659751.34499999997"/>
    <n v="0.89090909090909076"/>
    <n v="2018"/>
  </r>
  <r>
    <s v="MA"/>
    <x v="18"/>
    <x v="23"/>
    <s v="FORD"/>
    <n v="114761.72474999999"/>
    <n v="161795.21849999999"/>
    <n v="0.70930232558139539"/>
    <n v="2018"/>
  </r>
  <r>
    <s v="MD"/>
    <x v="19"/>
    <x v="24"/>
    <s v="FORD"/>
    <n v="385490.61"/>
    <n v="404295.02999999997"/>
    <n v="0.95348837209302328"/>
    <n v="2018"/>
  </r>
  <r>
    <s v="MD"/>
    <x v="19"/>
    <x v="25"/>
    <s v="FORD"/>
    <n v="223838.37000000002"/>
    <n v="735468.93"/>
    <n v="0.30434782608695654"/>
    <n v="2018"/>
  </r>
  <r>
    <s v="ME"/>
    <x v="20"/>
    <x v="26"/>
    <s v="FORD"/>
    <n v="487467.44999999995"/>
    <n v="209611.00349999996"/>
    <n v="2.3255813953488373"/>
    <n v="2018"/>
  </r>
  <r>
    <s v="MI"/>
    <x v="21"/>
    <x v="27"/>
    <s v="FORD"/>
    <n v="72101.987999999998"/>
    <n v="121314.45600000001"/>
    <n v="0.59433962264150941"/>
    <n v="2018"/>
  </r>
  <r>
    <s v="MN"/>
    <x v="22"/>
    <x v="28"/>
    <s v="FORD"/>
    <n v="39481.398000000008"/>
    <n v="101395.40850000001"/>
    <n v="0.38938053097345138"/>
    <n v="2018"/>
  </r>
  <r>
    <s v="MO"/>
    <x v="23"/>
    <x v="29"/>
    <s v="FORD"/>
    <n v="405375.88725000003"/>
    <n v="473697.66600000003"/>
    <n v="0.85576923076923084"/>
    <n v="2018"/>
  </r>
  <r>
    <s v="MS"/>
    <x v="24"/>
    <x v="30"/>
    <s v="FORD"/>
    <n v="738364.31550000003"/>
    <n v="203426.90325000003"/>
    <n v="3.6296296296296293"/>
    <n v="2018"/>
  </r>
  <r>
    <s v="MT"/>
    <x v="25"/>
    <x v="31"/>
    <s v="FORD"/>
    <n v="389497.41000000003"/>
    <n v="490478.22000000003"/>
    <n v="0.79411764705882359"/>
    <n v="2018"/>
  </r>
  <r>
    <s v="NC"/>
    <x v="26"/>
    <x v="32"/>
    <s v="FORD"/>
    <n v="62850.249000000003"/>
    <n v="67339.552500000005"/>
    <n v="0.93333333333333335"/>
    <n v="2018"/>
  </r>
  <r>
    <s v="ND"/>
    <x v="27"/>
    <x v="33"/>
    <s v="FORD"/>
    <n v="237599.55450000003"/>
    <n v="126073.23300000002"/>
    <n v="1.8846153846153846"/>
    <n v="2018"/>
  </r>
  <r>
    <s v="NE"/>
    <x v="28"/>
    <x v="34"/>
    <s v="FORD"/>
    <n v="316721.61675000004"/>
    <n v="460685.98800000007"/>
    <n v="0.6875"/>
    <n v="2018"/>
  </r>
  <r>
    <s v="NH"/>
    <x v="29"/>
    <x v="35"/>
    <s v="FORD"/>
    <n v="116036.38800000001"/>
    <n v="99920.223000000013"/>
    <n v="1.161290322580645"/>
    <n v="2018"/>
  </r>
  <r>
    <s v="NJ"/>
    <x v="30"/>
    <x v="36"/>
    <s v="FORD"/>
    <n v="387225.36000000004"/>
    <n v="314082.79200000002"/>
    <n v="1.2328767123287672"/>
    <n v="2018"/>
  </r>
  <r>
    <s v="NM"/>
    <x v="31"/>
    <x v="37"/>
    <s v="FORD"/>
    <n v="485219.63925000007"/>
    <n v="631370.13300000015"/>
    <n v="0.76851851851851849"/>
    <n v="2018"/>
  </r>
  <r>
    <s v="NV"/>
    <x v="32"/>
    <x v="38"/>
    <s v="FORD"/>
    <n v="313654.74075000006"/>
    <n v="820327.78350000002"/>
    <n v="0.38235294117647067"/>
    <n v="2018"/>
  </r>
  <r>
    <s v="NY"/>
    <x v="33"/>
    <x v="39"/>
    <s v="FORD"/>
    <n v="299520.87525000004"/>
    <n v="578144.94524999999"/>
    <n v="0.51807228915662662"/>
    <n v="2018"/>
  </r>
  <r>
    <s v="NY"/>
    <x v="33"/>
    <x v="40"/>
    <s v="FORD"/>
    <n v="88442.185500000007"/>
    <n v="119657.07450000002"/>
    <n v="0.73913043478260865"/>
    <n v="2018"/>
  </r>
  <r>
    <s v="NY"/>
    <x v="33"/>
    <x v="41"/>
    <s v="FORD"/>
    <n v="369411.36749999999"/>
    <n v="231571.30499999999"/>
    <n v="1.5952380952380953"/>
    <n v="2018"/>
  </r>
  <r>
    <s v="OH"/>
    <x v="34"/>
    <x v="42"/>
    <s v="FORD"/>
    <n v="272215.05299999996"/>
    <n v="185601.17249999999"/>
    <n v="1.4666666666666666"/>
    <n v="2018"/>
  </r>
  <r>
    <s v="OK"/>
    <x v="35"/>
    <x v="43"/>
    <s v="FORD"/>
    <n v="276354.66599999997"/>
    <n v="513230.09399999992"/>
    <n v="0.53846153846153844"/>
    <n v="2018"/>
  </r>
  <r>
    <s v="OR"/>
    <x v="36"/>
    <x v="44"/>
    <s v="FORD"/>
    <n v="158280.41249999998"/>
    <n v="438662.85749999998"/>
    <n v="0.36082474226804118"/>
    <n v="2018"/>
  </r>
  <r>
    <s v="PA"/>
    <x v="37"/>
    <x v="45"/>
    <s v="FORD"/>
    <n v="600390.73125000007"/>
    <n v="760494.92625000002"/>
    <n v="0.78947368421052644"/>
    <n v="2018"/>
  </r>
  <r>
    <s v="RI"/>
    <x v="38"/>
    <x v="46"/>
    <s v="FORD"/>
    <n v="535344.1875"/>
    <n v="594826.875"/>
    <n v="0.9"/>
    <n v="2018"/>
  </r>
  <r>
    <s v="SC"/>
    <x v="39"/>
    <x v="47"/>
    <s v="FORD"/>
    <n v="173235.71925000002"/>
    <n v="224947.87425000002"/>
    <n v="0.77011494252873569"/>
    <n v="2018"/>
  </r>
  <r>
    <s v="SD"/>
    <x v="40"/>
    <x v="48"/>
    <s v="FORD"/>
    <n v="155301.04350000003"/>
    <n v="386153.94600000005"/>
    <n v="0.40217391304347827"/>
    <n v="2018"/>
  </r>
  <r>
    <s v="TN"/>
    <x v="41"/>
    <x v="49"/>
    <s v="FORD"/>
    <n v="772978.35599999991"/>
    <n v="756532.00799999991"/>
    <n v="1.0217391304347827"/>
    <n v="2018"/>
  </r>
  <r>
    <s v="TX"/>
    <x v="42"/>
    <x v="50"/>
    <s v="FORD"/>
    <n v="105955.56"/>
    <n v="384088.90499999997"/>
    <n v="0.27586206896551724"/>
    <n v="2018"/>
  </r>
  <r>
    <s v="TX"/>
    <x v="42"/>
    <x v="51"/>
    <s v="FORD"/>
    <n v="79372.426500000001"/>
    <n v="95023.327499999999"/>
    <n v="0.83529411764705885"/>
    <n v="2018"/>
  </r>
  <r>
    <s v="UT"/>
    <x v="43"/>
    <x v="52"/>
    <s v="FORD"/>
    <n v="25944.974999999999"/>
    <n v="29607.794999999998"/>
    <n v="0.87628865979381443"/>
    <n v="2018"/>
  </r>
  <r>
    <s v="VA"/>
    <x v="44"/>
    <x v="53"/>
    <s v="FORD"/>
    <n v="224839.17225000003"/>
    <n v="148919.45175000004"/>
    <n v="1.5098039215686272"/>
    <n v="2018"/>
  </r>
  <r>
    <s v="VT"/>
    <x v="45"/>
    <x v="54"/>
    <s v="FORD"/>
    <n v="149010.19200000001"/>
    <n v="71400.717000000004"/>
    <n v="2.0869565217391304"/>
    <n v="2018"/>
  </r>
  <r>
    <s v="WA"/>
    <x v="46"/>
    <x v="55"/>
    <s v="FORD"/>
    <n v="224173.10250000001"/>
    <n v="202967.53875000001"/>
    <n v="1.1044776119402986"/>
    <n v="2018"/>
  </r>
  <r>
    <s v="WI"/>
    <x v="47"/>
    <x v="56"/>
    <s v="FORD"/>
    <n v="608116.27500000002"/>
    <n v="486493.02"/>
    <n v="1.25"/>
    <n v="2018"/>
  </r>
  <r>
    <s v="WV"/>
    <x v="48"/>
    <x v="57"/>
    <s v="FORD"/>
    <n v="87971.170499999993"/>
    <n v="200803.75875000001"/>
    <n v="0.43809523809523804"/>
    <n v="2018"/>
  </r>
  <r>
    <s v="WY"/>
    <x v="49"/>
    <x v="58"/>
    <s v="FORD"/>
    <n v="283100.26499999996"/>
    <n v="299277.42299999995"/>
    <n v="0.94594594594594594"/>
    <n v="2018"/>
  </r>
  <r>
    <s v="AK"/>
    <x v="0"/>
    <x v="0"/>
    <s v="MAZDA"/>
    <n v="236571.97500000001"/>
    <n v="293066.77499999997"/>
    <n v="0.80722891566265076"/>
    <n v="2018"/>
  </r>
  <r>
    <s v="AL"/>
    <x v="1"/>
    <x v="1"/>
    <s v="MAZDA"/>
    <n v="68068.552500000005"/>
    <n v="64577.857499999998"/>
    <n v="1.0540540540540542"/>
    <n v="2018"/>
  </r>
  <r>
    <s v="AR"/>
    <x v="2"/>
    <x v="2"/>
    <s v="MAZDA"/>
    <n v="220541.23800000001"/>
    <n v="382703.91299999994"/>
    <n v="0.5762711864406781"/>
    <n v="2018"/>
  </r>
  <r>
    <s v="AZ"/>
    <x v="3"/>
    <x v="3"/>
    <s v="MAZDA"/>
    <n v="335483.69400000002"/>
    <n v="338906.99700000003"/>
    <n v="0.98989898989898983"/>
    <n v="2018"/>
  </r>
  <r>
    <s v="CA"/>
    <x v="4"/>
    <x v="4"/>
    <s v="MAZDA"/>
    <n v="10268.694"/>
    <n v="24720.93"/>
    <n v="0.41538461538461535"/>
    <n v="2018"/>
  </r>
  <r>
    <s v="CA"/>
    <x v="4"/>
    <x v="5"/>
    <s v="MAZDA"/>
    <n v="3904.8075000000003"/>
    <n v="13536.666000000001"/>
    <n v="0.28846153846153849"/>
    <n v="2018"/>
  </r>
  <r>
    <s v="CA"/>
    <x v="4"/>
    <x v="6"/>
    <s v="MAZDA"/>
    <n v="265096.28700000001"/>
    <n v="328402.86300000001"/>
    <n v="0.80722891566265065"/>
    <n v="2018"/>
  </r>
  <r>
    <s v="CA"/>
    <x v="4"/>
    <x v="7"/>
    <s v="MAZDA"/>
    <n v="372203.84249999997"/>
    <n v="584891.75250000006"/>
    <n v="0.63636363636363624"/>
    <n v="2018"/>
  </r>
  <r>
    <s v="CO"/>
    <x v="5"/>
    <x v="8"/>
    <s v="MAZDA"/>
    <n v="12843.143999999998"/>
    <n v="5206.6799999999994"/>
    <n v="2.4666666666666668"/>
    <n v="2018"/>
  </r>
  <r>
    <s v="CT"/>
    <x v="6"/>
    <x v="9"/>
    <s v="MAZDA"/>
    <n v="212864.03775000002"/>
    <n v="152045.74125000002"/>
    <n v="1.4"/>
    <n v="2018"/>
  </r>
  <r>
    <s v="DE"/>
    <x v="7"/>
    <x v="10"/>
    <s v="MAZDA"/>
    <n v="292704.85349999997"/>
    <n v="98743.806000000011"/>
    <n v="2.9642857142857135"/>
    <n v="2018"/>
  </r>
  <r>
    <s v="FL"/>
    <x v="8"/>
    <x v="11"/>
    <s v="MAZDA"/>
    <n v="294907.04775000003"/>
    <n v="524279.19600000011"/>
    <n v="0.56249999999999989"/>
    <n v="2018"/>
  </r>
  <r>
    <s v="FL"/>
    <x v="8"/>
    <x v="12"/>
    <s v="MAZDA"/>
    <n v="30195.220499999996"/>
    <n v="32122.574999999997"/>
    <n v="0.94"/>
    <n v="2018"/>
  </r>
  <r>
    <s v="GA"/>
    <x v="9"/>
    <x v="13"/>
    <s v="MAZDA"/>
    <n v="466215.6825"/>
    <n v="274821.87600000005"/>
    <n v="1.6964285714285712"/>
    <n v="2018"/>
  </r>
  <r>
    <s v="HI"/>
    <x v="10"/>
    <x v="14"/>
    <s v="MAZDA"/>
    <n v="289241.94825000002"/>
    <n v="622143.05849999993"/>
    <n v="0.46491228070175444"/>
    <n v="2018"/>
  </r>
  <r>
    <s v="IA"/>
    <x v="11"/>
    <x v="15"/>
    <s v="MAZDA"/>
    <n v="340299.11025000003"/>
    <n v="203477.81849999999"/>
    <n v="1.6724137931034484"/>
    <n v="2018"/>
  </r>
  <r>
    <s v="ID"/>
    <x v="12"/>
    <x v="16"/>
    <s v="MAZDA"/>
    <n v="34959.681000000004"/>
    <n v="96139.12275000001"/>
    <n v="0.36363636363636365"/>
    <n v="2018"/>
  </r>
  <r>
    <s v="IL"/>
    <x v="13"/>
    <x v="17"/>
    <s v="MAZDA"/>
    <n v="239463"/>
    <n v="263898"/>
    <n v="0.90740740740740744"/>
    <n v="2018"/>
  </r>
  <r>
    <s v="IL"/>
    <x v="13"/>
    <x v="18"/>
    <s v="MAZDA"/>
    <n v="33547.452750000004"/>
    <n v="15021.247500000001"/>
    <n v="2.2333333333333334"/>
    <n v="2018"/>
  </r>
  <r>
    <s v="IN"/>
    <x v="14"/>
    <x v="19"/>
    <s v="MAZDA"/>
    <n v="304975.63799999998"/>
    <n v="152487.81899999999"/>
    <n v="2"/>
    <n v="2018"/>
  </r>
  <r>
    <s v="KS"/>
    <x v="15"/>
    <x v="20"/>
    <s v="MAZDA"/>
    <n v="23976.702000000005"/>
    <n v="17789.166000000005"/>
    <n v="1.3478260869565217"/>
    <n v="2018"/>
  </r>
  <r>
    <s v="KY"/>
    <x v="16"/>
    <x v="21"/>
    <s v="MAZDA"/>
    <n v="289806.1335"/>
    <n v="248936.03775000002"/>
    <n v="1.1641791044776117"/>
    <n v="2018"/>
  </r>
  <r>
    <s v="LA"/>
    <x v="17"/>
    <x v="22"/>
    <s v="MAZDA"/>
    <n v="29429.810999999998"/>
    <n v="37107.152999999998"/>
    <n v="0.7931034482758621"/>
    <n v="2018"/>
  </r>
  <r>
    <s v="MA"/>
    <x v="18"/>
    <x v="23"/>
    <s v="MAZDA"/>
    <n v="317900.97000000003"/>
    <n v="146401.76249999998"/>
    <n v="2.1714285714285717"/>
    <n v="2018"/>
  </r>
  <r>
    <s v="MD"/>
    <x v="19"/>
    <x v="24"/>
    <s v="MAZDA"/>
    <n v="60869.778749999998"/>
    <n v="158544.54"/>
    <n v="0.3839285714285714"/>
    <n v="2018"/>
  </r>
  <r>
    <s v="MD"/>
    <x v="19"/>
    <x v="25"/>
    <s v="MAZDA"/>
    <n v="89310.991500000004"/>
    <n v="185672.85075000001"/>
    <n v="0.48101265822784811"/>
    <n v="2018"/>
  </r>
  <r>
    <s v="ME"/>
    <x v="20"/>
    <x v="26"/>
    <s v="MAZDA"/>
    <n v="57544.587"/>
    <n v="148656.84975000002"/>
    <n v="0.38709677419354832"/>
    <n v="2018"/>
  </r>
  <r>
    <s v="MI"/>
    <x v="21"/>
    <x v="27"/>
    <s v="MAZDA"/>
    <n v="62228.547000000006"/>
    <n v="45995.013000000006"/>
    <n v="1.3529411764705881"/>
    <n v="2018"/>
  </r>
  <r>
    <s v="MN"/>
    <x v="22"/>
    <x v="28"/>
    <s v="MAZDA"/>
    <n v="47203.033500000005"/>
    <n v="68520.532500000001"/>
    <n v="0.68888888888888899"/>
    <n v="2018"/>
  </r>
  <r>
    <s v="MO"/>
    <x v="23"/>
    <x v="29"/>
    <s v="MAZDA"/>
    <n v="317884.45950000006"/>
    <n v="114295.53600000002"/>
    <n v="2.78125"/>
    <n v="2018"/>
  </r>
  <r>
    <s v="MS"/>
    <x v="24"/>
    <x v="30"/>
    <s v="MAZDA"/>
    <n v="94649.714999999997"/>
    <n v="147232.89000000001"/>
    <n v="0.64285714285714279"/>
    <n v="2018"/>
  </r>
  <r>
    <s v="MT"/>
    <x v="25"/>
    <x v="31"/>
    <s v="MAZDA"/>
    <n v="373035.11174999998"/>
    <n v="473628.84974999988"/>
    <n v="0.78761061946902666"/>
    <n v="2018"/>
  </r>
  <r>
    <s v="NC"/>
    <x v="26"/>
    <x v="32"/>
    <s v="MAZDA"/>
    <n v="382042.75725000002"/>
    <n v="352273.19175"/>
    <n v="1.0845070422535212"/>
    <n v="2018"/>
  </r>
  <r>
    <s v="ND"/>
    <x v="27"/>
    <x v="33"/>
    <s v="MAZDA"/>
    <n v="61529.328000000009"/>
    <n v="30764.664000000004"/>
    <n v="2"/>
    <n v="2018"/>
  </r>
  <r>
    <s v="NE"/>
    <x v="28"/>
    <x v="34"/>
    <s v="MAZDA"/>
    <n v="22703.294250000003"/>
    <n v="29439.436500000003"/>
    <n v="0.77118644067796616"/>
    <n v="2018"/>
  </r>
  <r>
    <s v="NH"/>
    <x v="29"/>
    <x v="35"/>
    <s v="MAZDA"/>
    <n v="261745.03349999999"/>
    <n v="434762.93700000003"/>
    <n v="0.6020408163265305"/>
    <n v="2018"/>
  </r>
  <r>
    <s v="NJ"/>
    <x v="30"/>
    <x v="36"/>
    <s v="MAZDA"/>
    <n v="52748.698499999999"/>
    <n v="41343.574499999995"/>
    <n v="1.2758620689655173"/>
    <n v="2018"/>
  </r>
  <r>
    <s v="NM"/>
    <x v="31"/>
    <x v="37"/>
    <s v="MAZDA"/>
    <n v="81061.465500000006"/>
    <n v="250336.87875000003"/>
    <n v="0.32380952380952377"/>
    <n v="2018"/>
  </r>
  <r>
    <s v="NV"/>
    <x v="32"/>
    <x v="38"/>
    <s v="MAZDA"/>
    <n v="84711.075749999989"/>
    <n v="103126.52699999999"/>
    <n v="0.8214285714285714"/>
    <n v="2018"/>
  </r>
  <r>
    <s v="NY"/>
    <x v="33"/>
    <x v="39"/>
    <s v="MAZDA"/>
    <n v="178974.73124999998"/>
    <n v="240337.49625"/>
    <n v="0.74468085106382975"/>
    <n v="2018"/>
  </r>
  <r>
    <s v="NY"/>
    <x v="33"/>
    <x v="40"/>
    <s v="MAZDA"/>
    <n v="308943.88200000004"/>
    <n v="321816.54375000001"/>
    <n v="0.96000000000000008"/>
    <n v="2018"/>
  </r>
  <r>
    <s v="NY"/>
    <x v="33"/>
    <x v="41"/>
    <s v="MAZDA"/>
    <n v="124293.77100000002"/>
    <n v="62146.885500000011"/>
    <n v="2"/>
    <n v="2018"/>
  </r>
  <r>
    <s v="OH"/>
    <x v="34"/>
    <x v="42"/>
    <s v="MAZDA"/>
    <n v="154077.78824999998"/>
    <n v="54609.849000000002"/>
    <n v="2.8214285714285712"/>
    <n v="2018"/>
  </r>
  <r>
    <s v="OK"/>
    <x v="35"/>
    <x v="43"/>
    <s v="MAZDA"/>
    <n v="186743.07"/>
    <n v="189266.625"/>
    <n v="0.98666666666666669"/>
    <n v="2018"/>
  </r>
  <r>
    <s v="OR"/>
    <x v="36"/>
    <x v="44"/>
    <s v="MAZDA"/>
    <n v="20611.732500000002"/>
    <n v="8337.33"/>
    <n v="2.4722222222222223"/>
    <n v="2018"/>
  </r>
  <r>
    <s v="PA"/>
    <x v="37"/>
    <x v="45"/>
    <s v="MAZDA"/>
    <n v="406252.74600000004"/>
    <n v="677087.91"/>
    <n v="0.60000000000000009"/>
    <n v="2018"/>
  </r>
  <r>
    <s v="RI"/>
    <x v="38"/>
    <x v="46"/>
    <s v="MAZDA"/>
    <n v="84973.05"/>
    <n v="38521.116000000009"/>
    <n v="2.2058823529411762"/>
    <n v="2018"/>
  </r>
  <r>
    <s v="SC"/>
    <x v="39"/>
    <x v="47"/>
    <s v="MAZDA"/>
    <n v="282135.82500000001"/>
    <n v="325069.53750000003"/>
    <n v="0.86792452830188671"/>
    <n v="2018"/>
  </r>
  <r>
    <s v="SD"/>
    <x v="40"/>
    <x v="48"/>
    <s v="MAZDA"/>
    <n v="36369.432000000001"/>
    <n v="68192.684999999998"/>
    <n v="0.53333333333333333"/>
    <n v="2018"/>
  </r>
  <r>
    <s v="TN"/>
    <x v="41"/>
    <x v="49"/>
    <s v="MAZDA"/>
    <n v="26829.494999999999"/>
    <n v="25904.340000000004"/>
    <n v="1.0357142857142856"/>
    <n v="2018"/>
  </r>
  <r>
    <s v="TX"/>
    <x v="42"/>
    <x v="50"/>
    <s v="MAZDA"/>
    <n v="113794.76024999999"/>
    <n v="77148.990000000005"/>
    <n v="1.4749999999999999"/>
    <n v="2018"/>
  </r>
  <r>
    <s v="TX"/>
    <x v="42"/>
    <x v="51"/>
    <s v="MAZDA"/>
    <n v="17425.125"/>
    <n v="19516.140000000003"/>
    <n v="0.89285714285714268"/>
    <n v="2018"/>
  </r>
  <r>
    <s v="UT"/>
    <x v="43"/>
    <x v="52"/>
    <s v="MAZDA"/>
    <n v="193920.64874999999"/>
    <n v="226928.41875000001"/>
    <n v="0.8545454545454545"/>
    <n v="2018"/>
  </r>
  <r>
    <s v="VA"/>
    <x v="44"/>
    <x v="53"/>
    <s v="MAZDA"/>
    <n v="328588.97400000005"/>
    <n v="135608.14800000002"/>
    <n v="2.4230769230769234"/>
    <n v="2018"/>
  </r>
  <r>
    <s v="VT"/>
    <x v="45"/>
    <x v="54"/>
    <s v="MAZDA"/>
    <n v="241529.29650000003"/>
    <n v="234912.05550000002"/>
    <n v="1.028169014084507"/>
    <n v="2018"/>
  </r>
  <r>
    <s v="WA"/>
    <x v="46"/>
    <x v="55"/>
    <s v="MAZDA"/>
    <n v="277004.88"/>
    <n v="110801.95199999999"/>
    <n v="2.5000000000000004"/>
    <n v="2018"/>
  </r>
  <r>
    <s v="WI"/>
    <x v="47"/>
    <x v="56"/>
    <s v="MAZDA"/>
    <n v="223812.92250000002"/>
    <n v="270931.4325"/>
    <n v="0.82608695652173925"/>
    <n v="2018"/>
  </r>
  <r>
    <s v="WV"/>
    <x v="48"/>
    <x v="57"/>
    <s v="MAZDA"/>
    <n v="221617.08"/>
    <n v="157902.16949999996"/>
    <n v="1.4035087719298249"/>
    <n v="2018"/>
  </r>
  <r>
    <s v="WY"/>
    <x v="49"/>
    <x v="58"/>
    <s v="MAZDA"/>
    <n v="158536.872"/>
    <n v="203125.36725000001"/>
    <n v="0.78048780487804881"/>
    <n v="2018"/>
  </r>
  <r>
    <s v="AK"/>
    <x v="0"/>
    <x v="0"/>
    <s v="CHEVROLET"/>
    <n v="145386.65700000001"/>
    <n v="298293.31349999999"/>
    <n v="0.48739495798319332"/>
    <n v="2018"/>
  </r>
  <r>
    <s v="AL"/>
    <x v="1"/>
    <x v="1"/>
    <s v="CHEVROLET"/>
    <n v="103408.22474999999"/>
    <n v="204788.83724999998"/>
    <n v="0.50495049504950495"/>
    <n v="2018"/>
  </r>
  <r>
    <s v="AR"/>
    <x v="2"/>
    <x v="2"/>
    <s v="CHEVROLET"/>
    <n v="82722.674250000011"/>
    <n v="76216.396500000003"/>
    <n v="1.0853658536585367"/>
    <n v="2018"/>
  </r>
  <r>
    <s v="AZ"/>
    <x v="3"/>
    <x v="3"/>
    <s v="CHEVROLET"/>
    <n v="388081.15200000006"/>
    <n v="242550.72000000003"/>
    <n v="1.6"/>
    <n v="2018"/>
  </r>
  <r>
    <s v="CA"/>
    <x v="4"/>
    <x v="4"/>
    <s v="CHEVROLET"/>
    <n v="580679.17874999996"/>
    <n v="222886.95749999999"/>
    <n v="2.6052631578947367"/>
    <n v="2018"/>
  </r>
  <r>
    <s v="CA"/>
    <x v="4"/>
    <x v="5"/>
    <s v="CHEVROLET"/>
    <n v="337172.11874999997"/>
    <n v="386624.02949999995"/>
    <n v="0.87209302325581395"/>
    <n v="2018"/>
  </r>
  <r>
    <s v="CA"/>
    <x v="4"/>
    <x v="6"/>
    <s v="CHEVROLET"/>
    <n v="609854.99400000006"/>
    <n v="653416.06500000006"/>
    <n v="0.93333333333333335"/>
    <n v="2018"/>
  </r>
  <r>
    <s v="CA"/>
    <x v="4"/>
    <x v="7"/>
    <s v="CHEVROLET"/>
    <n v="160843.66425000003"/>
    <n v="186726.55275000003"/>
    <n v="0.86138613861386137"/>
    <n v="2018"/>
  </r>
  <r>
    <s v="CO"/>
    <x v="5"/>
    <x v="8"/>
    <s v="CHEVROLET"/>
    <n v="110955.63600000001"/>
    <n v="70608.132000000012"/>
    <n v="1.5714285714285714"/>
    <n v="2018"/>
  </r>
  <r>
    <s v="CT"/>
    <x v="6"/>
    <x v="9"/>
    <s v="CHEVROLET"/>
    <n v="182858.25600000002"/>
    <n v="263531.016"/>
    <n v="0.69387755102040827"/>
    <n v="2018"/>
  </r>
  <r>
    <s v="DE"/>
    <x v="7"/>
    <x v="10"/>
    <s v="CHEVROLET"/>
    <n v="161006.56875000001"/>
    <n v="656906.80050000001"/>
    <n v="0.24509803921568629"/>
    <n v="2018"/>
  </r>
  <r>
    <s v="FL"/>
    <x v="8"/>
    <x v="11"/>
    <s v="CHEVROLET"/>
    <n v="196359.36300000001"/>
    <n v="332544.08250000002"/>
    <n v="0.59047619047619049"/>
    <n v="2018"/>
  </r>
  <r>
    <s v="FL"/>
    <x v="8"/>
    <x v="12"/>
    <s v="CHEVROLET"/>
    <n v="488068.47000000003"/>
    <n v="344518.92"/>
    <n v="1.4166666666666667"/>
    <n v="2018"/>
  </r>
  <r>
    <s v="GA"/>
    <x v="9"/>
    <x v="13"/>
    <s v="CHEVROLET"/>
    <n v="281016.73574999999"/>
    <n v="110089.03049999999"/>
    <n v="2.5526315789473686"/>
    <n v="2018"/>
  </r>
  <r>
    <s v="HI"/>
    <x v="10"/>
    <x v="14"/>
    <s v="CHEVROLET"/>
    <n v="466748.56800000003"/>
    <n v="300509.35200000001"/>
    <n v="1.5531914893617023"/>
    <n v="2018"/>
  </r>
  <r>
    <s v="IA"/>
    <x v="11"/>
    <x v="15"/>
    <s v="CHEVROLET"/>
    <n v="35960.355000000003"/>
    <n v="45549.783000000003"/>
    <n v="0.78947368421052633"/>
    <n v="2018"/>
  </r>
  <r>
    <s v="ID"/>
    <x v="12"/>
    <x v="16"/>
    <s v="CHEVROLET"/>
    <n v="509405.31450000004"/>
    <n v="147891.86550000001"/>
    <n v="3.4444444444444442"/>
    <n v="2018"/>
  </r>
  <r>
    <s v="IL"/>
    <x v="13"/>
    <x v="17"/>
    <s v="CHEVROLET"/>
    <n v="188392.66875000001"/>
    <n v="493894.29375000001"/>
    <n v="0.3814432989690722"/>
    <n v="2018"/>
  </r>
  <r>
    <s v="IL"/>
    <x v="13"/>
    <x v="18"/>
    <s v="CHEVROLET"/>
    <n v="437757.18975000002"/>
    <n v="437757.18975000002"/>
    <n v="1"/>
    <n v="2018"/>
  </r>
  <r>
    <s v="IN"/>
    <x v="14"/>
    <x v="19"/>
    <s v="CHEVROLET"/>
    <n v="339717.26699999999"/>
    <n v="385289.09550000005"/>
    <n v="0.88172043010752676"/>
    <n v="2018"/>
  </r>
  <r>
    <s v="KS"/>
    <x v="15"/>
    <x v="20"/>
    <s v="CHEVROLET"/>
    <n v="214340.83650000003"/>
    <n v="277382.25900000002"/>
    <n v="0.77272727272727282"/>
    <n v="2018"/>
  </r>
  <r>
    <s v="KY"/>
    <x v="16"/>
    <x v="21"/>
    <s v="CHEVROLET"/>
    <n v="80648.507249999995"/>
    <n v="252351.78074999998"/>
    <n v="0.31958762886597941"/>
    <n v="2018"/>
  </r>
  <r>
    <s v="LA"/>
    <x v="17"/>
    <x v="22"/>
    <s v="CHEVROLET"/>
    <n v="51346.183499999999"/>
    <n v="90269.903250000003"/>
    <n v="0.5688073394495412"/>
    <n v="2018"/>
  </r>
  <r>
    <s v="MA"/>
    <x v="18"/>
    <x v="23"/>
    <s v="CHEVROLET"/>
    <n v="280263.39525"/>
    <n v="200785.71599999996"/>
    <n v="1.3958333333333337"/>
    <n v="2018"/>
  </r>
  <r>
    <s v="MD"/>
    <x v="19"/>
    <x v="24"/>
    <s v="CHEVROLET"/>
    <n v="337876.13025000005"/>
    <n v="150619.47975000003"/>
    <n v="2.243243243243243"/>
    <n v="2018"/>
  </r>
  <r>
    <s v="MD"/>
    <x v="19"/>
    <x v="25"/>
    <s v="CHEVROLET"/>
    <n v="229525.65000000002"/>
    <n v="157267.57500000001"/>
    <n v="1.4594594594594594"/>
    <n v="2018"/>
  </r>
  <r>
    <s v="ME"/>
    <x v="20"/>
    <x v="26"/>
    <s v="CHEVROLET"/>
    <n v="647992.74375000002"/>
    <n v="688918.60124999995"/>
    <n v="0.94059405940594065"/>
    <n v="2018"/>
  </r>
  <r>
    <s v="MI"/>
    <x v="21"/>
    <x v="27"/>
    <s v="CHEVROLET"/>
    <n v="444063.70800000004"/>
    <n v="590402.88450000004"/>
    <n v="0.75213675213675213"/>
    <n v="2018"/>
  </r>
  <r>
    <s v="MN"/>
    <x v="22"/>
    <x v="28"/>
    <s v="CHEVROLET"/>
    <n v="38176.218000000008"/>
    <n v="23770.098000000002"/>
    <n v="1.6060606060606062"/>
    <n v="2018"/>
  </r>
  <r>
    <s v="MO"/>
    <x v="23"/>
    <x v="29"/>
    <s v="CHEVROLET"/>
    <n v="81246.09825000001"/>
    <n v="71229.456000000006"/>
    <n v="1.140625"/>
    <n v="2018"/>
  </r>
  <r>
    <s v="MS"/>
    <x v="24"/>
    <x v="30"/>
    <s v="CHEVROLET"/>
    <n v="680361.12"/>
    <n v="715796.59499999997"/>
    <n v="0.95049504950495056"/>
    <n v="2018"/>
  </r>
  <r>
    <s v="MT"/>
    <x v="25"/>
    <x v="31"/>
    <s v="CHEVROLET"/>
    <n v="80930.178"/>
    <n v="234119.44349999999"/>
    <n v="0.34567901234567899"/>
    <n v="2018"/>
  </r>
  <r>
    <s v="NC"/>
    <x v="26"/>
    <x v="32"/>
    <s v="CHEVROLET"/>
    <n v="79479.886500000008"/>
    <n v="60015.424500000001"/>
    <n v="1.3243243243243243"/>
    <n v="2018"/>
  </r>
  <r>
    <s v="ND"/>
    <x v="27"/>
    <x v="33"/>
    <s v="CHEVROLET"/>
    <n v="78862.193999999989"/>
    <n v="97897.895999999993"/>
    <n v="0.80555555555555547"/>
    <n v="2018"/>
  </r>
  <r>
    <s v="NE"/>
    <x v="28"/>
    <x v="34"/>
    <s v="CHEVROLET"/>
    <n v="225064.50749999998"/>
    <n v="231494.92199999996"/>
    <n v="0.97222222222222232"/>
    <n v="2018"/>
  </r>
  <r>
    <s v="NH"/>
    <x v="29"/>
    <x v="35"/>
    <s v="CHEVROLET"/>
    <n v="316355.24700000003"/>
    <n v="243350.19000000006"/>
    <n v="1.2999999999999998"/>
    <n v="2018"/>
  </r>
  <r>
    <s v="NJ"/>
    <x v="30"/>
    <x v="36"/>
    <s v="CHEVROLET"/>
    <n v="551778.77700000012"/>
    <n v="563155.6590000001"/>
    <n v="0.97979797979797978"/>
    <n v="2018"/>
  </r>
  <r>
    <s v="NM"/>
    <x v="31"/>
    <x v="37"/>
    <s v="CHEVROLET"/>
    <n v="129307.7925"/>
    <n v="87666.3"/>
    <n v="1.4749999999999999"/>
    <n v="2018"/>
  </r>
  <r>
    <s v="NV"/>
    <x v="32"/>
    <x v="38"/>
    <s v="CHEVROLET"/>
    <n v="472743.47250000003"/>
    <n v="349102.87199999997"/>
    <n v="1.354166666666667"/>
    <n v="2018"/>
  </r>
  <r>
    <s v="NY"/>
    <x v="33"/>
    <x v="39"/>
    <s v="CHEVROLET"/>
    <n v="282074.78474999999"/>
    <n v="441739.75724999997"/>
    <n v="0.63855421686746994"/>
    <n v="2018"/>
  </r>
  <r>
    <s v="NY"/>
    <x v="33"/>
    <x v="40"/>
    <s v="CHEVROLET"/>
    <n v="189847.21274999998"/>
    <n v="260239.99949999998"/>
    <n v="0.72950819672131151"/>
    <n v="2018"/>
  </r>
  <r>
    <s v="NY"/>
    <x v="33"/>
    <x v="41"/>
    <s v="CHEVROLET"/>
    <n v="360916.21575000003"/>
    <n v="242258.82975"/>
    <n v="1.489795918367347"/>
    <n v="2018"/>
  </r>
  <r>
    <s v="OH"/>
    <x v="34"/>
    <x v="42"/>
    <s v="CHEVROLET"/>
    <n v="334057.35825000005"/>
    <n v="373103.02350000001"/>
    <n v="0.89534883720930247"/>
    <n v="2018"/>
  </r>
  <r>
    <s v="OK"/>
    <x v="35"/>
    <x v="43"/>
    <s v="CHEVROLET"/>
    <n v="72066.266999999993"/>
    <n v="125258.0355"/>
    <n v="0.57534246575342463"/>
    <n v="2018"/>
  </r>
  <r>
    <s v="OR"/>
    <x v="36"/>
    <x v="44"/>
    <s v="CHEVROLET"/>
    <n v="270042.33599999995"/>
    <n v="151898.81399999998"/>
    <n v="1.7777777777777777"/>
    <n v="2018"/>
  </r>
  <r>
    <s v="PA"/>
    <x v="37"/>
    <x v="45"/>
    <s v="CHEVROLET"/>
    <n v="387704.79900000006"/>
    <n v="768229.87950000016"/>
    <n v="0.50467289719626163"/>
    <n v="2018"/>
  </r>
  <r>
    <s v="RI"/>
    <x v="38"/>
    <x v="46"/>
    <s v="CHEVROLET"/>
    <n v="145909.51200000002"/>
    <n v="151669.09800000003"/>
    <n v="0.96202531645569611"/>
    <n v="2018"/>
  </r>
  <r>
    <s v="SC"/>
    <x v="39"/>
    <x v="47"/>
    <s v="CHEVROLET"/>
    <n v="185486.96250000002"/>
    <n v="107582.43825000001"/>
    <n v="1.7241379310344829"/>
    <n v="2018"/>
  </r>
  <r>
    <s v="SD"/>
    <x v="40"/>
    <x v="48"/>
    <s v="CHEVROLET"/>
    <n v="215017.52400000003"/>
    <n v="98160.173999999999"/>
    <n v="2.1904761904761907"/>
    <n v="2018"/>
  </r>
  <r>
    <s v="TN"/>
    <x v="41"/>
    <x v="49"/>
    <s v="CHEVROLET"/>
    <n v="541695.67424999992"/>
    <n v="170421.111"/>
    <n v="3.1785714285714279"/>
    <n v="2018"/>
  </r>
  <r>
    <s v="TX"/>
    <x v="42"/>
    <x v="50"/>
    <s v="CHEVROLET"/>
    <n v="476490.72824999999"/>
    <n v="541763.43074999994"/>
    <n v="0.87951807228915668"/>
    <n v="2018"/>
  </r>
  <r>
    <s v="TX"/>
    <x v="42"/>
    <x v="51"/>
    <s v="CHEVROLET"/>
    <n v="127415.28150000001"/>
    <n v="186222.3345"/>
    <n v="0.6842105263157896"/>
    <n v="2018"/>
  </r>
  <r>
    <s v="UT"/>
    <x v="43"/>
    <x v="52"/>
    <s v="CHEVROLET"/>
    <n v="119961.37125"/>
    <n v="215930.46825000001"/>
    <n v="0.55555555555555558"/>
    <n v="2018"/>
  </r>
  <r>
    <s v="VA"/>
    <x v="44"/>
    <x v="53"/>
    <s v="CHEVROLET"/>
    <n v="215687.48850000001"/>
    <n v="213392.94075000004"/>
    <n v="1.0107526881720428"/>
    <n v="2018"/>
  </r>
  <r>
    <s v="VT"/>
    <x v="45"/>
    <x v="54"/>
    <s v="CHEVROLET"/>
    <n v="93685.599000000017"/>
    <n v="337937.33925000008"/>
    <n v="0.2772277227722772"/>
    <n v="2018"/>
  </r>
  <r>
    <s v="WA"/>
    <x v="46"/>
    <x v="55"/>
    <s v="CHEVROLET"/>
    <n v="42616.489500000003"/>
    <n v="54090.159750000006"/>
    <n v="0.78787878787878785"/>
    <n v="2018"/>
  </r>
  <r>
    <s v="WI"/>
    <x v="47"/>
    <x v="56"/>
    <s v="CHEVROLET"/>
    <n v="380488.48200000002"/>
    <n v="181596.77549999999"/>
    <n v="2.0952380952380953"/>
    <n v="2018"/>
  </r>
  <r>
    <s v="WV"/>
    <x v="48"/>
    <x v="57"/>
    <s v="CHEVROLET"/>
    <n v="25473.690000000002"/>
    <n v="29294.743500000004"/>
    <n v="0.86956521739130432"/>
    <n v="2018"/>
  </r>
  <r>
    <s v="WY"/>
    <x v="49"/>
    <x v="58"/>
    <s v="CHEVROLET"/>
    <n v="553415.53050000011"/>
    <n v="180707.11200000002"/>
    <n v="3.0625"/>
    <n v="20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CF5BB7-8B4C-4391-928D-BC88A57373C4}"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compact="0" outline="1" outlineData="1" compactData="0" multipleFieldFilters="0" chartFormat="51">
  <location ref="A3:C112" firstHeaderRow="1" firstDataRow="1" firstDataCol="2"/>
  <pivotFields count="8">
    <pivotField compact="0" showAll="0"/>
    <pivotField axis="axisRow" compact="0" showAll="0">
      <items count="51">
        <item x="1"/>
        <item x="0"/>
        <item x="3"/>
        <item x="2"/>
        <item x="4"/>
        <item x="5"/>
        <item x="6"/>
        <item x="7"/>
        <item x="8"/>
        <item x="9"/>
        <item x="10"/>
        <item x="12"/>
        <item x="13"/>
        <item x="14"/>
        <item x="11"/>
        <item x="15"/>
        <item x="16"/>
        <item x="17"/>
        <item x="20"/>
        <item x="19"/>
        <item x="18"/>
        <item x="21"/>
        <item x="22"/>
        <item x="24"/>
        <item x="23"/>
        <item x="25"/>
        <item x="28"/>
        <item x="32"/>
        <item x="29"/>
        <item x="30"/>
        <item x="31"/>
        <item x="33"/>
        <item x="26"/>
        <item x="27"/>
        <item x="34"/>
        <item x="35"/>
        <item x="36"/>
        <item x="37"/>
        <item x="38"/>
        <item x="39"/>
        <item x="40"/>
        <item x="41"/>
        <item x="42"/>
        <item x="43"/>
        <item x="45"/>
        <item x="44"/>
        <item x="46"/>
        <item x="48"/>
        <item x="47"/>
        <item x="49"/>
        <item t="default"/>
      </items>
    </pivotField>
    <pivotField name="SELLERS" axis="axisRow" compact="0" showAll="0">
      <items count="60">
        <item x="40"/>
        <item x="2"/>
        <item x="10"/>
        <item x="56"/>
        <item x="42"/>
        <item x="52"/>
        <item x="17"/>
        <item x="24"/>
        <item x="44"/>
        <item x="37"/>
        <item x="21"/>
        <item x="34"/>
        <item x="18"/>
        <item x="20"/>
        <item x="4"/>
        <item x="48"/>
        <item x="23"/>
        <item x="25"/>
        <item x="54"/>
        <item x="53"/>
        <item x="33"/>
        <item x="45"/>
        <item x="13"/>
        <item x="26"/>
        <item x="58"/>
        <item x="14"/>
        <item x="7"/>
        <item x="1"/>
        <item x="29"/>
        <item x="57"/>
        <item x="0"/>
        <item x="8"/>
        <item x="47"/>
        <item x="27"/>
        <item x="32"/>
        <item x="49"/>
        <item x="3"/>
        <item x="46"/>
        <item x="16"/>
        <item x="9"/>
        <item x="43"/>
        <item x="35"/>
        <item x="11"/>
        <item x="22"/>
        <item x="28"/>
        <item x="15"/>
        <item x="39"/>
        <item x="31"/>
        <item x="12"/>
        <item x="6"/>
        <item x="19"/>
        <item x="51"/>
        <item x="30"/>
        <item x="5"/>
        <item x="41"/>
        <item x="50"/>
        <item x="38"/>
        <item x="36"/>
        <item x="55"/>
        <item t="default"/>
      </items>
    </pivotField>
    <pivotField compact="0" showAll="0"/>
    <pivotField dataField="1" compact="0" numFmtId="164" showAll="0"/>
    <pivotField compact="0" numFmtId="44" showAll="0"/>
    <pivotField compact="0" numFmtId="9" showAll="0"/>
    <pivotField compact="0" showAll="0"/>
  </pivotFields>
  <rowFields count="2">
    <field x="1"/>
    <field x="2"/>
  </rowFields>
  <rowItems count="109">
    <i>
      <x/>
    </i>
    <i r="1">
      <x v="27"/>
    </i>
    <i>
      <x v="1"/>
    </i>
    <i r="1">
      <x v="30"/>
    </i>
    <i>
      <x v="2"/>
    </i>
    <i r="1">
      <x v="36"/>
    </i>
    <i>
      <x v="3"/>
    </i>
    <i r="1">
      <x v="1"/>
    </i>
    <i>
      <x v="4"/>
    </i>
    <i r="1">
      <x v="14"/>
    </i>
    <i r="1">
      <x v="26"/>
    </i>
    <i r="1">
      <x v="49"/>
    </i>
    <i r="1">
      <x v="53"/>
    </i>
    <i>
      <x v="5"/>
    </i>
    <i r="1">
      <x v="31"/>
    </i>
    <i>
      <x v="6"/>
    </i>
    <i r="1">
      <x v="39"/>
    </i>
    <i>
      <x v="7"/>
    </i>
    <i r="1">
      <x v="2"/>
    </i>
    <i>
      <x v="8"/>
    </i>
    <i r="1">
      <x v="42"/>
    </i>
    <i r="1">
      <x v="48"/>
    </i>
    <i>
      <x v="9"/>
    </i>
    <i r="1">
      <x v="22"/>
    </i>
    <i>
      <x v="10"/>
    </i>
    <i r="1">
      <x v="25"/>
    </i>
    <i>
      <x v="11"/>
    </i>
    <i r="1">
      <x v="38"/>
    </i>
    <i>
      <x v="12"/>
    </i>
    <i r="1">
      <x v="6"/>
    </i>
    <i r="1">
      <x v="12"/>
    </i>
    <i>
      <x v="13"/>
    </i>
    <i r="1">
      <x v="50"/>
    </i>
    <i>
      <x v="14"/>
    </i>
    <i r="1">
      <x v="45"/>
    </i>
    <i>
      <x v="15"/>
    </i>
    <i r="1">
      <x v="13"/>
    </i>
    <i>
      <x v="16"/>
    </i>
    <i r="1">
      <x v="10"/>
    </i>
    <i>
      <x v="17"/>
    </i>
    <i r="1">
      <x v="43"/>
    </i>
    <i>
      <x v="18"/>
    </i>
    <i r="1">
      <x v="23"/>
    </i>
    <i>
      <x v="19"/>
    </i>
    <i r="1">
      <x v="7"/>
    </i>
    <i r="1">
      <x v="17"/>
    </i>
    <i>
      <x v="20"/>
    </i>
    <i r="1">
      <x v="16"/>
    </i>
    <i>
      <x v="21"/>
    </i>
    <i r="1">
      <x v="33"/>
    </i>
    <i>
      <x v="22"/>
    </i>
    <i r="1">
      <x v="44"/>
    </i>
    <i>
      <x v="23"/>
    </i>
    <i r="1">
      <x v="52"/>
    </i>
    <i>
      <x v="24"/>
    </i>
    <i r="1">
      <x v="28"/>
    </i>
    <i>
      <x v="25"/>
    </i>
    <i r="1">
      <x v="47"/>
    </i>
    <i>
      <x v="26"/>
    </i>
    <i r="1">
      <x v="11"/>
    </i>
    <i>
      <x v="27"/>
    </i>
    <i r="1">
      <x v="56"/>
    </i>
    <i>
      <x v="28"/>
    </i>
    <i r="1">
      <x v="41"/>
    </i>
    <i>
      <x v="29"/>
    </i>
    <i r="1">
      <x v="57"/>
    </i>
    <i>
      <x v="30"/>
    </i>
    <i r="1">
      <x v="9"/>
    </i>
    <i>
      <x v="31"/>
    </i>
    <i r="1">
      <x/>
    </i>
    <i r="1">
      <x v="46"/>
    </i>
    <i r="1">
      <x v="54"/>
    </i>
    <i>
      <x v="32"/>
    </i>
    <i r="1">
      <x v="34"/>
    </i>
    <i>
      <x v="33"/>
    </i>
    <i r="1">
      <x v="20"/>
    </i>
    <i>
      <x v="34"/>
    </i>
    <i r="1">
      <x v="4"/>
    </i>
    <i>
      <x v="35"/>
    </i>
    <i r="1">
      <x v="40"/>
    </i>
    <i>
      <x v="36"/>
    </i>
    <i r="1">
      <x v="8"/>
    </i>
    <i>
      <x v="37"/>
    </i>
    <i r="1">
      <x v="21"/>
    </i>
    <i>
      <x v="38"/>
    </i>
    <i r="1">
      <x v="37"/>
    </i>
    <i>
      <x v="39"/>
    </i>
    <i r="1">
      <x v="32"/>
    </i>
    <i>
      <x v="40"/>
    </i>
    <i r="1">
      <x v="15"/>
    </i>
    <i>
      <x v="41"/>
    </i>
    <i r="1">
      <x v="35"/>
    </i>
    <i>
      <x v="42"/>
    </i>
    <i r="1">
      <x v="51"/>
    </i>
    <i r="1">
      <x v="55"/>
    </i>
    <i>
      <x v="43"/>
    </i>
    <i r="1">
      <x v="5"/>
    </i>
    <i>
      <x v="44"/>
    </i>
    <i r="1">
      <x v="18"/>
    </i>
    <i>
      <x v="45"/>
    </i>
    <i r="1">
      <x v="19"/>
    </i>
    <i>
      <x v="46"/>
    </i>
    <i r="1">
      <x v="58"/>
    </i>
    <i>
      <x v="47"/>
    </i>
    <i r="1">
      <x v="29"/>
    </i>
    <i>
      <x v="48"/>
    </i>
    <i r="1">
      <x v="3"/>
    </i>
    <i>
      <x v="49"/>
    </i>
    <i r="1">
      <x v="24"/>
    </i>
  </rowItems>
  <colItems count="1">
    <i/>
  </colItems>
  <dataFields count="1">
    <dataField name="Sum of NET SALE AMOUNT" fld="4" baseField="2" baseItem="26"/>
  </dataFields>
  <formats count="1">
    <format dxfId="5">
      <pivotArea outline="0" collapsedLevelsAreSubtotals="1" fieldPosition="0"/>
    </format>
  </formats>
  <chartFormats count="2">
    <chartFormat chart="39" format="0" series="1">
      <pivotArea type="data" outline="0" fieldPosition="0">
        <references count="1">
          <reference field="4294967294" count="1" selected="0">
            <x v="0"/>
          </reference>
        </references>
      </pivotArea>
    </chartFormat>
    <chartFormat chart="4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FBECE74-F8D7-44A6-BDCE-CB09A3ED18C7}" sourceName="STATE">
  <pivotTables>
    <pivotTable tabId="38" name="PivotTable1"/>
  </pivotTables>
  <data>
    <tabular pivotCacheId="1872809093">
      <items count="50">
        <i x="1" s="1"/>
        <i x="0" s="1"/>
        <i x="3" s="1"/>
        <i x="2" s="1"/>
        <i x="4" s="1"/>
        <i x="5" s="1"/>
        <i x="6" s="1"/>
        <i x="7" s="1"/>
        <i x="8" s="1"/>
        <i x="9" s="1"/>
        <i x="10" s="1"/>
        <i x="12" s="1"/>
        <i x="13" s="1"/>
        <i x="14" s="1"/>
        <i x="11" s="1"/>
        <i x="15" s="1"/>
        <i x="16" s="1"/>
        <i x="17" s="1"/>
        <i x="20" s="1"/>
        <i x="19" s="1"/>
        <i x="18" s="1"/>
        <i x="21" s="1"/>
        <i x="22" s="1"/>
        <i x="24" s="1"/>
        <i x="23" s="1"/>
        <i x="25" s="1"/>
        <i x="28" s="1"/>
        <i x="32" s="1"/>
        <i x="29" s="1"/>
        <i x="30" s="1"/>
        <i x="31" s="1"/>
        <i x="33" s="1"/>
        <i x="26" s="1"/>
        <i x="27" s="1"/>
        <i x="34" s="1"/>
        <i x="35" s="1"/>
        <i x="36" s="1"/>
        <i x="37" s="1"/>
        <i x="38" s="1"/>
        <i x="39" s="1"/>
        <i x="40" s="1"/>
        <i x="41" s="1"/>
        <i x="42" s="1"/>
        <i x="43" s="1"/>
        <i x="45" s="1"/>
        <i x="44" s="1"/>
        <i x="46" s="1"/>
        <i x="48" s="1"/>
        <i x="47" s="1"/>
        <i x="4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RS" xr10:uid="{C5B089A9-FD6B-4B3F-AE57-3036339E5034}" sourceName="SALERS">
  <pivotTables>
    <pivotTable tabId="38" name="PivotTable1"/>
  </pivotTables>
  <data>
    <tabular pivotCacheId="1872809093">
      <items count="59">
        <i x="40" s="1"/>
        <i x="2" s="1"/>
        <i x="10" s="1"/>
        <i x="56" s="1"/>
        <i x="42" s="1"/>
        <i x="52" s="1"/>
        <i x="17" s="1"/>
        <i x="24" s="1"/>
        <i x="44" s="1"/>
        <i x="37" s="1"/>
        <i x="21" s="1"/>
        <i x="34" s="1"/>
        <i x="18" s="1"/>
        <i x="20" s="1"/>
        <i x="4" s="1"/>
        <i x="48" s="1"/>
        <i x="23" s="1"/>
        <i x="25" s="1"/>
        <i x="54" s="1"/>
        <i x="53" s="1"/>
        <i x="33" s="1"/>
        <i x="45" s="1"/>
        <i x="13" s="1"/>
        <i x="26" s="1"/>
        <i x="58" s="1"/>
        <i x="14" s="1"/>
        <i x="7" s="1"/>
        <i x="1" s="1"/>
        <i x="29" s="1"/>
        <i x="57" s="1"/>
        <i x="0" s="1"/>
        <i x="8" s="1"/>
        <i x="47" s="1"/>
        <i x="27" s="1"/>
        <i x="32" s="1"/>
        <i x="49" s="1"/>
        <i x="3" s="1"/>
        <i x="46" s="1"/>
        <i x="16" s="1"/>
        <i x="9" s="1"/>
        <i x="43" s="1"/>
        <i x="35" s="1"/>
        <i x="11" s="1"/>
        <i x="22" s="1"/>
        <i x="28" s="1"/>
        <i x="15" s="1"/>
        <i x="39" s="1"/>
        <i x="31" s="1"/>
        <i x="12" s="1"/>
        <i x="6" s="1"/>
        <i x="19" s="1"/>
        <i x="51" s="1"/>
        <i x="30" s="1"/>
        <i x="5" s="1"/>
        <i x="41" s="1"/>
        <i x="50" s="1"/>
        <i x="38" s="1"/>
        <i x="36" s="1"/>
        <i x="5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E029879D-2B17-4DA6-98C0-C9C0A7269457}" cache="Slicer_STATE" caption="STATE" columnCount="2" rowHeight="241300"/>
  <slicer name="SELLERS" xr10:uid="{09B61271-E8DB-4B38-BF85-1C38B3B3B5CB}" cache="Slicer_SALERS" caption="SELLERS" startItem="8"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C3F2B658-2FE6-4A5B-8461-D2E035B897D7}" cache="Slicer_STATE" caption="STATE" columnCount="2" rowHeight="241300"/>
  <slicer name="SELLERS 1" xr10:uid="{55BF86BD-8E81-4478-8B06-A51614E5A885}" cache="Slicer_SALERS" caption="SELLERS"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EA7644-58AE-4300-A30B-428FDA52117B}" name="Table_Data" displayName="Table_Data" ref="A1:H886" totalsRowShown="0" headerRowCellStyle="Normal 2">
  <autoFilter ref="A1:H886" xr:uid="{C9EA7644-58AE-4300-A30B-428FDA52117B}"/>
  <tableColumns count="8">
    <tableColumn id="1" xr3:uid="{22E82B1A-38E1-4377-8003-AB921BD77DE8}" name="CODE" dataDxfId="4" dataCellStyle="Normal 2"/>
    <tableColumn id="2" xr3:uid="{2821657A-AC3B-4974-A6F8-E3BD410C2F3B}" name="STATE" dataDxfId="3" dataCellStyle="Normal 2"/>
    <tableColumn id="3" xr3:uid="{B0E46F90-9DA0-4F36-A561-214AF80C00F1}" name="SALERS" dataCellStyle="Normal 2"/>
    <tableColumn id="4" xr3:uid="{6893C767-802C-4070-8C4D-4BA4A86232E4}" name="PRODUCTS" dataCellStyle="Normal 2"/>
    <tableColumn id="5" xr3:uid="{8A929359-A93A-4BE0-8E0D-E88A352C2DEB}" name="NET SALE AMOUNT" dataDxfId="2" dataCellStyle="ParaBirimi 2"/>
    <tableColumn id="6" xr3:uid="{18E54892-8FE5-409F-BFE5-3CA3B7E34E2E}" name="TARGET SALE AMOUNT" dataDxfId="1" dataCellStyle="ParaBirimi 2"/>
    <tableColumn id="7" xr3:uid="{B9DE26B5-19FF-4AE8-9F23-E36B4FF2542A}" name="TARGET REALIZATION" dataDxfId="0" dataCellStyle="Yüzde 2">
      <calculatedColumnFormula>E2/F2</calculatedColumnFormula>
    </tableColumn>
    <tableColumn id="8" xr3:uid="{D158860B-0ED7-4ADF-AF5E-0BCF9F1BA074}" name="YEAR" dataCellStyle="Normal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FC6B1-7140-4E9A-B53F-87D21B3BBE6E}">
  <sheetPr codeName="Sheet6"/>
  <dimension ref="A3:C112"/>
  <sheetViews>
    <sheetView topLeftCell="A31" workbookViewId="0">
      <selection activeCell="H32" sqref="H32"/>
    </sheetView>
  </sheetViews>
  <sheetFormatPr defaultRowHeight="15" x14ac:dyDescent="0.25"/>
  <cols>
    <col min="1" max="2" width="15.42578125" bestFit="1" customWidth="1"/>
    <col min="3" max="3" width="24.85546875" bestFit="1" customWidth="1"/>
    <col min="4" max="885" width="20.42578125" bestFit="1" customWidth="1"/>
    <col min="886" max="886" width="12.7109375" bestFit="1" customWidth="1"/>
  </cols>
  <sheetData>
    <row r="3" spans="1:3" x14ac:dyDescent="0.25">
      <c r="A3" s="20" t="s">
        <v>1</v>
      </c>
      <c r="B3" s="20" t="s">
        <v>177</v>
      </c>
      <c r="C3" t="s">
        <v>176</v>
      </c>
    </row>
    <row r="4" spans="1:3" x14ac:dyDescent="0.25">
      <c r="A4" t="s">
        <v>13</v>
      </c>
      <c r="C4" s="7">
        <v>5309338.0092500011</v>
      </c>
    </row>
    <row r="5" spans="1:3" x14ac:dyDescent="0.25">
      <c r="B5" t="s">
        <v>14</v>
      </c>
      <c r="C5" s="7">
        <v>5309338.0092500011</v>
      </c>
    </row>
    <row r="6" spans="1:3" x14ac:dyDescent="0.25">
      <c r="A6" t="s">
        <v>9</v>
      </c>
      <c r="C6" s="7">
        <v>5866408.0639999984</v>
      </c>
    </row>
    <row r="7" spans="1:3" x14ac:dyDescent="0.25">
      <c r="B7" t="s">
        <v>10</v>
      </c>
      <c r="C7" s="7">
        <v>5866408.0639999984</v>
      </c>
    </row>
    <row r="8" spans="1:3" x14ac:dyDescent="0.25">
      <c r="A8" t="s">
        <v>19</v>
      </c>
      <c r="C8" s="7">
        <v>5125823.7252500001</v>
      </c>
    </row>
    <row r="9" spans="1:3" x14ac:dyDescent="0.25">
      <c r="B9" t="s">
        <v>20</v>
      </c>
      <c r="C9" s="7">
        <v>5125823.7252500001</v>
      </c>
    </row>
    <row r="10" spans="1:3" x14ac:dyDescent="0.25">
      <c r="A10" t="s">
        <v>16</v>
      </c>
      <c r="C10" s="7">
        <v>4118857.6814999999</v>
      </c>
    </row>
    <row r="11" spans="1:3" x14ac:dyDescent="0.25">
      <c r="B11" t="s">
        <v>17</v>
      </c>
      <c r="C11" s="7">
        <v>4118857.6814999999</v>
      </c>
    </row>
    <row r="12" spans="1:3" x14ac:dyDescent="0.25">
      <c r="A12" t="s">
        <v>22</v>
      </c>
      <c r="C12" s="7">
        <v>22727369.940750003</v>
      </c>
    </row>
    <row r="13" spans="1:3" x14ac:dyDescent="0.25">
      <c r="B13" t="s">
        <v>23</v>
      </c>
      <c r="C13" s="7">
        <v>6218783.5189999994</v>
      </c>
    </row>
    <row r="14" spans="1:3" x14ac:dyDescent="0.25">
      <c r="B14" t="s">
        <v>26</v>
      </c>
      <c r="C14" s="7">
        <v>4869388.7572500007</v>
      </c>
    </row>
    <row r="15" spans="1:3" x14ac:dyDescent="0.25">
      <c r="B15" t="s">
        <v>25</v>
      </c>
      <c r="C15" s="7">
        <v>7427165.9112500018</v>
      </c>
    </row>
    <row r="16" spans="1:3" x14ac:dyDescent="0.25">
      <c r="B16" t="s">
        <v>24</v>
      </c>
      <c r="C16" s="7">
        <v>4212031.7532500001</v>
      </c>
    </row>
    <row r="17" spans="1:3" x14ac:dyDescent="0.25">
      <c r="A17" t="s">
        <v>28</v>
      </c>
      <c r="C17" s="7">
        <v>1862561.61775</v>
      </c>
    </row>
    <row r="18" spans="1:3" x14ac:dyDescent="0.25">
      <c r="B18" t="s">
        <v>29</v>
      </c>
      <c r="C18" s="7">
        <v>1862561.61775</v>
      </c>
    </row>
    <row r="19" spans="1:3" x14ac:dyDescent="0.25">
      <c r="A19" t="s">
        <v>31</v>
      </c>
      <c r="C19" s="7">
        <v>5832908.45175</v>
      </c>
    </row>
    <row r="20" spans="1:3" x14ac:dyDescent="0.25">
      <c r="B20" t="s">
        <v>32</v>
      </c>
      <c r="C20" s="7">
        <v>5832908.45175</v>
      </c>
    </row>
    <row r="21" spans="1:3" x14ac:dyDescent="0.25">
      <c r="A21" t="s">
        <v>34</v>
      </c>
      <c r="C21" s="7">
        <v>3796909.1097499994</v>
      </c>
    </row>
    <row r="22" spans="1:3" x14ac:dyDescent="0.25">
      <c r="B22" t="s">
        <v>35</v>
      </c>
      <c r="C22" s="7">
        <v>3796909.1097499994</v>
      </c>
    </row>
    <row r="23" spans="1:3" x14ac:dyDescent="0.25">
      <c r="A23" t="s">
        <v>37</v>
      </c>
      <c r="C23" s="7">
        <v>7874881.6712500006</v>
      </c>
    </row>
    <row r="24" spans="1:3" x14ac:dyDescent="0.25">
      <c r="B24" t="s">
        <v>38</v>
      </c>
      <c r="C24" s="7">
        <v>4232472.5965</v>
      </c>
    </row>
    <row r="25" spans="1:3" x14ac:dyDescent="0.25">
      <c r="B25" t="s">
        <v>39</v>
      </c>
      <c r="C25" s="7">
        <v>3642409.0747500001</v>
      </c>
    </row>
    <row r="26" spans="1:3" x14ac:dyDescent="0.25">
      <c r="A26" t="s">
        <v>41</v>
      </c>
      <c r="C26" s="7">
        <v>6775839.3190000001</v>
      </c>
    </row>
    <row r="27" spans="1:3" x14ac:dyDescent="0.25">
      <c r="B27" t="s">
        <v>42</v>
      </c>
      <c r="C27" s="7">
        <v>6775839.3190000001</v>
      </c>
    </row>
    <row r="28" spans="1:3" x14ac:dyDescent="0.25">
      <c r="A28" t="s">
        <v>44</v>
      </c>
      <c r="C28" s="7">
        <v>7723112.5587499999</v>
      </c>
    </row>
    <row r="29" spans="1:3" x14ac:dyDescent="0.25">
      <c r="B29" t="s">
        <v>45</v>
      </c>
      <c r="C29" s="7">
        <v>7723112.5587499999</v>
      </c>
    </row>
    <row r="30" spans="1:3" x14ac:dyDescent="0.25">
      <c r="A30" t="s">
        <v>50</v>
      </c>
      <c r="C30" s="7">
        <v>5985513.3652499989</v>
      </c>
    </row>
    <row r="31" spans="1:3" x14ac:dyDescent="0.25">
      <c r="B31" t="s">
        <v>51</v>
      </c>
      <c r="C31" s="7">
        <v>5985513.3652499989</v>
      </c>
    </row>
    <row r="32" spans="1:3" x14ac:dyDescent="0.25">
      <c r="A32" t="s">
        <v>53</v>
      </c>
      <c r="C32" s="7">
        <v>9305896.8040000014</v>
      </c>
    </row>
    <row r="33" spans="1:3" x14ac:dyDescent="0.25">
      <c r="B33" t="s">
        <v>54</v>
      </c>
      <c r="C33" s="7">
        <v>5769820.2980000004</v>
      </c>
    </row>
    <row r="34" spans="1:3" x14ac:dyDescent="0.25">
      <c r="B34" t="s">
        <v>55</v>
      </c>
      <c r="C34" s="7">
        <v>3536076.5060000005</v>
      </c>
    </row>
    <row r="35" spans="1:3" x14ac:dyDescent="0.25">
      <c r="A35" t="s">
        <v>57</v>
      </c>
      <c r="C35" s="7">
        <v>5705775.3520000009</v>
      </c>
    </row>
    <row r="36" spans="1:3" x14ac:dyDescent="0.25">
      <c r="B36" t="s">
        <v>58</v>
      </c>
      <c r="C36" s="7">
        <v>5705775.3520000009</v>
      </c>
    </row>
    <row r="37" spans="1:3" x14ac:dyDescent="0.25">
      <c r="A37" t="s">
        <v>47</v>
      </c>
      <c r="C37" s="7">
        <v>4033467.3852499998</v>
      </c>
    </row>
    <row r="38" spans="1:3" x14ac:dyDescent="0.25">
      <c r="B38" t="s">
        <v>48</v>
      </c>
      <c r="C38" s="7">
        <v>4033467.3852499998</v>
      </c>
    </row>
    <row r="39" spans="1:3" x14ac:dyDescent="0.25">
      <c r="A39" t="s">
        <v>60</v>
      </c>
      <c r="C39" s="7">
        <v>3390106.4745000009</v>
      </c>
    </row>
    <row r="40" spans="1:3" x14ac:dyDescent="0.25">
      <c r="B40" t="s">
        <v>61</v>
      </c>
      <c r="C40" s="7">
        <v>3390106.4745000009</v>
      </c>
    </row>
    <row r="41" spans="1:3" x14ac:dyDescent="0.25">
      <c r="A41" t="s">
        <v>63</v>
      </c>
      <c r="C41" s="7">
        <v>5437743.9367500003</v>
      </c>
    </row>
    <row r="42" spans="1:3" x14ac:dyDescent="0.25">
      <c r="B42" t="s">
        <v>64</v>
      </c>
      <c r="C42" s="7">
        <v>5437743.9367500003</v>
      </c>
    </row>
    <row r="43" spans="1:3" x14ac:dyDescent="0.25">
      <c r="A43" t="s">
        <v>66</v>
      </c>
      <c r="C43" s="7">
        <v>4141951.7455000002</v>
      </c>
    </row>
    <row r="44" spans="1:3" x14ac:dyDescent="0.25">
      <c r="B44" t="s">
        <v>67</v>
      </c>
      <c r="C44" s="7">
        <v>4141951.7455000002</v>
      </c>
    </row>
    <row r="45" spans="1:3" x14ac:dyDescent="0.25">
      <c r="A45" t="s">
        <v>76</v>
      </c>
      <c r="C45" s="7">
        <v>6623436.5897499993</v>
      </c>
    </row>
    <row r="46" spans="1:3" x14ac:dyDescent="0.25">
      <c r="B46" t="s">
        <v>77</v>
      </c>
      <c r="C46" s="7">
        <v>6623436.5897499993</v>
      </c>
    </row>
    <row r="47" spans="1:3" x14ac:dyDescent="0.25">
      <c r="A47" t="s">
        <v>72</v>
      </c>
      <c r="C47" s="7">
        <v>11487264.329</v>
      </c>
    </row>
    <row r="48" spans="1:3" x14ac:dyDescent="0.25">
      <c r="B48" t="s">
        <v>73</v>
      </c>
      <c r="C48" s="7">
        <v>5517731.6550000003</v>
      </c>
    </row>
    <row r="49" spans="1:3" x14ac:dyDescent="0.25">
      <c r="B49" t="s">
        <v>74</v>
      </c>
      <c r="C49" s="7">
        <v>5969532.6740000006</v>
      </c>
    </row>
    <row r="50" spans="1:3" x14ac:dyDescent="0.25">
      <c r="A50" t="s">
        <v>69</v>
      </c>
      <c r="C50" s="7">
        <v>4992330.9479999999</v>
      </c>
    </row>
    <row r="51" spans="1:3" x14ac:dyDescent="0.25">
      <c r="B51" t="s">
        <v>70</v>
      </c>
      <c r="C51" s="7">
        <v>4992330.9479999999</v>
      </c>
    </row>
    <row r="52" spans="1:3" x14ac:dyDescent="0.25">
      <c r="A52" t="s">
        <v>79</v>
      </c>
      <c r="C52" s="7">
        <v>3483421.1549999998</v>
      </c>
    </row>
    <row r="53" spans="1:3" x14ac:dyDescent="0.25">
      <c r="B53" t="s">
        <v>80</v>
      </c>
      <c r="C53" s="7">
        <v>3483421.1549999998</v>
      </c>
    </row>
    <row r="54" spans="1:3" x14ac:dyDescent="0.25">
      <c r="A54" t="s">
        <v>82</v>
      </c>
      <c r="C54" s="7">
        <v>1983542.9410000001</v>
      </c>
    </row>
    <row r="55" spans="1:3" x14ac:dyDescent="0.25">
      <c r="B55" t="s">
        <v>83</v>
      </c>
      <c r="C55" s="7">
        <v>1983542.9410000001</v>
      </c>
    </row>
    <row r="56" spans="1:3" x14ac:dyDescent="0.25">
      <c r="A56" t="s">
        <v>88</v>
      </c>
      <c r="C56" s="7">
        <v>7109412.1297500012</v>
      </c>
    </row>
    <row r="57" spans="1:3" x14ac:dyDescent="0.25">
      <c r="B57" t="s">
        <v>89</v>
      </c>
      <c r="C57" s="7">
        <v>7109412.1297500012</v>
      </c>
    </row>
    <row r="58" spans="1:3" x14ac:dyDescent="0.25">
      <c r="A58" t="s">
        <v>85</v>
      </c>
      <c r="C58" s="7">
        <v>3569902.5419999999</v>
      </c>
    </row>
    <row r="59" spans="1:3" x14ac:dyDescent="0.25">
      <c r="B59" t="s">
        <v>86</v>
      </c>
      <c r="C59" s="7">
        <v>3569902.5419999999</v>
      </c>
    </row>
    <row r="60" spans="1:3" x14ac:dyDescent="0.25">
      <c r="A60" t="s">
        <v>91</v>
      </c>
      <c r="C60" s="7">
        <v>5649905.75825</v>
      </c>
    </row>
    <row r="61" spans="1:3" x14ac:dyDescent="0.25">
      <c r="B61" t="s">
        <v>92</v>
      </c>
      <c r="C61" s="7">
        <v>5649905.75825</v>
      </c>
    </row>
    <row r="62" spans="1:3" x14ac:dyDescent="0.25">
      <c r="A62" t="s">
        <v>100</v>
      </c>
      <c r="C62" s="7">
        <v>4131157.8587499997</v>
      </c>
    </row>
    <row r="63" spans="1:3" x14ac:dyDescent="0.25">
      <c r="B63" t="s">
        <v>101</v>
      </c>
      <c r="C63" s="7">
        <v>4131157.8587499997</v>
      </c>
    </row>
    <row r="64" spans="1:3" x14ac:dyDescent="0.25">
      <c r="A64" t="s">
        <v>112</v>
      </c>
      <c r="C64" s="7">
        <v>6974962.3902499992</v>
      </c>
    </row>
    <row r="65" spans="1:3" x14ac:dyDescent="0.25">
      <c r="B65" t="s">
        <v>113</v>
      </c>
      <c r="C65" s="7">
        <v>6974962.3902499992</v>
      </c>
    </row>
    <row r="66" spans="1:3" x14ac:dyDescent="0.25">
      <c r="A66" t="s">
        <v>103</v>
      </c>
      <c r="C66" s="7">
        <v>5092892.2315000007</v>
      </c>
    </row>
    <row r="67" spans="1:3" x14ac:dyDescent="0.25">
      <c r="B67" t="s">
        <v>104</v>
      </c>
      <c r="C67" s="7">
        <v>5092892.2315000007</v>
      </c>
    </row>
    <row r="68" spans="1:3" x14ac:dyDescent="0.25">
      <c r="A68" t="s">
        <v>106</v>
      </c>
      <c r="C68" s="7">
        <v>4335236.0272500003</v>
      </c>
    </row>
    <row r="69" spans="1:3" x14ac:dyDescent="0.25">
      <c r="B69" t="s">
        <v>107</v>
      </c>
      <c r="C69" s="7">
        <v>4335236.0272500003</v>
      </c>
    </row>
    <row r="70" spans="1:3" x14ac:dyDescent="0.25">
      <c r="A70" t="s">
        <v>109</v>
      </c>
      <c r="C70" s="7">
        <v>4087025.6682500001</v>
      </c>
    </row>
    <row r="71" spans="1:3" x14ac:dyDescent="0.25">
      <c r="B71" t="s">
        <v>110</v>
      </c>
      <c r="C71" s="7">
        <v>4087025.6682500001</v>
      </c>
    </row>
    <row r="72" spans="1:3" x14ac:dyDescent="0.25">
      <c r="A72" t="s">
        <v>115</v>
      </c>
      <c r="C72" s="7">
        <v>16201222.90725</v>
      </c>
    </row>
    <row r="73" spans="1:3" x14ac:dyDescent="0.25">
      <c r="B73" t="s">
        <v>117</v>
      </c>
      <c r="C73" s="7">
        <v>3328690.6432500002</v>
      </c>
    </row>
    <row r="74" spans="1:3" x14ac:dyDescent="0.25">
      <c r="B74" t="s">
        <v>116</v>
      </c>
      <c r="C74" s="7">
        <v>6387397.6654999992</v>
      </c>
    </row>
    <row r="75" spans="1:3" x14ac:dyDescent="0.25">
      <c r="B75" t="s">
        <v>118</v>
      </c>
      <c r="C75" s="7">
        <v>6485134.5985000003</v>
      </c>
    </row>
    <row r="76" spans="1:3" x14ac:dyDescent="0.25">
      <c r="A76" t="s">
        <v>94</v>
      </c>
      <c r="C76" s="7">
        <v>3936041.3307499997</v>
      </c>
    </row>
    <row r="77" spans="1:3" x14ac:dyDescent="0.25">
      <c r="B77" t="s">
        <v>95</v>
      </c>
      <c r="C77" s="7">
        <v>3936041.3307499997</v>
      </c>
    </row>
    <row r="78" spans="1:3" x14ac:dyDescent="0.25">
      <c r="A78" t="s">
        <v>97</v>
      </c>
      <c r="C78" s="7">
        <v>3194928.1115000001</v>
      </c>
    </row>
    <row r="79" spans="1:3" x14ac:dyDescent="0.25">
      <c r="B79" t="s">
        <v>98</v>
      </c>
      <c r="C79" s="7">
        <v>3194928.1115000001</v>
      </c>
    </row>
    <row r="80" spans="1:3" x14ac:dyDescent="0.25">
      <c r="A80" t="s">
        <v>120</v>
      </c>
      <c r="C80" s="7">
        <v>4599000.5079999994</v>
      </c>
    </row>
    <row r="81" spans="1:3" x14ac:dyDescent="0.25">
      <c r="B81" t="s">
        <v>121</v>
      </c>
      <c r="C81" s="7">
        <v>4599000.5079999994</v>
      </c>
    </row>
    <row r="82" spans="1:3" x14ac:dyDescent="0.25">
      <c r="A82" t="s">
        <v>123</v>
      </c>
      <c r="C82" s="7">
        <v>4036689.97</v>
      </c>
    </row>
    <row r="83" spans="1:3" x14ac:dyDescent="0.25">
      <c r="B83" t="s">
        <v>124</v>
      </c>
      <c r="C83" s="7">
        <v>4036689.97</v>
      </c>
    </row>
    <row r="84" spans="1:3" x14ac:dyDescent="0.25">
      <c r="A84" t="s">
        <v>126</v>
      </c>
      <c r="C84" s="7">
        <v>3471518.81</v>
      </c>
    </row>
    <row r="85" spans="1:3" x14ac:dyDescent="0.25">
      <c r="B85" t="s">
        <v>127</v>
      </c>
      <c r="C85" s="7">
        <v>3471518.81</v>
      </c>
    </row>
    <row r="86" spans="1:3" x14ac:dyDescent="0.25">
      <c r="A86" t="s">
        <v>129</v>
      </c>
      <c r="C86" s="7">
        <v>8104397.8752499996</v>
      </c>
    </row>
    <row r="87" spans="1:3" x14ac:dyDescent="0.25">
      <c r="B87" t="s">
        <v>130</v>
      </c>
      <c r="C87" s="7">
        <v>8104397.8752499996</v>
      </c>
    </row>
    <row r="88" spans="1:3" x14ac:dyDescent="0.25">
      <c r="A88" t="s">
        <v>132</v>
      </c>
      <c r="C88" s="7">
        <v>3876522.14175</v>
      </c>
    </row>
    <row r="89" spans="1:3" x14ac:dyDescent="0.25">
      <c r="B89" t="s">
        <v>133</v>
      </c>
      <c r="C89" s="7">
        <v>3876522.14175</v>
      </c>
    </row>
    <row r="90" spans="1:3" x14ac:dyDescent="0.25">
      <c r="A90" t="s">
        <v>135</v>
      </c>
      <c r="C90" s="7">
        <v>4898864.977500001</v>
      </c>
    </row>
    <row r="91" spans="1:3" x14ac:dyDescent="0.25">
      <c r="B91" t="s">
        <v>136</v>
      </c>
      <c r="C91" s="7">
        <v>4898864.977500001</v>
      </c>
    </row>
    <row r="92" spans="1:3" x14ac:dyDescent="0.25">
      <c r="A92" t="s">
        <v>138</v>
      </c>
      <c r="C92" s="7">
        <v>4421114.4020000007</v>
      </c>
    </row>
    <row r="93" spans="1:3" x14ac:dyDescent="0.25">
      <c r="B93" t="s">
        <v>139</v>
      </c>
      <c r="C93" s="7">
        <v>4421114.4020000007</v>
      </c>
    </row>
    <row r="94" spans="1:3" x14ac:dyDescent="0.25">
      <c r="A94" t="s">
        <v>141</v>
      </c>
      <c r="C94" s="7">
        <v>7803351.1692500012</v>
      </c>
    </row>
    <row r="95" spans="1:3" x14ac:dyDescent="0.25">
      <c r="B95" t="s">
        <v>142</v>
      </c>
      <c r="C95" s="7">
        <v>7803351.1692500012</v>
      </c>
    </row>
    <row r="96" spans="1:3" x14ac:dyDescent="0.25">
      <c r="A96" t="s">
        <v>144</v>
      </c>
      <c r="C96" s="7">
        <v>10004173.672</v>
      </c>
    </row>
    <row r="97" spans="1:3" x14ac:dyDescent="0.25">
      <c r="B97" t="s">
        <v>146</v>
      </c>
      <c r="C97" s="7">
        <v>4411301.7039999999</v>
      </c>
    </row>
    <row r="98" spans="1:3" x14ac:dyDescent="0.25">
      <c r="B98" t="s">
        <v>145</v>
      </c>
      <c r="C98" s="7">
        <v>5592871.9680000003</v>
      </c>
    </row>
    <row r="99" spans="1:3" x14ac:dyDescent="0.25">
      <c r="A99" t="s">
        <v>148</v>
      </c>
      <c r="C99" s="7">
        <v>4447487.6522500003</v>
      </c>
    </row>
    <row r="100" spans="1:3" x14ac:dyDescent="0.25">
      <c r="B100" t="s">
        <v>149</v>
      </c>
      <c r="C100" s="7">
        <v>4447487.6522500003</v>
      </c>
    </row>
    <row r="101" spans="1:3" x14ac:dyDescent="0.25">
      <c r="A101" t="s">
        <v>154</v>
      </c>
      <c r="C101" s="7">
        <v>4391938.2482499992</v>
      </c>
    </row>
    <row r="102" spans="1:3" x14ac:dyDescent="0.25">
      <c r="B102" t="s">
        <v>155</v>
      </c>
      <c r="C102" s="7">
        <v>4391938.2482499992</v>
      </c>
    </row>
    <row r="103" spans="1:3" x14ac:dyDescent="0.25">
      <c r="A103" t="s">
        <v>151</v>
      </c>
      <c r="C103" s="7">
        <v>3942655.9272500002</v>
      </c>
    </row>
    <row r="104" spans="1:3" x14ac:dyDescent="0.25">
      <c r="B104" t="s">
        <v>152</v>
      </c>
      <c r="C104" s="7">
        <v>3942655.9272500002</v>
      </c>
    </row>
    <row r="105" spans="1:3" x14ac:dyDescent="0.25">
      <c r="A105" t="s">
        <v>157</v>
      </c>
      <c r="C105" s="7">
        <v>3526848.7365000001</v>
      </c>
    </row>
    <row r="106" spans="1:3" x14ac:dyDescent="0.25">
      <c r="B106" t="s">
        <v>158</v>
      </c>
      <c r="C106" s="7">
        <v>3526848.7365000001</v>
      </c>
    </row>
    <row r="107" spans="1:3" x14ac:dyDescent="0.25">
      <c r="A107" t="s">
        <v>163</v>
      </c>
      <c r="C107" s="7">
        <v>3493066.5662499997</v>
      </c>
    </row>
    <row r="108" spans="1:3" x14ac:dyDescent="0.25">
      <c r="B108" t="s">
        <v>164</v>
      </c>
      <c r="C108" s="7">
        <v>3493066.5662499997</v>
      </c>
    </row>
    <row r="109" spans="1:3" x14ac:dyDescent="0.25">
      <c r="A109" t="s">
        <v>160</v>
      </c>
      <c r="C109" s="7">
        <v>4729355.6555000003</v>
      </c>
    </row>
    <row r="110" spans="1:3" x14ac:dyDescent="0.25">
      <c r="B110" t="s">
        <v>161</v>
      </c>
      <c r="C110" s="7">
        <v>4729355.6555000003</v>
      </c>
    </row>
    <row r="111" spans="1:3" x14ac:dyDescent="0.25">
      <c r="A111" t="s">
        <v>166</v>
      </c>
      <c r="C111" s="7">
        <v>4466399.5630000001</v>
      </c>
    </row>
    <row r="112" spans="1:3" x14ac:dyDescent="0.25">
      <c r="B112" t="s">
        <v>167</v>
      </c>
      <c r="C112" s="7">
        <v>4466399.5630000001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9438-33F6-4497-B329-7F3319F3E6E2}">
  <sheetPr codeName="Sheet2"/>
  <dimension ref="A1:H886"/>
  <sheetViews>
    <sheetView zoomScale="90" zoomScaleNormal="90" workbookViewId="0">
      <pane ySplit="1" topLeftCell="A310" activePane="bottomLeft" state="frozen"/>
      <selection activeCell="B3" sqref="B3"/>
      <selection pane="bottomLeft" activeCell="B331" sqref="B331"/>
    </sheetView>
  </sheetViews>
  <sheetFormatPr defaultColWidth="32.5703125" defaultRowHeight="15" x14ac:dyDescent="0.25"/>
  <cols>
    <col min="1" max="16384" width="32.5703125" style="1"/>
  </cols>
  <sheetData>
    <row r="1" spans="1:8" x14ac:dyDescent="0.25">
      <c r="A1" s="1" t="s">
        <v>0</v>
      </c>
      <c r="B1" s="1" t="s">
        <v>1</v>
      </c>
      <c r="C1" s="1" t="s">
        <v>2</v>
      </c>
      <c r="D1" s="1" t="s">
        <v>3</v>
      </c>
      <c r="E1" s="1" t="s">
        <v>4</v>
      </c>
      <c r="F1" s="1" t="s">
        <v>5</v>
      </c>
      <c r="G1" s="1" t="s">
        <v>6</v>
      </c>
      <c r="H1" s="1" t="s">
        <v>7</v>
      </c>
    </row>
    <row r="2" spans="1:8" x14ac:dyDescent="0.25">
      <c r="A2" s="2" t="s">
        <v>8</v>
      </c>
      <c r="B2" s="3" t="s">
        <v>9</v>
      </c>
      <c r="C2" s="1" t="s">
        <v>10</v>
      </c>
      <c r="D2" s="1" t="s">
        <v>11</v>
      </c>
      <c r="E2" s="4">
        <v>841828</v>
      </c>
      <c r="F2" s="5">
        <v>942847.3600000001</v>
      </c>
      <c r="G2" s="6">
        <f>E2/F2</f>
        <v>0.89285714285714279</v>
      </c>
      <c r="H2" s="1">
        <v>2020</v>
      </c>
    </row>
    <row r="3" spans="1:8" x14ac:dyDescent="0.25">
      <c r="A3" s="2" t="s">
        <v>12</v>
      </c>
      <c r="B3" s="3" t="s">
        <v>13</v>
      </c>
      <c r="C3" s="1" t="s">
        <v>14</v>
      </c>
      <c r="D3" s="1" t="s">
        <v>11</v>
      </c>
      <c r="E3" s="4">
        <v>452292</v>
      </c>
      <c r="F3" s="5">
        <v>429677.39999999997</v>
      </c>
      <c r="G3" s="6">
        <f t="shared" ref="G3:G66" si="0">E3/F3</f>
        <v>1.0526315789473686</v>
      </c>
      <c r="H3" s="1">
        <v>2020</v>
      </c>
    </row>
    <row r="4" spans="1:8" x14ac:dyDescent="0.25">
      <c r="A4" s="2" t="s">
        <v>15</v>
      </c>
      <c r="B4" s="3" t="s">
        <v>16</v>
      </c>
      <c r="C4" s="1" t="s">
        <v>17</v>
      </c>
      <c r="D4" s="1" t="s">
        <v>11</v>
      </c>
      <c r="E4" s="4">
        <v>706778</v>
      </c>
      <c r="F4" s="5">
        <v>841065.82</v>
      </c>
      <c r="G4" s="6">
        <f t="shared" si="0"/>
        <v>0.84033613445378152</v>
      </c>
      <c r="H4" s="1">
        <v>2020</v>
      </c>
    </row>
    <row r="5" spans="1:8" x14ac:dyDescent="0.25">
      <c r="A5" s="2" t="s">
        <v>18</v>
      </c>
      <c r="B5" s="3" t="s">
        <v>19</v>
      </c>
      <c r="C5" s="1" t="s">
        <v>20</v>
      </c>
      <c r="D5" s="1" t="s">
        <v>11</v>
      </c>
      <c r="E5" s="4">
        <v>863404</v>
      </c>
      <c r="F5" s="5">
        <v>725259.36</v>
      </c>
      <c r="G5" s="6">
        <f t="shared" si="0"/>
        <v>1.1904761904761905</v>
      </c>
      <c r="H5" s="1">
        <v>2020</v>
      </c>
    </row>
    <row r="6" spans="1:8" x14ac:dyDescent="0.25">
      <c r="A6" s="2" t="s">
        <v>21</v>
      </c>
      <c r="B6" s="3" t="s">
        <v>22</v>
      </c>
      <c r="C6" s="1" t="s">
        <v>23</v>
      </c>
      <c r="D6" s="1" t="s">
        <v>11</v>
      </c>
      <c r="E6" s="4">
        <v>550669</v>
      </c>
      <c r="F6" s="5">
        <v>286347.88</v>
      </c>
      <c r="G6" s="6">
        <f t="shared" si="0"/>
        <v>1.9230769230769231</v>
      </c>
      <c r="H6" s="1">
        <v>2020</v>
      </c>
    </row>
    <row r="7" spans="1:8" x14ac:dyDescent="0.25">
      <c r="A7" s="2" t="s">
        <v>21</v>
      </c>
      <c r="B7" s="3" t="s">
        <v>22</v>
      </c>
      <c r="C7" s="1" t="s">
        <v>24</v>
      </c>
      <c r="D7" s="1" t="s">
        <v>11</v>
      </c>
      <c r="E7" s="4">
        <v>404305</v>
      </c>
      <c r="F7" s="5">
        <v>436649.4</v>
      </c>
      <c r="G7" s="6">
        <f t="shared" si="0"/>
        <v>0.92592592592592593</v>
      </c>
      <c r="H7" s="1">
        <v>2020</v>
      </c>
    </row>
    <row r="8" spans="1:8" x14ac:dyDescent="0.25">
      <c r="A8" s="2" t="s">
        <v>21</v>
      </c>
      <c r="B8" s="3" t="s">
        <v>22</v>
      </c>
      <c r="C8" s="1" t="s">
        <v>25</v>
      </c>
      <c r="D8" s="1" t="s">
        <v>11</v>
      </c>
      <c r="E8" s="4">
        <v>449815</v>
      </c>
      <c r="F8" s="5">
        <v>211413.05</v>
      </c>
      <c r="G8" s="6">
        <f t="shared" si="0"/>
        <v>2.1276595744680851</v>
      </c>
      <c r="H8" s="1">
        <v>2020</v>
      </c>
    </row>
    <row r="9" spans="1:8" x14ac:dyDescent="0.25">
      <c r="A9" s="2" t="s">
        <v>21</v>
      </c>
      <c r="B9" s="3" t="s">
        <v>22</v>
      </c>
      <c r="C9" s="1" t="s">
        <v>26</v>
      </c>
      <c r="D9" s="1" t="s">
        <v>11</v>
      </c>
      <c r="E9" s="4">
        <v>507487</v>
      </c>
      <c r="F9" s="5">
        <v>182695.32</v>
      </c>
      <c r="G9" s="6">
        <f t="shared" si="0"/>
        <v>2.7777777777777777</v>
      </c>
      <c r="H9" s="1">
        <v>2020</v>
      </c>
    </row>
    <row r="10" spans="1:8" x14ac:dyDescent="0.25">
      <c r="A10" s="2" t="s">
        <v>27</v>
      </c>
      <c r="B10" s="3" t="s">
        <v>28</v>
      </c>
      <c r="C10" s="1" t="s">
        <v>29</v>
      </c>
      <c r="D10" s="1" t="s">
        <v>11</v>
      </c>
      <c r="E10" s="4">
        <v>285129</v>
      </c>
      <c r="F10" s="5">
        <v>210995.46</v>
      </c>
      <c r="G10" s="6">
        <f t="shared" si="0"/>
        <v>1.3513513513513513</v>
      </c>
      <c r="H10" s="1">
        <v>2020</v>
      </c>
    </row>
    <row r="11" spans="1:8" x14ac:dyDescent="0.25">
      <c r="A11" s="2" t="s">
        <v>30</v>
      </c>
      <c r="B11" s="3" t="s">
        <v>31</v>
      </c>
      <c r="C11" s="1" t="s">
        <v>32</v>
      </c>
      <c r="D11" s="1" t="s">
        <v>11</v>
      </c>
      <c r="E11" s="4">
        <v>932763</v>
      </c>
      <c r="F11" s="5">
        <v>1119315.5999999999</v>
      </c>
      <c r="G11" s="6">
        <f t="shared" si="0"/>
        <v>0.83333333333333348</v>
      </c>
      <c r="H11" s="1">
        <v>2020</v>
      </c>
    </row>
    <row r="12" spans="1:8" x14ac:dyDescent="0.25">
      <c r="A12" s="2" t="s">
        <v>33</v>
      </c>
      <c r="B12" s="3" t="s">
        <v>34</v>
      </c>
      <c r="C12" s="1" t="s">
        <v>35</v>
      </c>
      <c r="D12" s="1" t="s">
        <v>11</v>
      </c>
      <c r="E12" s="4">
        <v>460305</v>
      </c>
      <c r="F12" s="5">
        <v>276183</v>
      </c>
      <c r="G12" s="6">
        <f t="shared" si="0"/>
        <v>1.6666666666666667</v>
      </c>
      <c r="H12" s="1">
        <v>2020</v>
      </c>
    </row>
    <row r="13" spans="1:8" x14ac:dyDescent="0.25">
      <c r="A13" s="2" t="s">
        <v>36</v>
      </c>
      <c r="B13" s="3" t="s">
        <v>37</v>
      </c>
      <c r="C13" s="1" t="s">
        <v>38</v>
      </c>
      <c r="D13" s="1" t="s">
        <v>11</v>
      </c>
      <c r="E13" s="4">
        <v>216707</v>
      </c>
      <c r="F13" s="5">
        <v>138692.48000000001</v>
      </c>
      <c r="G13" s="6">
        <f t="shared" si="0"/>
        <v>1.5624999999999998</v>
      </c>
      <c r="H13" s="1">
        <v>2020</v>
      </c>
    </row>
    <row r="14" spans="1:8" x14ac:dyDescent="0.25">
      <c r="A14" s="2" t="s">
        <v>36</v>
      </c>
      <c r="B14" s="3" t="s">
        <v>37</v>
      </c>
      <c r="C14" s="1" t="s">
        <v>39</v>
      </c>
      <c r="D14" s="1" t="s">
        <v>11</v>
      </c>
      <c r="E14" s="4">
        <v>331880</v>
      </c>
      <c r="F14" s="5">
        <v>102882.8</v>
      </c>
      <c r="G14" s="6">
        <f t="shared" si="0"/>
        <v>3.225806451612903</v>
      </c>
      <c r="H14" s="1">
        <v>2020</v>
      </c>
    </row>
    <row r="15" spans="1:8" x14ac:dyDescent="0.25">
      <c r="A15" s="2" t="s">
        <v>40</v>
      </c>
      <c r="B15" s="3" t="s">
        <v>41</v>
      </c>
      <c r="C15" s="1" t="s">
        <v>42</v>
      </c>
      <c r="D15" s="1" t="s">
        <v>11</v>
      </c>
      <c r="E15" s="4">
        <v>510634</v>
      </c>
      <c r="F15" s="5">
        <v>127658.5</v>
      </c>
      <c r="G15" s="6">
        <f t="shared" si="0"/>
        <v>4</v>
      </c>
      <c r="H15" s="1">
        <v>2020</v>
      </c>
    </row>
    <row r="16" spans="1:8" x14ac:dyDescent="0.25">
      <c r="A16" s="2" t="s">
        <v>43</v>
      </c>
      <c r="B16" s="3" t="s">
        <v>44</v>
      </c>
      <c r="C16" s="1" t="s">
        <v>45</v>
      </c>
      <c r="D16" s="1" t="s">
        <v>11</v>
      </c>
      <c r="E16" s="4">
        <v>761173</v>
      </c>
      <c r="F16" s="5">
        <v>829678.57000000007</v>
      </c>
      <c r="G16" s="6">
        <f t="shared" si="0"/>
        <v>0.9174311926605504</v>
      </c>
      <c r="H16" s="1">
        <v>2020</v>
      </c>
    </row>
    <row r="17" spans="1:8" x14ac:dyDescent="0.25">
      <c r="A17" s="2" t="s">
        <v>46</v>
      </c>
      <c r="B17" s="3" t="s">
        <v>47</v>
      </c>
      <c r="C17" s="1" t="s">
        <v>48</v>
      </c>
      <c r="D17" s="1" t="s">
        <v>11</v>
      </c>
      <c r="E17" s="4">
        <v>487419</v>
      </c>
      <c r="F17" s="5">
        <v>472796.43</v>
      </c>
      <c r="G17" s="6">
        <f t="shared" si="0"/>
        <v>1.0309278350515465</v>
      </c>
      <c r="H17" s="1">
        <v>2020</v>
      </c>
    </row>
    <row r="18" spans="1:8" x14ac:dyDescent="0.25">
      <c r="A18" s="2" t="s">
        <v>49</v>
      </c>
      <c r="B18" s="3" t="s">
        <v>50</v>
      </c>
      <c r="C18" s="1" t="s">
        <v>51</v>
      </c>
      <c r="D18" s="1" t="s">
        <v>11</v>
      </c>
      <c r="E18" s="4">
        <v>742605</v>
      </c>
      <c r="F18" s="5">
        <v>683196.6</v>
      </c>
      <c r="G18" s="6">
        <f t="shared" si="0"/>
        <v>1.0869565217391304</v>
      </c>
      <c r="H18" s="1">
        <v>2020</v>
      </c>
    </row>
    <row r="19" spans="1:8" x14ac:dyDescent="0.25">
      <c r="A19" s="2" t="s">
        <v>52</v>
      </c>
      <c r="B19" s="3" t="s">
        <v>53</v>
      </c>
      <c r="C19" s="1" t="s">
        <v>54</v>
      </c>
      <c r="D19" s="1" t="s">
        <v>11</v>
      </c>
      <c r="E19" s="4">
        <v>262230</v>
      </c>
      <c r="F19" s="5">
        <v>138981.9</v>
      </c>
      <c r="G19" s="6">
        <f t="shared" si="0"/>
        <v>1.8867924528301887</v>
      </c>
      <c r="H19" s="1">
        <v>2020</v>
      </c>
    </row>
    <row r="20" spans="1:8" x14ac:dyDescent="0.25">
      <c r="A20" s="2" t="s">
        <v>52</v>
      </c>
      <c r="B20" s="3" t="s">
        <v>53</v>
      </c>
      <c r="C20" s="1" t="s">
        <v>55</v>
      </c>
      <c r="D20" s="1" t="s">
        <v>11</v>
      </c>
      <c r="E20" s="4">
        <v>148109</v>
      </c>
      <c r="F20" s="5">
        <v>119968.29000000001</v>
      </c>
      <c r="G20" s="6">
        <f t="shared" si="0"/>
        <v>1.2345679012345678</v>
      </c>
      <c r="H20" s="1">
        <v>2020</v>
      </c>
    </row>
    <row r="21" spans="1:8" x14ac:dyDescent="0.25">
      <c r="A21" s="2" t="s">
        <v>56</v>
      </c>
      <c r="B21" s="3" t="s">
        <v>57</v>
      </c>
      <c r="C21" s="1" t="s">
        <v>58</v>
      </c>
      <c r="D21" s="1" t="s">
        <v>11</v>
      </c>
      <c r="E21" s="4">
        <v>578004</v>
      </c>
      <c r="F21" s="5">
        <v>606904.20000000007</v>
      </c>
      <c r="G21" s="6">
        <f t="shared" si="0"/>
        <v>0.95238095238095222</v>
      </c>
      <c r="H21" s="1">
        <v>2020</v>
      </c>
    </row>
    <row r="22" spans="1:8" x14ac:dyDescent="0.25">
      <c r="A22" s="2" t="s">
        <v>59</v>
      </c>
      <c r="B22" s="3" t="s">
        <v>60</v>
      </c>
      <c r="C22" s="1" t="s">
        <v>61</v>
      </c>
      <c r="D22" s="1" t="s">
        <v>11</v>
      </c>
      <c r="E22" s="4">
        <v>72652</v>
      </c>
      <c r="F22" s="5">
        <v>55215.520000000004</v>
      </c>
      <c r="G22" s="6">
        <f t="shared" si="0"/>
        <v>1.3157894736842104</v>
      </c>
      <c r="H22" s="1">
        <v>2020</v>
      </c>
    </row>
    <row r="23" spans="1:8" x14ac:dyDescent="0.25">
      <c r="A23" s="2" t="s">
        <v>62</v>
      </c>
      <c r="B23" s="3" t="s">
        <v>63</v>
      </c>
      <c r="C23" s="1" t="s">
        <v>64</v>
      </c>
      <c r="D23" s="1" t="s">
        <v>11</v>
      </c>
      <c r="E23" s="4">
        <v>933746</v>
      </c>
      <c r="F23" s="5">
        <v>1064470.44</v>
      </c>
      <c r="G23" s="6">
        <f t="shared" si="0"/>
        <v>0.87719298245614041</v>
      </c>
      <c r="H23" s="1">
        <v>2020</v>
      </c>
    </row>
    <row r="24" spans="1:8" x14ac:dyDescent="0.25">
      <c r="A24" s="2" t="s">
        <v>65</v>
      </c>
      <c r="B24" s="3" t="s">
        <v>66</v>
      </c>
      <c r="C24" s="1" t="s">
        <v>67</v>
      </c>
      <c r="D24" s="1" t="s">
        <v>11</v>
      </c>
      <c r="E24" s="4">
        <v>415410</v>
      </c>
      <c r="F24" s="5">
        <v>162009.9</v>
      </c>
      <c r="G24" s="6">
        <f t="shared" si="0"/>
        <v>2.5641025641025643</v>
      </c>
      <c r="H24" s="1">
        <v>2020</v>
      </c>
    </row>
    <row r="25" spans="1:8" x14ac:dyDescent="0.25">
      <c r="A25" s="2" t="s">
        <v>68</v>
      </c>
      <c r="B25" s="3" t="s">
        <v>69</v>
      </c>
      <c r="C25" s="1" t="s">
        <v>70</v>
      </c>
      <c r="D25" s="1" t="s">
        <v>11</v>
      </c>
      <c r="E25" s="4">
        <v>575082</v>
      </c>
      <c r="F25" s="5">
        <v>241534.44</v>
      </c>
      <c r="G25" s="6">
        <f t="shared" si="0"/>
        <v>2.3809523809523809</v>
      </c>
      <c r="H25" s="1">
        <v>2020</v>
      </c>
    </row>
    <row r="26" spans="1:8" x14ac:dyDescent="0.25">
      <c r="A26" s="2" t="s">
        <v>71</v>
      </c>
      <c r="B26" s="3" t="s">
        <v>72</v>
      </c>
      <c r="C26" s="1" t="s">
        <v>73</v>
      </c>
      <c r="D26" s="1" t="s">
        <v>11</v>
      </c>
      <c r="E26" s="4">
        <v>762623</v>
      </c>
      <c r="F26" s="5">
        <v>770249.23</v>
      </c>
      <c r="G26" s="6">
        <f t="shared" si="0"/>
        <v>0.99009900990099009</v>
      </c>
      <c r="H26" s="1">
        <v>2020</v>
      </c>
    </row>
    <row r="27" spans="1:8" x14ac:dyDescent="0.25">
      <c r="A27" s="2" t="s">
        <v>71</v>
      </c>
      <c r="B27" s="3" t="s">
        <v>72</v>
      </c>
      <c r="C27" s="1" t="s">
        <v>74</v>
      </c>
      <c r="D27" s="1" t="s">
        <v>11</v>
      </c>
      <c r="E27" s="4">
        <v>956367</v>
      </c>
      <c r="F27" s="5">
        <v>745966.26</v>
      </c>
      <c r="G27" s="6">
        <f t="shared" si="0"/>
        <v>1.2820512820512819</v>
      </c>
      <c r="H27" s="1">
        <v>2020</v>
      </c>
    </row>
    <row r="28" spans="1:8" x14ac:dyDescent="0.25">
      <c r="A28" s="2" t="s">
        <v>75</v>
      </c>
      <c r="B28" s="3" t="s">
        <v>76</v>
      </c>
      <c r="C28" s="1" t="s">
        <v>77</v>
      </c>
      <c r="D28" s="1" t="s">
        <v>11</v>
      </c>
      <c r="E28" s="4">
        <v>472841</v>
      </c>
      <c r="F28" s="5">
        <v>491754.64</v>
      </c>
      <c r="G28" s="6">
        <f t="shared" si="0"/>
        <v>0.96153846153846156</v>
      </c>
      <c r="H28" s="1">
        <v>2020</v>
      </c>
    </row>
    <row r="29" spans="1:8" x14ac:dyDescent="0.25">
      <c r="A29" s="2" t="s">
        <v>78</v>
      </c>
      <c r="B29" s="3" t="s">
        <v>79</v>
      </c>
      <c r="C29" s="1" t="s">
        <v>80</v>
      </c>
      <c r="D29" s="1" t="s">
        <v>11</v>
      </c>
      <c r="E29" s="4">
        <v>345782</v>
      </c>
      <c r="F29" s="5">
        <v>238589.58</v>
      </c>
      <c r="G29" s="6">
        <f t="shared" si="0"/>
        <v>1.4492753623188406</v>
      </c>
      <c r="H29" s="1">
        <v>2020</v>
      </c>
    </row>
    <row r="30" spans="1:8" x14ac:dyDescent="0.25">
      <c r="A30" s="2" t="s">
        <v>81</v>
      </c>
      <c r="B30" s="3" t="s">
        <v>82</v>
      </c>
      <c r="C30" s="1" t="s">
        <v>83</v>
      </c>
      <c r="D30" s="1" t="s">
        <v>11</v>
      </c>
      <c r="E30" s="4">
        <v>415808</v>
      </c>
      <c r="F30" s="5">
        <v>270275.20000000001</v>
      </c>
      <c r="G30" s="6">
        <f t="shared" si="0"/>
        <v>1.5384615384615383</v>
      </c>
      <c r="H30" s="1">
        <v>2020</v>
      </c>
    </row>
    <row r="31" spans="1:8" x14ac:dyDescent="0.25">
      <c r="A31" s="2" t="s">
        <v>84</v>
      </c>
      <c r="B31" s="3" t="s">
        <v>85</v>
      </c>
      <c r="C31" s="1" t="s">
        <v>86</v>
      </c>
      <c r="D31" s="1" t="s">
        <v>11</v>
      </c>
      <c r="E31" s="4">
        <v>103429</v>
      </c>
      <c r="F31" s="5">
        <v>25857.25</v>
      </c>
      <c r="G31" s="6">
        <f t="shared" si="0"/>
        <v>4</v>
      </c>
      <c r="H31" s="1">
        <v>2020</v>
      </c>
    </row>
    <row r="32" spans="1:8" x14ac:dyDescent="0.25">
      <c r="A32" s="2" t="s">
        <v>87</v>
      </c>
      <c r="B32" s="3" t="s">
        <v>88</v>
      </c>
      <c r="C32" s="1" t="s">
        <v>89</v>
      </c>
      <c r="D32" s="1" t="s">
        <v>11</v>
      </c>
      <c r="E32" s="4">
        <v>410839</v>
      </c>
      <c r="F32" s="5">
        <v>102709.75</v>
      </c>
      <c r="G32" s="6">
        <f t="shared" si="0"/>
        <v>4</v>
      </c>
      <c r="H32" s="1">
        <v>2020</v>
      </c>
    </row>
    <row r="33" spans="1:8" x14ac:dyDescent="0.25">
      <c r="A33" s="2" t="s">
        <v>90</v>
      </c>
      <c r="B33" s="3" t="s">
        <v>91</v>
      </c>
      <c r="C33" s="1" t="s">
        <v>92</v>
      </c>
      <c r="D33" s="1" t="s">
        <v>11</v>
      </c>
      <c r="E33" s="4">
        <v>285939</v>
      </c>
      <c r="F33" s="5">
        <v>94359.87000000001</v>
      </c>
      <c r="G33" s="6">
        <f t="shared" si="0"/>
        <v>3.0303030303030298</v>
      </c>
      <c r="H33" s="1">
        <v>2020</v>
      </c>
    </row>
    <row r="34" spans="1:8" x14ac:dyDescent="0.25">
      <c r="A34" s="2" t="s">
        <v>93</v>
      </c>
      <c r="B34" s="3" t="s">
        <v>94</v>
      </c>
      <c r="C34" s="1" t="s">
        <v>95</v>
      </c>
      <c r="D34" s="1" t="s">
        <v>11</v>
      </c>
      <c r="E34" s="4">
        <v>671208</v>
      </c>
      <c r="F34" s="5">
        <v>396012.72</v>
      </c>
      <c r="G34" s="6">
        <f t="shared" si="0"/>
        <v>1.6949152542372883</v>
      </c>
      <c r="H34" s="1">
        <v>2020</v>
      </c>
    </row>
    <row r="35" spans="1:8" x14ac:dyDescent="0.25">
      <c r="A35" s="2" t="s">
        <v>96</v>
      </c>
      <c r="B35" s="3" t="s">
        <v>97</v>
      </c>
      <c r="C35" s="1" t="s">
        <v>98</v>
      </c>
      <c r="D35" s="1" t="s">
        <v>11</v>
      </c>
      <c r="E35" s="4">
        <v>541340</v>
      </c>
      <c r="F35" s="5">
        <v>627954.39999999991</v>
      </c>
      <c r="G35" s="6">
        <f t="shared" si="0"/>
        <v>0.86206896551724155</v>
      </c>
      <c r="H35" s="1">
        <v>2020</v>
      </c>
    </row>
    <row r="36" spans="1:8" x14ac:dyDescent="0.25">
      <c r="A36" s="2" t="s">
        <v>99</v>
      </c>
      <c r="B36" s="3" t="s">
        <v>100</v>
      </c>
      <c r="C36" s="1" t="s">
        <v>101</v>
      </c>
      <c r="D36" s="1" t="s">
        <v>11</v>
      </c>
      <c r="E36" s="4">
        <v>78933</v>
      </c>
      <c r="F36" s="5">
        <v>94719.599999999991</v>
      </c>
      <c r="G36" s="6">
        <f t="shared" si="0"/>
        <v>0.83333333333333337</v>
      </c>
      <c r="H36" s="1">
        <v>2020</v>
      </c>
    </row>
    <row r="37" spans="1:8" x14ac:dyDescent="0.25">
      <c r="A37" s="2" t="s">
        <v>102</v>
      </c>
      <c r="B37" s="3" t="s">
        <v>103</v>
      </c>
      <c r="C37" s="1" t="s">
        <v>104</v>
      </c>
      <c r="D37" s="1" t="s">
        <v>11</v>
      </c>
      <c r="E37" s="4">
        <v>520424</v>
      </c>
      <c r="F37" s="5">
        <v>494402.8</v>
      </c>
      <c r="G37" s="6">
        <f t="shared" si="0"/>
        <v>1.0526315789473684</v>
      </c>
      <c r="H37" s="1">
        <v>2020</v>
      </c>
    </row>
    <row r="38" spans="1:8" x14ac:dyDescent="0.25">
      <c r="A38" s="2" t="s">
        <v>105</v>
      </c>
      <c r="B38" s="3" t="s">
        <v>106</v>
      </c>
      <c r="C38" s="1" t="s">
        <v>107</v>
      </c>
      <c r="D38" s="1" t="s">
        <v>11</v>
      </c>
      <c r="E38" s="4">
        <v>85427</v>
      </c>
      <c r="F38" s="5">
        <v>97386.78</v>
      </c>
      <c r="G38" s="6">
        <f t="shared" si="0"/>
        <v>0.87719298245614041</v>
      </c>
      <c r="H38" s="1">
        <v>2020</v>
      </c>
    </row>
    <row r="39" spans="1:8" x14ac:dyDescent="0.25">
      <c r="A39" s="2" t="s">
        <v>108</v>
      </c>
      <c r="B39" s="3" t="s">
        <v>109</v>
      </c>
      <c r="C39" s="1" t="s">
        <v>110</v>
      </c>
      <c r="D39" s="1" t="s">
        <v>11</v>
      </c>
      <c r="E39" s="4">
        <v>268537</v>
      </c>
      <c r="F39" s="5">
        <v>75190.36</v>
      </c>
      <c r="G39" s="6">
        <f t="shared" si="0"/>
        <v>3.5714285714285716</v>
      </c>
      <c r="H39" s="1">
        <v>2020</v>
      </c>
    </row>
    <row r="40" spans="1:8" x14ac:dyDescent="0.25">
      <c r="A40" s="2" t="s">
        <v>111</v>
      </c>
      <c r="B40" s="3" t="s">
        <v>112</v>
      </c>
      <c r="C40" s="1" t="s">
        <v>113</v>
      </c>
      <c r="D40" s="1" t="s">
        <v>11</v>
      </c>
      <c r="E40" s="4">
        <v>608228</v>
      </c>
      <c r="F40" s="5">
        <v>735955.88</v>
      </c>
      <c r="G40" s="6">
        <f t="shared" si="0"/>
        <v>0.82644628099173556</v>
      </c>
      <c r="H40" s="1">
        <v>2020</v>
      </c>
    </row>
    <row r="41" spans="1:8" x14ac:dyDescent="0.25">
      <c r="A41" s="2" t="s">
        <v>114</v>
      </c>
      <c r="B41" s="3" t="s">
        <v>115</v>
      </c>
      <c r="C41" s="1" t="s">
        <v>116</v>
      </c>
      <c r="D41" s="1" t="s">
        <v>11</v>
      </c>
      <c r="E41" s="4">
        <v>725463</v>
      </c>
      <c r="F41" s="5">
        <v>522333.36</v>
      </c>
      <c r="G41" s="6">
        <f t="shared" si="0"/>
        <v>1.3888888888888888</v>
      </c>
      <c r="H41" s="1">
        <v>2020</v>
      </c>
    </row>
    <row r="42" spans="1:8" x14ac:dyDescent="0.25">
      <c r="A42" s="2" t="s">
        <v>114</v>
      </c>
      <c r="B42" s="3" t="s">
        <v>115</v>
      </c>
      <c r="C42" s="1" t="s">
        <v>117</v>
      </c>
      <c r="D42" s="1" t="s">
        <v>11</v>
      </c>
      <c r="E42" s="4">
        <v>160401</v>
      </c>
      <c r="F42" s="5">
        <v>125112.78</v>
      </c>
      <c r="G42" s="6">
        <f t="shared" si="0"/>
        <v>1.2820512820512822</v>
      </c>
      <c r="H42" s="1">
        <v>2020</v>
      </c>
    </row>
    <row r="43" spans="1:8" x14ac:dyDescent="0.25">
      <c r="A43" s="2" t="s">
        <v>114</v>
      </c>
      <c r="B43" s="3" t="s">
        <v>115</v>
      </c>
      <c r="C43" s="1" t="s">
        <v>118</v>
      </c>
      <c r="D43" s="1" t="s">
        <v>11</v>
      </c>
      <c r="E43" s="4">
        <v>903012</v>
      </c>
      <c r="F43" s="5">
        <v>948162.60000000009</v>
      </c>
      <c r="G43" s="6">
        <f t="shared" si="0"/>
        <v>0.95238095238095233</v>
      </c>
      <c r="H43" s="1">
        <v>2020</v>
      </c>
    </row>
    <row r="44" spans="1:8" x14ac:dyDescent="0.25">
      <c r="A44" s="2" t="s">
        <v>119</v>
      </c>
      <c r="B44" s="3" t="s">
        <v>120</v>
      </c>
      <c r="C44" s="1" t="s">
        <v>121</v>
      </c>
      <c r="D44" s="1" t="s">
        <v>11</v>
      </c>
      <c r="E44" s="4">
        <v>352829</v>
      </c>
      <c r="F44" s="5">
        <v>370470.45</v>
      </c>
      <c r="G44" s="6">
        <f t="shared" si="0"/>
        <v>0.95238095238095233</v>
      </c>
      <c r="H44" s="1">
        <v>2020</v>
      </c>
    </row>
    <row r="45" spans="1:8" x14ac:dyDescent="0.25">
      <c r="A45" s="2" t="s">
        <v>122</v>
      </c>
      <c r="B45" s="3" t="s">
        <v>123</v>
      </c>
      <c r="C45" s="1" t="s">
        <v>124</v>
      </c>
      <c r="D45" s="1" t="s">
        <v>11</v>
      </c>
      <c r="E45" s="4">
        <v>696983</v>
      </c>
      <c r="F45" s="5">
        <v>369400.99</v>
      </c>
      <c r="G45" s="6">
        <f t="shared" si="0"/>
        <v>1.8867924528301887</v>
      </c>
      <c r="H45" s="1">
        <v>2020</v>
      </c>
    </row>
    <row r="46" spans="1:8" x14ac:dyDescent="0.25">
      <c r="A46" s="2" t="s">
        <v>125</v>
      </c>
      <c r="B46" s="3" t="s">
        <v>126</v>
      </c>
      <c r="C46" s="1" t="s">
        <v>127</v>
      </c>
      <c r="D46" s="1" t="s">
        <v>11</v>
      </c>
      <c r="E46" s="4">
        <v>646758</v>
      </c>
      <c r="F46" s="5">
        <v>472133.33999999997</v>
      </c>
      <c r="G46" s="6">
        <f t="shared" si="0"/>
        <v>1.3698630136986303</v>
      </c>
      <c r="H46" s="1">
        <v>2020</v>
      </c>
    </row>
    <row r="47" spans="1:8" x14ac:dyDescent="0.25">
      <c r="A47" s="2" t="s">
        <v>128</v>
      </c>
      <c r="B47" s="3" t="s">
        <v>129</v>
      </c>
      <c r="C47" s="1" t="s">
        <v>130</v>
      </c>
      <c r="D47" s="1" t="s">
        <v>11</v>
      </c>
      <c r="E47" s="4">
        <v>390906</v>
      </c>
      <c r="F47" s="5">
        <v>160271.46</v>
      </c>
      <c r="G47" s="6">
        <f t="shared" si="0"/>
        <v>2.4390243902439024</v>
      </c>
      <c r="H47" s="1">
        <v>2020</v>
      </c>
    </row>
    <row r="48" spans="1:8" x14ac:dyDescent="0.25">
      <c r="A48" s="2" t="s">
        <v>131</v>
      </c>
      <c r="B48" s="3" t="s">
        <v>132</v>
      </c>
      <c r="C48" s="1" t="s">
        <v>133</v>
      </c>
      <c r="D48" s="1" t="s">
        <v>11</v>
      </c>
      <c r="E48" s="4">
        <v>131185</v>
      </c>
      <c r="F48" s="5">
        <v>157422</v>
      </c>
      <c r="G48" s="6">
        <f t="shared" si="0"/>
        <v>0.83333333333333337</v>
      </c>
      <c r="H48" s="1">
        <v>2020</v>
      </c>
    </row>
    <row r="49" spans="1:8" x14ac:dyDescent="0.25">
      <c r="A49" s="2" t="s">
        <v>134</v>
      </c>
      <c r="B49" s="3" t="s">
        <v>135</v>
      </c>
      <c r="C49" s="1" t="s">
        <v>136</v>
      </c>
      <c r="D49" s="1" t="s">
        <v>11</v>
      </c>
      <c r="E49" s="4">
        <v>993125</v>
      </c>
      <c r="F49" s="5">
        <v>506493.75</v>
      </c>
      <c r="G49" s="6">
        <f t="shared" si="0"/>
        <v>1.9607843137254901</v>
      </c>
      <c r="H49" s="1">
        <v>2020</v>
      </c>
    </row>
    <row r="50" spans="1:8" x14ac:dyDescent="0.25">
      <c r="A50" s="2" t="s">
        <v>137</v>
      </c>
      <c r="B50" s="3" t="s">
        <v>138</v>
      </c>
      <c r="C50" s="1" t="s">
        <v>139</v>
      </c>
      <c r="D50" s="1" t="s">
        <v>11</v>
      </c>
      <c r="E50" s="4">
        <v>584520</v>
      </c>
      <c r="F50" s="5">
        <v>637126.80000000005</v>
      </c>
      <c r="G50" s="6">
        <f t="shared" si="0"/>
        <v>0.9174311926605504</v>
      </c>
      <c r="H50" s="1">
        <v>2020</v>
      </c>
    </row>
    <row r="51" spans="1:8" x14ac:dyDescent="0.25">
      <c r="A51" s="2" t="s">
        <v>140</v>
      </c>
      <c r="B51" s="3" t="s">
        <v>141</v>
      </c>
      <c r="C51" s="1" t="s">
        <v>142</v>
      </c>
      <c r="D51" s="1" t="s">
        <v>11</v>
      </c>
      <c r="E51" s="4">
        <v>826148</v>
      </c>
      <c r="F51" s="5">
        <v>454381.4</v>
      </c>
      <c r="G51" s="6">
        <f t="shared" si="0"/>
        <v>1.8181818181818181</v>
      </c>
      <c r="H51" s="1">
        <v>2020</v>
      </c>
    </row>
    <row r="52" spans="1:8" x14ac:dyDescent="0.25">
      <c r="A52" s="2" t="s">
        <v>143</v>
      </c>
      <c r="B52" s="3" t="s">
        <v>144</v>
      </c>
      <c r="C52" s="1" t="s">
        <v>145</v>
      </c>
      <c r="D52" s="1" t="s">
        <v>11</v>
      </c>
      <c r="E52" s="4">
        <v>910818</v>
      </c>
      <c r="F52" s="5">
        <v>236812.68000000002</v>
      </c>
      <c r="G52" s="6">
        <f t="shared" si="0"/>
        <v>3.8461538461538458</v>
      </c>
      <c r="H52" s="1">
        <v>2020</v>
      </c>
    </row>
    <row r="53" spans="1:8" x14ac:dyDescent="0.25">
      <c r="A53" s="2" t="s">
        <v>143</v>
      </c>
      <c r="B53" s="3" t="s">
        <v>144</v>
      </c>
      <c r="C53" s="1" t="s">
        <v>146</v>
      </c>
      <c r="D53" s="1" t="s">
        <v>11</v>
      </c>
      <c r="E53" s="4">
        <v>970132</v>
      </c>
      <c r="F53" s="5">
        <v>756702.96000000008</v>
      </c>
      <c r="G53" s="6">
        <f t="shared" si="0"/>
        <v>1.2820512820512819</v>
      </c>
      <c r="H53" s="1">
        <v>2020</v>
      </c>
    </row>
    <row r="54" spans="1:8" x14ac:dyDescent="0.25">
      <c r="A54" s="2" t="s">
        <v>147</v>
      </c>
      <c r="B54" s="3" t="s">
        <v>148</v>
      </c>
      <c r="C54" s="1" t="s">
        <v>149</v>
      </c>
      <c r="D54" s="1" t="s">
        <v>11</v>
      </c>
      <c r="E54" s="4">
        <v>848440</v>
      </c>
      <c r="F54" s="5">
        <v>831471.2</v>
      </c>
      <c r="G54" s="6">
        <f t="shared" si="0"/>
        <v>1.0204081632653061</v>
      </c>
      <c r="H54" s="1">
        <v>2020</v>
      </c>
    </row>
    <row r="55" spans="1:8" x14ac:dyDescent="0.25">
      <c r="A55" s="2" t="s">
        <v>150</v>
      </c>
      <c r="B55" s="3" t="s">
        <v>151</v>
      </c>
      <c r="C55" s="1" t="s">
        <v>152</v>
      </c>
      <c r="D55" s="1" t="s">
        <v>11</v>
      </c>
      <c r="E55" s="4">
        <v>111358</v>
      </c>
      <c r="F55" s="5">
        <v>61246.9</v>
      </c>
      <c r="G55" s="6">
        <f t="shared" si="0"/>
        <v>1.8181818181818181</v>
      </c>
      <c r="H55" s="1">
        <v>2020</v>
      </c>
    </row>
    <row r="56" spans="1:8" x14ac:dyDescent="0.25">
      <c r="A56" s="2" t="s">
        <v>153</v>
      </c>
      <c r="B56" s="3" t="s">
        <v>154</v>
      </c>
      <c r="C56" s="1" t="s">
        <v>155</v>
      </c>
      <c r="D56" s="1" t="s">
        <v>11</v>
      </c>
      <c r="E56" s="4">
        <v>490991</v>
      </c>
      <c r="F56" s="5">
        <v>348603.61</v>
      </c>
      <c r="G56" s="6">
        <f t="shared" si="0"/>
        <v>1.4084507042253522</v>
      </c>
      <c r="H56" s="1">
        <v>2020</v>
      </c>
    </row>
    <row r="57" spans="1:8" x14ac:dyDescent="0.25">
      <c r="A57" s="2" t="s">
        <v>156</v>
      </c>
      <c r="B57" s="3" t="s">
        <v>157</v>
      </c>
      <c r="C57" s="1" t="s">
        <v>158</v>
      </c>
      <c r="D57" s="1" t="s">
        <v>11</v>
      </c>
      <c r="E57" s="4">
        <v>167584</v>
      </c>
      <c r="F57" s="5">
        <v>172611.52000000002</v>
      </c>
      <c r="G57" s="6">
        <f t="shared" si="0"/>
        <v>0.97087378640776689</v>
      </c>
      <c r="H57" s="1">
        <v>2020</v>
      </c>
    </row>
    <row r="58" spans="1:8" x14ac:dyDescent="0.25">
      <c r="A58" s="2" t="s">
        <v>159</v>
      </c>
      <c r="B58" s="3" t="s">
        <v>160</v>
      </c>
      <c r="C58" s="1" t="s">
        <v>161</v>
      </c>
      <c r="D58" s="1" t="s">
        <v>11</v>
      </c>
      <c r="E58" s="4">
        <v>181209</v>
      </c>
      <c r="F58" s="5">
        <v>110537.48999999999</v>
      </c>
      <c r="G58" s="6">
        <f t="shared" si="0"/>
        <v>1.639344262295082</v>
      </c>
      <c r="H58" s="1">
        <v>2020</v>
      </c>
    </row>
    <row r="59" spans="1:8" x14ac:dyDescent="0.25">
      <c r="A59" s="2" t="s">
        <v>162</v>
      </c>
      <c r="B59" s="3" t="s">
        <v>163</v>
      </c>
      <c r="C59" s="1" t="s">
        <v>164</v>
      </c>
      <c r="D59" s="1" t="s">
        <v>11</v>
      </c>
      <c r="E59" s="4">
        <v>924720</v>
      </c>
      <c r="F59" s="5">
        <v>591820.80000000005</v>
      </c>
      <c r="G59" s="6">
        <f t="shared" si="0"/>
        <v>1.5624999999999998</v>
      </c>
      <c r="H59" s="1">
        <v>2020</v>
      </c>
    </row>
    <row r="60" spans="1:8" x14ac:dyDescent="0.25">
      <c r="A60" s="2" t="s">
        <v>165</v>
      </c>
      <c r="B60" s="3" t="s">
        <v>166</v>
      </c>
      <c r="C60" s="1" t="s">
        <v>167</v>
      </c>
      <c r="D60" s="1" t="s">
        <v>11</v>
      </c>
      <c r="E60" s="4">
        <v>137038</v>
      </c>
      <c r="F60" s="5">
        <v>123334.2</v>
      </c>
      <c r="G60" s="6">
        <f t="shared" si="0"/>
        <v>1.1111111111111112</v>
      </c>
      <c r="H60" s="1">
        <v>2020</v>
      </c>
    </row>
    <row r="61" spans="1:8" x14ac:dyDescent="0.25">
      <c r="A61" s="2" t="s">
        <v>8</v>
      </c>
      <c r="B61" s="3" t="s">
        <v>9</v>
      </c>
      <c r="C61" s="1" t="s">
        <v>10</v>
      </c>
      <c r="D61" s="1" t="s">
        <v>168</v>
      </c>
      <c r="E61" s="4">
        <v>530939</v>
      </c>
      <c r="F61" s="5">
        <v>334491.57</v>
      </c>
      <c r="G61" s="6">
        <f t="shared" si="0"/>
        <v>1.5873015873015872</v>
      </c>
      <c r="H61" s="1">
        <v>2020</v>
      </c>
    </row>
    <row r="62" spans="1:8" x14ac:dyDescent="0.25">
      <c r="A62" s="2" t="s">
        <v>12</v>
      </c>
      <c r="B62" s="3" t="s">
        <v>13</v>
      </c>
      <c r="C62" s="1" t="s">
        <v>14</v>
      </c>
      <c r="D62" s="1" t="s">
        <v>168</v>
      </c>
      <c r="E62" s="4">
        <v>570193</v>
      </c>
      <c r="F62" s="5">
        <v>159654.04</v>
      </c>
      <c r="G62" s="6">
        <f t="shared" si="0"/>
        <v>3.5714285714285712</v>
      </c>
      <c r="H62" s="1">
        <v>2020</v>
      </c>
    </row>
    <row r="63" spans="1:8" x14ac:dyDescent="0.25">
      <c r="A63" s="2" t="s">
        <v>15</v>
      </c>
      <c r="B63" s="3" t="s">
        <v>16</v>
      </c>
      <c r="C63" s="1" t="s">
        <v>17</v>
      </c>
      <c r="D63" s="1" t="s">
        <v>168</v>
      </c>
      <c r="E63" s="4">
        <v>299550</v>
      </c>
      <c r="F63" s="5">
        <v>269595</v>
      </c>
      <c r="G63" s="6">
        <f t="shared" si="0"/>
        <v>1.1111111111111112</v>
      </c>
      <c r="H63" s="1">
        <v>2020</v>
      </c>
    </row>
    <row r="64" spans="1:8" x14ac:dyDescent="0.25">
      <c r="A64" s="2" t="s">
        <v>18</v>
      </c>
      <c r="B64" s="3" t="s">
        <v>19</v>
      </c>
      <c r="C64" s="1" t="s">
        <v>20</v>
      </c>
      <c r="D64" s="1" t="s">
        <v>168</v>
      </c>
      <c r="E64" s="4">
        <v>31490</v>
      </c>
      <c r="F64" s="5">
        <v>15430.1</v>
      </c>
      <c r="G64" s="6">
        <f t="shared" si="0"/>
        <v>2.0408163265306123</v>
      </c>
      <c r="H64" s="1">
        <v>2020</v>
      </c>
    </row>
    <row r="65" spans="1:8" x14ac:dyDescent="0.25">
      <c r="A65" s="2" t="s">
        <v>21</v>
      </c>
      <c r="B65" s="3" t="s">
        <v>22</v>
      </c>
      <c r="C65" s="1" t="s">
        <v>23</v>
      </c>
      <c r="D65" s="1" t="s">
        <v>168</v>
      </c>
      <c r="E65" s="4">
        <v>445534</v>
      </c>
      <c r="F65" s="5">
        <v>236133.02000000002</v>
      </c>
      <c r="G65" s="6">
        <f t="shared" si="0"/>
        <v>1.8867924528301885</v>
      </c>
      <c r="H65" s="1">
        <v>2020</v>
      </c>
    </row>
    <row r="66" spans="1:8" x14ac:dyDescent="0.25">
      <c r="A66" s="2" t="s">
        <v>21</v>
      </c>
      <c r="B66" s="3" t="s">
        <v>22</v>
      </c>
      <c r="C66" s="1" t="s">
        <v>24</v>
      </c>
      <c r="D66" s="1" t="s">
        <v>168</v>
      </c>
      <c r="E66" s="4">
        <v>327564</v>
      </c>
      <c r="F66" s="5">
        <v>111371.76000000001</v>
      </c>
      <c r="G66" s="6">
        <f t="shared" si="0"/>
        <v>2.9411764705882351</v>
      </c>
      <c r="H66" s="1">
        <v>2020</v>
      </c>
    </row>
    <row r="67" spans="1:8" x14ac:dyDescent="0.25">
      <c r="A67" s="2" t="s">
        <v>21</v>
      </c>
      <c r="B67" s="3" t="s">
        <v>22</v>
      </c>
      <c r="C67" s="1" t="s">
        <v>25</v>
      </c>
      <c r="D67" s="1" t="s">
        <v>168</v>
      </c>
      <c r="E67" s="4">
        <v>474661</v>
      </c>
      <c r="F67" s="5">
        <v>417701.68</v>
      </c>
      <c r="G67" s="6">
        <f t="shared" ref="G67:G130" si="1">E67/F67</f>
        <v>1.1363636363636365</v>
      </c>
      <c r="H67" s="1">
        <v>2020</v>
      </c>
    </row>
    <row r="68" spans="1:8" x14ac:dyDescent="0.25">
      <c r="A68" s="2" t="s">
        <v>21</v>
      </c>
      <c r="B68" s="3" t="s">
        <v>22</v>
      </c>
      <c r="C68" s="1" t="s">
        <v>26</v>
      </c>
      <c r="D68" s="1" t="s">
        <v>168</v>
      </c>
      <c r="E68" s="4">
        <v>281897</v>
      </c>
      <c r="F68" s="5">
        <v>312905.67000000004</v>
      </c>
      <c r="G68" s="6">
        <f t="shared" si="1"/>
        <v>0.9009009009009008</v>
      </c>
      <c r="H68" s="1">
        <v>2020</v>
      </c>
    </row>
    <row r="69" spans="1:8" x14ac:dyDescent="0.25">
      <c r="A69" s="2" t="s">
        <v>27</v>
      </c>
      <c r="B69" s="3" t="s">
        <v>28</v>
      </c>
      <c r="C69" s="1" t="s">
        <v>29</v>
      </c>
      <c r="D69" s="1" t="s">
        <v>168</v>
      </c>
      <c r="E69" s="4">
        <v>176865</v>
      </c>
      <c r="F69" s="5">
        <v>164484.45000000001</v>
      </c>
      <c r="G69" s="6">
        <f t="shared" si="1"/>
        <v>1.075268817204301</v>
      </c>
      <c r="H69" s="1">
        <v>2020</v>
      </c>
    </row>
    <row r="70" spans="1:8" x14ac:dyDescent="0.25">
      <c r="A70" s="2" t="s">
        <v>30</v>
      </c>
      <c r="B70" s="3" t="s">
        <v>31</v>
      </c>
      <c r="C70" s="1" t="s">
        <v>32</v>
      </c>
      <c r="D70" s="1" t="s">
        <v>168</v>
      </c>
      <c r="E70" s="4">
        <v>536929</v>
      </c>
      <c r="F70" s="5">
        <v>279203.08</v>
      </c>
      <c r="G70" s="6">
        <f t="shared" si="1"/>
        <v>1.9230769230769229</v>
      </c>
      <c r="H70" s="1">
        <v>2020</v>
      </c>
    </row>
    <row r="71" spans="1:8" x14ac:dyDescent="0.25">
      <c r="A71" s="2" t="s">
        <v>33</v>
      </c>
      <c r="B71" s="3" t="s">
        <v>34</v>
      </c>
      <c r="C71" s="1" t="s">
        <v>35</v>
      </c>
      <c r="D71" s="1" t="s">
        <v>168</v>
      </c>
      <c r="E71" s="4">
        <v>56205</v>
      </c>
      <c r="F71" s="5">
        <v>37657.350000000006</v>
      </c>
      <c r="G71" s="6">
        <f t="shared" si="1"/>
        <v>1.4925373134328357</v>
      </c>
      <c r="H71" s="1">
        <v>2020</v>
      </c>
    </row>
    <row r="72" spans="1:8" x14ac:dyDescent="0.25">
      <c r="A72" s="2" t="s">
        <v>36</v>
      </c>
      <c r="B72" s="3" t="s">
        <v>37</v>
      </c>
      <c r="C72" s="1" t="s">
        <v>38</v>
      </c>
      <c r="D72" s="1" t="s">
        <v>168</v>
      </c>
      <c r="E72" s="4">
        <v>44234</v>
      </c>
      <c r="F72" s="5">
        <v>20347.64</v>
      </c>
      <c r="G72" s="6">
        <f t="shared" si="1"/>
        <v>2.1739130434782608</v>
      </c>
      <c r="H72" s="1">
        <v>2020</v>
      </c>
    </row>
    <row r="73" spans="1:8" x14ac:dyDescent="0.25">
      <c r="A73" s="2" t="s">
        <v>36</v>
      </c>
      <c r="B73" s="3" t="s">
        <v>37</v>
      </c>
      <c r="C73" s="1" t="s">
        <v>39</v>
      </c>
      <c r="D73" s="1" t="s">
        <v>168</v>
      </c>
      <c r="E73" s="4">
        <v>117708</v>
      </c>
      <c r="F73" s="5">
        <v>89458.08</v>
      </c>
      <c r="G73" s="6">
        <f t="shared" si="1"/>
        <v>1.3157894736842104</v>
      </c>
      <c r="H73" s="1">
        <v>2020</v>
      </c>
    </row>
    <row r="74" spans="1:8" x14ac:dyDescent="0.25">
      <c r="A74" s="2" t="s">
        <v>40</v>
      </c>
      <c r="B74" s="3" t="s">
        <v>41</v>
      </c>
      <c r="C74" s="1" t="s">
        <v>42</v>
      </c>
      <c r="D74" s="1" t="s">
        <v>168</v>
      </c>
      <c r="E74" s="4">
        <v>447057</v>
      </c>
      <c r="F74" s="5">
        <v>339763.32</v>
      </c>
      <c r="G74" s="6">
        <f t="shared" si="1"/>
        <v>1.3157894736842104</v>
      </c>
      <c r="H74" s="1">
        <v>2020</v>
      </c>
    </row>
    <row r="75" spans="1:8" x14ac:dyDescent="0.25">
      <c r="A75" s="2" t="s">
        <v>43</v>
      </c>
      <c r="B75" s="3" t="s">
        <v>44</v>
      </c>
      <c r="C75" s="1" t="s">
        <v>45</v>
      </c>
      <c r="D75" s="1" t="s">
        <v>168</v>
      </c>
      <c r="E75" s="4">
        <v>233441</v>
      </c>
      <c r="F75" s="5">
        <v>207762.49</v>
      </c>
      <c r="G75" s="6">
        <f t="shared" si="1"/>
        <v>1.1235955056179776</v>
      </c>
      <c r="H75" s="1">
        <v>2020</v>
      </c>
    </row>
    <row r="76" spans="1:8" x14ac:dyDescent="0.25">
      <c r="A76" s="2" t="s">
        <v>46</v>
      </c>
      <c r="B76" s="3" t="s">
        <v>47</v>
      </c>
      <c r="C76" s="1" t="s">
        <v>48</v>
      </c>
      <c r="D76" s="1" t="s">
        <v>168</v>
      </c>
      <c r="E76" s="4">
        <v>443011</v>
      </c>
      <c r="F76" s="5">
        <v>465161.55000000005</v>
      </c>
      <c r="G76" s="6">
        <f t="shared" si="1"/>
        <v>0.95238095238095233</v>
      </c>
      <c r="H76" s="1">
        <v>2020</v>
      </c>
    </row>
    <row r="77" spans="1:8" x14ac:dyDescent="0.25">
      <c r="A77" s="2" t="s">
        <v>49</v>
      </c>
      <c r="B77" s="3" t="s">
        <v>50</v>
      </c>
      <c r="C77" s="1" t="s">
        <v>51</v>
      </c>
      <c r="D77" s="1" t="s">
        <v>168</v>
      </c>
      <c r="E77" s="4">
        <v>211714</v>
      </c>
      <c r="F77" s="5">
        <v>146082.65999999997</v>
      </c>
      <c r="G77" s="6">
        <f t="shared" si="1"/>
        <v>1.4492753623188408</v>
      </c>
      <c r="H77" s="1">
        <v>2020</v>
      </c>
    </row>
    <row r="78" spans="1:8" x14ac:dyDescent="0.25">
      <c r="A78" s="2" t="s">
        <v>52</v>
      </c>
      <c r="B78" s="3" t="s">
        <v>53</v>
      </c>
      <c r="C78" s="1" t="s">
        <v>54</v>
      </c>
      <c r="D78" s="1" t="s">
        <v>168</v>
      </c>
      <c r="E78" s="4">
        <v>322701</v>
      </c>
      <c r="F78" s="5">
        <v>316246.98</v>
      </c>
      <c r="G78" s="6">
        <f t="shared" si="1"/>
        <v>1.0204081632653061</v>
      </c>
      <c r="H78" s="1">
        <v>2020</v>
      </c>
    </row>
    <row r="79" spans="1:8" x14ac:dyDescent="0.25">
      <c r="A79" s="2" t="s">
        <v>52</v>
      </c>
      <c r="B79" s="3" t="s">
        <v>53</v>
      </c>
      <c r="C79" s="1" t="s">
        <v>55</v>
      </c>
      <c r="D79" s="1" t="s">
        <v>168</v>
      </c>
      <c r="E79" s="4">
        <v>206747</v>
      </c>
      <c r="F79" s="5">
        <v>254298.81</v>
      </c>
      <c r="G79" s="6">
        <f t="shared" si="1"/>
        <v>0.81300813008130079</v>
      </c>
      <c r="H79" s="1">
        <v>2020</v>
      </c>
    </row>
    <row r="80" spans="1:8" x14ac:dyDescent="0.25">
      <c r="A80" s="2" t="s">
        <v>56</v>
      </c>
      <c r="B80" s="3" t="s">
        <v>57</v>
      </c>
      <c r="C80" s="1" t="s">
        <v>58</v>
      </c>
      <c r="D80" s="1" t="s">
        <v>168</v>
      </c>
      <c r="E80" s="4">
        <v>69541</v>
      </c>
      <c r="F80" s="5">
        <v>34770.5</v>
      </c>
      <c r="G80" s="6">
        <f t="shared" si="1"/>
        <v>2</v>
      </c>
      <c r="H80" s="1">
        <v>2020</v>
      </c>
    </row>
    <row r="81" spans="1:8" x14ac:dyDescent="0.25">
      <c r="A81" s="2" t="s">
        <v>59</v>
      </c>
      <c r="B81" s="3" t="s">
        <v>60</v>
      </c>
      <c r="C81" s="1" t="s">
        <v>61</v>
      </c>
      <c r="D81" s="1" t="s">
        <v>168</v>
      </c>
      <c r="E81" s="4">
        <v>286008</v>
      </c>
      <c r="F81" s="5">
        <v>220226.16</v>
      </c>
      <c r="G81" s="6">
        <f t="shared" si="1"/>
        <v>1.2987012987012987</v>
      </c>
      <c r="H81" s="1">
        <v>2020</v>
      </c>
    </row>
    <row r="82" spans="1:8" x14ac:dyDescent="0.25">
      <c r="A82" s="2" t="s">
        <v>62</v>
      </c>
      <c r="B82" s="3" t="s">
        <v>63</v>
      </c>
      <c r="C82" s="1" t="s">
        <v>64</v>
      </c>
      <c r="D82" s="1" t="s">
        <v>168</v>
      </c>
      <c r="E82" s="4">
        <v>139809</v>
      </c>
      <c r="F82" s="5">
        <v>127226.19</v>
      </c>
      <c r="G82" s="6">
        <f t="shared" si="1"/>
        <v>1.0989010989010988</v>
      </c>
      <c r="H82" s="1">
        <v>2020</v>
      </c>
    </row>
    <row r="83" spans="1:8" x14ac:dyDescent="0.25">
      <c r="A83" s="2" t="s">
        <v>65</v>
      </c>
      <c r="B83" s="3" t="s">
        <v>66</v>
      </c>
      <c r="C83" s="1" t="s">
        <v>67</v>
      </c>
      <c r="D83" s="1" t="s">
        <v>168</v>
      </c>
      <c r="E83" s="4">
        <v>445626</v>
      </c>
      <c r="F83" s="5">
        <v>231725.52000000002</v>
      </c>
      <c r="G83" s="6">
        <f t="shared" si="1"/>
        <v>1.9230769230769229</v>
      </c>
      <c r="H83" s="1">
        <v>2020</v>
      </c>
    </row>
    <row r="84" spans="1:8" x14ac:dyDescent="0.25">
      <c r="A84" s="2" t="s">
        <v>68</v>
      </c>
      <c r="B84" s="3" t="s">
        <v>69</v>
      </c>
      <c r="C84" s="1" t="s">
        <v>70</v>
      </c>
      <c r="D84" s="1" t="s">
        <v>168</v>
      </c>
      <c r="E84" s="4">
        <v>208009</v>
      </c>
      <c r="F84" s="5">
        <v>176807.65</v>
      </c>
      <c r="G84" s="6">
        <f t="shared" si="1"/>
        <v>1.1764705882352942</v>
      </c>
      <c r="H84" s="1">
        <v>2020</v>
      </c>
    </row>
    <row r="85" spans="1:8" x14ac:dyDescent="0.25">
      <c r="A85" s="2" t="s">
        <v>71</v>
      </c>
      <c r="B85" s="3" t="s">
        <v>72</v>
      </c>
      <c r="C85" s="1" t="s">
        <v>73</v>
      </c>
      <c r="D85" s="1" t="s">
        <v>168</v>
      </c>
      <c r="E85" s="4">
        <v>554895</v>
      </c>
      <c r="F85" s="5">
        <v>621482.4</v>
      </c>
      <c r="G85" s="6">
        <f t="shared" si="1"/>
        <v>0.89285714285714279</v>
      </c>
      <c r="H85" s="1">
        <v>2020</v>
      </c>
    </row>
    <row r="86" spans="1:8" x14ac:dyDescent="0.25">
      <c r="A86" s="2" t="s">
        <v>71</v>
      </c>
      <c r="B86" s="3" t="s">
        <v>72</v>
      </c>
      <c r="C86" s="1" t="s">
        <v>74</v>
      </c>
      <c r="D86" s="1" t="s">
        <v>168</v>
      </c>
      <c r="E86" s="4">
        <v>261859</v>
      </c>
      <c r="F86" s="5">
        <v>188538.47999999998</v>
      </c>
      <c r="G86" s="6">
        <f t="shared" si="1"/>
        <v>1.3888888888888891</v>
      </c>
      <c r="H86" s="1">
        <v>2020</v>
      </c>
    </row>
    <row r="87" spans="1:8" x14ac:dyDescent="0.25">
      <c r="A87" s="2" t="s">
        <v>75</v>
      </c>
      <c r="B87" s="3" t="s">
        <v>76</v>
      </c>
      <c r="C87" s="1" t="s">
        <v>77</v>
      </c>
      <c r="D87" s="1" t="s">
        <v>168</v>
      </c>
      <c r="E87" s="4">
        <v>579052</v>
      </c>
      <c r="F87" s="5">
        <v>411126.92</v>
      </c>
      <c r="G87" s="6">
        <f t="shared" si="1"/>
        <v>1.4084507042253522</v>
      </c>
      <c r="H87" s="1">
        <v>2020</v>
      </c>
    </row>
    <row r="88" spans="1:8" x14ac:dyDescent="0.25">
      <c r="A88" s="2" t="s">
        <v>78</v>
      </c>
      <c r="B88" s="3" t="s">
        <v>79</v>
      </c>
      <c r="C88" s="1" t="s">
        <v>80</v>
      </c>
      <c r="D88" s="1" t="s">
        <v>168</v>
      </c>
      <c r="E88" s="4">
        <v>391328</v>
      </c>
      <c r="F88" s="5">
        <v>453940.47999999998</v>
      </c>
      <c r="G88" s="6">
        <f t="shared" si="1"/>
        <v>0.86206896551724144</v>
      </c>
      <c r="H88" s="1">
        <v>2020</v>
      </c>
    </row>
    <row r="89" spans="1:8" x14ac:dyDescent="0.25">
      <c r="A89" s="2" t="s">
        <v>81</v>
      </c>
      <c r="B89" s="3" t="s">
        <v>82</v>
      </c>
      <c r="C89" s="1" t="s">
        <v>83</v>
      </c>
      <c r="D89" s="1" t="s">
        <v>168</v>
      </c>
      <c r="E89" s="4">
        <v>253910</v>
      </c>
      <c r="F89" s="5">
        <v>269144.60000000003</v>
      </c>
      <c r="G89" s="6">
        <f t="shared" si="1"/>
        <v>0.94339622641509424</v>
      </c>
      <c r="H89" s="1">
        <v>2020</v>
      </c>
    </row>
    <row r="90" spans="1:8" x14ac:dyDescent="0.25">
      <c r="A90" s="2" t="s">
        <v>84</v>
      </c>
      <c r="B90" s="3" t="s">
        <v>85</v>
      </c>
      <c r="C90" s="1" t="s">
        <v>86</v>
      </c>
      <c r="D90" s="1" t="s">
        <v>168</v>
      </c>
      <c r="E90" s="4">
        <v>317886</v>
      </c>
      <c r="F90" s="5">
        <v>232056.78</v>
      </c>
      <c r="G90" s="6">
        <f t="shared" si="1"/>
        <v>1.3698630136986301</v>
      </c>
      <c r="H90" s="1">
        <v>2020</v>
      </c>
    </row>
    <row r="91" spans="1:8" x14ac:dyDescent="0.25">
      <c r="A91" s="2" t="s">
        <v>87</v>
      </c>
      <c r="B91" s="3" t="s">
        <v>88</v>
      </c>
      <c r="C91" s="1" t="s">
        <v>89</v>
      </c>
      <c r="D91" s="1" t="s">
        <v>168</v>
      </c>
      <c r="E91" s="4">
        <v>367770</v>
      </c>
      <c r="F91" s="5">
        <v>191240.4</v>
      </c>
      <c r="G91" s="6">
        <f t="shared" si="1"/>
        <v>1.9230769230769231</v>
      </c>
      <c r="H91" s="1">
        <v>2020</v>
      </c>
    </row>
    <row r="92" spans="1:8" x14ac:dyDescent="0.25">
      <c r="A92" s="2" t="s">
        <v>90</v>
      </c>
      <c r="B92" s="3" t="s">
        <v>91</v>
      </c>
      <c r="C92" s="1" t="s">
        <v>92</v>
      </c>
      <c r="D92" s="1" t="s">
        <v>168</v>
      </c>
      <c r="E92" s="4">
        <v>556837</v>
      </c>
      <c r="F92" s="5">
        <v>467743.07999999996</v>
      </c>
      <c r="G92" s="6">
        <f t="shared" si="1"/>
        <v>1.1904761904761907</v>
      </c>
      <c r="H92" s="1">
        <v>2020</v>
      </c>
    </row>
    <row r="93" spans="1:8" x14ac:dyDescent="0.25">
      <c r="A93" s="2" t="s">
        <v>93</v>
      </c>
      <c r="B93" s="3" t="s">
        <v>94</v>
      </c>
      <c r="C93" s="1" t="s">
        <v>95</v>
      </c>
      <c r="D93" s="1" t="s">
        <v>168</v>
      </c>
      <c r="E93" s="4">
        <v>35766</v>
      </c>
      <c r="F93" s="5">
        <v>27539.82</v>
      </c>
      <c r="G93" s="6">
        <f t="shared" si="1"/>
        <v>1.2987012987012987</v>
      </c>
      <c r="H93" s="1">
        <v>2020</v>
      </c>
    </row>
    <row r="94" spans="1:8" x14ac:dyDescent="0.25">
      <c r="A94" s="2" t="s">
        <v>96</v>
      </c>
      <c r="B94" s="3" t="s">
        <v>97</v>
      </c>
      <c r="C94" s="1" t="s">
        <v>98</v>
      </c>
      <c r="D94" s="1" t="s">
        <v>168</v>
      </c>
      <c r="E94" s="4">
        <v>209716</v>
      </c>
      <c r="F94" s="5">
        <v>90177.88</v>
      </c>
      <c r="G94" s="6">
        <f t="shared" si="1"/>
        <v>2.3255813953488369</v>
      </c>
      <c r="H94" s="1">
        <v>2020</v>
      </c>
    </row>
    <row r="95" spans="1:8" x14ac:dyDescent="0.25">
      <c r="A95" s="2" t="s">
        <v>99</v>
      </c>
      <c r="B95" s="3" t="s">
        <v>100</v>
      </c>
      <c r="C95" s="1" t="s">
        <v>101</v>
      </c>
      <c r="D95" s="1" t="s">
        <v>168</v>
      </c>
      <c r="E95" s="4">
        <v>296338</v>
      </c>
      <c r="F95" s="5">
        <v>281521.09999999998</v>
      </c>
      <c r="G95" s="6">
        <f t="shared" si="1"/>
        <v>1.0526315789473686</v>
      </c>
      <c r="H95" s="1">
        <v>2020</v>
      </c>
    </row>
    <row r="96" spans="1:8" x14ac:dyDescent="0.25">
      <c r="A96" s="2" t="s">
        <v>102</v>
      </c>
      <c r="B96" s="3" t="s">
        <v>103</v>
      </c>
      <c r="C96" s="1" t="s">
        <v>104</v>
      </c>
      <c r="D96" s="1" t="s">
        <v>168</v>
      </c>
      <c r="E96" s="4">
        <v>354969</v>
      </c>
      <c r="F96" s="5">
        <v>358518.69</v>
      </c>
      <c r="G96" s="6">
        <f t="shared" si="1"/>
        <v>0.99009900990099009</v>
      </c>
      <c r="H96" s="1">
        <v>2020</v>
      </c>
    </row>
    <row r="97" spans="1:8" x14ac:dyDescent="0.25">
      <c r="A97" s="2" t="s">
        <v>105</v>
      </c>
      <c r="B97" s="3" t="s">
        <v>106</v>
      </c>
      <c r="C97" s="1" t="s">
        <v>107</v>
      </c>
      <c r="D97" s="1" t="s">
        <v>168</v>
      </c>
      <c r="E97" s="4">
        <v>132700</v>
      </c>
      <c r="F97" s="5">
        <v>110141</v>
      </c>
      <c r="G97" s="6">
        <f t="shared" si="1"/>
        <v>1.2048192771084338</v>
      </c>
      <c r="H97" s="1">
        <v>2020</v>
      </c>
    </row>
    <row r="98" spans="1:8" x14ac:dyDescent="0.25">
      <c r="A98" s="2" t="s">
        <v>108</v>
      </c>
      <c r="B98" s="3" t="s">
        <v>109</v>
      </c>
      <c r="C98" s="1" t="s">
        <v>110</v>
      </c>
      <c r="D98" s="1" t="s">
        <v>168</v>
      </c>
      <c r="E98" s="4">
        <v>506003</v>
      </c>
      <c r="F98" s="5">
        <v>607203.6</v>
      </c>
      <c r="G98" s="6">
        <f t="shared" si="1"/>
        <v>0.83333333333333337</v>
      </c>
      <c r="H98" s="1">
        <v>2020</v>
      </c>
    </row>
    <row r="99" spans="1:8" x14ac:dyDescent="0.25">
      <c r="A99" s="2" t="s">
        <v>111</v>
      </c>
      <c r="B99" s="3" t="s">
        <v>112</v>
      </c>
      <c r="C99" s="1" t="s">
        <v>113</v>
      </c>
      <c r="D99" s="1" t="s">
        <v>168</v>
      </c>
      <c r="E99" s="4">
        <v>482063</v>
      </c>
      <c r="F99" s="5">
        <v>173542.68</v>
      </c>
      <c r="G99" s="6">
        <f t="shared" si="1"/>
        <v>2.7777777777777777</v>
      </c>
      <c r="H99" s="1">
        <v>2020</v>
      </c>
    </row>
    <row r="100" spans="1:8" x14ac:dyDescent="0.25">
      <c r="A100" s="2" t="s">
        <v>114</v>
      </c>
      <c r="B100" s="3" t="s">
        <v>115</v>
      </c>
      <c r="C100" s="1" t="s">
        <v>116</v>
      </c>
      <c r="D100" s="1" t="s">
        <v>168</v>
      </c>
      <c r="E100" s="4">
        <v>134969</v>
      </c>
      <c r="F100" s="5">
        <v>130919.93</v>
      </c>
      <c r="G100" s="6">
        <f t="shared" si="1"/>
        <v>1.0309278350515465</v>
      </c>
      <c r="H100" s="1">
        <v>2020</v>
      </c>
    </row>
    <row r="101" spans="1:8" x14ac:dyDescent="0.25">
      <c r="A101" s="2" t="s">
        <v>114</v>
      </c>
      <c r="B101" s="3" t="s">
        <v>115</v>
      </c>
      <c r="C101" s="1" t="s">
        <v>117</v>
      </c>
      <c r="D101" s="1" t="s">
        <v>168</v>
      </c>
      <c r="E101" s="4">
        <v>93012</v>
      </c>
      <c r="F101" s="5">
        <v>112544.51999999999</v>
      </c>
      <c r="G101" s="6">
        <f t="shared" si="1"/>
        <v>0.82644628099173556</v>
      </c>
      <c r="H101" s="1">
        <v>2020</v>
      </c>
    </row>
    <row r="102" spans="1:8" x14ac:dyDescent="0.25">
      <c r="A102" s="2" t="s">
        <v>114</v>
      </c>
      <c r="B102" s="3" t="s">
        <v>115</v>
      </c>
      <c r="C102" s="1" t="s">
        <v>118</v>
      </c>
      <c r="D102" s="1" t="s">
        <v>168</v>
      </c>
      <c r="E102" s="4">
        <v>356873</v>
      </c>
      <c r="F102" s="5">
        <v>124905.54999999999</v>
      </c>
      <c r="G102" s="6">
        <f t="shared" si="1"/>
        <v>2.8571428571428572</v>
      </c>
      <c r="H102" s="1">
        <v>2020</v>
      </c>
    </row>
    <row r="103" spans="1:8" x14ac:dyDescent="0.25">
      <c r="A103" s="2" t="s">
        <v>119</v>
      </c>
      <c r="B103" s="3" t="s">
        <v>120</v>
      </c>
      <c r="C103" s="1" t="s">
        <v>121</v>
      </c>
      <c r="D103" s="1" t="s">
        <v>168</v>
      </c>
      <c r="E103" s="4">
        <v>271807</v>
      </c>
      <c r="F103" s="5">
        <v>163084.19999999998</v>
      </c>
      <c r="G103" s="6">
        <f t="shared" si="1"/>
        <v>1.6666666666666667</v>
      </c>
      <c r="H103" s="1">
        <v>2020</v>
      </c>
    </row>
    <row r="104" spans="1:8" x14ac:dyDescent="0.25">
      <c r="A104" s="2" t="s">
        <v>122</v>
      </c>
      <c r="B104" s="3" t="s">
        <v>123</v>
      </c>
      <c r="C104" s="1" t="s">
        <v>124</v>
      </c>
      <c r="D104" s="1" t="s">
        <v>168</v>
      </c>
      <c r="E104" s="4">
        <v>106555</v>
      </c>
      <c r="F104" s="5">
        <v>55408.6</v>
      </c>
      <c r="G104" s="6">
        <f t="shared" si="1"/>
        <v>1.9230769230769231</v>
      </c>
      <c r="H104" s="1">
        <v>2020</v>
      </c>
    </row>
    <row r="105" spans="1:8" x14ac:dyDescent="0.25">
      <c r="A105" s="2" t="s">
        <v>125</v>
      </c>
      <c r="B105" s="3" t="s">
        <v>126</v>
      </c>
      <c r="C105" s="1" t="s">
        <v>127</v>
      </c>
      <c r="D105" s="1" t="s">
        <v>168</v>
      </c>
      <c r="E105" s="4">
        <v>70923</v>
      </c>
      <c r="F105" s="5">
        <v>84398.37</v>
      </c>
      <c r="G105" s="6">
        <f t="shared" si="1"/>
        <v>0.84033613445378152</v>
      </c>
      <c r="H105" s="1">
        <v>2020</v>
      </c>
    </row>
    <row r="106" spans="1:8" x14ac:dyDescent="0.25">
      <c r="A106" s="2" t="s">
        <v>128</v>
      </c>
      <c r="B106" s="3" t="s">
        <v>129</v>
      </c>
      <c r="C106" s="1" t="s">
        <v>130</v>
      </c>
      <c r="D106" s="1" t="s">
        <v>168</v>
      </c>
      <c r="E106" s="4">
        <v>271484</v>
      </c>
      <c r="F106" s="5">
        <v>100449.08</v>
      </c>
      <c r="G106" s="6">
        <f t="shared" si="1"/>
        <v>2.7027027027027026</v>
      </c>
      <c r="H106" s="1">
        <v>2020</v>
      </c>
    </row>
    <row r="107" spans="1:8" x14ac:dyDescent="0.25">
      <c r="A107" s="2" t="s">
        <v>131</v>
      </c>
      <c r="B107" s="3" t="s">
        <v>132</v>
      </c>
      <c r="C107" s="1" t="s">
        <v>133</v>
      </c>
      <c r="D107" s="1" t="s">
        <v>168</v>
      </c>
      <c r="E107" s="4">
        <v>362594</v>
      </c>
      <c r="F107" s="5">
        <v>101526.32</v>
      </c>
      <c r="G107" s="6">
        <f t="shared" si="1"/>
        <v>3.5714285714285712</v>
      </c>
      <c r="H107" s="1">
        <v>2020</v>
      </c>
    </row>
    <row r="108" spans="1:8" x14ac:dyDescent="0.25">
      <c r="A108" s="2" t="s">
        <v>134</v>
      </c>
      <c r="B108" s="3" t="s">
        <v>135</v>
      </c>
      <c r="C108" s="1" t="s">
        <v>136</v>
      </c>
      <c r="D108" s="1" t="s">
        <v>168</v>
      </c>
      <c r="E108" s="4">
        <v>424759</v>
      </c>
      <c r="F108" s="5">
        <v>373787.92</v>
      </c>
      <c r="G108" s="6">
        <f t="shared" si="1"/>
        <v>1.1363636363636365</v>
      </c>
      <c r="H108" s="1">
        <v>2020</v>
      </c>
    </row>
    <row r="109" spans="1:8" x14ac:dyDescent="0.25">
      <c r="A109" s="2" t="s">
        <v>137</v>
      </c>
      <c r="B109" s="3" t="s">
        <v>138</v>
      </c>
      <c r="C109" s="1" t="s">
        <v>139</v>
      </c>
      <c r="D109" s="1" t="s">
        <v>168</v>
      </c>
      <c r="E109" s="4">
        <v>568566</v>
      </c>
      <c r="F109" s="5">
        <v>523080.72000000003</v>
      </c>
      <c r="G109" s="6">
        <f t="shared" si="1"/>
        <v>1.0869565217391304</v>
      </c>
      <c r="H109" s="1">
        <v>2020</v>
      </c>
    </row>
    <row r="110" spans="1:8" x14ac:dyDescent="0.25">
      <c r="A110" s="2" t="s">
        <v>140</v>
      </c>
      <c r="B110" s="3" t="s">
        <v>141</v>
      </c>
      <c r="C110" s="1" t="s">
        <v>142</v>
      </c>
      <c r="D110" s="1" t="s">
        <v>168</v>
      </c>
      <c r="E110" s="4">
        <v>450655</v>
      </c>
      <c r="F110" s="5">
        <v>464174.65</v>
      </c>
      <c r="G110" s="6">
        <f t="shared" si="1"/>
        <v>0.97087378640776689</v>
      </c>
      <c r="H110" s="1">
        <v>2020</v>
      </c>
    </row>
    <row r="111" spans="1:8" x14ac:dyDescent="0.25">
      <c r="A111" s="2" t="s">
        <v>143</v>
      </c>
      <c r="B111" s="3" t="s">
        <v>144</v>
      </c>
      <c r="C111" s="1" t="s">
        <v>145</v>
      </c>
      <c r="D111" s="1" t="s">
        <v>168</v>
      </c>
      <c r="E111" s="4">
        <v>356602</v>
      </c>
      <c r="F111" s="5">
        <v>246055.37999999998</v>
      </c>
      <c r="G111" s="6">
        <f t="shared" si="1"/>
        <v>1.4492753623188408</v>
      </c>
      <c r="H111" s="1">
        <v>2020</v>
      </c>
    </row>
    <row r="112" spans="1:8" x14ac:dyDescent="0.25">
      <c r="A112" s="2" t="s">
        <v>143</v>
      </c>
      <c r="B112" s="3" t="s">
        <v>144</v>
      </c>
      <c r="C112" s="1" t="s">
        <v>146</v>
      </c>
      <c r="D112" s="1" t="s">
        <v>168</v>
      </c>
      <c r="E112" s="4">
        <v>481508</v>
      </c>
      <c r="F112" s="5">
        <v>553734.19999999995</v>
      </c>
      <c r="G112" s="6">
        <f t="shared" si="1"/>
        <v>0.86956521739130443</v>
      </c>
      <c r="H112" s="1">
        <v>2020</v>
      </c>
    </row>
    <row r="113" spans="1:8" x14ac:dyDescent="0.25">
      <c r="A113" s="2" t="s">
        <v>147</v>
      </c>
      <c r="B113" s="3" t="s">
        <v>148</v>
      </c>
      <c r="C113" s="1" t="s">
        <v>149</v>
      </c>
      <c r="D113" s="1" t="s">
        <v>168</v>
      </c>
      <c r="E113" s="4">
        <v>179527</v>
      </c>
      <c r="F113" s="5">
        <v>201070.24000000002</v>
      </c>
      <c r="G113" s="6">
        <f t="shared" si="1"/>
        <v>0.89285714285714279</v>
      </c>
      <c r="H113" s="1">
        <v>2020</v>
      </c>
    </row>
    <row r="114" spans="1:8" x14ac:dyDescent="0.25">
      <c r="A114" s="2" t="s">
        <v>150</v>
      </c>
      <c r="B114" s="3" t="s">
        <v>151</v>
      </c>
      <c r="C114" s="1" t="s">
        <v>152</v>
      </c>
      <c r="D114" s="1" t="s">
        <v>168</v>
      </c>
      <c r="E114" s="4">
        <v>291522</v>
      </c>
      <c r="F114" s="5">
        <v>201150.18</v>
      </c>
      <c r="G114" s="6">
        <f t="shared" si="1"/>
        <v>1.4492753623188406</v>
      </c>
      <c r="H114" s="1">
        <v>2020</v>
      </c>
    </row>
    <row r="115" spans="1:8" x14ac:dyDescent="0.25">
      <c r="A115" s="2" t="s">
        <v>153</v>
      </c>
      <c r="B115" s="3" t="s">
        <v>154</v>
      </c>
      <c r="C115" s="1" t="s">
        <v>155</v>
      </c>
      <c r="D115" s="1" t="s">
        <v>168</v>
      </c>
      <c r="E115" s="4">
        <v>352708</v>
      </c>
      <c r="F115" s="5">
        <v>261003.91999999998</v>
      </c>
      <c r="G115" s="6">
        <f t="shared" si="1"/>
        <v>1.3513513513513515</v>
      </c>
      <c r="H115" s="1">
        <v>2020</v>
      </c>
    </row>
    <row r="116" spans="1:8" x14ac:dyDescent="0.25">
      <c r="A116" s="2" t="s">
        <v>156</v>
      </c>
      <c r="B116" s="3" t="s">
        <v>157</v>
      </c>
      <c r="C116" s="1" t="s">
        <v>158</v>
      </c>
      <c r="D116" s="1" t="s">
        <v>168</v>
      </c>
      <c r="E116" s="4">
        <v>486521</v>
      </c>
      <c r="F116" s="5">
        <v>491386.21</v>
      </c>
      <c r="G116" s="6">
        <f t="shared" si="1"/>
        <v>0.99009900990099009</v>
      </c>
      <c r="H116" s="1">
        <v>2020</v>
      </c>
    </row>
    <row r="117" spans="1:8" x14ac:dyDescent="0.25">
      <c r="A117" s="2" t="s">
        <v>159</v>
      </c>
      <c r="B117" s="3" t="s">
        <v>160</v>
      </c>
      <c r="C117" s="1" t="s">
        <v>161</v>
      </c>
      <c r="D117" s="1" t="s">
        <v>168</v>
      </c>
      <c r="E117" s="4">
        <v>154568</v>
      </c>
      <c r="F117" s="5">
        <v>61827.200000000004</v>
      </c>
      <c r="G117" s="6">
        <f t="shared" si="1"/>
        <v>2.5</v>
      </c>
      <c r="H117" s="1">
        <v>2020</v>
      </c>
    </row>
    <row r="118" spans="1:8" x14ac:dyDescent="0.25">
      <c r="A118" s="2" t="s">
        <v>162</v>
      </c>
      <c r="B118" s="3" t="s">
        <v>163</v>
      </c>
      <c r="C118" s="1" t="s">
        <v>164</v>
      </c>
      <c r="D118" s="1" t="s">
        <v>168</v>
      </c>
      <c r="E118" s="4">
        <v>18595</v>
      </c>
      <c r="F118" s="5">
        <v>18966.900000000001</v>
      </c>
      <c r="G118" s="6">
        <f t="shared" si="1"/>
        <v>0.98039215686274506</v>
      </c>
      <c r="H118" s="1">
        <v>2020</v>
      </c>
    </row>
    <row r="119" spans="1:8" x14ac:dyDescent="0.25">
      <c r="A119" s="2" t="s">
        <v>165</v>
      </c>
      <c r="B119" s="3" t="s">
        <v>166</v>
      </c>
      <c r="C119" s="1" t="s">
        <v>167</v>
      </c>
      <c r="D119" s="1" t="s">
        <v>168</v>
      </c>
      <c r="E119" s="4">
        <v>146185</v>
      </c>
      <c r="F119" s="5">
        <v>119871.7</v>
      </c>
      <c r="G119" s="6">
        <f t="shared" si="1"/>
        <v>1.2195121951219512</v>
      </c>
      <c r="H119" s="1">
        <v>2020</v>
      </c>
    </row>
    <row r="120" spans="1:8" x14ac:dyDescent="0.25">
      <c r="A120" s="2" t="s">
        <v>8</v>
      </c>
      <c r="B120" s="3" t="s">
        <v>9</v>
      </c>
      <c r="C120" s="1" t="s">
        <v>10</v>
      </c>
      <c r="D120" s="1" t="s">
        <v>169</v>
      </c>
      <c r="E120" s="4">
        <v>631911</v>
      </c>
      <c r="F120" s="5">
        <v>436018.58999999997</v>
      </c>
      <c r="G120" s="6">
        <f t="shared" si="1"/>
        <v>1.4492753623188408</v>
      </c>
      <c r="H120" s="1">
        <v>2020</v>
      </c>
    </row>
    <row r="121" spans="1:8" x14ac:dyDescent="0.25">
      <c r="A121" s="2" t="s">
        <v>12</v>
      </c>
      <c r="B121" s="3" t="s">
        <v>13</v>
      </c>
      <c r="C121" s="1" t="s">
        <v>14</v>
      </c>
      <c r="D121" s="1" t="s">
        <v>169</v>
      </c>
      <c r="E121" s="4">
        <v>1184116</v>
      </c>
      <c r="F121" s="5">
        <v>1077545.56</v>
      </c>
      <c r="G121" s="6">
        <f t="shared" si="1"/>
        <v>1.0989010989010988</v>
      </c>
      <c r="H121" s="1">
        <v>2020</v>
      </c>
    </row>
    <row r="122" spans="1:8" x14ac:dyDescent="0.25">
      <c r="A122" s="2" t="s">
        <v>15</v>
      </c>
      <c r="B122" s="3" t="s">
        <v>16</v>
      </c>
      <c r="C122" s="1" t="s">
        <v>17</v>
      </c>
      <c r="D122" s="1" t="s">
        <v>169</v>
      </c>
      <c r="E122" s="4">
        <v>207441</v>
      </c>
      <c r="F122" s="5">
        <v>234408.33</v>
      </c>
      <c r="G122" s="6">
        <f t="shared" si="1"/>
        <v>0.88495575221238942</v>
      </c>
      <c r="H122" s="1">
        <v>2020</v>
      </c>
    </row>
    <row r="123" spans="1:8" x14ac:dyDescent="0.25">
      <c r="A123" s="2" t="s">
        <v>18</v>
      </c>
      <c r="B123" s="3" t="s">
        <v>19</v>
      </c>
      <c r="C123" s="1" t="s">
        <v>20</v>
      </c>
      <c r="D123" s="1" t="s">
        <v>169</v>
      </c>
      <c r="E123" s="4">
        <v>225763</v>
      </c>
      <c r="F123" s="5">
        <v>216732.47999999998</v>
      </c>
      <c r="G123" s="6">
        <f t="shared" si="1"/>
        <v>1.0416666666666667</v>
      </c>
      <c r="H123" s="1">
        <v>2020</v>
      </c>
    </row>
    <row r="124" spans="1:8" x14ac:dyDescent="0.25">
      <c r="A124" s="2" t="s">
        <v>21</v>
      </c>
      <c r="B124" s="3" t="s">
        <v>22</v>
      </c>
      <c r="C124" s="1" t="s">
        <v>23</v>
      </c>
      <c r="D124" s="1" t="s">
        <v>169</v>
      </c>
      <c r="E124" s="4">
        <v>893037</v>
      </c>
      <c r="F124" s="5">
        <v>1089505.1399999999</v>
      </c>
      <c r="G124" s="6">
        <f t="shared" si="1"/>
        <v>0.81967213114754101</v>
      </c>
      <c r="H124" s="1">
        <v>2020</v>
      </c>
    </row>
    <row r="125" spans="1:8" x14ac:dyDescent="0.25">
      <c r="A125" s="2" t="s">
        <v>21</v>
      </c>
      <c r="B125" s="3" t="s">
        <v>22</v>
      </c>
      <c r="C125" s="1" t="s">
        <v>24</v>
      </c>
      <c r="D125" s="1" t="s">
        <v>169</v>
      </c>
      <c r="E125" s="4">
        <v>662062</v>
      </c>
      <c r="F125" s="5">
        <v>470064.01999999996</v>
      </c>
      <c r="G125" s="6">
        <f t="shared" si="1"/>
        <v>1.4084507042253522</v>
      </c>
      <c r="H125" s="1">
        <v>2020</v>
      </c>
    </row>
    <row r="126" spans="1:8" x14ac:dyDescent="0.25">
      <c r="A126" s="2" t="s">
        <v>21</v>
      </c>
      <c r="B126" s="3" t="s">
        <v>22</v>
      </c>
      <c r="C126" s="1" t="s">
        <v>25</v>
      </c>
      <c r="D126" s="1" t="s">
        <v>169</v>
      </c>
      <c r="E126" s="4">
        <v>943377</v>
      </c>
      <c r="F126" s="5">
        <v>698098.98</v>
      </c>
      <c r="G126" s="6">
        <f t="shared" si="1"/>
        <v>1.3513513513513513</v>
      </c>
      <c r="H126" s="1">
        <v>2020</v>
      </c>
    </row>
    <row r="127" spans="1:8" x14ac:dyDescent="0.25">
      <c r="A127" s="2" t="s">
        <v>21</v>
      </c>
      <c r="B127" s="3" t="s">
        <v>22</v>
      </c>
      <c r="C127" s="1" t="s">
        <v>26</v>
      </c>
      <c r="D127" s="1" t="s">
        <v>169</v>
      </c>
      <c r="E127" s="4">
        <v>697934</v>
      </c>
      <c r="F127" s="5">
        <v>474595.12000000005</v>
      </c>
      <c r="G127" s="6">
        <f t="shared" si="1"/>
        <v>1.4705882352941175</v>
      </c>
      <c r="H127" s="1">
        <v>2020</v>
      </c>
    </row>
    <row r="128" spans="1:8" x14ac:dyDescent="0.25">
      <c r="A128" s="2" t="s">
        <v>27</v>
      </c>
      <c r="B128" s="3" t="s">
        <v>28</v>
      </c>
      <c r="C128" s="1" t="s">
        <v>29</v>
      </c>
      <c r="D128" s="1" t="s">
        <v>169</v>
      </c>
      <c r="E128" s="4">
        <v>213756</v>
      </c>
      <c r="F128" s="5">
        <v>162454.56</v>
      </c>
      <c r="G128" s="6">
        <f t="shared" si="1"/>
        <v>1.3157894736842106</v>
      </c>
      <c r="H128" s="1">
        <v>2020</v>
      </c>
    </row>
    <row r="129" spans="1:8" x14ac:dyDescent="0.25">
      <c r="A129" s="2" t="s">
        <v>30</v>
      </c>
      <c r="B129" s="3" t="s">
        <v>31</v>
      </c>
      <c r="C129" s="1" t="s">
        <v>32</v>
      </c>
      <c r="D129" s="1" t="s">
        <v>169</v>
      </c>
      <c r="E129" s="4">
        <v>422826</v>
      </c>
      <c r="F129" s="5">
        <v>295978.19999999995</v>
      </c>
      <c r="G129" s="6">
        <f t="shared" si="1"/>
        <v>1.4285714285714288</v>
      </c>
      <c r="H129" s="1">
        <v>2020</v>
      </c>
    </row>
    <row r="130" spans="1:8" x14ac:dyDescent="0.25">
      <c r="A130" s="2" t="s">
        <v>33</v>
      </c>
      <c r="B130" s="3" t="s">
        <v>34</v>
      </c>
      <c r="C130" s="1" t="s">
        <v>35</v>
      </c>
      <c r="D130" s="1" t="s">
        <v>169</v>
      </c>
      <c r="E130" s="4">
        <v>213851</v>
      </c>
      <c r="F130" s="5">
        <v>220266.53</v>
      </c>
      <c r="G130" s="6">
        <f t="shared" si="1"/>
        <v>0.970873786407767</v>
      </c>
      <c r="H130" s="1">
        <v>2020</v>
      </c>
    </row>
    <row r="131" spans="1:8" x14ac:dyDescent="0.25">
      <c r="A131" s="2" t="s">
        <v>36</v>
      </c>
      <c r="B131" s="3" t="s">
        <v>37</v>
      </c>
      <c r="C131" s="1" t="s">
        <v>38</v>
      </c>
      <c r="D131" s="1" t="s">
        <v>169</v>
      </c>
      <c r="E131" s="4">
        <v>1010712</v>
      </c>
      <c r="F131" s="5">
        <v>1051140.48</v>
      </c>
      <c r="G131" s="6">
        <f t="shared" ref="G131:G194" si="2">E131/F131</f>
        <v>0.96153846153846156</v>
      </c>
      <c r="H131" s="1">
        <v>2020</v>
      </c>
    </row>
    <row r="132" spans="1:8" x14ac:dyDescent="0.25">
      <c r="A132" s="2" t="s">
        <v>36</v>
      </c>
      <c r="B132" s="3" t="s">
        <v>37</v>
      </c>
      <c r="C132" s="1" t="s">
        <v>39</v>
      </c>
      <c r="D132" s="1" t="s">
        <v>169</v>
      </c>
      <c r="E132" s="4">
        <v>500223</v>
      </c>
      <c r="F132" s="5">
        <v>615274.29</v>
      </c>
      <c r="G132" s="6">
        <f t="shared" si="2"/>
        <v>0.81300813008130079</v>
      </c>
      <c r="H132" s="1">
        <v>2020</v>
      </c>
    </row>
    <row r="133" spans="1:8" x14ac:dyDescent="0.25">
      <c r="A133" s="2" t="s">
        <v>40</v>
      </c>
      <c r="B133" s="3" t="s">
        <v>41</v>
      </c>
      <c r="C133" s="1" t="s">
        <v>42</v>
      </c>
      <c r="D133" s="1" t="s">
        <v>169</v>
      </c>
      <c r="E133" s="4">
        <v>1144515</v>
      </c>
      <c r="F133" s="5">
        <v>972837.75</v>
      </c>
      <c r="G133" s="6">
        <f t="shared" si="2"/>
        <v>1.1764705882352942</v>
      </c>
      <c r="H133" s="1">
        <v>2020</v>
      </c>
    </row>
    <row r="134" spans="1:8" x14ac:dyDescent="0.25">
      <c r="A134" s="2" t="s">
        <v>43</v>
      </c>
      <c r="B134" s="3" t="s">
        <v>44</v>
      </c>
      <c r="C134" s="1" t="s">
        <v>45</v>
      </c>
      <c r="D134" s="1" t="s">
        <v>169</v>
      </c>
      <c r="E134" s="4">
        <v>1120811</v>
      </c>
      <c r="F134" s="5">
        <v>1008729.9</v>
      </c>
      <c r="G134" s="6">
        <f t="shared" si="2"/>
        <v>1.1111111111111112</v>
      </c>
      <c r="H134" s="1">
        <v>2020</v>
      </c>
    </row>
    <row r="135" spans="1:8" x14ac:dyDescent="0.25">
      <c r="A135" s="2" t="s">
        <v>46</v>
      </c>
      <c r="B135" s="3" t="s">
        <v>47</v>
      </c>
      <c r="C135" s="1" t="s">
        <v>48</v>
      </c>
      <c r="D135" s="1" t="s">
        <v>169</v>
      </c>
      <c r="E135" s="4">
        <v>455229</v>
      </c>
      <c r="F135" s="5">
        <v>300451.14</v>
      </c>
      <c r="G135" s="6">
        <f t="shared" si="2"/>
        <v>1.5151515151515151</v>
      </c>
      <c r="H135" s="1">
        <v>2020</v>
      </c>
    </row>
    <row r="136" spans="1:8" x14ac:dyDescent="0.25">
      <c r="A136" s="2" t="s">
        <v>49</v>
      </c>
      <c r="B136" s="3" t="s">
        <v>50</v>
      </c>
      <c r="C136" s="1" t="s">
        <v>51</v>
      </c>
      <c r="D136" s="1" t="s">
        <v>169</v>
      </c>
      <c r="E136" s="4">
        <v>797224</v>
      </c>
      <c r="F136" s="5">
        <v>486306.64</v>
      </c>
      <c r="G136" s="6">
        <f t="shared" si="2"/>
        <v>1.639344262295082</v>
      </c>
      <c r="H136" s="1">
        <v>2020</v>
      </c>
    </row>
    <row r="137" spans="1:8" x14ac:dyDescent="0.25">
      <c r="A137" s="2" t="s">
        <v>52</v>
      </c>
      <c r="B137" s="3" t="s">
        <v>53</v>
      </c>
      <c r="C137" s="1" t="s">
        <v>54</v>
      </c>
      <c r="D137" s="1" t="s">
        <v>169</v>
      </c>
      <c r="E137" s="4">
        <v>1001111</v>
      </c>
      <c r="F137" s="5">
        <v>470522.17</v>
      </c>
      <c r="G137" s="6">
        <f t="shared" si="2"/>
        <v>2.1276595744680851</v>
      </c>
      <c r="H137" s="1">
        <v>2020</v>
      </c>
    </row>
    <row r="138" spans="1:8" x14ac:dyDescent="0.25">
      <c r="A138" s="2" t="s">
        <v>52</v>
      </c>
      <c r="B138" s="3" t="s">
        <v>53</v>
      </c>
      <c r="C138" s="1" t="s">
        <v>55</v>
      </c>
      <c r="D138" s="1" t="s">
        <v>169</v>
      </c>
      <c r="E138" s="4">
        <v>652008</v>
      </c>
      <c r="F138" s="5">
        <v>736769.03999999992</v>
      </c>
      <c r="G138" s="6">
        <f t="shared" si="2"/>
        <v>0.88495575221238942</v>
      </c>
      <c r="H138" s="1">
        <v>2020</v>
      </c>
    </row>
    <row r="139" spans="1:8" x14ac:dyDescent="0.25">
      <c r="A139" s="2" t="s">
        <v>56</v>
      </c>
      <c r="B139" s="3" t="s">
        <v>57</v>
      </c>
      <c r="C139" s="1" t="s">
        <v>58</v>
      </c>
      <c r="D139" s="1" t="s">
        <v>169</v>
      </c>
      <c r="E139" s="4">
        <v>1062607</v>
      </c>
      <c r="F139" s="5">
        <v>1009476.6499999999</v>
      </c>
      <c r="G139" s="6">
        <f t="shared" si="2"/>
        <v>1.0526315789473686</v>
      </c>
      <c r="H139" s="1">
        <v>2020</v>
      </c>
    </row>
    <row r="140" spans="1:8" x14ac:dyDescent="0.25">
      <c r="A140" s="2" t="s">
        <v>59</v>
      </c>
      <c r="B140" s="3" t="s">
        <v>60</v>
      </c>
      <c r="C140" s="1" t="s">
        <v>61</v>
      </c>
      <c r="D140" s="1" t="s">
        <v>169</v>
      </c>
      <c r="E140" s="4">
        <v>441620</v>
      </c>
      <c r="F140" s="5">
        <v>211977.60000000001</v>
      </c>
      <c r="G140" s="6">
        <f t="shared" si="2"/>
        <v>2.0833333333333335</v>
      </c>
      <c r="H140" s="1">
        <v>2020</v>
      </c>
    </row>
    <row r="141" spans="1:8" x14ac:dyDescent="0.25">
      <c r="A141" s="2" t="s">
        <v>62</v>
      </c>
      <c r="B141" s="3" t="s">
        <v>63</v>
      </c>
      <c r="C141" s="1" t="s">
        <v>64</v>
      </c>
      <c r="D141" s="1" t="s">
        <v>169</v>
      </c>
      <c r="E141" s="4">
        <v>667765</v>
      </c>
      <c r="F141" s="5">
        <v>180296.55000000002</v>
      </c>
      <c r="G141" s="6">
        <f t="shared" si="2"/>
        <v>3.7037037037037033</v>
      </c>
      <c r="H141" s="1">
        <v>2020</v>
      </c>
    </row>
    <row r="142" spans="1:8" x14ac:dyDescent="0.25">
      <c r="A142" s="2" t="s">
        <v>65</v>
      </c>
      <c r="B142" s="3" t="s">
        <v>66</v>
      </c>
      <c r="C142" s="1" t="s">
        <v>67</v>
      </c>
      <c r="D142" s="1" t="s">
        <v>169</v>
      </c>
      <c r="E142" s="4">
        <v>888554</v>
      </c>
      <c r="F142" s="5">
        <v>275451.74</v>
      </c>
      <c r="G142" s="6">
        <f t="shared" si="2"/>
        <v>3.2258064516129035</v>
      </c>
      <c r="H142" s="1">
        <v>2020</v>
      </c>
    </row>
    <row r="143" spans="1:8" x14ac:dyDescent="0.25">
      <c r="A143" s="2" t="s">
        <v>68</v>
      </c>
      <c r="B143" s="3" t="s">
        <v>69</v>
      </c>
      <c r="C143" s="1" t="s">
        <v>70</v>
      </c>
      <c r="D143" s="1" t="s">
        <v>169</v>
      </c>
      <c r="E143" s="4">
        <v>278717</v>
      </c>
      <c r="F143" s="5">
        <v>242483.79</v>
      </c>
      <c r="G143" s="6">
        <f t="shared" si="2"/>
        <v>1.1494252873563218</v>
      </c>
      <c r="H143" s="1">
        <v>2020</v>
      </c>
    </row>
    <row r="144" spans="1:8" x14ac:dyDescent="0.25">
      <c r="A144" s="2" t="s">
        <v>71</v>
      </c>
      <c r="B144" s="3" t="s">
        <v>72</v>
      </c>
      <c r="C144" s="1" t="s">
        <v>73</v>
      </c>
      <c r="D144" s="1" t="s">
        <v>169</v>
      </c>
      <c r="E144" s="4">
        <v>696460</v>
      </c>
      <c r="F144" s="5">
        <v>508415.8</v>
      </c>
      <c r="G144" s="6">
        <f t="shared" si="2"/>
        <v>1.3698630136986301</v>
      </c>
      <c r="H144" s="1">
        <v>2020</v>
      </c>
    </row>
    <row r="145" spans="1:8" x14ac:dyDescent="0.25">
      <c r="A145" s="2" t="s">
        <v>71</v>
      </c>
      <c r="B145" s="3" t="s">
        <v>72</v>
      </c>
      <c r="C145" s="1" t="s">
        <v>74</v>
      </c>
      <c r="D145" s="1" t="s">
        <v>169</v>
      </c>
      <c r="E145" s="4">
        <v>1184330</v>
      </c>
      <c r="F145" s="5">
        <v>1125113.5</v>
      </c>
      <c r="G145" s="6">
        <f t="shared" si="2"/>
        <v>1.0526315789473684</v>
      </c>
      <c r="H145" s="1">
        <v>2020</v>
      </c>
    </row>
    <row r="146" spans="1:8" x14ac:dyDescent="0.25">
      <c r="A146" s="2" t="s">
        <v>75</v>
      </c>
      <c r="B146" s="3" t="s">
        <v>76</v>
      </c>
      <c r="C146" s="1" t="s">
        <v>77</v>
      </c>
      <c r="D146" s="1" t="s">
        <v>169</v>
      </c>
      <c r="E146" s="4">
        <v>722174</v>
      </c>
      <c r="F146" s="5">
        <v>491078.32</v>
      </c>
      <c r="G146" s="6">
        <f t="shared" si="2"/>
        <v>1.4705882352941175</v>
      </c>
      <c r="H146" s="1">
        <v>2020</v>
      </c>
    </row>
    <row r="147" spans="1:8" x14ac:dyDescent="0.25">
      <c r="A147" s="2" t="s">
        <v>78</v>
      </c>
      <c r="B147" s="3" t="s">
        <v>79</v>
      </c>
      <c r="C147" s="1" t="s">
        <v>80</v>
      </c>
      <c r="D147" s="1" t="s">
        <v>169</v>
      </c>
      <c r="E147" s="4">
        <v>169552</v>
      </c>
      <c r="F147" s="5">
        <v>206853.44</v>
      </c>
      <c r="G147" s="6">
        <f t="shared" si="2"/>
        <v>0.81967213114754101</v>
      </c>
      <c r="H147" s="1">
        <v>2020</v>
      </c>
    </row>
    <row r="148" spans="1:8" x14ac:dyDescent="0.25">
      <c r="A148" s="2" t="s">
        <v>81</v>
      </c>
      <c r="B148" s="3" t="s">
        <v>82</v>
      </c>
      <c r="C148" s="1" t="s">
        <v>83</v>
      </c>
      <c r="D148" s="1" t="s">
        <v>169</v>
      </c>
      <c r="E148" s="4">
        <v>132934</v>
      </c>
      <c r="F148" s="5">
        <v>70455.02</v>
      </c>
      <c r="G148" s="6">
        <f t="shared" si="2"/>
        <v>1.8867924528301885</v>
      </c>
      <c r="H148" s="1">
        <v>2020</v>
      </c>
    </row>
    <row r="149" spans="1:8" x14ac:dyDescent="0.25">
      <c r="A149" s="2" t="s">
        <v>84</v>
      </c>
      <c r="B149" s="3" t="s">
        <v>85</v>
      </c>
      <c r="C149" s="1" t="s">
        <v>86</v>
      </c>
      <c r="D149" s="1" t="s">
        <v>169</v>
      </c>
      <c r="E149" s="4">
        <v>674783</v>
      </c>
      <c r="F149" s="5">
        <v>344139.33</v>
      </c>
      <c r="G149" s="6">
        <f t="shared" si="2"/>
        <v>1.9607843137254901</v>
      </c>
      <c r="H149" s="1">
        <v>2020</v>
      </c>
    </row>
    <row r="150" spans="1:8" x14ac:dyDescent="0.25">
      <c r="A150" s="2" t="s">
        <v>87</v>
      </c>
      <c r="B150" s="3" t="s">
        <v>88</v>
      </c>
      <c r="C150" s="1" t="s">
        <v>89</v>
      </c>
      <c r="D150" s="1" t="s">
        <v>169</v>
      </c>
      <c r="E150" s="4">
        <v>1116197</v>
      </c>
      <c r="F150" s="5">
        <v>1060387.1499999999</v>
      </c>
      <c r="G150" s="6">
        <f t="shared" si="2"/>
        <v>1.0526315789473686</v>
      </c>
      <c r="H150" s="1">
        <v>2020</v>
      </c>
    </row>
    <row r="151" spans="1:8" x14ac:dyDescent="0.25">
      <c r="A151" s="2" t="s">
        <v>90</v>
      </c>
      <c r="B151" s="3" t="s">
        <v>91</v>
      </c>
      <c r="C151" s="1" t="s">
        <v>92</v>
      </c>
      <c r="D151" s="1" t="s">
        <v>169</v>
      </c>
      <c r="E151" s="4">
        <v>1068580</v>
      </c>
      <c r="F151" s="5">
        <v>748006</v>
      </c>
      <c r="G151" s="6">
        <f t="shared" si="2"/>
        <v>1.4285714285714286</v>
      </c>
      <c r="H151" s="1">
        <v>2020</v>
      </c>
    </row>
    <row r="152" spans="1:8" x14ac:dyDescent="0.25">
      <c r="A152" s="2" t="s">
        <v>93</v>
      </c>
      <c r="B152" s="3" t="s">
        <v>94</v>
      </c>
      <c r="C152" s="1" t="s">
        <v>95</v>
      </c>
      <c r="D152" s="1" t="s">
        <v>169</v>
      </c>
      <c r="E152" s="4">
        <v>221694</v>
      </c>
      <c r="F152" s="5">
        <v>66508.2</v>
      </c>
      <c r="G152" s="6">
        <f t="shared" si="2"/>
        <v>3.3333333333333335</v>
      </c>
      <c r="H152" s="1">
        <v>2020</v>
      </c>
    </row>
    <row r="153" spans="1:8" x14ac:dyDescent="0.25">
      <c r="A153" s="2" t="s">
        <v>96</v>
      </c>
      <c r="B153" s="3" t="s">
        <v>97</v>
      </c>
      <c r="C153" s="1" t="s">
        <v>98</v>
      </c>
      <c r="D153" s="1" t="s">
        <v>169</v>
      </c>
      <c r="E153" s="4">
        <v>359183</v>
      </c>
      <c r="F153" s="5">
        <v>402284.96</v>
      </c>
      <c r="G153" s="6">
        <f t="shared" si="2"/>
        <v>0.89285714285714279</v>
      </c>
      <c r="H153" s="1">
        <v>2020</v>
      </c>
    </row>
    <row r="154" spans="1:8" x14ac:dyDescent="0.25">
      <c r="A154" s="2" t="s">
        <v>99</v>
      </c>
      <c r="B154" s="3" t="s">
        <v>100</v>
      </c>
      <c r="C154" s="1" t="s">
        <v>101</v>
      </c>
      <c r="D154" s="1" t="s">
        <v>169</v>
      </c>
      <c r="E154" s="4">
        <v>609373</v>
      </c>
      <c r="F154" s="5">
        <v>347342.61</v>
      </c>
      <c r="G154" s="6">
        <f t="shared" si="2"/>
        <v>1.7543859649122808</v>
      </c>
      <c r="H154" s="1">
        <v>2020</v>
      </c>
    </row>
    <row r="155" spans="1:8" x14ac:dyDescent="0.25">
      <c r="A155" s="2" t="s">
        <v>102</v>
      </c>
      <c r="B155" s="3" t="s">
        <v>103</v>
      </c>
      <c r="C155" s="1" t="s">
        <v>104</v>
      </c>
      <c r="D155" s="1" t="s">
        <v>169</v>
      </c>
      <c r="E155" s="4">
        <v>238758</v>
      </c>
      <c r="F155" s="5">
        <v>119379</v>
      </c>
      <c r="G155" s="6">
        <f t="shared" si="2"/>
        <v>2</v>
      </c>
      <c r="H155" s="1">
        <v>2020</v>
      </c>
    </row>
    <row r="156" spans="1:8" x14ac:dyDescent="0.25">
      <c r="A156" s="2" t="s">
        <v>105</v>
      </c>
      <c r="B156" s="3" t="s">
        <v>106</v>
      </c>
      <c r="C156" s="1" t="s">
        <v>107</v>
      </c>
      <c r="D156" s="1" t="s">
        <v>169</v>
      </c>
      <c r="E156" s="4">
        <v>637408</v>
      </c>
      <c r="F156" s="5">
        <v>599163.52</v>
      </c>
      <c r="G156" s="6">
        <f t="shared" si="2"/>
        <v>1.0638297872340425</v>
      </c>
      <c r="H156" s="1">
        <v>2020</v>
      </c>
    </row>
    <row r="157" spans="1:8" x14ac:dyDescent="0.25">
      <c r="A157" s="2" t="s">
        <v>108</v>
      </c>
      <c r="B157" s="3" t="s">
        <v>109</v>
      </c>
      <c r="C157" s="1" t="s">
        <v>110</v>
      </c>
      <c r="D157" s="1" t="s">
        <v>169</v>
      </c>
      <c r="E157" s="4">
        <v>866077</v>
      </c>
      <c r="F157" s="5">
        <v>1004649.32</v>
      </c>
      <c r="G157" s="6">
        <f t="shared" si="2"/>
        <v>0.86206896551724144</v>
      </c>
      <c r="H157" s="1">
        <v>2020</v>
      </c>
    </row>
    <row r="158" spans="1:8" x14ac:dyDescent="0.25">
      <c r="A158" s="2" t="s">
        <v>111</v>
      </c>
      <c r="B158" s="3" t="s">
        <v>112</v>
      </c>
      <c r="C158" s="1" t="s">
        <v>113</v>
      </c>
      <c r="D158" s="1" t="s">
        <v>169</v>
      </c>
      <c r="E158" s="4">
        <v>1191471</v>
      </c>
      <c r="F158" s="5">
        <v>1060409.19</v>
      </c>
      <c r="G158" s="6">
        <f t="shared" si="2"/>
        <v>1.1235955056179776</v>
      </c>
      <c r="H158" s="1">
        <v>2020</v>
      </c>
    </row>
    <row r="159" spans="1:8" x14ac:dyDescent="0.25">
      <c r="A159" s="2" t="s">
        <v>114</v>
      </c>
      <c r="B159" s="3" t="s">
        <v>115</v>
      </c>
      <c r="C159" s="1" t="s">
        <v>116</v>
      </c>
      <c r="D159" s="1" t="s">
        <v>169</v>
      </c>
      <c r="E159" s="4">
        <v>1031941</v>
      </c>
      <c r="F159" s="5">
        <v>691400.47000000009</v>
      </c>
      <c r="G159" s="6">
        <f t="shared" si="2"/>
        <v>1.4925373134328357</v>
      </c>
      <c r="H159" s="1">
        <v>2020</v>
      </c>
    </row>
    <row r="160" spans="1:8" x14ac:dyDescent="0.25">
      <c r="A160" s="2" t="s">
        <v>114</v>
      </c>
      <c r="B160" s="3" t="s">
        <v>115</v>
      </c>
      <c r="C160" s="1" t="s">
        <v>117</v>
      </c>
      <c r="D160" s="1" t="s">
        <v>169</v>
      </c>
      <c r="E160" s="4">
        <v>385369</v>
      </c>
      <c r="F160" s="5">
        <v>204245.57</v>
      </c>
      <c r="G160" s="6">
        <f t="shared" si="2"/>
        <v>1.8867924528301887</v>
      </c>
      <c r="H160" s="1">
        <v>2020</v>
      </c>
    </row>
    <row r="161" spans="1:8" x14ac:dyDescent="0.25">
      <c r="A161" s="2" t="s">
        <v>114</v>
      </c>
      <c r="B161" s="3" t="s">
        <v>115</v>
      </c>
      <c r="C161" s="1" t="s">
        <v>118</v>
      </c>
      <c r="D161" s="1" t="s">
        <v>169</v>
      </c>
      <c r="E161" s="4">
        <v>816830</v>
      </c>
      <c r="F161" s="5">
        <v>392078.39999999997</v>
      </c>
      <c r="G161" s="6">
        <f t="shared" si="2"/>
        <v>2.0833333333333335</v>
      </c>
      <c r="H161" s="1">
        <v>2020</v>
      </c>
    </row>
    <row r="162" spans="1:8" x14ac:dyDescent="0.25">
      <c r="A162" s="2" t="s">
        <v>119</v>
      </c>
      <c r="B162" s="3" t="s">
        <v>120</v>
      </c>
      <c r="C162" s="1" t="s">
        <v>121</v>
      </c>
      <c r="D162" s="1" t="s">
        <v>169</v>
      </c>
      <c r="E162" s="4">
        <v>916549</v>
      </c>
      <c r="F162" s="5">
        <v>1081527.8199999998</v>
      </c>
      <c r="G162" s="6">
        <f t="shared" si="2"/>
        <v>0.84745762711864425</v>
      </c>
      <c r="H162" s="1">
        <v>2020</v>
      </c>
    </row>
    <row r="163" spans="1:8" x14ac:dyDescent="0.25">
      <c r="A163" s="2" t="s">
        <v>122</v>
      </c>
      <c r="B163" s="3" t="s">
        <v>123</v>
      </c>
      <c r="C163" s="1" t="s">
        <v>124</v>
      </c>
      <c r="D163" s="1" t="s">
        <v>169</v>
      </c>
      <c r="E163" s="4">
        <v>649864</v>
      </c>
      <c r="F163" s="5">
        <v>318433.36</v>
      </c>
      <c r="G163" s="6">
        <f t="shared" si="2"/>
        <v>2.0408163265306123</v>
      </c>
      <c r="H163" s="1">
        <v>2020</v>
      </c>
    </row>
    <row r="164" spans="1:8" x14ac:dyDescent="0.25">
      <c r="A164" s="2" t="s">
        <v>125</v>
      </c>
      <c r="B164" s="3" t="s">
        <v>126</v>
      </c>
      <c r="C164" s="1" t="s">
        <v>127</v>
      </c>
      <c r="D164" s="1" t="s">
        <v>169</v>
      </c>
      <c r="E164" s="4">
        <v>669970</v>
      </c>
      <c r="F164" s="5">
        <v>757066.1</v>
      </c>
      <c r="G164" s="6">
        <f t="shared" si="2"/>
        <v>0.88495575221238942</v>
      </c>
      <c r="H164" s="1">
        <v>2020</v>
      </c>
    </row>
    <row r="165" spans="1:8" x14ac:dyDescent="0.25">
      <c r="A165" s="2" t="s">
        <v>128</v>
      </c>
      <c r="B165" s="3" t="s">
        <v>129</v>
      </c>
      <c r="C165" s="1" t="s">
        <v>130</v>
      </c>
      <c r="D165" s="1" t="s">
        <v>169</v>
      </c>
      <c r="E165" s="4">
        <v>1185957</v>
      </c>
      <c r="F165" s="5">
        <v>486242.37</v>
      </c>
      <c r="G165" s="6">
        <f t="shared" si="2"/>
        <v>2.4390243902439024</v>
      </c>
      <c r="H165" s="1">
        <v>2020</v>
      </c>
    </row>
    <row r="166" spans="1:8" x14ac:dyDescent="0.25">
      <c r="A166" s="2" t="s">
        <v>131</v>
      </c>
      <c r="B166" s="3" t="s">
        <v>132</v>
      </c>
      <c r="C166" s="1" t="s">
        <v>133</v>
      </c>
      <c r="D166" s="1" t="s">
        <v>169</v>
      </c>
      <c r="E166" s="4">
        <v>881225</v>
      </c>
      <c r="F166" s="5">
        <v>713792.25</v>
      </c>
      <c r="G166" s="6">
        <f t="shared" si="2"/>
        <v>1.2345679012345678</v>
      </c>
      <c r="H166" s="1">
        <v>2020</v>
      </c>
    </row>
    <row r="167" spans="1:8" x14ac:dyDescent="0.25">
      <c r="A167" s="2" t="s">
        <v>134</v>
      </c>
      <c r="B167" s="3" t="s">
        <v>135</v>
      </c>
      <c r="C167" s="1" t="s">
        <v>136</v>
      </c>
      <c r="D167" s="1" t="s">
        <v>169</v>
      </c>
      <c r="E167" s="4">
        <v>383053</v>
      </c>
      <c r="F167" s="5">
        <v>187695.97</v>
      </c>
      <c r="G167" s="6">
        <f t="shared" si="2"/>
        <v>2.0408163265306123</v>
      </c>
      <c r="H167" s="1">
        <v>2020</v>
      </c>
    </row>
    <row r="168" spans="1:8" x14ac:dyDescent="0.25">
      <c r="A168" s="2" t="s">
        <v>137</v>
      </c>
      <c r="B168" s="3" t="s">
        <v>138</v>
      </c>
      <c r="C168" s="1" t="s">
        <v>139</v>
      </c>
      <c r="D168" s="1" t="s">
        <v>169</v>
      </c>
      <c r="E168" s="4">
        <v>621826</v>
      </c>
      <c r="F168" s="5">
        <v>292258.21999999997</v>
      </c>
      <c r="G168" s="6">
        <f t="shared" si="2"/>
        <v>2.1276595744680855</v>
      </c>
      <c r="H168" s="1">
        <v>2020</v>
      </c>
    </row>
    <row r="169" spans="1:8" x14ac:dyDescent="0.25">
      <c r="A169" s="2" t="s">
        <v>140</v>
      </c>
      <c r="B169" s="3" t="s">
        <v>141</v>
      </c>
      <c r="C169" s="1" t="s">
        <v>142</v>
      </c>
      <c r="D169" s="1" t="s">
        <v>169</v>
      </c>
      <c r="E169" s="4">
        <v>1218248</v>
      </c>
      <c r="F169" s="5">
        <v>572576.55999999994</v>
      </c>
      <c r="G169" s="6">
        <f t="shared" si="2"/>
        <v>2.1276595744680855</v>
      </c>
      <c r="H169" s="1">
        <v>2020</v>
      </c>
    </row>
    <row r="170" spans="1:8" x14ac:dyDescent="0.25">
      <c r="A170" s="2" t="s">
        <v>143</v>
      </c>
      <c r="B170" s="3" t="s">
        <v>144</v>
      </c>
      <c r="C170" s="1" t="s">
        <v>145</v>
      </c>
      <c r="D170" s="1" t="s">
        <v>169</v>
      </c>
      <c r="E170" s="4">
        <v>490535</v>
      </c>
      <c r="F170" s="5">
        <v>578831.29999999993</v>
      </c>
      <c r="G170" s="6">
        <f t="shared" si="2"/>
        <v>0.84745762711864414</v>
      </c>
      <c r="H170" s="1">
        <v>2020</v>
      </c>
    </row>
    <row r="171" spans="1:8" x14ac:dyDescent="0.25">
      <c r="A171" s="2" t="s">
        <v>143</v>
      </c>
      <c r="B171" s="3" t="s">
        <v>144</v>
      </c>
      <c r="C171" s="1" t="s">
        <v>146</v>
      </c>
      <c r="D171" s="1" t="s">
        <v>169</v>
      </c>
      <c r="E171" s="4">
        <v>165618</v>
      </c>
      <c r="F171" s="5">
        <v>168930.36000000002</v>
      </c>
      <c r="G171" s="6">
        <f t="shared" si="2"/>
        <v>0.98039215686274506</v>
      </c>
      <c r="H171" s="1">
        <v>2020</v>
      </c>
    </row>
    <row r="172" spans="1:8" x14ac:dyDescent="0.25">
      <c r="A172" s="2" t="s">
        <v>147</v>
      </c>
      <c r="B172" s="3" t="s">
        <v>148</v>
      </c>
      <c r="C172" s="1" t="s">
        <v>149</v>
      </c>
      <c r="D172" s="1" t="s">
        <v>169</v>
      </c>
      <c r="E172" s="4">
        <v>45220</v>
      </c>
      <c r="F172" s="5">
        <v>19444.599999999999</v>
      </c>
      <c r="G172" s="6">
        <f t="shared" si="2"/>
        <v>2.3255813953488373</v>
      </c>
      <c r="H172" s="1">
        <v>2020</v>
      </c>
    </row>
    <row r="173" spans="1:8" x14ac:dyDescent="0.25">
      <c r="A173" s="2" t="s">
        <v>150</v>
      </c>
      <c r="B173" s="3" t="s">
        <v>151</v>
      </c>
      <c r="C173" s="1" t="s">
        <v>152</v>
      </c>
      <c r="D173" s="1" t="s">
        <v>169</v>
      </c>
      <c r="E173" s="4">
        <v>432591</v>
      </c>
      <c r="F173" s="5">
        <v>233599.14</v>
      </c>
      <c r="G173" s="6">
        <f t="shared" si="2"/>
        <v>1.8518518518518516</v>
      </c>
      <c r="H173" s="1">
        <v>2020</v>
      </c>
    </row>
    <row r="174" spans="1:8" x14ac:dyDescent="0.25">
      <c r="A174" s="2" t="s">
        <v>153</v>
      </c>
      <c r="B174" s="3" t="s">
        <v>154</v>
      </c>
      <c r="C174" s="1" t="s">
        <v>155</v>
      </c>
      <c r="D174" s="1" t="s">
        <v>169</v>
      </c>
      <c r="E174" s="4">
        <v>229954</v>
      </c>
      <c r="F174" s="5">
        <v>266746.63999999996</v>
      </c>
      <c r="G174" s="6">
        <f t="shared" si="2"/>
        <v>0.86206896551724155</v>
      </c>
      <c r="H174" s="1">
        <v>2020</v>
      </c>
    </row>
    <row r="175" spans="1:8" x14ac:dyDescent="0.25">
      <c r="A175" s="2" t="s">
        <v>156</v>
      </c>
      <c r="B175" s="3" t="s">
        <v>157</v>
      </c>
      <c r="C175" s="1" t="s">
        <v>158</v>
      </c>
      <c r="D175" s="1" t="s">
        <v>169</v>
      </c>
      <c r="E175" s="4">
        <v>448795</v>
      </c>
      <c r="F175" s="5">
        <v>224397.5</v>
      </c>
      <c r="G175" s="6">
        <f t="shared" si="2"/>
        <v>2</v>
      </c>
      <c r="H175" s="1">
        <v>2020</v>
      </c>
    </row>
    <row r="176" spans="1:8" x14ac:dyDescent="0.25">
      <c r="A176" s="2" t="s">
        <v>159</v>
      </c>
      <c r="B176" s="3" t="s">
        <v>160</v>
      </c>
      <c r="C176" s="1" t="s">
        <v>161</v>
      </c>
      <c r="D176" s="1" t="s">
        <v>169</v>
      </c>
      <c r="E176" s="4">
        <v>900913</v>
      </c>
      <c r="F176" s="5">
        <v>342346.94</v>
      </c>
      <c r="G176" s="6">
        <f t="shared" si="2"/>
        <v>2.6315789473684212</v>
      </c>
      <c r="H176" s="1">
        <v>2020</v>
      </c>
    </row>
    <row r="177" spans="1:8" x14ac:dyDescent="0.25">
      <c r="A177" s="2" t="s">
        <v>162</v>
      </c>
      <c r="B177" s="3" t="s">
        <v>163</v>
      </c>
      <c r="C177" s="1" t="s">
        <v>164</v>
      </c>
      <c r="D177" s="1" t="s">
        <v>169</v>
      </c>
      <c r="E177" s="4">
        <v>283321</v>
      </c>
      <c r="F177" s="5">
        <v>172825.81</v>
      </c>
      <c r="G177" s="6">
        <f t="shared" si="2"/>
        <v>1.639344262295082</v>
      </c>
      <c r="H177" s="1">
        <v>2020</v>
      </c>
    </row>
    <row r="178" spans="1:8" x14ac:dyDescent="0.25">
      <c r="A178" s="2" t="s">
        <v>165</v>
      </c>
      <c r="B178" s="3" t="s">
        <v>166</v>
      </c>
      <c r="C178" s="1" t="s">
        <v>167</v>
      </c>
      <c r="D178" s="1" t="s">
        <v>169</v>
      </c>
      <c r="E178" s="4">
        <v>599154</v>
      </c>
      <c r="F178" s="5">
        <v>617128.62</v>
      </c>
      <c r="G178" s="6">
        <f t="shared" si="2"/>
        <v>0.970873786407767</v>
      </c>
      <c r="H178" s="1">
        <v>2020</v>
      </c>
    </row>
    <row r="179" spans="1:8" x14ac:dyDescent="0.25">
      <c r="A179" s="2" t="s">
        <v>8</v>
      </c>
      <c r="B179" s="3" t="s">
        <v>9</v>
      </c>
      <c r="C179" s="1" t="s">
        <v>10</v>
      </c>
      <c r="D179" s="1" t="s">
        <v>170</v>
      </c>
      <c r="E179" s="4">
        <v>523100</v>
      </c>
      <c r="F179" s="5">
        <v>439404</v>
      </c>
      <c r="G179" s="6">
        <f t="shared" si="2"/>
        <v>1.1904761904761905</v>
      </c>
      <c r="H179" s="1">
        <v>2020</v>
      </c>
    </row>
    <row r="180" spans="1:8" x14ac:dyDescent="0.25">
      <c r="A180" s="2" t="s">
        <v>12</v>
      </c>
      <c r="B180" s="3" t="s">
        <v>13</v>
      </c>
      <c r="C180" s="1" t="s">
        <v>14</v>
      </c>
      <c r="D180" s="1" t="s">
        <v>170</v>
      </c>
      <c r="E180" s="4">
        <v>129285</v>
      </c>
      <c r="F180" s="5">
        <v>133163.55000000002</v>
      </c>
      <c r="G180" s="6">
        <f t="shared" si="2"/>
        <v>0.97087378640776689</v>
      </c>
      <c r="H180" s="1">
        <v>2020</v>
      </c>
    </row>
    <row r="181" spans="1:8" x14ac:dyDescent="0.25">
      <c r="A181" s="2" t="s">
        <v>15</v>
      </c>
      <c r="B181" s="3" t="s">
        <v>16</v>
      </c>
      <c r="C181" s="1" t="s">
        <v>17</v>
      </c>
      <c r="D181" s="1" t="s">
        <v>170</v>
      </c>
      <c r="E181" s="4">
        <v>480482</v>
      </c>
      <c r="F181" s="5">
        <v>278679.56</v>
      </c>
      <c r="G181" s="6">
        <f t="shared" si="2"/>
        <v>1.7241379310344829</v>
      </c>
      <c r="H181" s="1">
        <v>2020</v>
      </c>
    </row>
    <row r="182" spans="1:8" x14ac:dyDescent="0.25">
      <c r="A182" s="2" t="s">
        <v>18</v>
      </c>
      <c r="B182" s="3" t="s">
        <v>19</v>
      </c>
      <c r="C182" s="1" t="s">
        <v>20</v>
      </c>
      <c r="D182" s="1" t="s">
        <v>170</v>
      </c>
      <c r="E182" s="4">
        <v>507156</v>
      </c>
      <c r="F182" s="5">
        <v>517299.12</v>
      </c>
      <c r="G182" s="6">
        <f t="shared" si="2"/>
        <v>0.98039215686274506</v>
      </c>
      <c r="H182" s="1">
        <v>2020</v>
      </c>
    </row>
    <row r="183" spans="1:8" x14ac:dyDescent="0.25">
      <c r="A183" s="2" t="s">
        <v>21</v>
      </c>
      <c r="B183" s="3" t="s">
        <v>22</v>
      </c>
      <c r="C183" s="1" t="s">
        <v>23</v>
      </c>
      <c r="D183" s="1" t="s">
        <v>170</v>
      </c>
      <c r="E183" s="4">
        <v>56344</v>
      </c>
      <c r="F183" s="5">
        <v>27608.560000000001</v>
      </c>
      <c r="G183" s="6">
        <f t="shared" si="2"/>
        <v>2.0408163265306123</v>
      </c>
      <c r="H183" s="1">
        <v>2020</v>
      </c>
    </row>
    <row r="184" spans="1:8" x14ac:dyDescent="0.25">
      <c r="A184" s="2" t="s">
        <v>21</v>
      </c>
      <c r="B184" s="3" t="s">
        <v>22</v>
      </c>
      <c r="C184" s="1" t="s">
        <v>24</v>
      </c>
      <c r="D184" s="1" t="s">
        <v>170</v>
      </c>
      <c r="E184" s="4">
        <v>19283</v>
      </c>
      <c r="F184" s="5">
        <v>16390.55</v>
      </c>
      <c r="G184" s="6">
        <f t="shared" si="2"/>
        <v>1.1764705882352942</v>
      </c>
      <c r="H184" s="1">
        <v>2020</v>
      </c>
    </row>
    <row r="185" spans="1:8" x14ac:dyDescent="0.25">
      <c r="A185" s="2" t="s">
        <v>21</v>
      </c>
      <c r="B185" s="3" t="s">
        <v>22</v>
      </c>
      <c r="C185" s="1" t="s">
        <v>25</v>
      </c>
      <c r="D185" s="1" t="s">
        <v>170</v>
      </c>
      <c r="E185" s="4">
        <v>586172</v>
      </c>
      <c r="F185" s="5">
        <v>158266.44</v>
      </c>
      <c r="G185" s="6">
        <f t="shared" si="2"/>
        <v>3.7037037037037037</v>
      </c>
      <c r="H185" s="1">
        <v>2020</v>
      </c>
    </row>
    <row r="186" spans="1:8" x14ac:dyDescent="0.25">
      <c r="A186" s="2" t="s">
        <v>21</v>
      </c>
      <c r="B186" s="3" t="s">
        <v>22</v>
      </c>
      <c r="C186" s="1" t="s">
        <v>26</v>
      </c>
      <c r="D186" s="1" t="s">
        <v>170</v>
      </c>
      <c r="E186" s="4">
        <v>787733</v>
      </c>
      <c r="F186" s="5">
        <v>354479.85000000003</v>
      </c>
      <c r="G186" s="6">
        <f t="shared" si="2"/>
        <v>2.2222222222222219</v>
      </c>
      <c r="H186" s="1">
        <v>2020</v>
      </c>
    </row>
    <row r="187" spans="1:8" x14ac:dyDescent="0.25">
      <c r="A187" s="2" t="s">
        <v>27</v>
      </c>
      <c r="B187" s="3" t="s">
        <v>28</v>
      </c>
      <c r="C187" s="1" t="s">
        <v>29</v>
      </c>
      <c r="D187" s="1" t="s">
        <v>170</v>
      </c>
      <c r="E187" s="4">
        <v>25712</v>
      </c>
      <c r="F187" s="5">
        <v>28283.200000000001</v>
      </c>
      <c r="G187" s="6">
        <f t="shared" si="2"/>
        <v>0.90909090909090906</v>
      </c>
      <c r="H187" s="1">
        <v>2020</v>
      </c>
    </row>
    <row r="188" spans="1:8" x14ac:dyDescent="0.25">
      <c r="A188" s="2" t="s">
        <v>30</v>
      </c>
      <c r="B188" s="3" t="s">
        <v>31</v>
      </c>
      <c r="C188" s="1" t="s">
        <v>32</v>
      </c>
      <c r="D188" s="1" t="s">
        <v>170</v>
      </c>
      <c r="E188" s="4">
        <v>346543</v>
      </c>
      <c r="F188" s="5">
        <v>291096.12</v>
      </c>
      <c r="G188" s="6">
        <f t="shared" si="2"/>
        <v>1.1904761904761905</v>
      </c>
      <c r="H188" s="1">
        <v>2020</v>
      </c>
    </row>
    <row r="189" spans="1:8" x14ac:dyDescent="0.25">
      <c r="A189" s="2" t="s">
        <v>33</v>
      </c>
      <c r="B189" s="3" t="s">
        <v>34</v>
      </c>
      <c r="C189" s="1" t="s">
        <v>35</v>
      </c>
      <c r="D189" s="1" t="s">
        <v>170</v>
      </c>
      <c r="E189" s="4">
        <v>522454</v>
      </c>
      <c r="F189" s="5">
        <v>496331.3</v>
      </c>
      <c r="G189" s="6">
        <f t="shared" si="2"/>
        <v>1.0526315789473684</v>
      </c>
      <c r="H189" s="1">
        <v>2020</v>
      </c>
    </row>
    <row r="190" spans="1:8" x14ac:dyDescent="0.25">
      <c r="A190" s="2" t="s">
        <v>36</v>
      </c>
      <c r="B190" s="3" t="s">
        <v>37</v>
      </c>
      <c r="C190" s="1" t="s">
        <v>38</v>
      </c>
      <c r="D190" s="1" t="s">
        <v>170</v>
      </c>
      <c r="E190" s="4">
        <v>693491</v>
      </c>
      <c r="F190" s="5">
        <v>173372.75</v>
      </c>
      <c r="G190" s="6">
        <f t="shared" si="2"/>
        <v>4</v>
      </c>
      <c r="H190" s="1">
        <v>2020</v>
      </c>
    </row>
    <row r="191" spans="1:8" x14ac:dyDescent="0.25">
      <c r="A191" s="2" t="s">
        <v>36</v>
      </c>
      <c r="B191" s="3" t="s">
        <v>37</v>
      </c>
      <c r="C191" s="1" t="s">
        <v>39</v>
      </c>
      <c r="D191" s="1" t="s">
        <v>170</v>
      </c>
      <c r="E191" s="4">
        <v>95178</v>
      </c>
      <c r="F191" s="5">
        <v>93274.44</v>
      </c>
      <c r="G191" s="6">
        <f t="shared" si="2"/>
        <v>1.0204081632653061</v>
      </c>
      <c r="H191" s="1">
        <v>2020</v>
      </c>
    </row>
    <row r="192" spans="1:8" x14ac:dyDescent="0.25">
      <c r="A192" s="2" t="s">
        <v>40</v>
      </c>
      <c r="B192" s="3" t="s">
        <v>41</v>
      </c>
      <c r="C192" s="1" t="s">
        <v>42</v>
      </c>
      <c r="D192" s="1" t="s">
        <v>170</v>
      </c>
      <c r="E192" s="4">
        <v>727042</v>
      </c>
      <c r="F192" s="5">
        <v>545281.5</v>
      </c>
      <c r="G192" s="6">
        <f t="shared" si="2"/>
        <v>1.3333333333333333</v>
      </c>
      <c r="H192" s="1">
        <v>2020</v>
      </c>
    </row>
    <row r="193" spans="1:8" x14ac:dyDescent="0.25">
      <c r="A193" s="2" t="s">
        <v>43</v>
      </c>
      <c r="B193" s="3" t="s">
        <v>44</v>
      </c>
      <c r="C193" s="1" t="s">
        <v>45</v>
      </c>
      <c r="D193" s="1" t="s">
        <v>170</v>
      </c>
      <c r="E193" s="4">
        <v>808503</v>
      </c>
      <c r="F193" s="5">
        <v>428506.59</v>
      </c>
      <c r="G193" s="6">
        <f t="shared" si="2"/>
        <v>1.8867924528301885</v>
      </c>
      <c r="H193" s="1">
        <v>2020</v>
      </c>
    </row>
    <row r="194" spans="1:8" x14ac:dyDescent="0.25">
      <c r="A194" s="2" t="s">
        <v>46</v>
      </c>
      <c r="B194" s="3" t="s">
        <v>47</v>
      </c>
      <c r="C194" s="1" t="s">
        <v>48</v>
      </c>
      <c r="D194" s="1" t="s">
        <v>170</v>
      </c>
      <c r="E194" s="4">
        <v>519739</v>
      </c>
      <c r="F194" s="5">
        <v>358619.91</v>
      </c>
      <c r="G194" s="6">
        <f t="shared" si="2"/>
        <v>1.4492753623188406</v>
      </c>
      <c r="H194" s="1">
        <v>2020</v>
      </c>
    </row>
    <row r="195" spans="1:8" x14ac:dyDescent="0.25">
      <c r="A195" s="2" t="s">
        <v>49</v>
      </c>
      <c r="B195" s="3" t="s">
        <v>50</v>
      </c>
      <c r="C195" s="1" t="s">
        <v>51</v>
      </c>
      <c r="D195" s="1" t="s">
        <v>170</v>
      </c>
      <c r="E195" s="4">
        <v>143867</v>
      </c>
      <c r="F195" s="5">
        <v>63301.48</v>
      </c>
      <c r="G195" s="6">
        <f t="shared" ref="G195:G258" si="3">E195/F195</f>
        <v>2.2727272727272725</v>
      </c>
      <c r="H195" s="1">
        <v>2020</v>
      </c>
    </row>
    <row r="196" spans="1:8" x14ac:dyDescent="0.25">
      <c r="A196" s="2" t="s">
        <v>52</v>
      </c>
      <c r="B196" s="3" t="s">
        <v>53</v>
      </c>
      <c r="C196" s="1" t="s">
        <v>54</v>
      </c>
      <c r="D196" s="1" t="s">
        <v>170</v>
      </c>
      <c r="E196" s="4">
        <v>724000</v>
      </c>
      <c r="F196" s="5">
        <v>724000</v>
      </c>
      <c r="G196" s="6">
        <f t="shared" si="3"/>
        <v>1</v>
      </c>
      <c r="H196" s="1">
        <v>2020</v>
      </c>
    </row>
    <row r="197" spans="1:8" x14ac:dyDescent="0.25">
      <c r="A197" s="2" t="s">
        <v>52</v>
      </c>
      <c r="B197" s="3" t="s">
        <v>53</v>
      </c>
      <c r="C197" s="1" t="s">
        <v>55</v>
      </c>
      <c r="D197" s="1" t="s">
        <v>170</v>
      </c>
      <c r="E197" s="4">
        <v>74179</v>
      </c>
      <c r="F197" s="5">
        <v>47474.559999999998</v>
      </c>
      <c r="G197" s="6">
        <f t="shared" si="3"/>
        <v>1.5625</v>
      </c>
      <c r="H197" s="1">
        <v>2020</v>
      </c>
    </row>
    <row r="198" spans="1:8" x14ac:dyDescent="0.25">
      <c r="A198" s="2" t="s">
        <v>56</v>
      </c>
      <c r="B198" s="3" t="s">
        <v>57</v>
      </c>
      <c r="C198" s="1" t="s">
        <v>58</v>
      </c>
      <c r="D198" s="1" t="s">
        <v>170</v>
      </c>
      <c r="E198" s="4">
        <v>513427</v>
      </c>
      <c r="F198" s="5">
        <v>169430.91</v>
      </c>
      <c r="G198" s="6">
        <f t="shared" si="3"/>
        <v>3.0303030303030303</v>
      </c>
      <c r="H198" s="1">
        <v>2020</v>
      </c>
    </row>
    <row r="199" spans="1:8" x14ac:dyDescent="0.25">
      <c r="A199" s="2" t="s">
        <v>59</v>
      </c>
      <c r="B199" s="3" t="s">
        <v>60</v>
      </c>
      <c r="C199" s="1" t="s">
        <v>61</v>
      </c>
      <c r="D199" s="1" t="s">
        <v>170</v>
      </c>
      <c r="E199" s="4">
        <v>57292</v>
      </c>
      <c r="F199" s="5">
        <v>40677.32</v>
      </c>
      <c r="G199" s="6">
        <f t="shared" si="3"/>
        <v>1.408450704225352</v>
      </c>
      <c r="H199" s="1">
        <v>2020</v>
      </c>
    </row>
    <row r="200" spans="1:8" x14ac:dyDescent="0.25">
      <c r="A200" s="2" t="s">
        <v>62</v>
      </c>
      <c r="B200" s="3" t="s">
        <v>63</v>
      </c>
      <c r="C200" s="1" t="s">
        <v>64</v>
      </c>
      <c r="D200" s="1" t="s">
        <v>170</v>
      </c>
      <c r="E200" s="4">
        <v>550439</v>
      </c>
      <c r="F200" s="5">
        <v>671535.58</v>
      </c>
      <c r="G200" s="6">
        <f t="shared" si="3"/>
        <v>0.81967213114754101</v>
      </c>
      <c r="H200" s="1">
        <v>2020</v>
      </c>
    </row>
    <row r="201" spans="1:8" x14ac:dyDescent="0.25">
      <c r="A201" s="2" t="s">
        <v>65</v>
      </c>
      <c r="B201" s="3" t="s">
        <v>66</v>
      </c>
      <c r="C201" s="1" t="s">
        <v>67</v>
      </c>
      <c r="D201" s="1" t="s">
        <v>170</v>
      </c>
      <c r="E201" s="4">
        <v>63188</v>
      </c>
      <c r="F201" s="5">
        <v>61292.36</v>
      </c>
      <c r="G201" s="6">
        <f t="shared" si="3"/>
        <v>1.0309278350515463</v>
      </c>
      <c r="H201" s="1">
        <v>2020</v>
      </c>
    </row>
    <row r="202" spans="1:8" x14ac:dyDescent="0.25">
      <c r="A202" s="2" t="s">
        <v>68</v>
      </c>
      <c r="B202" s="3" t="s">
        <v>69</v>
      </c>
      <c r="C202" s="1" t="s">
        <v>70</v>
      </c>
      <c r="D202" s="1" t="s">
        <v>170</v>
      </c>
      <c r="E202" s="4">
        <v>619690</v>
      </c>
      <c r="F202" s="5">
        <v>483358.2</v>
      </c>
      <c r="G202" s="6">
        <f t="shared" si="3"/>
        <v>1.2820512820512819</v>
      </c>
      <c r="H202" s="1">
        <v>2020</v>
      </c>
    </row>
    <row r="203" spans="1:8" x14ac:dyDescent="0.25">
      <c r="A203" s="2" t="s">
        <v>71</v>
      </c>
      <c r="B203" s="3" t="s">
        <v>72</v>
      </c>
      <c r="C203" s="1" t="s">
        <v>73</v>
      </c>
      <c r="D203" s="1" t="s">
        <v>170</v>
      </c>
      <c r="E203" s="4">
        <v>209715</v>
      </c>
      <c r="F203" s="5">
        <v>167772</v>
      </c>
      <c r="G203" s="6">
        <f t="shared" si="3"/>
        <v>1.25</v>
      </c>
      <c r="H203" s="1">
        <v>2020</v>
      </c>
    </row>
    <row r="204" spans="1:8" x14ac:dyDescent="0.25">
      <c r="A204" s="2" t="s">
        <v>71</v>
      </c>
      <c r="B204" s="3" t="s">
        <v>72</v>
      </c>
      <c r="C204" s="1" t="s">
        <v>74</v>
      </c>
      <c r="D204" s="1" t="s">
        <v>170</v>
      </c>
      <c r="E204" s="4">
        <v>348191</v>
      </c>
      <c r="F204" s="5">
        <v>403901.56</v>
      </c>
      <c r="G204" s="6">
        <f t="shared" si="3"/>
        <v>0.86206896551724144</v>
      </c>
      <c r="H204" s="1">
        <v>2020</v>
      </c>
    </row>
    <row r="205" spans="1:8" x14ac:dyDescent="0.25">
      <c r="A205" s="2" t="s">
        <v>75</v>
      </c>
      <c r="B205" s="3" t="s">
        <v>76</v>
      </c>
      <c r="C205" s="1" t="s">
        <v>77</v>
      </c>
      <c r="D205" s="1" t="s">
        <v>170</v>
      </c>
      <c r="E205" s="4">
        <v>236809</v>
      </c>
      <c r="F205" s="5">
        <v>206023.83</v>
      </c>
      <c r="G205" s="6">
        <f t="shared" si="3"/>
        <v>1.149425287356322</v>
      </c>
      <c r="H205" s="1">
        <v>2020</v>
      </c>
    </row>
    <row r="206" spans="1:8" x14ac:dyDescent="0.25">
      <c r="A206" s="2" t="s">
        <v>78</v>
      </c>
      <c r="B206" s="3" t="s">
        <v>79</v>
      </c>
      <c r="C206" s="1" t="s">
        <v>80</v>
      </c>
      <c r="D206" s="1" t="s">
        <v>170</v>
      </c>
      <c r="E206" s="4">
        <v>100207</v>
      </c>
      <c r="F206" s="5">
        <v>53109.71</v>
      </c>
      <c r="G206" s="6">
        <f t="shared" si="3"/>
        <v>1.8867924528301887</v>
      </c>
      <c r="H206" s="1">
        <v>2020</v>
      </c>
    </row>
    <row r="207" spans="1:8" x14ac:dyDescent="0.25">
      <c r="A207" s="2" t="s">
        <v>81</v>
      </c>
      <c r="B207" s="3" t="s">
        <v>82</v>
      </c>
      <c r="C207" s="1" t="s">
        <v>83</v>
      </c>
      <c r="D207" s="1" t="s">
        <v>170</v>
      </c>
      <c r="E207" s="4">
        <v>225582</v>
      </c>
      <c r="F207" s="5">
        <v>117302.64</v>
      </c>
      <c r="G207" s="6">
        <f t="shared" si="3"/>
        <v>1.9230769230769231</v>
      </c>
      <c r="H207" s="1">
        <v>2020</v>
      </c>
    </row>
    <row r="208" spans="1:8" x14ac:dyDescent="0.25">
      <c r="A208" s="2" t="s">
        <v>84</v>
      </c>
      <c r="B208" s="3" t="s">
        <v>85</v>
      </c>
      <c r="C208" s="1" t="s">
        <v>86</v>
      </c>
      <c r="D208" s="1" t="s">
        <v>170</v>
      </c>
      <c r="E208" s="4">
        <v>529146</v>
      </c>
      <c r="F208" s="5">
        <v>433899.72</v>
      </c>
      <c r="G208" s="6">
        <f t="shared" si="3"/>
        <v>1.2195121951219512</v>
      </c>
      <c r="H208" s="1">
        <v>2020</v>
      </c>
    </row>
    <row r="209" spans="1:8" x14ac:dyDescent="0.25">
      <c r="A209" s="2" t="s">
        <v>87</v>
      </c>
      <c r="B209" s="3" t="s">
        <v>88</v>
      </c>
      <c r="C209" s="1" t="s">
        <v>89</v>
      </c>
      <c r="D209" s="1" t="s">
        <v>170</v>
      </c>
      <c r="E209" s="4">
        <v>389505</v>
      </c>
      <c r="F209" s="5">
        <v>451825.8</v>
      </c>
      <c r="G209" s="6">
        <f t="shared" si="3"/>
        <v>0.86206896551724144</v>
      </c>
      <c r="H209" s="1">
        <v>2020</v>
      </c>
    </row>
    <row r="210" spans="1:8" x14ac:dyDescent="0.25">
      <c r="A210" s="2" t="s">
        <v>90</v>
      </c>
      <c r="B210" s="3" t="s">
        <v>91</v>
      </c>
      <c r="C210" s="1" t="s">
        <v>92</v>
      </c>
      <c r="D210" s="1" t="s">
        <v>170</v>
      </c>
      <c r="E210" s="4">
        <v>620949</v>
      </c>
      <c r="F210" s="5">
        <v>720300.84</v>
      </c>
      <c r="G210" s="6">
        <f t="shared" si="3"/>
        <v>0.86206896551724144</v>
      </c>
      <c r="H210" s="1">
        <v>2020</v>
      </c>
    </row>
    <row r="211" spans="1:8" x14ac:dyDescent="0.25">
      <c r="A211" s="2" t="s">
        <v>93</v>
      </c>
      <c r="B211" s="3" t="s">
        <v>94</v>
      </c>
      <c r="C211" s="1" t="s">
        <v>95</v>
      </c>
      <c r="D211" s="1" t="s">
        <v>170</v>
      </c>
      <c r="E211" s="4">
        <v>735051</v>
      </c>
      <c r="F211" s="5">
        <v>668896.41</v>
      </c>
      <c r="G211" s="6">
        <f t="shared" si="3"/>
        <v>1.0989010989010988</v>
      </c>
      <c r="H211" s="1">
        <v>2020</v>
      </c>
    </row>
    <row r="212" spans="1:8" x14ac:dyDescent="0.25">
      <c r="A212" s="2" t="s">
        <v>96</v>
      </c>
      <c r="B212" s="3" t="s">
        <v>97</v>
      </c>
      <c r="C212" s="1" t="s">
        <v>98</v>
      </c>
      <c r="D212" s="1" t="s">
        <v>170</v>
      </c>
      <c r="E212" s="4">
        <v>142429</v>
      </c>
      <c r="F212" s="5">
        <v>162369.06</v>
      </c>
      <c r="G212" s="6">
        <f t="shared" si="3"/>
        <v>0.87719298245614041</v>
      </c>
      <c r="H212" s="1">
        <v>2020</v>
      </c>
    </row>
    <row r="213" spans="1:8" x14ac:dyDescent="0.25">
      <c r="A213" s="2" t="s">
        <v>99</v>
      </c>
      <c r="B213" s="3" t="s">
        <v>100</v>
      </c>
      <c r="C213" s="1" t="s">
        <v>101</v>
      </c>
      <c r="D213" s="1" t="s">
        <v>170</v>
      </c>
      <c r="E213" s="4">
        <v>36961</v>
      </c>
      <c r="F213" s="5">
        <v>12197.130000000001</v>
      </c>
      <c r="G213" s="6">
        <f t="shared" si="3"/>
        <v>3.0303030303030298</v>
      </c>
      <c r="H213" s="1">
        <v>2020</v>
      </c>
    </row>
    <row r="214" spans="1:8" x14ac:dyDescent="0.25">
      <c r="A214" s="2" t="s">
        <v>102</v>
      </c>
      <c r="B214" s="3" t="s">
        <v>103</v>
      </c>
      <c r="C214" s="1" t="s">
        <v>104</v>
      </c>
      <c r="D214" s="1" t="s">
        <v>170</v>
      </c>
      <c r="E214" s="4">
        <v>657238</v>
      </c>
      <c r="F214" s="5">
        <v>295757.10000000003</v>
      </c>
      <c r="G214" s="6">
        <f t="shared" si="3"/>
        <v>2.2222222222222219</v>
      </c>
      <c r="H214" s="1">
        <v>2020</v>
      </c>
    </row>
    <row r="215" spans="1:8" x14ac:dyDescent="0.25">
      <c r="A215" s="2" t="s">
        <v>105</v>
      </c>
      <c r="B215" s="3" t="s">
        <v>106</v>
      </c>
      <c r="C215" s="1" t="s">
        <v>107</v>
      </c>
      <c r="D215" s="1" t="s">
        <v>170</v>
      </c>
      <c r="E215" s="4">
        <v>211206</v>
      </c>
      <c r="F215" s="5">
        <v>204869.82</v>
      </c>
      <c r="G215" s="6">
        <f t="shared" si="3"/>
        <v>1.0309278350515463</v>
      </c>
      <c r="H215" s="1">
        <v>2020</v>
      </c>
    </row>
    <row r="216" spans="1:8" x14ac:dyDescent="0.25">
      <c r="A216" s="2" t="s">
        <v>108</v>
      </c>
      <c r="B216" s="3" t="s">
        <v>109</v>
      </c>
      <c r="C216" s="1" t="s">
        <v>110</v>
      </c>
      <c r="D216" s="1" t="s">
        <v>170</v>
      </c>
      <c r="E216" s="4">
        <v>353209</v>
      </c>
      <c r="F216" s="5">
        <v>91834.34</v>
      </c>
      <c r="G216" s="6">
        <f t="shared" si="3"/>
        <v>3.8461538461538463</v>
      </c>
      <c r="H216" s="1">
        <v>2020</v>
      </c>
    </row>
    <row r="217" spans="1:8" x14ac:dyDescent="0.25">
      <c r="A217" s="2" t="s">
        <v>111</v>
      </c>
      <c r="B217" s="3" t="s">
        <v>112</v>
      </c>
      <c r="C217" s="1" t="s">
        <v>113</v>
      </c>
      <c r="D217" s="1" t="s">
        <v>170</v>
      </c>
      <c r="E217" s="4">
        <v>181881</v>
      </c>
      <c r="F217" s="5">
        <v>156417.66</v>
      </c>
      <c r="G217" s="6">
        <f t="shared" si="3"/>
        <v>1.1627906976744187</v>
      </c>
      <c r="H217" s="1">
        <v>2020</v>
      </c>
    </row>
    <row r="218" spans="1:8" x14ac:dyDescent="0.25">
      <c r="A218" s="2" t="s">
        <v>114</v>
      </c>
      <c r="B218" s="3" t="s">
        <v>115</v>
      </c>
      <c r="C218" s="1" t="s">
        <v>116</v>
      </c>
      <c r="D218" s="1" t="s">
        <v>170</v>
      </c>
      <c r="E218" s="4">
        <v>757565</v>
      </c>
      <c r="F218" s="5">
        <v>719686.75</v>
      </c>
      <c r="G218" s="6">
        <f t="shared" si="3"/>
        <v>1.0526315789473684</v>
      </c>
      <c r="H218" s="1">
        <v>2020</v>
      </c>
    </row>
    <row r="219" spans="1:8" x14ac:dyDescent="0.25">
      <c r="A219" s="2" t="s">
        <v>114</v>
      </c>
      <c r="B219" s="3" t="s">
        <v>115</v>
      </c>
      <c r="C219" s="1" t="s">
        <v>117</v>
      </c>
      <c r="D219" s="1" t="s">
        <v>170</v>
      </c>
      <c r="E219" s="4">
        <v>635687</v>
      </c>
      <c r="F219" s="5">
        <v>209776.71000000002</v>
      </c>
      <c r="G219" s="6">
        <f t="shared" si="3"/>
        <v>3.0303030303030298</v>
      </c>
      <c r="H219" s="1">
        <v>2020</v>
      </c>
    </row>
    <row r="220" spans="1:8" x14ac:dyDescent="0.25">
      <c r="A220" s="2" t="s">
        <v>114</v>
      </c>
      <c r="B220" s="3" t="s">
        <v>115</v>
      </c>
      <c r="C220" s="1" t="s">
        <v>118</v>
      </c>
      <c r="D220" s="1" t="s">
        <v>170</v>
      </c>
      <c r="E220" s="4">
        <v>340998</v>
      </c>
      <c r="F220" s="5">
        <v>255748.5</v>
      </c>
      <c r="G220" s="6">
        <f t="shared" si="3"/>
        <v>1.3333333333333333</v>
      </c>
      <c r="H220" s="1">
        <v>2020</v>
      </c>
    </row>
    <row r="221" spans="1:8" x14ac:dyDescent="0.25">
      <c r="A221" s="2" t="s">
        <v>119</v>
      </c>
      <c r="B221" s="3" t="s">
        <v>120</v>
      </c>
      <c r="C221" s="1" t="s">
        <v>121</v>
      </c>
      <c r="D221" s="1" t="s">
        <v>170</v>
      </c>
      <c r="E221" s="4">
        <v>288941</v>
      </c>
      <c r="F221" s="5">
        <v>326503.32999999996</v>
      </c>
      <c r="G221" s="6">
        <f t="shared" si="3"/>
        <v>0.88495575221238953</v>
      </c>
      <c r="H221" s="1">
        <v>2020</v>
      </c>
    </row>
    <row r="222" spans="1:8" x14ac:dyDescent="0.25">
      <c r="A222" s="2" t="s">
        <v>122</v>
      </c>
      <c r="B222" s="3" t="s">
        <v>123</v>
      </c>
      <c r="C222" s="1" t="s">
        <v>124</v>
      </c>
      <c r="D222" s="1" t="s">
        <v>170</v>
      </c>
      <c r="E222" s="4">
        <v>373860</v>
      </c>
      <c r="F222" s="5">
        <v>183191.4</v>
      </c>
      <c r="G222" s="6">
        <f t="shared" si="3"/>
        <v>2.0408163265306123</v>
      </c>
      <c r="H222" s="1">
        <v>2020</v>
      </c>
    </row>
    <row r="223" spans="1:8" x14ac:dyDescent="0.25">
      <c r="A223" s="2" t="s">
        <v>125</v>
      </c>
      <c r="B223" s="3" t="s">
        <v>126</v>
      </c>
      <c r="C223" s="1" t="s">
        <v>127</v>
      </c>
      <c r="D223" s="1" t="s">
        <v>170</v>
      </c>
      <c r="E223" s="4">
        <v>34310</v>
      </c>
      <c r="F223" s="5">
        <v>35339.300000000003</v>
      </c>
      <c r="G223" s="6">
        <f t="shared" si="3"/>
        <v>0.97087378640776689</v>
      </c>
      <c r="H223" s="1">
        <v>2020</v>
      </c>
    </row>
    <row r="224" spans="1:8" x14ac:dyDescent="0.25">
      <c r="A224" s="2" t="s">
        <v>128</v>
      </c>
      <c r="B224" s="3" t="s">
        <v>129</v>
      </c>
      <c r="C224" s="1" t="s">
        <v>130</v>
      </c>
      <c r="D224" s="1" t="s">
        <v>170</v>
      </c>
      <c r="E224" s="4">
        <v>835911</v>
      </c>
      <c r="F224" s="5">
        <v>342723.50999999995</v>
      </c>
      <c r="G224" s="6">
        <f t="shared" si="3"/>
        <v>2.4390243902439028</v>
      </c>
      <c r="H224" s="1">
        <v>2020</v>
      </c>
    </row>
    <row r="225" spans="1:8" x14ac:dyDescent="0.25">
      <c r="A225" s="2" t="s">
        <v>131</v>
      </c>
      <c r="B225" s="3" t="s">
        <v>132</v>
      </c>
      <c r="C225" s="1" t="s">
        <v>133</v>
      </c>
      <c r="D225" s="1" t="s">
        <v>170</v>
      </c>
      <c r="E225" s="4">
        <v>167848</v>
      </c>
      <c r="F225" s="5">
        <v>134278.39999999999</v>
      </c>
      <c r="G225" s="6">
        <f t="shared" si="3"/>
        <v>1.25</v>
      </c>
      <c r="H225" s="1">
        <v>2020</v>
      </c>
    </row>
    <row r="226" spans="1:8" x14ac:dyDescent="0.25">
      <c r="A226" s="2" t="s">
        <v>134</v>
      </c>
      <c r="B226" s="3" t="s">
        <v>135</v>
      </c>
      <c r="C226" s="1" t="s">
        <v>136</v>
      </c>
      <c r="D226" s="1" t="s">
        <v>170</v>
      </c>
      <c r="E226" s="4">
        <v>454325</v>
      </c>
      <c r="F226" s="5">
        <v>113581.25</v>
      </c>
      <c r="G226" s="6">
        <f t="shared" si="3"/>
        <v>4</v>
      </c>
      <c r="H226" s="1">
        <v>2020</v>
      </c>
    </row>
    <row r="227" spans="1:8" x14ac:dyDescent="0.25">
      <c r="A227" s="2" t="s">
        <v>137</v>
      </c>
      <c r="B227" s="3" t="s">
        <v>138</v>
      </c>
      <c r="C227" s="1" t="s">
        <v>139</v>
      </c>
      <c r="D227" s="1" t="s">
        <v>170</v>
      </c>
      <c r="E227" s="4">
        <v>168377</v>
      </c>
      <c r="F227" s="5">
        <v>159958.15</v>
      </c>
      <c r="G227" s="6">
        <f t="shared" si="3"/>
        <v>1.0526315789473684</v>
      </c>
      <c r="H227" s="1">
        <v>2020</v>
      </c>
    </row>
    <row r="228" spans="1:8" x14ac:dyDescent="0.25">
      <c r="A228" s="2" t="s">
        <v>140</v>
      </c>
      <c r="B228" s="3" t="s">
        <v>141</v>
      </c>
      <c r="C228" s="1" t="s">
        <v>142</v>
      </c>
      <c r="D228" s="1" t="s">
        <v>170</v>
      </c>
      <c r="E228" s="4">
        <v>137060</v>
      </c>
      <c r="F228" s="5">
        <v>143913</v>
      </c>
      <c r="G228" s="6">
        <f t="shared" si="3"/>
        <v>0.95238095238095233</v>
      </c>
      <c r="H228" s="1">
        <v>2020</v>
      </c>
    </row>
    <row r="229" spans="1:8" x14ac:dyDescent="0.25">
      <c r="A229" s="2" t="s">
        <v>143</v>
      </c>
      <c r="B229" s="3" t="s">
        <v>144</v>
      </c>
      <c r="C229" s="1" t="s">
        <v>145</v>
      </c>
      <c r="D229" s="1" t="s">
        <v>170</v>
      </c>
      <c r="E229" s="4">
        <v>285737</v>
      </c>
      <c r="F229" s="5">
        <v>282879.63</v>
      </c>
      <c r="G229" s="6">
        <f t="shared" si="3"/>
        <v>1.0101010101010102</v>
      </c>
      <c r="H229" s="1">
        <v>2020</v>
      </c>
    </row>
    <row r="230" spans="1:8" x14ac:dyDescent="0.25">
      <c r="A230" s="2" t="s">
        <v>143</v>
      </c>
      <c r="B230" s="3" t="s">
        <v>144</v>
      </c>
      <c r="C230" s="1" t="s">
        <v>146</v>
      </c>
      <c r="D230" s="1" t="s">
        <v>170</v>
      </c>
      <c r="E230" s="4">
        <v>25815</v>
      </c>
      <c r="F230" s="5">
        <v>22459.05</v>
      </c>
      <c r="G230" s="6">
        <f t="shared" si="3"/>
        <v>1.1494252873563218</v>
      </c>
      <c r="H230" s="1">
        <v>2020</v>
      </c>
    </row>
    <row r="231" spans="1:8" x14ac:dyDescent="0.25">
      <c r="A231" s="2" t="s">
        <v>147</v>
      </c>
      <c r="B231" s="3" t="s">
        <v>148</v>
      </c>
      <c r="C231" s="1" t="s">
        <v>149</v>
      </c>
      <c r="D231" s="1" t="s">
        <v>170</v>
      </c>
      <c r="E231" s="4">
        <v>611255</v>
      </c>
      <c r="F231" s="5">
        <v>293402.39999999997</v>
      </c>
      <c r="G231" s="6">
        <f t="shared" si="3"/>
        <v>2.0833333333333335</v>
      </c>
      <c r="H231" s="1">
        <v>2020</v>
      </c>
    </row>
    <row r="232" spans="1:8" x14ac:dyDescent="0.25">
      <c r="A232" s="2" t="s">
        <v>150</v>
      </c>
      <c r="B232" s="3" t="s">
        <v>151</v>
      </c>
      <c r="C232" s="1" t="s">
        <v>152</v>
      </c>
      <c r="D232" s="1" t="s">
        <v>170</v>
      </c>
      <c r="E232" s="4">
        <v>772696</v>
      </c>
      <c r="F232" s="5">
        <v>602702.88</v>
      </c>
      <c r="G232" s="6">
        <f t="shared" si="3"/>
        <v>1.2820512820512819</v>
      </c>
      <c r="H232" s="1">
        <v>2020</v>
      </c>
    </row>
    <row r="233" spans="1:8" x14ac:dyDescent="0.25">
      <c r="A233" s="2" t="s">
        <v>153</v>
      </c>
      <c r="B233" s="3" t="s">
        <v>154</v>
      </c>
      <c r="C233" s="1" t="s">
        <v>155</v>
      </c>
      <c r="D233" s="1" t="s">
        <v>170</v>
      </c>
      <c r="E233" s="4">
        <v>490166</v>
      </c>
      <c r="F233" s="5">
        <v>338214.54</v>
      </c>
      <c r="G233" s="6">
        <f t="shared" si="3"/>
        <v>1.4492753623188406</v>
      </c>
      <c r="H233" s="1">
        <v>2020</v>
      </c>
    </row>
    <row r="234" spans="1:8" x14ac:dyDescent="0.25">
      <c r="A234" s="2" t="s">
        <v>156</v>
      </c>
      <c r="B234" s="3" t="s">
        <v>157</v>
      </c>
      <c r="C234" s="1" t="s">
        <v>158</v>
      </c>
      <c r="D234" s="1" t="s">
        <v>170</v>
      </c>
      <c r="E234" s="4">
        <v>512972</v>
      </c>
      <c r="F234" s="5">
        <v>497582.83999999997</v>
      </c>
      <c r="G234" s="6">
        <f t="shared" si="3"/>
        <v>1.0309278350515465</v>
      </c>
      <c r="H234" s="1">
        <v>2020</v>
      </c>
    </row>
    <row r="235" spans="1:8" x14ac:dyDescent="0.25">
      <c r="A235" s="2" t="s">
        <v>159</v>
      </c>
      <c r="B235" s="3" t="s">
        <v>160</v>
      </c>
      <c r="C235" s="1" t="s">
        <v>161</v>
      </c>
      <c r="D235" s="1" t="s">
        <v>170</v>
      </c>
      <c r="E235" s="4">
        <v>349026</v>
      </c>
      <c r="F235" s="5">
        <v>390909.12000000005</v>
      </c>
      <c r="G235" s="6">
        <f t="shared" si="3"/>
        <v>0.89285714285714268</v>
      </c>
      <c r="H235" s="1">
        <v>2020</v>
      </c>
    </row>
    <row r="236" spans="1:8" x14ac:dyDescent="0.25">
      <c r="A236" s="2" t="s">
        <v>162</v>
      </c>
      <c r="B236" s="3" t="s">
        <v>163</v>
      </c>
      <c r="C236" s="1" t="s">
        <v>164</v>
      </c>
      <c r="D236" s="1" t="s">
        <v>170</v>
      </c>
      <c r="E236" s="4">
        <v>410402</v>
      </c>
      <c r="F236" s="5">
        <v>299593.46000000002</v>
      </c>
      <c r="G236" s="6">
        <f t="shared" si="3"/>
        <v>1.3698630136986301</v>
      </c>
      <c r="H236" s="1">
        <v>2020</v>
      </c>
    </row>
    <row r="237" spans="1:8" x14ac:dyDescent="0.25">
      <c r="A237" s="2" t="s">
        <v>165</v>
      </c>
      <c r="B237" s="3" t="s">
        <v>166</v>
      </c>
      <c r="C237" s="1" t="s">
        <v>167</v>
      </c>
      <c r="D237" s="1" t="s">
        <v>170</v>
      </c>
      <c r="E237" s="4">
        <v>733967</v>
      </c>
      <c r="F237" s="5">
        <v>719287.66</v>
      </c>
      <c r="G237" s="6">
        <f t="shared" si="3"/>
        <v>1.0204081632653061</v>
      </c>
      <c r="H237" s="1">
        <v>2020</v>
      </c>
    </row>
    <row r="238" spans="1:8" x14ac:dyDescent="0.25">
      <c r="A238" s="2" t="s">
        <v>8</v>
      </c>
      <c r="B238" s="3" t="s">
        <v>9</v>
      </c>
      <c r="C238" s="1" t="s">
        <v>10</v>
      </c>
      <c r="D238" s="1" t="s">
        <v>171</v>
      </c>
      <c r="E238" s="4">
        <v>371358</v>
      </c>
      <c r="F238" s="5">
        <v>427061.69999999995</v>
      </c>
      <c r="G238" s="6">
        <f t="shared" si="3"/>
        <v>0.86956521739130443</v>
      </c>
      <c r="H238" s="1">
        <v>2020</v>
      </c>
    </row>
    <row r="239" spans="1:8" x14ac:dyDescent="0.25">
      <c r="A239" s="2" t="s">
        <v>12</v>
      </c>
      <c r="B239" s="3" t="s">
        <v>13</v>
      </c>
      <c r="C239" s="1" t="s">
        <v>14</v>
      </c>
      <c r="D239" s="1" t="s">
        <v>171</v>
      </c>
      <c r="E239" s="4">
        <v>300387</v>
      </c>
      <c r="F239" s="5">
        <v>300387</v>
      </c>
      <c r="G239" s="6">
        <f t="shared" si="3"/>
        <v>1</v>
      </c>
      <c r="H239" s="1">
        <v>2020</v>
      </c>
    </row>
    <row r="240" spans="1:8" x14ac:dyDescent="0.25">
      <c r="A240" s="2" t="s">
        <v>15</v>
      </c>
      <c r="B240" s="3" t="s">
        <v>16</v>
      </c>
      <c r="C240" s="1" t="s">
        <v>17</v>
      </c>
      <c r="D240" s="1" t="s">
        <v>171</v>
      </c>
      <c r="E240" s="4">
        <v>137699</v>
      </c>
      <c r="F240" s="5">
        <v>95012.31</v>
      </c>
      <c r="G240" s="6">
        <f t="shared" si="3"/>
        <v>1.4492753623188406</v>
      </c>
      <c r="H240" s="1">
        <v>2020</v>
      </c>
    </row>
    <row r="241" spans="1:8" x14ac:dyDescent="0.25">
      <c r="A241" s="2" t="s">
        <v>18</v>
      </c>
      <c r="B241" s="3" t="s">
        <v>19</v>
      </c>
      <c r="C241" s="1" t="s">
        <v>20</v>
      </c>
      <c r="D241" s="1" t="s">
        <v>171</v>
      </c>
      <c r="E241" s="4">
        <v>898336</v>
      </c>
      <c r="F241" s="5">
        <v>1033086.3999999999</v>
      </c>
      <c r="G241" s="6">
        <f t="shared" si="3"/>
        <v>0.86956521739130443</v>
      </c>
      <c r="H241" s="1">
        <v>2020</v>
      </c>
    </row>
    <row r="242" spans="1:8" x14ac:dyDescent="0.25">
      <c r="A242" s="2" t="s">
        <v>21</v>
      </c>
      <c r="B242" s="3" t="s">
        <v>22</v>
      </c>
      <c r="C242" s="1" t="s">
        <v>23</v>
      </c>
      <c r="D242" s="1" t="s">
        <v>171</v>
      </c>
      <c r="E242" s="4">
        <v>868955</v>
      </c>
      <c r="F242" s="5">
        <v>651716.25</v>
      </c>
      <c r="G242" s="6">
        <f t="shared" si="3"/>
        <v>1.3333333333333333</v>
      </c>
      <c r="H242" s="1">
        <v>2020</v>
      </c>
    </row>
    <row r="243" spans="1:8" x14ac:dyDescent="0.25">
      <c r="A243" s="2" t="s">
        <v>21</v>
      </c>
      <c r="B243" s="3" t="s">
        <v>22</v>
      </c>
      <c r="C243" s="1" t="s">
        <v>24</v>
      </c>
      <c r="D243" s="1" t="s">
        <v>171</v>
      </c>
      <c r="E243" s="4">
        <v>666019</v>
      </c>
      <c r="F243" s="5">
        <v>339669.69</v>
      </c>
      <c r="G243" s="6">
        <f t="shared" si="3"/>
        <v>1.9607843137254901</v>
      </c>
      <c r="H243" s="1">
        <v>2020</v>
      </c>
    </row>
    <row r="244" spans="1:8" x14ac:dyDescent="0.25">
      <c r="A244" s="2" t="s">
        <v>21</v>
      </c>
      <c r="B244" s="3" t="s">
        <v>22</v>
      </c>
      <c r="C244" s="1" t="s">
        <v>25</v>
      </c>
      <c r="D244" s="1" t="s">
        <v>171</v>
      </c>
      <c r="E244" s="4">
        <v>1075582</v>
      </c>
      <c r="F244" s="5">
        <v>494767.72000000003</v>
      </c>
      <c r="G244" s="6">
        <f t="shared" si="3"/>
        <v>2.1739130434782608</v>
      </c>
      <c r="H244" s="1">
        <v>2020</v>
      </c>
    </row>
    <row r="245" spans="1:8" x14ac:dyDescent="0.25">
      <c r="A245" s="2" t="s">
        <v>21</v>
      </c>
      <c r="B245" s="3" t="s">
        <v>22</v>
      </c>
      <c r="C245" s="1" t="s">
        <v>26</v>
      </c>
      <c r="D245" s="1" t="s">
        <v>171</v>
      </c>
      <c r="E245" s="4">
        <v>273893</v>
      </c>
      <c r="F245" s="5">
        <v>323193.74</v>
      </c>
      <c r="G245" s="6">
        <f t="shared" si="3"/>
        <v>0.84745762711864414</v>
      </c>
      <c r="H245" s="1">
        <v>2020</v>
      </c>
    </row>
    <row r="246" spans="1:8" x14ac:dyDescent="0.25">
      <c r="A246" s="2" t="s">
        <v>27</v>
      </c>
      <c r="B246" s="3" t="s">
        <v>28</v>
      </c>
      <c r="C246" s="1" t="s">
        <v>29</v>
      </c>
      <c r="D246" s="1" t="s">
        <v>171</v>
      </c>
      <c r="E246" s="4">
        <v>186794</v>
      </c>
      <c r="F246" s="5">
        <v>141963.44</v>
      </c>
      <c r="G246" s="6">
        <f t="shared" si="3"/>
        <v>1.3157894736842104</v>
      </c>
      <c r="H246" s="1">
        <v>2020</v>
      </c>
    </row>
    <row r="247" spans="1:8" x14ac:dyDescent="0.25">
      <c r="A247" s="2" t="s">
        <v>30</v>
      </c>
      <c r="B247" s="3" t="s">
        <v>31</v>
      </c>
      <c r="C247" s="1" t="s">
        <v>32</v>
      </c>
      <c r="D247" s="1" t="s">
        <v>171</v>
      </c>
      <c r="E247" s="4">
        <v>796768</v>
      </c>
      <c r="F247" s="5">
        <v>390416.32</v>
      </c>
      <c r="G247" s="6">
        <f t="shared" si="3"/>
        <v>2.0408163265306123</v>
      </c>
      <c r="H247" s="1">
        <v>2020</v>
      </c>
    </row>
    <row r="248" spans="1:8" x14ac:dyDescent="0.25">
      <c r="A248" s="2" t="s">
        <v>33</v>
      </c>
      <c r="B248" s="3" t="s">
        <v>34</v>
      </c>
      <c r="C248" s="1" t="s">
        <v>35</v>
      </c>
      <c r="D248" s="1" t="s">
        <v>171</v>
      </c>
      <c r="E248" s="4">
        <v>954113</v>
      </c>
      <c r="F248" s="5">
        <v>734667.01</v>
      </c>
      <c r="G248" s="6">
        <f t="shared" si="3"/>
        <v>1.2987012987012987</v>
      </c>
      <c r="H248" s="1">
        <v>2020</v>
      </c>
    </row>
    <row r="249" spans="1:8" x14ac:dyDescent="0.25">
      <c r="A249" s="2" t="s">
        <v>36</v>
      </c>
      <c r="B249" s="3" t="s">
        <v>37</v>
      </c>
      <c r="C249" s="1" t="s">
        <v>38</v>
      </c>
      <c r="D249" s="1" t="s">
        <v>171</v>
      </c>
      <c r="E249" s="4">
        <v>469198</v>
      </c>
      <c r="F249" s="5">
        <v>319054.64</v>
      </c>
      <c r="G249" s="6">
        <f t="shared" si="3"/>
        <v>1.4705882352941175</v>
      </c>
      <c r="H249" s="1">
        <v>2020</v>
      </c>
    </row>
    <row r="250" spans="1:8" x14ac:dyDescent="0.25">
      <c r="A250" s="2" t="s">
        <v>36</v>
      </c>
      <c r="B250" s="3" t="s">
        <v>37</v>
      </c>
      <c r="C250" s="1" t="s">
        <v>39</v>
      </c>
      <c r="D250" s="1" t="s">
        <v>171</v>
      </c>
      <c r="E250" s="4">
        <v>1063330</v>
      </c>
      <c r="F250" s="5">
        <v>627364.69999999995</v>
      </c>
      <c r="G250" s="6">
        <f t="shared" si="3"/>
        <v>1.6949152542372883</v>
      </c>
      <c r="H250" s="1">
        <v>2020</v>
      </c>
    </row>
    <row r="251" spans="1:8" x14ac:dyDescent="0.25">
      <c r="A251" s="2" t="s">
        <v>40</v>
      </c>
      <c r="B251" s="3" t="s">
        <v>41</v>
      </c>
      <c r="C251" s="1" t="s">
        <v>42</v>
      </c>
      <c r="D251" s="1" t="s">
        <v>171</v>
      </c>
      <c r="E251" s="4">
        <v>429197</v>
      </c>
      <c r="F251" s="5">
        <v>309021.83999999997</v>
      </c>
      <c r="G251" s="6">
        <f t="shared" si="3"/>
        <v>1.3888888888888891</v>
      </c>
      <c r="H251" s="1">
        <v>2020</v>
      </c>
    </row>
    <row r="252" spans="1:8" x14ac:dyDescent="0.25">
      <c r="A252" s="2" t="s">
        <v>43</v>
      </c>
      <c r="B252" s="3" t="s">
        <v>44</v>
      </c>
      <c r="C252" s="1" t="s">
        <v>45</v>
      </c>
      <c r="D252" s="1" t="s">
        <v>171</v>
      </c>
      <c r="E252" s="4">
        <v>947232</v>
      </c>
      <c r="F252" s="5">
        <v>445199.04</v>
      </c>
      <c r="G252" s="6">
        <f t="shared" si="3"/>
        <v>2.1276595744680851</v>
      </c>
      <c r="H252" s="1">
        <v>2020</v>
      </c>
    </row>
    <row r="253" spans="1:8" x14ac:dyDescent="0.25">
      <c r="A253" s="2" t="s">
        <v>46</v>
      </c>
      <c r="B253" s="3" t="s">
        <v>47</v>
      </c>
      <c r="C253" s="1" t="s">
        <v>48</v>
      </c>
      <c r="D253" s="1" t="s">
        <v>171</v>
      </c>
      <c r="E253" s="4">
        <v>88791</v>
      </c>
      <c r="F253" s="5">
        <v>32852.67</v>
      </c>
      <c r="G253" s="6">
        <f t="shared" si="3"/>
        <v>2.7027027027027026</v>
      </c>
      <c r="H253" s="1">
        <v>2020</v>
      </c>
    </row>
    <row r="254" spans="1:8" x14ac:dyDescent="0.25">
      <c r="A254" s="2" t="s">
        <v>49</v>
      </c>
      <c r="B254" s="3" t="s">
        <v>50</v>
      </c>
      <c r="C254" s="1" t="s">
        <v>51</v>
      </c>
      <c r="D254" s="1" t="s">
        <v>171</v>
      </c>
      <c r="E254" s="4">
        <v>811478</v>
      </c>
      <c r="F254" s="5">
        <v>592378.93999999994</v>
      </c>
      <c r="G254" s="6">
        <f t="shared" si="3"/>
        <v>1.3698630136986303</v>
      </c>
      <c r="H254" s="1">
        <v>2020</v>
      </c>
    </row>
    <row r="255" spans="1:8" x14ac:dyDescent="0.25">
      <c r="A255" s="2" t="s">
        <v>52</v>
      </c>
      <c r="B255" s="3" t="s">
        <v>53</v>
      </c>
      <c r="C255" s="1" t="s">
        <v>54</v>
      </c>
      <c r="D255" s="1" t="s">
        <v>171</v>
      </c>
      <c r="E255" s="4">
        <v>754325</v>
      </c>
      <c r="F255" s="5">
        <v>686435.75</v>
      </c>
      <c r="G255" s="6">
        <f t="shared" si="3"/>
        <v>1.098901098901099</v>
      </c>
      <c r="H255" s="1">
        <v>2020</v>
      </c>
    </row>
    <row r="256" spans="1:8" x14ac:dyDescent="0.25">
      <c r="A256" s="2" t="s">
        <v>52</v>
      </c>
      <c r="B256" s="3" t="s">
        <v>53</v>
      </c>
      <c r="C256" s="1" t="s">
        <v>55</v>
      </c>
      <c r="D256" s="1" t="s">
        <v>171</v>
      </c>
      <c r="E256" s="4">
        <v>820923</v>
      </c>
      <c r="F256" s="5">
        <v>944061.45</v>
      </c>
      <c r="G256" s="6">
        <f t="shared" si="3"/>
        <v>0.86956521739130443</v>
      </c>
      <c r="H256" s="1">
        <v>2020</v>
      </c>
    </row>
    <row r="257" spans="1:8" x14ac:dyDescent="0.25">
      <c r="A257" s="2" t="s">
        <v>56</v>
      </c>
      <c r="B257" s="3" t="s">
        <v>57</v>
      </c>
      <c r="C257" s="1" t="s">
        <v>58</v>
      </c>
      <c r="D257" s="1" t="s">
        <v>171</v>
      </c>
      <c r="E257" s="4">
        <v>613762</v>
      </c>
      <c r="F257" s="5">
        <v>693551.05999999994</v>
      </c>
      <c r="G257" s="6">
        <f t="shared" si="3"/>
        <v>0.88495575221238942</v>
      </c>
      <c r="H257" s="1">
        <v>2020</v>
      </c>
    </row>
    <row r="258" spans="1:8" x14ac:dyDescent="0.25">
      <c r="A258" s="2" t="s">
        <v>59</v>
      </c>
      <c r="B258" s="3" t="s">
        <v>60</v>
      </c>
      <c r="C258" s="1" t="s">
        <v>61</v>
      </c>
      <c r="D258" s="1" t="s">
        <v>171</v>
      </c>
      <c r="E258" s="4">
        <v>933947</v>
      </c>
      <c r="F258" s="5">
        <v>1055360.1099999999</v>
      </c>
      <c r="G258" s="6">
        <f t="shared" si="3"/>
        <v>0.88495575221238953</v>
      </c>
      <c r="H258" s="1">
        <v>2020</v>
      </c>
    </row>
    <row r="259" spans="1:8" x14ac:dyDescent="0.25">
      <c r="A259" s="2" t="s">
        <v>62</v>
      </c>
      <c r="B259" s="3" t="s">
        <v>63</v>
      </c>
      <c r="C259" s="1" t="s">
        <v>64</v>
      </c>
      <c r="D259" s="1" t="s">
        <v>171</v>
      </c>
      <c r="E259" s="4">
        <v>385417</v>
      </c>
      <c r="F259" s="5">
        <v>96354.25</v>
      </c>
      <c r="G259" s="6">
        <f t="shared" ref="G259:G322" si="4">E259/F259</f>
        <v>4</v>
      </c>
      <c r="H259" s="1">
        <v>2020</v>
      </c>
    </row>
    <row r="260" spans="1:8" x14ac:dyDescent="0.25">
      <c r="A260" s="2" t="s">
        <v>65</v>
      </c>
      <c r="B260" s="3" t="s">
        <v>66</v>
      </c>
      <c r="C260" s="1" t="s">
        <v>67</v>
      </c>
      <c r="D260" s="1" t="s">
        <v>171</v>
      </c>
      <c r="E260" s="4">
        <v>122691</v>
      </c>
      <c r="F260" s="5">
        <v>53984.04</v>
      </c>
      <c r="G260" s="6">
        <f t="shared" si="4"/>
        <v>2.2727272727272725</v>
      </c>
      <c r="H260" s="1">
        <v>2020</v>
      </c>
    </row>
    <row r="261" spans="1:8" x14ac:dyDescent="0.25">
      <c r="A261" s="2" t="s">
        <v>68</v>
      </c>
      <c r="B261" s="3" t="s">
        <v>69</v>
      </c>
      <c r="C261" s="1" t="s">
        <v>70</v>
      </c>
      <c r="D261" s="1" t="s">
        <v>171</v>
      </c>
      <c r="E261" s="4">
        <v>619709</v>
      </c>
      <c r="F261" s="5">
        <v>576329.37</v>
      </c>
      <c r="G261" s="6">
        <f t="shared" si="4"/>
        <v>1.075268817204301</v>
      </c>
      <c r="H261" s="1">
        <v>2020</v>
      </c>
    </row>
    <row r="262" spans="1:8" x14ac:dyDescent="0.25">
      <c r="A262" s="2" t="s">
        <v>71</v>
      </c>
      <c r="B262" s="3" t="s">
        <v>72</v>
      </c>
      <c r="C262" s="1" t="s">
        <v>73</v>
      </c>
      <c r="D262" s="1" t="s">
        <v>171</v>
      </c>
      <c r="E262" s="4">
        <v>603081</v>
      </c>
      <c r="F262" s="5">
        <v>379941.03</v>
      </c>
      <c r="G262" s="6">
        <f t="shared" si="4"/>
        <v>1.5873015873015872</v>
      </c>
      <c r="H262" s="1">
        <v>2020</v>
      </c>
    </row>
    <row r="263" spans="1:8" x14ac:dyDescent="0.25">
      <c r="A263" s="2" t="s">
        <v>71</v>
      </c>
      <c r="B263" s="3" t="s">
        <v>72</v>
      </c>
      <c r="C263" s="1" t="s">
        <v>74</v>
      </c>
      <c r="D263" s="1" t="s">
        <v>171</v>
      </c>
      <c r="E263" s="4">
        <v>629700</v>
      </c>
      <c r="F263" s="5">
        <v>510057.00000000006</v>
      </c>
      <c r="G263" s="6">
        <f t="shared" si="4"/>
        <v>1.2345679012345678</v>
      </c>
      <c r="H263" s="1">
        <v>2020</v>
      </c>
    </row>
    <row r="264" spans="1:8" x14ac:dyDescent="0.25">
      <c r="A264" s="2" t="s">
        <v>75</v>
      </c>
      <c r="B264" s="3" t="s">
        <v>76</v>
      </c>
      <c r="C264" s="1" t="s">
        <v>77</v>
      </c>
      <c r="D264" s="1" t="s">
        <v>171</v>
      </c>
      <c r="E264" s="4">
        <v>1010515</v>
      </c>
      <c r="F264" s="5">
        <v>485047.19999999995</v>
      </c>
      <c r="G264" s="6">
        <f t="shared" si="4"/>
        <v>2.0833333333333335</v>
      </c>
      <c r="H264" s="1">
        <v>2020</v>
      </c>
    </row>
    <row r="265" spans="1:8" x14ac:dyDescent="0.25">
      <c r="A265" s="2" t="s">
        <v>78</v>
      </c>
      <c r="B265" s="3" t="s">
        <v>79</v>
      </c>
      <c r="C265" s="1" t="s">
        <v>80</v>
      </c>
      <c r="D265" s="1" t="s">
        <v>171</v>
      </c>
      <c r="E265" s="4">
        <v>747582</v>
      </c>
      <c r="F265" s="5">
        <v>523307.39999999997</v>
      </c>
      <c r="G265" s="6">
        <f t="shared" si="4"/>
        <v>1.4285714285714286</v>
      </c>
      <c r="H265" s="1">
        <v>2020</v>
      </c>
    </row>
    <row r="266" spans="1:8" x14ac:dyDescent="0.25">
      <c r="A266" s="2" t="s">
        <v>81</v>
      </c>
      <c r="B266" s="3" t="s">
        <v>82</v>
      </c>
      <c r="C266" s="1" t="s">
        <v>83</v>
      </c>
      <c r="D266" s="1" t="s">
        <v>171</v>
      </c>
      <c r="E266" s="4">
        <v>106712</v>
      </c>
      <c r="F266" s="5">
        <v>61892.959999999999</v>
      </c>
      <c r="G266" s="6">
        <f t="shared" si="4"/>
        <v>1.7241379310344829</v>
      </c>
      <c r="H266" s="1">
        <v>2020</v>
      </c>
    </row>
    <row r="267" spans="1:8" x14ac:dyDescent="0.25">
      <c r="A267" s="2" t="s">
        <v>84</v>
      </c>
      <c r="B267" s="3" t="s">
        <v>85</v>
      </c>
      <c r="C267" s="1" t="s">
        <v>86</v>
      </c>
      <c r="D267" s="1" t="s">
        <v>171</v>
      </c>
      <c r="E267" s="4">
        <v>164883</v>
      </c>
      <c r="F267" s="5">
        <v>77495.009999999995</v>
      </c>
      <c r="G267" s="6">
        <f t="shared" si="4"/>
        <v>2.1276595744680851</v>
      </c>
      <c r="H267" s="1">
        <v>2020</v>
      </c>
    </row>
    <row r="268" spans="1:8" x14ac:dyDescent="0.25">
      <c r="A268" s="2" t="s">
        <v>87</v>
      </c>
      <c r="B268" s="3" t="s">
        <v>88</v>
      </c>
      <c r="C268" s="1" t="s">
        <v>89</v>
      </c>
      <c r="D268" s="1" t="s">
        <v>171</v>
      </c>
      <c r="E268" s="4">
        <v>1049940</v>
      </c>
      <c r="F268" s="5">
        <v>850451.4</v>
      </c>
      <c r="G268" s="6">
        <f t="shared" si="4"/>
        <v>1.2345679012345678</v>
      </c>
      <c r="H268" s="1">
        <v>2020</v>
      </c>
    </row>
    <row r="269" spans="1:8" x14ac:dyDescent="0.25">
      <c r="A269" s="2" t="s">
        <v>90</v>
      </c>
      <c r="B269" s="3" t="s">
        <v>91</v>
      </c>
      <c r="C269" s="1" t="s">
        <v>92</v>
      </c>
      <c r="D269" s="1" t="s">
        <v>171</v>
      </c>
      <c r="E269" s="4">
        <v>428202</v>
      </c>
      <c r="F269" s="5">
        <v>188408.88</v>
      </c>
      <c r="G269" s="6">
        <f t="shared" si="4"/>
        <v>2.2727272727272725</v>
      </c>
      <c r="H269" s="1">
        <v>2020</v>
      </c>
    </row>
    <row r="270" spans="1:8" x14ac:dyDescent="0.25">
      <c r="A270" s="2" t="s">
        <v>93</v>
      </c>
      <c r="B270" s="3" t="s">
        <v>94</v>
      </c>
      <c r="C270" s="1" t="s">
        <v>95</v>
      </c>
      <c r="D270" s="1" t="s">
        <v>171</v>
      </c>
      <c r="E270" s="4">
        <v>240302</v>
      </c>
      <c r="F270" s="5">
        <v>213868.78</v>
      </c>
      <c r="G270" s="6">
        <f t="shared" si="4"/>
        <v>1.1235955056179776</v>
      </c>
      <c r="H270" s="1">
        <v>2020</v>
      </c>
    </row>
    <row r="271" spans="1:8" x14ac:dyDescent="0.25">
      <c r="A271" s="2" t="s">
        <v>96</v>
      </c>
      <c r="B271" s="3" t="s">
        <v>97</v>
      </c>
      <c r="C271" s="1" t="s">
        <v>98</v>
      </c>
      <c r="D271" s="1" t="s">
        <v>171</v>
      </c>
      <c r="E271" s="4">
        <v>402872</v>
      </c>
      <c r="F271" s="5">
        <v>435101.76</v>
      </c>
      <c r="G271" s="6">
        <f t="shared" si="4"/>
        <v>0.92592592592592593</v>
      </c>
      <c r="H271" s="1">
        <v>2020</v>
      </c>
    </row>
    <row r="272" spans="1:8" x14ac:dyDescent="0.25">
      <c r="A272" s="2" t="s">
        <v>99</v>
      </c>
      <c r="B272" s="3" t="s">
        <v>100</v>
      </c>
      <c r="C272" s="1" t="s">
        <v>101</v>
      </c>
      <c r="D272" s="1" t="s">
        <v>171</v>
      </c>
      <c r="E272" s="4">
        <v>952654</v>
      </c>
      <c r="F272" s="5">
        <v>924074.38</v>
      </c>
      <c r="G272" s="6">
        <f t="shared" si="4"/>
        <v>1.0309278350515463</v>
      </c>
      <c r="H272" s="1">
        <v>2020</v>
      </c>
    </row>
    <row r="273" spans="1:8" x14ac:dyDescent="0.25">
      <c r="A273" s="2" t="s">
        <v>102</v>
      </c>
      <c r="B273" s="3" t="s">
        <v>103</v>
      </c>
      <c r="C273" s="1" t="s">
        <v>104</v>
      </c>
      <c r="D273" s="1" t="s">
        <v>171</v>
      </c>
      <c r="E273" s="4">
        <v>901297</v>
      </c>
      <c r="F273" s="5">
        <v>603868.99</v>
      </c>
      <c r="G273" s="6">
        <f t="shared" si="4"/>
        <v>1.4925373134328359</v>
      </c>
      <c r="H273" s="1">
        <v>2020</v>
      </c>
    </row>
    <row r="274" spans="1:8" x14ac:dyDescent="0.25">
      <c r="A274" s="2" t="s">
        <v>105</v>
      </c>
      <c r="B274" s="3" t="s">
        <v>106</v>
      </c>
      <c r="C274" s="1" t="s">
        <v>107</v>
      </c>
      <c r="D274" s="1" t="s">
        <v>171</v>
      </c>
      <c r="E274" s="4">
        <v>842732</v>
      </c>
      <c r="F274" s="5">
        <v>1019705.72</v>
      </c>
      <c r="G274" s="6">
        <f t="shared" si="4"/>
        <v>0.82644628099173556</v>
      </c>
      <c r="H274" s="1">
        <v>2020</v>
      </c>
    </row>
    <row r="275" spans="1:8" x14ac:dyDescent="0.25">
      <c r="A275" s="2" t="s">
        <v>108</v>
      </c>
      <c r="B275" s="3" t="s">
        <v>109</v>
      </c>
      <c r="C275" s="1" t="s">
        <v>110</v>
      </c>
      <c r="D275" s="1" t="s">
        <v>171</v>
      </c>
      <c r="E275" s="4">
        <v>324690</v>
      </c>
      <c r="F275" s="5">
        <v>198060.9</v>
      </c>
      <c r="G275" s="6">
        <f t="shared" si="4"/>
        <v>1.639344262295082</v>
      </c>
      <c r="H275" s="1">
        <v>2020</v>
      </c>
    </row>
    <row r="276" spans="1:8" x14ac:dyDescent="0.25">
      <c r="A276" s="2" t="s">
        <v>111</v>
      </c>
      <c r="B276" s="3" t="s">
        <v>112</v>
      </c>
      <c r="C276" s="1" t="s">
        <v>113</v>
      </c>
      <c r="D276" s="1" t="s">
        <v>171</v>
      </c>
      <c r="E276" s="4">
        <v>1077478</v>
      </c>
      <c r="F276" s="5">
        <v>915856.29999999993</v>
      </c>
      <c r="G276" s="6">
        <f t="shared" si="4"/>
        <v>1.1764705882352942</v>
      </c>
      <c r="H276" s="1">
        <v>2020</v>
      </c>
    </row>
    <row r="277" spans="1:8" x14ac:dyDescent="0.25">
      <c r="A277" s="2" t="s">
        <v>114</v>
      </c>
      <c r="B277" s="3" t="s">
        <v>115</v>
      </c>
      <c r="C277" s="1" t="s">
        <v>116</v>
      </c>
      <c r="D277" s="1" t="s">
        <v>171</v>
      </c>
      <c r="E277" s="4">
        <v>788469</v>
      </c>
      <c r="F277" s="5">
        <v>630775.20000000007</v>
      </c>
      <c r="G277" s="6">
        <f t="shared" si="4"/>
        <v>1.2499999999999998</v>
      </c>
      <c r="H277" s="1">
        <v>2020</v>
      </c>
    </row>
    <row r="278" spans="1:8" x14ac:dyDescent="0.25">
      <c r="A278" s="2" t="s">
        <v>114</v>
      </c>
      <c r="B278" s="3" t="s">
        <v>115</v>
      </c>
      <c r="C278" s="1" t="s">
        <v>117</v>
      </c>
      <c r="D278" s="1" t="s">
        <v>171</v>
      </c>
      <c r="E278" s="4">
        <v>316017</v>
      </c>
      <c r="F278" s="5">
        <v>290735.64</v>
      </c>
      <c r="G278" s="6">
        <f t="shared" si="4"/>
        <v>1.0869565217391304</v>
      </c>
      <c r="H278" s="1">
        <v>2020</v>
      </c>
    </row>
    <row r="279" spans="1:8" x14ac:dyDescent="0.25">
      <c r="A279" s="2" t="s">
        <v>114</v>
      </c>
      <c r="B279" s="3" t="s">
        <v>115</v>
      </c>
      <c r="C279" s="1" t="s">
        <v>118</v>
      </c>
      <c r="D279" s="1" t="s">
        <v>171</v>
      </c>
      <c r="E279" s="4">
        <v>732453</v>
      </c>
      <c r="F279" s="5">
        <v>424822.74</v>
      </c>
      <c r="G279" s="6">
        <f t="shared" si="4"/>
        <v>1.7241379310344829</v>
      </c>
      <c r="H279" s="1">
        <v>2020</v>
      </c>
    </row>
    <row r="280" spans="1:8" x14ac:dyDescent="0.25">
      <c r="A280" s="2" t="s">
        <v>119</v>
      </c>
      <c r="B280" s="3" t="s">
        <v>120</v>
      </c>
      <c r="C280" s="1" t="s">
        <v>121</v>
      </c>
      <c r="D280" s="1" t="s">
        <v>171</v>
      </c>
      <c r="E280" s="4">
        <v>642727</v>
      </c>
      <c r="F280" s="5">
        <v>539890.67999999993</v>
      </c>
      <c r="G280" s="6">
        <f t="shared" si="4"/>
        <v>1.1904761904761907</v>
      </c>
      <c r="H280" s="1">
        <v>2020</v>
      </c>
    </row>
    <row r="281" spans="1:8" x14ac:dyDescent="0.25">
      <c r="A281" s="2" t="s">
        <v>122</v>
      </c>
      <c r="B281" s="3" t="s">
        <v>123</v>
      </c>
      <c r="C281" s="1" t="s">
        <v>124</v>
      </c>
      <c r="D281" s="1" t="s">
        <v>171</v>
      </c>
      <c r="E281" s="4">
        <v>254202</v>
      </c>
      <c r="F281" s="5">
        <v>221155.74</v>
      </c>
      <c r="G281" s="6">
        <f t="shared" si="4"/>
        <v>1.149425287356322</v>
      </c>
      <c r="H281" s="1">
        <v>2020</v>
      </c>
    </row>
    <row r="282" spans="1:8" x14ac:dyDescent="0.25">
      <c r="A282" s="2" t="s">
        <v>125</v>
      </c>
      <c r="B282" s="3" t="s">
        <v>126</v>
      </c>
      <c r="C282" s="1" t="s">
        <v>127</v>
      </c>
      <c r="D282" s="1" t="s">
        <v>171</v>
      </c>
      <c r="E282" s="4">
        <v>416732</v>
      </c>
      <c r="F282" s="5">
        <v>504245.72</v>
      </c>
      <c r="G282" s="6">
        <f t="shared" si="4"/>
        <v>0.82644628099173556</v>
      </c>
      <c r="H282" s="1">
        <v>2020</v>
      </c>
    </row>
    <row r="283" spans="1:8" x14ac:dyDescent="0.25">
      <c r="A283" s="2" t="s">
        <v>128</v>
      </c>
      <c r="B283" s="3" t="s">
        <v>129</v>
      </c>
      <c r="C283" s="1" t="s">
        <v>130</v>
      </c>
      <c r="D283" s="1" t="s">
        <v>171</v>
      </c>
      <c r="E283" s="4">
        <v>1063662</v>
      </c>
      <c r="F283" s="5">
        <v>553104.24</v>
      </c>
      <c r="G283" s="6">
        <f t="shared" si="4"/>
        <v>1.9230769230769231</v>
      </c>
      <c r="H283" s="1">
        <v>2020</v>
      </c>
    </row>
    <row r="284" spans="1:8" x14ac:dyDescent="0.25">
      <c r="A284" s="2" t="s">
        <v>131</v>
      </c>
      <c r="B284" s="3" t="s">
        <v>132</v>
      </c>
      <c r="C284" s="1" t="s">
        <v>133</v>
      </c>
      <c r="D284" s="1" t="s">
        <v>171</v>
      </c>
      <c r="E284" s="4">
        <v>284424</v>
      </c>
      <c r="F284" s="5">
        <v>216162.24</v>
      </c>
      <c r="G284" s="6">
        <f t="shared" si="4"/>
        <v>1.3157894736842106</v>
      </c>
      <c r="H284" s="1">
        <v>2020</v>
      </c>
    </row>
    <row r="285" spans="1:8" x14ac:dyDescent="0.25">
      <c r="A285" s="2" t="s">
        <v>134</v>
      </c>
      <c r="B285" s="3" t="s">
        <v>135</v>
      </c>
      <c r="C285" s="1" t="s">
        <v>136</v>
      </c>
      <c r="D285" s="1" t="s">
        <v>171</v>
      </c>
      <c r="E285" s="4">
        <v>549591</v>
      </c>
      <c r="F285" s="5">
        <v>483640.08</v>
      </c>
      <c r="G285" s="6">
        <f t="shared" si="4"/>
        <v>1.1363636363636362</v>
      </c>
      <c r="H285" s="1">
        <v>2020</v>
      </c>
    </row>
    <row r="286" spans="1:8" x14ac:dyDescent="0.25">
      <c r="A286" s="2" t="s">
        <v>137</v>
      </c>
      <c r="B286" s="3" t="s">
        <v>138</v>
      </c>
      <c r="C286" s="1" t="s">
        <v>139</v>
      </c>
      <c r="D286" s="1" t="s">
        <v>171</v>
      </c>
      <c r="E286" s="4">
        <v>346244</v>
      </c>
      <c r="F286" s="5">
        <v>283920.07999999996</v>
      </c>
      <c r="G286" s="6">
        <f t="shared" si="4"/>
        <v>1.2195121951219514</v>
      </c>
      <c r="H286" s="1">
        <v>2020</v>
      </c>
    </row>
    <row r="287" spans="1:8" x14ac:dyDescent="0.25">
      <c r="A287" s="2" t="s">
        <v>140</v>
      </c>
      <c r="B287" s="3" t="s">
        <v>141</v>
      </c>
      <c r="C287" s="1" t="s">
        <v>142</v>
      </c>
      <c r="D287" s="1" t="s">
        <v>171</v>
      </c>
      <c r="E287" s="4">
        <v>901699</v>
      </c>
      <c r="F287" s="5">
        <v>1018919.8699999999</v>
      </c>
      <c r="G287" s="6">
        <f t="shared" si="4"/>
        <v>0.88495575221238953</v>
      </c>
      <c r="H287" s="1">
        <v>2020</v>
      </c>
    </row>
    <row r="288" spans="1:8" x14ac:dyDescent="0.25">
      <c r="A288" s="2" t="s">
        <v>143</v>
      </c>
      <c r="B288" s="3" t="s">
        <v>144</v>
      </c>
      <c r="C288" s="1" t="s">
        <v>145</v>
      </c>
      <c r="D288" s="1" t="s">
        <v>171</v>
      </c>
      <c r="E288" s="4">
        <v>967003</v>
      </c>
      <c r="F288" s="5">
        <v>502841.56</v>
      </c>
      <c r="G288" s="6">
        <f t="shared" si="4"/>
        <v>1.9230769230769231</v>
      </c>
      <c r="H288" s="1">
        <v>2020</v>
      </c>
    </row>
    <row r="289" spans="1:8" x14ac:dyDescent="0.25">
      <c r="A289" s="2" t="s">
        <v>143</v>
      </c>
      <c r="B289" s="3" t="s">
        <v>144</v>
      </c>
      <c r="C289" s="1" t="s">
        <v>146</v>
      </c>
      <c r="D289" s="1" t="s">
        <v>171</v>
      </c>
      <c r="E289" s="4">
        <v>726013</v>
      </c>
      <c r="F289" s="5">
        <v>341226.11</v>
      </c>
      <c r="G289" s="6">
        <f t="shared" si="4"/>
        <v>2.1276595744680851</v>
      </c>
      <c r="H289" s="1">
        <v>2020</v>
      </c>
    </row>
    <row r="290" spans="1:8" x14ac:dyDescent="0.25">
      <c r="A290" s="2" t="s">
        <v>147</v>
      </c>
      <c r="B290" s="3" t="s">
        <v>148</v>
      </c>
      <c r="C290" s="1" t="s">
        <v>149</v>
      </c>
      <c r="D290" s="1" t="s">
        <v>171</v>
      </c>
      <c r="E290" s="4">
        <v>507773</v>
      </c>
      <c r="F290" s="5">
        <v>431607.05</v>
      </c>
      <c r="G290" s="6">
        <f t="shared" si="4"/>
        <v>1.1764705882352942</v>
      </c>
      <c r="H290" s="1">
        <v>2020</v>
      </c>
    </row>
    <row r="291" spans="1:8" x14ac:dyDescent="0.25">
      <c r="A291" s="2" t="s">
        <v>150</v>
      </c>
      <c r="B291" s="3" t="s">
        <v>151</v>
      </c>
      <c r="C291" s="1" t="s">
        <v>152</v>
      </c>
      <c r="D291" s="1" t="s">
        <v>171</v>
      </c>
      <c r="E291" s="4">
        <v>339933</v>
      </c>
      <c r="F291" s="5">
        <v>197161.13999999998</v>
      </c>
      <c r="G291" s="6">
        <f t="shared" si="4"/>
        <v>1.7241379310344829</v>
      </c>
      <c r="H291" s="1">
        <v>2020</v>
      </c>
    </row>
    <row r="292" spans="1:8" x14ac:dyDescent="0.25">
      <c r="A292" s="2" t="s">
        <v>153</v>
      </c>
      <c r="B292" s="3" t="s">
        <v>154</v>
      </c>
      <c r="C292" s="1" t="s">
        <v>155</v>
      </c>
      <c r="D292" s="1" t="s">
        <v>171</v>
      </c>
      <c r="E292" s="4">
        <v>495691</v>
      </c>
      <c r="F292" s="5">
        <v>525432.46000000008</v>
      </c>
      <c r="G292" s="6">
        <f t="shared" si="4"/>
        <v>0.94339622641509424</v>
      </c>
      <c r="H292" s="1">
        <v>2020</v>
      </c>
    </row>
    <row r="293" spans="1:8" x14ac:dyDescent="0.25">
      <c r="A293" s="2" t="s">
        <v>156</v>
      </c>
      <c r="B293" s="3" t="s">
        <v>157</v>
      </c>
      <c r="C293" s="1" t="s">
        <v>158</v>
      </c>
      <c r="D293" s="1" t="s">
        <v>171</v>
      </c>
      <c r="E293" s="4">
        <v>242829</v>
      </c>
      <c r="F293" s="5">
        <v>206404.65</v>
      </c>
      <c r="G293" s="6">
        <f t="shared" si="4"/>
        <v>1.1764705882352942</v>
      </c>
      <c r="H293" s="1">
        <v>2020</v>
      </c>
    </row>
    <row r="294" spans="1:8" x14ac:dyDescent="0.25">
      <c r="A294" s="2" t="s">
        <v>159</v>
      </c>
      <c r="B294" s="3" t="s">
        <v>160</v>
      </c>
      <c r="C294" s="1" t="s">
        <v>161</v>
      </c>
      <c r="D294" s="1" t="s">
        <v>171</v>
      </c>
      <c r="E294" s="4">
        <v>640553</v>
      </c>
      <c r="F294" s="5">
        <v>256221.2</v>
      </c>
      <c r="G294" s="6">
        <f t="shared" si="4"/>
        <v>2.5</v>
      </c>
      <c r="H294" s="1">
        <v>2020</v>
      </c>
    </row>
    <row r="295" spans="1:8" x14ac:dyDescent="0.25">
      <c r="A295" s="2" t="s">
        <v>162</v>
      </c>
      <c r="B295" s="3" t="s">
        <v>163</v>
      </c>
      <c r="C295" s="1" t="s">
        <v>164</v>
      </c>
      <c r="D295" s="1" t="s">
        <v>171</v>
      </c>
      <c r="E295" s="4">
        <v>94347</v>
      </c>
      <c r="F295" s="5">
        <v>33021.449999999997</v>
      </c>
      <c r="G295" s="6">
        <f t="shared" si="4"/>
        <v>2.8571428571428572</v>
      </c>
      <c r="H295" s="1">
        <v>2020</v>
      </c>
    </row>
    <row r="296" spans="1:8" x14ac:dyDescent="0.25">
      <c r="A296" s="2" t="s">
        <v>165</v>
      </c>
      <c r="B296" s="3" t="s">
        <v>166</v>
      </c>
      <c r="C296" s="1" t="s">
        <v>167</v>
      </c>
      <c r="D296" s="1" t="s">
        <v>171</v>
      </c>
      <c r="E296" s="4">
        <v>836607</v>
      </c>
      <c r="F296" s="5">
        <v>393205.29</v>
      </c>
      <c r="G296" s="6">
        <f t="shared" si="4"/>
        <v>2.1276595744680851</v>
      </c>
      <c r="H296" s="1">
        <v>2020</v>
      </c>
    </row>
    <row r="297" spans="1:8" x14ac:dyDescent="0.25">
      <c r="A297" s="2" t="s">
        <v>8</v>
      </c>
      <c r="B297" s="3" t="s">
        <v>9</v>
      </c>
      <c r="C297" s="1" t="s">
        <v>10</v>
      </c>
      <c r="D297" s="1" t="s">
        <v>11</v>
      </c>
      <c r="E297" s="4">
        <v>583386.80400000012</v>
      </c>
      <c r="F297" s="5">
        <v>772798.10400000005</v>
      </c>
      <c r="G297" s="6">
        <f t="shared" si="4"/>
        <v>0.75490196078431382</v>
      </c>
      <c r="H297" s="1">
        <v>2019</v>
      </c>
    </row>
    <row r="298" spans="1:8" x14ac:dyDescent="0.25">
      <c r="A298" s="2" t="s">
        <v>12</v>
      </c>
      <c r="B298" s="3" t="s">
        <v>13</v>
      </c>
      <c r="C298" s="1" t="s">
        <v>14</v>
      </c>
      <c r="D298" s="1" t="s">
        <v>11</v>
      </c>
      <c r="E298" s="4">
        <v>390780.288</v>
      </c>
      <c r="F298" s="5">
        <v>175037.00399999999</v>
      </c>
      <c r="G298" s="6">
        <f t="shared" si="4"/>
        <v>2.2325581395348837</v>
      </c>
      <c r="H298" s="1">
        <v>2019</v>
      </c>
    </row>
    <row r="299" spans="1:8" x14ac:dyDescent="0.25">
      <c r="A299" s="2" t="s">
        <v>15</v>
      </c>
      <c r="B299" s="3" t="s">
        <v>16</v>
      </c>
      <c r="C299" s="1" t="s">
        <v>17</v>
      </c>
      <c r="D299" s="1" t="s">
        <v>11</v>
      </c>
      <c r="E299" s="4">
        <v>502519.15800000005</v>
      </c>
      <c r="F299" s="5">
        <v>699710.22000000009</v>
      </c>
      <c r="G299" s="6">
        <f t="shared" si="4"/>
        <v>0.71818181818181814</v>
      </c>
      <c r="H299" s="1">
        <v>2019</v>
      </c>
    </row>
    <row r="300" spans="1:8" x14ac:dyDescent="0.25">
      <c r="A300" s="2" t="s">
        <v>18</v>
      </c>
      <c r="B300" s="3" t="s">
        <v>19</v>
      </c>
      <c r="C300" s="1" t="s">
        <v>20</v>
      </c>
      <c r="D300" s="1" t="s">
        <v>11</v>
      </c>
      <c r="E300" s="4">
        <v>761522.32799999998</v>
      </c>
      <c r="F300" s="5">
        <v>466238.16</v>
      </c>
      <c r="G300" s="6">
        <f t="shared" si="4"/>
        <v>1.6333333333333333</v>
      </c>
      <c r="H300" s="1">
        <v>2019</v>
      </c>
    </row>
    <row r="301" spans="1:8" x14ac:dyDescent="0.25">
      <c r="A301" s="2" t="s">
        <v>21</v>
      </c>
      <c r="B301" s="3" t="s">
        <v>22</v>
      </c>
      <c r="C301" s="1" t="s">
        <v>23</v>
      </c>
      <c r="D301" s="1" t="s">
        <v>11</v>
      </c>
      <c r="E301" s="4">
        <v>411349.74300000002</v>
      </c>
      <c r="F301" s="5">
        <v>148680.63</v>
      </c>
      <c r="G301" s="6">
        <f t="shared" si="4"/>
        <v>2.7666666666666666</v>
      </c>
      <c r="H301" s="1">
        <v>2019</v>
      </c>
    </row>
    <row r="302" spans="1:8" x14ac:dyDescent="0.25">
      <c r="A302" s="2" t="s">
        <v>21</v>
      </c>
      <c r="B302" s="3" t="s">
        <v>22</v>
      </c>
      <c r="C302" s="1" t="s">
        <v>24</v>
      </c>
      <c r="D302" s="1" t="s">
        <v>11</v>
      </c>
      <c r="E302" s="4">
        <v>276544.62</v>
      </c>
      <c r="F302" s="5">
        <v>429371.91</v>
      </c>
      <c r="G302" s="6">
        <f t="shared" si="4"/>
        <v>0.64406779661016955</v>
      </c>
      <c r="H302" s="1">
        <v>2019</v>
      </c>
    </row>
    <row r="303" spans="1:8" x14ac:dyDescent="0.25">
      <c r="A303" s="2" t="s">
        <v>21</v>
      </c>
      <c r="B303" s="3" t="s">
        <v>22</v>
      </c>
      <c r="C303" s="1" t="s">
        <v>25</v>
      </c>
      <c r="D303" s="1" t="s">
        <v>11</v>
      </c>
      <c r="E303" s="4">
        <v>133595.05499999999</v>
      </c>
      <c r="F303" s="5">
        <v>283383.44999999995</v>
      </c>
      <c r="G303" s="6">
        <f t="shared" si="4"/>
        <v>0.47142857142857147</v>
      </c>
      <c r="H303" s="1">
        <v>2019</v>
      </c>
    </row>
    <row r="304" spans="1:8" x14ac:dyDescent="0.25">
      <c r="A304" s="2" t="s">
        <v>21</v>
      </c>
      <c r="B304" s="3" t="s">
        <v>22</v>
      </c>
      <c r="C304" s="1" t="s">
        <v>26</v>
      </c>
      <c r="D304" s="1" t="s">
        <v>11</v>
      </c>
      <c r="E304" s="4">
        <v>214667.00099999999</v>
      </c>
      <c r="F304" s="5">
        <v>315149.42699999997</v>
      </c>
      <c r="G304" s="6">
        <f t="shared" si="4"/>
        <v>0.6811594202898551</v>
      </c>
      <c r="H304" s="1">
        <v>2019</v>
      </c>
    </row>
    <row r="305" spans="1:8" x14ac:dyDescent="0.25">
      <c r="A305" s="2" t="s">
        <v>27</v>
      </c>
      <c r="B305" s="3" t="s">
        <v>28</v>
      </c>
      <c r="C305" s="1" t="s">
        <v>29</v>
      </c>
      <c r="D305" s="1" t="s">
        <v>11</v>
      </c>
      <c r="E305" s="4">
        <v>171932.78700000001</v>
      </c>
      <c r="F305" s="5">
        <v>123175.728</v>
      </c>
      <c r="G305" s="6">
        <f t="shared" si="4"/>
        <v>1.3958333333333335</v>
      </c>
      <c r="H305" s="1">
        <v>2019</v>
      </c>
    </row>
    <row r="306" spans="1:8" x14ac:dyDescent="0.25">
      <c r="A306" s="2" t="s">
        <v>30</v>
      </c>
      <c r="B306" s="3" t="s">
        <v>31</v>
      </c>
      <c r="C306" s="1" t="s">
        <v>32</v>
      </c>
      <c r="D306" s="1" t="s">
        <v>11</v>
      </c>
      <c r="E306" s="4">
        <v>277030.61100000003</v>
      </c>
      <c r="F306" s="5">
        <v>604430.424</v>
      </c>
      <c r="G306" s="6">
        <f t="shared" si="4"/>
        <v>0.45833333333333337</v>
      </c>
      <c r="H306" s="1">
        <v>2019</v>
      </c>
    </row>
    <row r="307" spans="1:8" x14ac:dyDescent="0.25">
      <c r="A307" s="2" t="s">
        <v>33</v>
      </c>
      <c r="B307" s="3" t="s">
        <v>34</v>
      </c>
      <c r="C307" s="1" t="s">
        <v>35</v>
      </c>
      <c r="D307" s="1" t="s">
        <v>11</v>
      </c>
      <c r="E307" s="4">
        <v>207137.25</v>
      </c>
      <c r="F307" s="5">
        <v>376989.79500000004</v>
      </c>
      <c r="G307" s="6">
        <f t="shared" si="4"/>
        <v>0.54945054945054939</v>
      </c>
      <c r="H307" s="1">
        <v>2019</v>
      </c>
    </row>
    <row r="308" spans="1:8" x14ac:dyDescent="0.25">
      <c r="A308" s="2" t="s">
        <v>36</v>
      </c>
      <c r="B308" s="3" t="s">
        <v>37</v>
      </c>
      <c r="C308" s="1" t="s">
        <v>38</v>
      </c>
      <c r="D308" s="1" t="s">
        <v>11</v>
      </c>
      <c r="E308" s="4">
        <v>167731.21800000002</v>
      </c>
      <c r="F308" s="5">
        <v>183334.122</v>
      </c>
      <c r="G308" s="6">
        <f t="shared" si="4"/>
        <v>0.91489361702127669</v>
      </c>
      <c r="H308" s="1">
        <v>2019</v>
      </c>
    </row>
    <row r="309" spans="1:8" x14ac:dyDescent="0.25">
      <c r="A309" s="2" t="s">
        <v>36</v>
      </c>
      <c r="B309" s="3" t="s">
        <v>37</v>
      </c>
      <c r="C309" s="1" t="s">
        <v>39</v>
      </c>
      <c r="D309" s="1" t="s">
        <v>11</v>
      </c>
      <c r="E309" s="4">
        <v>179215.19999999998</v>
      </c>
      <c r="F309" s="5">
        <v>241940.52000000002</v>
      </c>
      <c r="G309" s="6">
        <f t="shared" si="4"/>
        <v>0.74074074074074059</v>
      </c>
      <c r="H309" s="1">
        <v>2019</v>
      </c>
    </row>
    <row r="310" spans="1:8" x14ac:dyDescent="0.25">
      <c r="A310" s="2" t="s">
        <v>40</v>
      </c>
      <c r="B310" s="3" t="s">
        <v>41</v>
      </c>
      <c r="C310" s="1" t="s">
        <v>42</v>
      </c>
      <c r="D310" s="1" t="s">
        <v>11</v>
      </c>
      <c r="E310" s="4">
        <v>193019.652</v>
      </c>
      <c r="F310" s="5">
        <v>542293.30799999996</v>
      </c>
      <c r="G310" s="6">
        <f t="shared" si="4"/>
        <v>0.35593220338983056</v>
      </c>
      <c r="H310" s="1">
        <v>2019</v>
      </c>
    </row>
    <row r="311" spans="1:8" x14ac:dyDescent="0.25">
      <c r="A311" s="2" t="s">
        <v>43</v>
      </c>
      <c r="B311" s="3" t="s">
        <v>44</v>
      </c>
      <c r="C311" s="1" t="s">
        <v>45</v>
      </c>
      <c r="D311" s="1" t="s">
        <v>11</v>
      </c>
      <c r="E311" s="4">
        <v>595998.45900000003</v>
      </c>
      <c r="F311" s="5">
        <v>842618.51100000006</v>
      </c>
      <c r="G311" s="6">
        <f t="shared" si="4"/>
        <v>0.70731707317073167</v>
      </c>
      <c r="H311" s="1">
        <v>2019</v>
      </c>
    </row>
    <row r="312" spans="1:8" x14ac:dyDescent="0.25">
      <c r="A312" s="2" t="s">
        <v>46</v>
      </c>
      <c r="B312" s="3" t="s">
        <v>47</v>
      </c>
      <c r="C312" s="1" t="s">
        <v>48</v>
      </c>
      <c r="D312" s="1" t="s">
        <v>11</v>
      </c>
      <c r="E312" s="4">
        <v>245659.17600000004</v>
      </c>
      <c r="F312" s="5">
        <v>460610.95500000007</v>
      </c>
      <c r="G312" s="6">
        <f t="shared" si="4"/>
        <v>0.53333333333333333</v>
      </c>
      <c r="H312" s="1">
        <v>2019</v>
      </c>
    </row>
    <row r="313" spans="1:8" x14ac:dyDescent="0.25">
      <c r="A313" s="2" t="s">
        <v>49</v>
      </c>
      <c r="B313" s="3" t="s">
        <v>50</v>
      </c>
      <c r="C313" s="1" t="s">
        <v>51</v>
      </c>
      <c r="D313" s="1" t="s">
        <v>11</v>
      </c>
      <c r="E313" s="4">
        <v>253970.91</v>
      </c>
      <c r="F313" s="5">
        <v>260654.35500000001</v>
      </c>
      <c r="G313" s="6">
        <f t="shared" si="4"/>
        <v>0.97435897435897434</v>
      </c>
      <c r="H313" s="1">
        <v>2019</v>
      </c>
    </row>
    <row r="314" spans="1:8" x14ac:dyDescent="0.25">
      <c r="A314" s="2" t="s">
        <v>52</v>
      </c>
      <c r="B314" s="3" t="s">
        <v>53</v>
      </c>
      <c r="C314" s="1" t="s">
        <v>54</v>
      </c>
      <c r="D314" s="1" t="s">
        <v>11</v>
      </c>
      <c r="E314" s="4">
        <v>169925.04</v>
      </c>
      <c r="F314" s="5">
        <v>247807.35</v>
      </c>
      <c r="G314" s="6">
        <f t="shared" si="4"/>
        <v>0.68571428571428572</v>
      </c>
      <c r="H314" s="1">
        <v>2019</v>
      </c>
    </row>
    <row r="315" spans="1:8" x14ac:dyDescent="0.25">
      <c r="A315" s="2" t="s">
        <v>52</v>
      </c>
      <c r="B315" s="3" t="s">
        <v>53</v>
      </c>
      <c r="C315" s="1" t="s">
        <v>55</v>
      </c>
      <c r="D315" s="1" t="s">
        <v>11</v>
      </c>
      <c r="E315" s="4">
        <v>125300.21399999999</v>
      </c>
      <c r="F315" s="5">
        <v>65316.069000000003</v>
      </c>
      <c r="G315" s="6">
        <f t="shared" si="4"/>
        <v>1.9183673469387752</v>
      </c>
      <c r="H315" s="1">
        <v>2019</v>
      </c>
    </row>
    <row r="316" spans="1:8" x14ac:dyDescent="0.25">
      <c r="A316" s="2" t="s">
        <v>56</v>
      </c>
      <c r="B316" s="3" t="s">
        <v>57</v>
      </c>
      <c r="C316" s="1" t="s">
        <v>58</v>
      </c>
      <c r="D316" s="1" t="s">
        <v>11</v>
      </c>
      <c r="E316" s="4">
        <v>244495.69200000001</v>
      </c>
      <c r="F316" s="5">
        <v>197677.36800000002</v>
      </c>
      <c r="G316" s="6">
        <f t="shared" si="4"/>
        <v>1.2368421052631577</v>
      </c>
      <c r="H316" s="1">
        <v>2019</v>
      </c>
    </row>
    <row r="317" spans="1:8" x14ac:dyDescent="0.25">
      <c r="A317" s="2" t="s">
        <v>59</v>
      </c>
      <c r="B317" s="3" t="s">
        <v>60</v>
      </c>
      <c r="C317" s="1" t="s">
        <v>61</v>
      </c>
      <c r="D317" s="1" t="s">
        <v>11</v>
      </c>
      <c r="E317" s="4">
        <v>56886.516000000003</v>
      </c>
      <c r="F317" s="5">
        <v>24846.984</v>
      </c>
      <c r="G317" s="6">
        <f t="shared" si="4"/>
        <v>2.2894736842105265</v>
      </c>
      <c r="H317" s="1">
        <v>2019</v>
      </c>
    </row>
    <row r="318" spans="1:8" x14ac:dyDescent="0.25">
      <c r="A318" s="2" t="s">
        <v>62</v>
      </c>
      <c r="B318" s="3" t="s">
        <v>63</v>
      </c>
      <c r="C318" s="1" t="s">
        <v>64</v>
      </c>
      <c r="D318" s="1" t="s">
        <v>11</v>
      </c>
      <c r="E318" s="4">
        <v>798352.83</v>
      </c>
      <c r="F318" s="5">
        <v>731123.11800000002</v>
      </c>
      <c r="G318" s="6">
        <f t="shared" si="4"/>
        <v>1.0919540229885056</v>
      </c>
      <c r="H318" s="1">
        <v>2019</v>
      </c>
    </row>
    <row r="319" spans="1:8" x14ac:dyDescent="0.25">
      <c r="A319" s="2" t="s">
        <v>65</v>
      </c>
      <c r="B319" s="3" t="s">
        <v>66</v>
      </c>
      <c r="C319" s="1" t="s">
        <v>67</v>
      </c>
      <c r="D319" s="1" t="s">
        <v>11</v>
      </c>
      <c r="E319" s="4">
        <v>265446.99</v>
      </c>
      <c r="F319" s="5">
        <v>235537.47</v>
      </c>
      <c r="G319" s="6">
        <f t="shared" si="4"/>
        <v>1.126984126984127</v>
      </c>
      <c r="H319" s="1">
        <v>2019</v>
      </c>
    </row>
    <row r="320" spans="1:8" x14ac:dyDescent="0.25">
      <c r="A320" s="2" t="s">
        <v>68</v>
      </c>
      <c r="B320" s="3" t="s">
        <v>69</v>
      </c>
      <c r="C320" s="1" t="s">
        <v>70</v>
      </c>
      <c r="D320" s="1" t="s">
        <v>11</v>
      </c>
      <c r="E320" s="4">
        <v>403707.56400000001</v>
      </c>
      <c r="F320" s="5">
        <v>517573.8</v>
      </c>
      <c r="G320" s="6">
        <f t="shared" si="4"/>
        <v>0.78</v>
      </c>
      <c r="H320" s="1">
        <v>2019</v>
      </c>
    </row>
    <row r="321" spans="1:8" x14ac:dyDescent="0.25">
      <c r="A321" s="2" t="s">
        <v>71</v>
      </c>
      <c r="B321" s="3" t="s">
        <v>72</v>
      </c>
      <c r="C321" s="1" t="s">
        <v>73</v>
      </c>
      <c r="D321" s="1" t="s">
        <v>11</v>
      </c>
      <c r="E321" s="4">
        <v>487316.09700000001</v>
      </c>
      <c r="F321" s="5">
        <v>192180.99600000004</v>
      </c>
      <c r="G321" s="6">
        <f t="shared" si="4"/>
        <v>2.5357142857142851</v>
      </c>
      <c r="H321" s="1">
        <v>2019</v>
      </c>
    </row>
    <row r="322" spans="1:8" x14ac:dyDescent="0.25">
      <c r="A322" s="2" t="s">
        <v>71</v>
      </c>
      <c r="B322" s="3" t="s">
        <v>72</v>
      </c>
      <c r="C322" s="1" t="s">
        <v>74</v>
      </c>
      <c r="D322" s="1" t="s">
        <v>11</v>
      </c>
      <c r="E322" s="4">
        <v>258219.09</v>
      </c>
      <c r="F322" s="5">
        <v>525045.48300000001</v>
      </c>
      <c r="G322" s="6">
        <f t="shared" si="4"/>
        <v>0.49180327868852458</v>
      </c>
      <c r="H322" s="1">
        <v>2019</v>
      </c>
    </row>
    <row r="323" spans="1:8" x14ac:dyDescent="0.25">
      <c r="A323" s="2" t="s">
        <v>75</v>
      </c>
      <c r="B323" s="3" t="s">
        <v>76</v>
      </c>
      <c r="C323" s="1" t="s">
        <v>77</v>
      </c>
      <c r="D323" s="1" t="s">
        <v>11</v>
      </c>
      <c r="E323" s="4">
        <v>348956.658</v>
      </c>
      <c r="F323" s="5">
        <v>148944.91500000001</v>
      </c>
      <c r="G323" s="6">
        <f t="shared" ref="G323:G386" si="5">E323/F323</f>
        <v>2.3428571428571425</v>
      </c>
      <c r="H323" s="1">
        <v>2019</v>
      </c>
    </row>
    <row r="324" spans="1:8" x14ac:dyDescent="0.25">
      <c r="A324" s="2" t="s">
        <v>78</v>
      </c>
      <c r="B324" s="3" t="s">
        <v>79</v>
      </c>
      <c r="C324" s="1" t="s">
        <v>80</v>
      </c>
      <c r="D324" s="1" t="s">
        <v>11</v>
      </c>
      <c r="E324" s="4">
        <v>248963.04</v>
      </c>
      <c r="F324" s="5">
        <v>224066.73599999998</v>
      </c>
      <c r="G324" s="6">
        <f t="shared" si="5"/>
        <v>1.1111111111111112</v>
      </c>
      <c r="H324" s="1">
        <v>2019</v>
      </c>
    </row>
    <row r="325" spans="1:8" x14ac:dyDescent="0.25">
      <c r="A325" s="2" t="s">
        <v>81</v>
      </c>
      <c r="B325" s="3" t="s">
        <v>82</v>
      </c>
      <c r="C325" s="1" t="s">
        <v>83</v>
      </c>
      <c r="D325" s="1" t="s">
        <v>11</v>
      </c>
      <c r="E325" s="4">
        <v>119752.70400000001</v>
      </c>
      <c r="F325" s="5">
        <v>434103.55199999997</v>
      </c>
      <c r="G325" s="6">
        <f t="shared" si="5"/>
        <v>0.27586206896551729</v>
      </c>
      <c r="H325" s="1">
        <v>2019</v>
      </c>
    </row>
    <row r="326" spans="1:8" x14ac:dyDescent="0.25">
      <c r="A326" s="2" t="s">
        <v>84</v>
      </c>
      <c r="B326" s="3" t="s">
        <v>85</v>
      </c>
      <c r="C326" s="1" t="s">
        <v>86</v>
      </c>
      <c r="D326" s="1" t="s">
        <v>11</v>
      </c>
      <c r="E326" s="4">
        <v>62367.687000000005</v>
      </c>
      <c r="F326" s="5">
        <v>24202.386000000002</v>
      </c>
      <c r="G326" s="6">
        <f t="shared" si="5"/>
        <v>2.5769230769230771</v>
      </c>
      <c r="H326" s="1">
        <v>2019</v>
      </c>
    </row>
    <row r="327" spans="1:8" x14ac:dyDescent="0.25">
      <c r="A327" s="2" t="s">
        <v>87</v>
      </c>
      <c r="B327" s="3" t="s">
        <v>88</v>
      </c>
      <c r="C327" s="1" t="s">
        <v>89</v>
      </c>
      <c r="D327" s="1" t="s">
        <v>11</v>
      </c>
      <c r="E327" s="4">
        <v>321686.93700000003</v>
      </c>
      <c r="F327" s="5">
        <v>373452.65100000001</v>
      </c>
      <c r="G327" s="6">
        <f t="shared" si="5"/>
        <v>0.86138613861386149</v>
      </c>
      <c r="H327" s="1">
        <v>2019</v>
      </c>
    </row>
    <row r="328" spans="1:8" x14ac:dyDescent="0.25">
      <c r="A328" s="2" t="s">
        <v>90</v>
      </c>
      <c r="B328" s="3" t="s">
        <v>91</v>
      </c>
      <c r="C328" s="1" t="s">
        <v>92</v>
      </c>
      <c r="D328" s="1" t="s">
        <v>11</v>
      </c>
      <c r="E328" s="4">
        <v>87497.334000000003</v>
      </c>
      <c r="F328" s="5">
        <v>208449.53100000002</v>
      </c>
      <c r="G328" s="6">
        <f t="shared" si="5"/>
        <v>0.41975308641975306</v>
      </c>
      <c r="H328" s="1">
        <v>2019</v>
      </c>
    </row>
    <row r="329" spans="1:8" x14ac:dyDescent="0.25">
      <c r="A329" s="2" t="s">
        <v>93</v>
      </c>
      <c r="B329" s="3" t="s">
        <v>94</v>
      </c>
      <c r="C329" s="1" t="s">
        <v>95</v>
      </c>
      <c r="D329" s="1" t="s">
        <v>11</v>
      </c>
      <c r="E329" s="4">
        <v>555760.22400000005</v>
      </c>
      <c r="F329" s="5">
        <v>688659.40800000005</v>
      </c>
      <c r="G329" s="6">
        <f t="shared" si="5"/>
        <v>0.80701754385964908</v>
      </c>
      <c r="H329" s="1">
        <v>2019</v>
      </c>
    </row>
    <row r="330" spans="1:8" x14ac:dyDescent="0.25">
      <c r="A330" s="2" t="s">
        <v>96</v>
      </c>
      <c r="B330" s="3" t="s">
        <v>97</v>
      </c>
      <c r="C330" s="1" t="s">
        <v>98</v>
      </c>
      <c r="D330" s="1" t="s">
        <v>11</v>
      </c>
      <c r="E330" s="4">
        <v>321555.96000000002</v>
      </c>
      <c r="F330" s="5">
        <v>457973.63999999996</v>
      </c>
      <c r="G330" s="6">
        <f t="shared" si="5"/>
        <v>0.70212765957446821</v>
      </c>
      <c r="H330" s="1">
        <v>2019</v>
      </c>
    </row>
    <row r="331" spans="1:8" x14ac:dyDescent="0.25">
      <c r="A331" s="2" t="s">
        <v>99</v>
      </c>
      <c r="B331" s="3" t="s">
        <v>100</v>
      </c>
      <c r="C331" s="1" t="s">
        <v>101</v>
      </c>
      <c r="D331" s="1" t="s">
        <v>11</v>
      </c>
      <c r="E331" s="4">
        <v>26995.085999999999</v>
      </c>
      <c r="F331" s="5">
        <v>33388.659</v>
      </c>
      <c r="G331" s="6">
        <f t="shared" si="5"/>
        <v>0.80851063829787229</v>
      </c>
      <c r="H331" s="1">
        <v>2019</v>
      </c>
    </row>
    <row r="332" spans="1:8" x14ac:dyDescent="0.25">
      <c r="A332" s="2" t="s">
        <v>102</v>
      </c>
      <c r="B332" s="3" t="s">
        <v>103</v>
      </c>
      <c r="C332" s="1" t="s">
        <v>104</v>
      </c>
      <c r="D332" s="1" t="s">
        <v>11</v>
      </c>
      <c r="E332" s="4">
        <v>196720.272</v>
      </c>
      <c r="F332" s="5">
        <v>168617.37600000002</v>
      </c>
      <c r="G332" s="6">
        <f t="shared" si="5"/>
        <v>1.1666666666666665</v>
      </c>
      <c r="H332" s="1">
        <v>2019</v>
      </c>
    </row>
    <row r="333" spans="1:8" x14ac:dyDescent="0.25">
      <c r="A333" s="2" t="s">
        <v>105</v>
      </c>
      <c r="B333" s="3" t="s">
        <v>106</v>
      </c>
      <c r="C333" s="1" t="s">
        <v>107</v>
      </c>
      <c r="D333" s="1" t="s">
        <v>11</v>
      </c>
      <c r="E333" s="4">
        <v>33060.249000000003</v>
      </c>
      <c r="F333" s="5">
        <v>83035.044000000009</v>
      </c>
      <c r="G333" s="6">
        <f t="shared" si="5"/>
        <v>0.39814814814814814</v>
      </c>
      <c r="H333" s="1">
        <v>2019</v>
      </c>
    </row>
    <row r="334" spans="1:8" x14ac:dyDescent="0.25">
      <c r="A334" s="2" t="s">
        <v>108</v>
      </c>
      <c r="B334" s="3" t="s">
        <v>109</v>
      </c>
      <c r="C334" s="1" t="s">
        <v>110</v>
      </c>
      <c r="D334" s="1" t="s">
        <v>11</v>
      </c>
      <c r="E334" s="4">
        <v>145009.98000000001</v>
      </c>
      <c r="F334" s="5">
        <v>169178.31</v>
      </c>
      <c r="G334" s="6">
        <f t="shared" si="5"/>
        <v>0.85714285714285721</v>
      </c>
      <c r="H334" s="1">
        <v>2019</v>
      </c>
    </row>
    <row r="335" spans="1:8" x14ac:dyDescent="0.25">
      <c r="A335" s="2" t="s">
        <v>111</v>
      </c>
      <c r="B335" s="3" t="s">
        <v>112</v>
      </c>
      <c r="C335" s="1" t="s">
        <v>113</v>
      </c>
      <c r="D335" s="1" t="s">
        <v>11</v>
      </c>
      <c r="E335" s="4">
        <v>476242.52400000003</v>
      </c>
      <c r="F335" s="5">
        <v>197065.87200000003</v>
      </c>
      <c r="G335" s="6">
        <f t="shared" si="5"/>
        <v>2.4166666666666665</v>
      </c>
      <c r="H335" s="1">
        <v>2019</v>
      </c>
    </row>
    <row r="336" spans="1:8" x14ac:dyDescent="0.25">
      <c r="A336" s="2" t="s">
        <v>114</v>
      </c>
      <c r="B336" s="3" t="s">
        <v>115</v>
      </c>
      <c r="C336" s="1" t="s">
        <v>116</v>
      </c>
      <c r="D336" s="1" t="s">
        <v>11</v>
      </c>
      <c r="E336" s="4">
        <v>326458.35000000003</v>
      </c>
      <c r="F336" s="5">
        <v>457041.69</v>
      </c>
      <c r="G336" s="6">
        <f t="shared" si="5"/>
        <v>0.71428571428571441</v>
      </c>
      <c r="H336" s="1">
        <v>2019</v>
      </c>
    </row>
    <row r="337" spans="1:8" x14ac:dyDescent="0.25">
      <c r="A337" s="2" t="s">
        <v>114</v>
      </c>
      <c r="B337" s="3" t="s">
        <v>115</v>
      </c>
      <c r="C337" s="1" t="s">
        <v>117</v>
      </c>
      <c r="D337" s="1" t="s">
        <v>11</v>
      </c>
      <c r="E337" s="4">
        <v>80842.104000000007</v>
      </c>
      <c r="F337" s="5">
        <v>75067.668000000005</v>
      </c>
      <c r="G337" s="6">
        <f t="shared" si="5"/>
        <v>1.0769230769230769</v>
      </c>
      <c r="H337" s="1">
        <v>2019</v>
      </c>
    </row>
    <row r="338" spans="1:8" x14ac:dyDescent="0.25">
      <c r="A338" s="2" t="s">
        <v>114</v>
      </c>
      <c r="B338" s="3" t="s">
        <v>115</v>
      </c>
      <c r="C338" s="1" t="s">
        <v>118</v>
      </c>
      <c r="D338" s="1" t="s">
        <v>11</v>
      </c>
      <c r="E338" s="4">
        <v>276321.67200000002</v>
      </c>
      <c r="F338" s="5">
        <v>763948.152</v>
      </c>
      <c r="G338" s="6">
        <f t="shared" si="5"/>
        <v>0.36170212765957449</v>
      </c>
      <c r="H338" s="1">
        <v>2019</v>
      </c>
    </row>
    <row r="339" spans="1:8" x14ac:dyDescent="0.25">
      <c r="A339" s="2" t="s">
        <v>119</v>
      </c>
      <c r="B339" s="3" t="s">
        <v>120</v>
      </c>
      <c r="C339" s="1" t="s">
        <v>121</v>
      </c>
      <c r="D339" s="1" t="s">
        <v>11</v>
      </c>
      <c r="E339" s="4">
        <v>193703.12100000001</v>
      </c>
      <c r="F339" s="5">
        <v>282616.02900000004</v>
      </c>
      <c r="G339" s="6">
        <f t="shared" si="5"/>
        <v>0.6853932584269663</v>
      </c>
      <c r="H339" s="1">
        <v>2019</v>
      </c>
    </row>
    <row r="340" spans="1:8" x14ac:dyDescent="0.25">
      <c r="A340" s="2" t="s">
        <v>122</v>
      </c>
      <c r="B340" s="3" t="s">
        <v>123</v>
      </c>
      <c r="C340" s="1" t="s">
        <v>124</v>
      </c>
      <c r="D340" s="1" t="s">
        <v>11</v>
      </c>
      <c r="E340" s="4">
        <v>395189.36100000003</v>
      </c>
      <c r="F340" s="5">
        <v>501827.76000000007</v>
      </c>
      <c r="G340" s="6">
        <f t="shared" si="5"/>
        <v>0.78749999999999998</v>
      </c>
      <c r="H340" s="1">
        <v>2019</v>
      </c>
    </row>
    <row r="341" spans="1:8" x14ac:dyDescent="0.25">
      <c r="A341" s="2" t="s">
        <v>125</v>
      </c>
      <c r="B341" s="3" t="s">
        <v>126</v>
      </c>
      <c r="C341" s="1" t="s">
        <v>127</v>
      </c>
      <c r="D341" s="1" t="s">
        <v>11</v>
      </c>
      <c r="E341" s="4">
        <v>378353.43000000005</v>
      </c>
      <c r="F341" s="5">
        <v>611186.31000000006</v>
      </c>
      <c r="G341" s="6">
        <f t="shared" si="5"/>
        <v>0.61904761904761907</v>
      </c>
      <c r="H341" s="1">
        <v>2019</v>
      </c>
    </row>
    <row r="342" spans="1:8" x14ac:dyDescent="0.25">
      <c r="A342" s="2" t="s">
        <v>128</v>
      </c>
      <c r="B342" s="3" t="s">
        <v>129</v>
      </c>
      <c r="C342" s="1" t="s">
        <v>130</v>
      </c>
      <c r="D342" s="1" t="s">
        <v>11</v>
      </c>
      <c r="E342" s="4">
        <v>302561.24400000001</v>
      </c>
      <c r="F342" s="5">
        <v>263861.55000000005</v>
      </c>
      <c r="G342" s="6">
        <f t="shared" si="5"/>
        <v>1.1466666666666665</v>
      </c>
      <c r="H342" s="1">
        <v>2019</v>
      </c>
    </row>
    <row r="343" spans="1:8" x14ac:dyDescent="0.25">
      <c r="A343" s="2" t="s">
        <v>131</v>
      </c>
      <c r="B343" s="3" t="s">
        <v>132</v>
      </c>
      <c r="C343" s="1" t="s">
        <v>133</v>
      </c>
      <c r="D343" s="1" t="s">
        <v>11</v>
      </c>
      <c r="E343" s="4">
        <v>92091.87000000001</v>
      </c>
      <c r="F343" s="5">
        <v>136957.13999999998</v>
      </c>
      <c r="G343" s="6">
        <f t="shared" si="5"/>
        <v>0.6724137931034484</v>
      </c>
      <c r="H343" s="1">
        <v>2019</v>
      </c>
    </row>
    <row r="344" spans="1:8" x14ac:dyDescent="0.25">
      <c r="A344" s="2" t="s">
        <v>134</v>
      </c>
      <c r="B344" s="3" t="s">
        <v>135</v>
      </c>
      <c r="C344" s="1" t="s">
        <v>136</v>
      </c>
      <c r="D344" s="1" t="s">
        <v>11</v>
      </c>
      <c r="E344" s="4">
        <v>321772.5</v>
      </c>
      <c r="F344" s="5">
        <v>420091.875</v>
      </c>
      <c r="G344" s="6">
        <f t="shared" si="5"/>
        <v>0.76595744680851063</v>
      </c>
      <c r="H344" s="1">
        <v>2019</v>
      </c>
    </row>
    <row r="345" spans="1:8" x14ac:dyDescent="0.25">
      <c r="A345" s="2" t="s">
        <v>137</v>
      </c>
      <c r="B345" s="3" t="s">
        <v>138</v>
      </c>
      <c r="C345" s="1" t="s">
        <v>139</v>
      </c>
      <c r="D345" s="1" t="s">
        <v>11</v>
      </c>
      <c r="E345" s="4">
        <v>231469.92</v>
      </c>
      <c r="F345" s="5">
        <v>236730.6</v>
      </c>
      <c r="G345" s="6">
        <f t="shared" si="5"/>
        <v>0.97777777777777786</v>
      </c>
      <c r="H345" s="1">
        <v>2019</v>
      </c>
    </row>
    <row r="346" spans="1:8" x14ac:dyDescent="0.25">
      <c r="A346" s="2" t="s">
        <v>140</v>
      </c>
      <c r="B346" s="3" t="s">
        <v>141</v>
      </c>
      <c r="C346" s="1" t="s">
        <v>142</v>
      </c>
      <c r="D346" s="1" t="s">
        <v>11</v>
      </c>
      <c r="E346" s="4">
        <v>602261.89200000011</v>
      </c>
      <c r="F346" s="5">
        <v>416378.59200000006</v>
      </c>
      <c r="G346" s="6">
        <f t="shared" si="5"/>
        <v>1.4464285714285714</v>
      </c>
      <c r="H346" s="1">
        <v>2019</v>
      </c>
    </row>
    <row r="347" spans="1:8" x14ac:dyDescent="0.25">
      <c r="A347" s="2" t="s">
        <v>143</v>
      </c>
      <c r="B347" s="3" t="s">
        <v>144</v>
      </c>
      <c r="C347" s="1" t="s">
        <v>145</v>
      </c>
      <c r="D347" s="1" t="s">
        <v>11</v>
      </c>
      <c r="E347" s="4">
        <v>434460.18600000005</v>
      </c>
      <c r="F347" s="5">
        <v>860723.01000000013</v>
      </c>
      <c r="G347" s="6">
        <f t="shared" si="5"/>
        <v>0.50476190476190474</v>
      </c>
      <c r="H347" s="1">
        <v>2019</v>
      </c>
    </row>
    <row r="348" spans="1:8" x14ac:dyDescent="0.25">
      <c r="A348" s="2" t="s">
        <v>143</v>
      </c>
      <c r="B348" s="3" t="s">
        <v>144</v>
      </c>
      <c r="C348" s="1" t="s">
        <v>146</v>
      </c>
      <c r="D348" s="1" t="s">
        <v>11</v>
      </c>
      <c r="E348" s="4">
        <v>253204.45199999999</v>
      </c>
      <c r="F348" s="5">
        <v>410365.83600000001</v>
      </c>
      <c r="G348" s="6">
        <f t="shared" si="5"/>
        <v>0.61702127659574468</v>
      </c>
      <c r="H348" s="1">
        <v>2019</v>
      </c>
    </row>
    <row r="349" spans="1:8" x14ac:dyDescent="0.25">
      <c r="A349" s="2" t="s">
        <v>147</v>
      </c>
      <c r="B349" s="3" t="s">
        <v>148</v>
      </c>
      <c r="C349" s="1" t="s">
        <v>149</v>
      </c>
      <c r="D349" s="1" t="s">
        <v>11</v>
      </c>
      <c r="E349" s="4">
        <v>671964.48</v>
      </c>
      <c r="F349" s="5">
        <v>755960.04</v>
      </c>
      <c r="G349" s="6">
        <f t="shared" si="5"/>
        <v>0.88888888888888884</v>
      </c>
      <c r="H349" s="1">
        <v>2019</v>
      </c>
    </row>
    <row r="350" spans="1:8" x14ac:dyDescent="0.25">
      <c r="A350" s="2" t="s">
        <v>150</v>
      </c>
      <c r="B350" s="3" t="s">
        <v>151</v>
      </c>
      <c r="C350" s="1" t="s">
        <v>152</v>
      </c>
      <c r="D350" s="1" t="s">
        <v>11</v>
      </c>
      <c r="E350" s="4">
        <v>62137.763999999996</v>
      </c>
      <c r="F350" s="5">
        <v>26057.772000000001</v>
      </c>
      <c r="G350" s="6">
        <f t="shared" si="5"/>
        <v>2.3846153846153846</v>
      </c>
      <c r="H350" s="1">
        <v>2019</v>
      </c>
    </row>
    <row r="351" spans="1:8" x14ac:dyDescent="0.25">
      <c r="A351" s="2" t="s">
        <v>153</v>
      </c>
      <c r="B351" s="3" t="s">
        <v>154</v>
      </c>
      <c r="C351" s="1" t="s">
        <v>155</v>
      </c>
      <c r="D351" s="1" t="s">
        <v>11</v>
      </c>
      <c r="E351" s="4">
        <v>296067.57300000003</v>
      </c>
      <c r="F351" s="5">
        <v>371189.196</v>
      </c>
      <c r="G351" s="6">
        <f t="shared" si="5"/>
        <v>0.79761904761904767</v>
      </c>
      <c r="H351" s="1">
        <v>2019</v>
      </c>
    </row>
    <row r="352" spans="1:8" x14ac:dyDescent="0.25">
      <c r="A352" s="2" t="s">
        <v>156</v>
      </c>
      <c r="B352" s="3" t="s">
        <v>157</v>
      </c>
      <c r="C352" s="1" t="s">
        <v>158</v>
      </c>
      <c r="D352" s="1" t="s">
        <v>11</v>
      </c>
      <c r="E352" s="4">
        <v>116135.71200000001</v>
      </c>
      <c r="F352" s="5">
        <v>131218.272</v>
      </c>
      <c r="G352" s="6">
        <f t="shared" si="5"/>
        <v>0.88505747126436796</v>
      </c>
      <c r="H352" s="1">
        <v>2019</v>
      </c>
    </row>
    <row r="353" spans="1:8" x14ac:dyDescent="0.25">
      <c r="A353" s="2" t="s">
        <v>159</v>
      </c>
      <c r="B353" s="3" t="s">
        <v>160</v>
      </c>
      <c r="C353" s="1" t="s">
        <v>161</v>
      </c>
      <c r="D353" s="1" t="s">
        <v>11</v>
      </c>
      <c r="E353" s="4">
        <v>71758.76400000001</v>
      </c>
      <c r="F353" s="5">
        <v>92960.21699999999</v>
      </c>
      <c r="G353" s="6">
        <f t="shared" si="5"/>
        <v>0.77192982456140369</v>
      </c>
      <c r="H353" s="1">
        <v>2019</v>
      </c>
    </row>
    <row r="354" spans="1:8" x14ac:dyDescent="0.25">
      <c r="A354" s="2" t="s">
        <v>162</v>
      </c>
      <c r="B354" s="3" t="s">
        <v>163</v>
      </c>
      <c r="C354" s="1" t="s">
        <v>164</v>
      </c>
      <c r="D354" s="1" t="s">
        <v>11</v>
      </c>
      <c r="E354" s="4">
        <v>657475.92000000004</v>
      </c>
      <c r="F354" s="5">
        <v>923795.28</v>
      </c>
      <c r="G354" s="6">
        <f t="shared" si="5"/>
        <v>0.71171171171171177</v>
      </c>
      <c r="H354" s="1">
        <v>2019</v>
      </c>
    </row>
    <row r="355" spans="1:8" x14ac:dyDescent="0.25">
      <c r="A355" s="2" t="s">
        <v>165</v>
      </c>
      <c r="B355" s="3" t="s">
        <v>166</v>
      </c>
      <c r="C355" s="1" t="s">
        <v>167</v>
      </c>
      <c r="D355" s="1" t="s">
        <v>11</v>
      </c>
      <c r="E355" s="4">
        <v>34533.576000000001</v>
      </c>
      <c r="F355" s="5">
        <v>85100.597999999998</v>
      </c>
      <c r="G355" s="6">
        <f t="shared" si="5"/>
        <v>0.40579710144927539</v>
      </c>
      <c r="H355" s="1">
        <v>2019</v>
      </c>
    </row>
    <row r="356" spans="1:8" x14ac:dyDescent="0.25">
      <c r="A356" s="2" t="s">
        <v>8</v>
      </c>
      <c r="B356" s="3" t="s">
        <v>9</v>
      </c>
      <c r="C356" s="1" t="s">
        <v>10</v>
      </c>
      <c r="D356" s="1" t="s">
        <v>168</v>
      </c>
      <c r="E356" s="4">
        <v>172024.236</v>
      </c>
      <c r="F356" s="5">
        <v>344048.47200000001</v>
      </c>
      <c r="G356" s="6">
        <f t="shared" si="5"/>
        <v>0.5</v>
      </c>
      <c r="H356" s="1">
        <v>2019</v>
      </c>
    </row>
    <row r="357" spans="1:8" x14ac:dyDescent="0.25">
      <c r="A357" s="2" t="s">
        <v>12</v>
      </c>
      <c r="B357" s="3" t="s">
        <v>13</v>
      </c>
      <c r="C357" s="1" t="s">
        <v>14</v>
      </c>
      <c r="D357" s="1" t="s">
        <v>168</v>
      </c>
      <c r="E357" s="4">
        <v>236059.902</v>
      </c>
      <c r="F357" s="5">
        <v>610676.70299999998</v>
      </c>
      <c r="G357" s="6">
        <f t="shared" si="5"/>
        <v>0.38655462184873951</v>
      </c>
      <c r="H357" s="1">
        <v>2019</v>
      </c>
    </row>
    <row r="358" spans="1:8" x14ac:dyDescent="0.25">
      <c r="A358" s="2" t="s">
        <v>15</v>
      </c>
      <c r="B358" s="3" t="s">
        <v>16</v>
      </c>
      <c r="C358" s="1" t="s">
        <v>17</v>
      </c>
      <c r="D358" s="1" t="s">
        <v>168</v>
      </c>
      <c r="E358" s="4">
        <v>264203.09999999998</v>
      </c>
      <c r="F358" s="5">
        <v>175236.75</v>
      </c>
      <c r="G358" s="6">
        <f t="shared" si="5"/>
        <v>1.5076923076923077</v>
      </c>
      <c r="H358" s="1">
        <v>2019</v>
      </c>
    </row>
    <row r="359" spans="1:8" x14ac:dyDescent="0.25">
      <c r="A359" s="2" t="s">
        <v>18</v>
      </c>
      <c r="B359" s="3" t="s">
        <v>19</v>
      </c>
      <c r="C359" s="1" t="s">
        <v>20</v>
      </c>
      <c r="D359" s="1" t="s">
        <v>168</v>
      </c>
      <c r="E359" s="4">
        <v>13320.269999999999</v>
      </c>
      <c r="F359" s="5">
        <v>32875.56</v>
      </c>
      <c r="G359" s="6">
        <f t="shared" si="5"/>
        <v>0.40517241379310343</v>
      </c>
      <c r="H359" s="1">
        <v>2019</v>
      </c>
    </row>
    <row r="360" spans="1:8" x14ac:dyDescent="0.25">
      <c r="A360" s="2" t="s">
        <v>21</v>
      </c>
      <c r="B360" s="3" t="s">
        <v>22</v>
      </c>
      <c r="C360" s="1" t="s">
        <v>23</v>
      </c>
      <c r="D360" s="1" t="s">
        <v>168</v>
      </c>
      <c r="E360" s="4">
        <v>296725.64400000003</v>
      </c>
      <c r="F360" s="5">
        <v>392960.98800000001</v>
      </c>
      <c r="G360" s="6">
        <f t="shared" si="5"/>
        <v>0.75510204081632659</v>
      </c>
      <c r="H360" s="1">
        <v>2019</v>
      </c>
    </row>
    <row r="361" spans="1:8" x14ac:dyDescent="0.25">
      <c r="A361" s="2" t="s">
        <v>21</v>
      </c>
      <c r="B361" s="3" t="s">
        <v>22</v>
      </c>
      <c r="C361" s="1" t="s">
        <v>24</v>
      </c>
      <c r="D361" s="1" t="s">
        <v>168</v>
      </c>
      <c r="E361" s="4">
        <v>79598.052000000011</v>
      </c>
      <c r="F361" s="5">
        <v>91390.356000000014</v>
      </c>
      <c r="G361" s="6">
        <f t="shared" si="5"/>
        <v>0.87096774193548387</v>
      </c>
      <c r="H361" s="1">
        <v>2019</v>
      </c>
    </row>
    <row r="362" spans="1:8" x14ac:dyDescent="0.25">
      <c r="A362" s="2" t="s">
        <v>21</v>
      </c>
      <c r="B362" s="3" t="s">
        <v>22</v>
      </c>
      <c r="C362" s="1" t="s">
        <v>25</v>
      </c>
      <c r="D362" s="1" t="s">
        <v>168</v>
      </c>
      <c r="E362" s="4">
        <v>393019.30800000002</v>
      </c>
      <c r="F362" s="5">
        <v>234957.19500000004</v>
      </c>
      <c r="G362" s="6">
        <f t="shared" si="5"/>
        <v>1.6727272727272726</v>
      </c>
      <c r="H362" s="1">
        <v>2019</v>
      </c>
    </row>
    <row r="363" spans="1:8" x14ac:dyDescent="0.25">
      <c r="A363" s="2" t="s">
        <v>21</v>
      </c>
      <c r="B363" s="3" t="s">
        <v>22</v>
      </c>
      <c r="C363" s="1" t="s">
        <v>26</v>
      </c>
      <c r="D363" s="1" t="s">
        <v>168</v>
      </c>
      <c r="E363" s="4">
        <v>91334.627999999997</v>
      </c>
      <c r="F363" s="5">
        <v>142076.08800000002</v>
      </c>
      <c r="G363" s="6">
        <f t="shared" si="5"/>
        <v>0.64285714285714279</v>
      </c>
      <c r="H363" s="1">
        <v>2019</v>
      </c>
    </row>
    <row r="364" spans="1:8" x14ac:dyDescent="0.25">
      <c r="A364" s="2" t="s">
        <v>27</v>
      </c>
      <c r="B364" s="3" t="s">
        <v>28</v>
      </c>
      <c r="C364" s="1" t="s">
        <v>29</v>
      </c>
      <c r="D364" s="1" t="s">
        <v>168</v>
      </c>
      <c r="E364" s="4">
        <v>127342.8</v>
      </c>
      <c r="F364" s="5">
        <v>157586.715</v>
      </c>
      <c r="G364" s="6">
        <f t="shared" si="5"/>
        <v>0.80808080808080807</v>
      </c>
      <c r="H364" s="1">
        <v>2019</v>
      </c>
    </row>
    <row r="365" spans="1:8" x14ac:dyDescent="0.25">
      <c r="A365" s="2" t="s">
        <v>30</v>
      </c>
      <c r="B365" s="3" t="s">
        <v>31</v>
      </c>
      <c r="C365" s="1" t="s">
        <v>32</v>
      </c>
      <c r="D365" s="1" t="s">
        <v>168</v>
      </c>
      <c r="E365" s="4">
        <v>323768.18700000003</v>
      </c>
      <c r="F365" s="5">
        <v>285109.299</v>
      </c>
      <c r="G365" s="6">
        <f t="shared" si="5"/>
        <v>1.1355932203389831</v>
      </c>
      <c r="H365" s="1">
        <v>2019</v>
      </c>
    </row>
    <row r="366" spans="1:8" x14ac:dyDescent="0.25">
      <c r="A366" s="2" t="s">
        <v>33</v>
      </c>
      <c r="B366" s="3" t="s">
        <v>34</v>
      </c>
      <c r="C366" s="1" t="s">
        <v>35</v>
      </c>
      <c r="D366" s="1" t="s">
        <v>168</v>
      </c>
      <c r="E366" s="4">
        <v>34397.46</v>
      </c>
      <c r="F366" s="5">
        <v>55137.105000000003</v>
      </c>
      <c r="G366" s="6">
        <f t="shared" si="5"/>
        <v>0.62385321100917424</v>
      </c>
      <c r="H366" s="1">
        <v>2019</v>
      </c>
    </row>
    <row r="367" spans="1:8" x14ac:dyDescent="0.25">
      <c r="A367" s="2" t="s">
        <v>36</v>
      </c>
      <c r="B367" s="3" t="s">
        <v>37</v>
      </c>
      <c r="C367" s="1" t="s">
        <v>38</v>
      </c>
      <c r="D367" s="1" t="s">
        <v>168</v>
      </c>
      <c r="E367" s="4">
        <v>17914.77</v>
      </c>
      <c r="F367" s="5">
        <v>48170.825999999994</v>
      </c>
      <c r="G367" s="6">
        <f t="shared" si="5"/>
        <v>0.37190082644628103</v>
      </c>
      <c r="H367" s="1">
        <v>2019</v>
      </c>
    </row>
    <row r="368" spans="1:8" x14ac:dyDescent="0.25">
      <c r="A368" s="2" t="s">
        <v>36</v>
      </c>
      <c r="B368" s="3" t="s">
        <v>37</v>
      </c>
      <c r="C368" s="1" t="s">
        <v>39</v>
      </c>
      <c r="D368" s="1" t="s">
        <v>168</v>
      </c>
      <c r="E368" s="4">
        <v>48731.112000000001</v>
      </c>
      <c r="F368" s="5">
        <v>102759.08399999999</v>
      </c>
      <c r="G368" s="6">
        <f t="shared" si="5"/>
        <v>0.47422680412371143</v>
      </c>
      <c r="H368" s="1">
        <v>2019</v>
      </c>
    </row>
    <row r="369" spans="1:8" x14ac:dyDescent="0.25">
      <c r="A369" s="2" t="s">
        <v>40</v>
      </c>
      <c r="B369" s="3" t="s">
        <v>41</v>
      </c>
      <c r="C369" s="1" t="s">
        <v>42</v>
      </c>
      <c r="D369" s="1" t="s">
        <v>168</v>
      </c>
      <c r="E369" s="4">
        <v>189105.11099999998</v>
      </c>
      <c r="F369" s="5">
        <v>430515.891</v>
      </c>
      <c r="G369" s="6">
        <f t="shared" si="5"/>
        <v>0.43925233644859807</v>
      </c>
      <c r="H369" s="1">
        <v>2019</v>
      </c>
    </row>
    <row r="370" spans="1:8" x14ac:dyDescent="0.25">
      <c r="A370" s="2" t="s">
        <v>43</v>
      </c>
      <c r="B370" s="3" t="s">
        <v>44</v>
      </c>
      <c r="C370" s="1" t="s">
        <v>45</v>
      </c>
      <c r="D370" s="1" t="s">
        <v>168</v>
      </c>
      <c r="E370" s="4">
        <v>67231.008000000002</v>
      </c>
      <c r="F370" s="5">
        <v>117654.26400000001</v>
      </c>
      <c r="G370" s="6">
        <f t="shared" si="5"/>
        <v>0.5714285714285714</v>
      </c>
      <c r="H370" s="1">
        <v>2019</v>
      </c>
    </row>
    <row r="371" spans="1:8" x14ac:dyDescent="0.25">
      <c r="A371" s="2" t="s">
        <v>46</v>
      </c>
      <c r="B371" s="3" t="s">
        <v>47</v>
      </c>
      <c r="C371" s="1" t="s">
        <v>48</v>
      </c>
      <c r="D371" s="1" t="s">
        <v>168</v>
      </c>
      <c r="E371" s="4">
        <v>211316.24700000003</v>
      </c>
      <c r="F371" s="5">
        <v>338903.41500000004</v>
      </c>
      <c r="G371" s="6">
        <f t="shared" si="5"/>
        <v>0.62352941176470589</v>
      </c>
      <c r="H371" s="1">
        <v>2019</v>
      </c>
    </row>
    <row r="372" spans="1:8" x14ac:dyDescent="0.25">
      <c r="A372" s="2" t="s">
        <v>49</v>
      </c>
      <c r="B372" s="3" t="s">
        <v>50</v>
      </c>
      <c r="C372" s="1" t="s">
        <v>51</v>
      </c>
      <c r="D372" s="1" t="s">
        <v>168</v>
      </c>
      <c r="E372" s="4">
        <v>173393.766</v>
      </c>
      <c r="F372" s="5">
        <v>110514.708</v>
      </c>
      <c r="G372" s="6">
        <f t="shared" si="5"/>
        <v>1.5689655172413794</v>
      </c>
      <c r="H372" s="1">
        <v>2019</v>
      </c>
    </row>
    <row r="373" spans="1:8" x14ac:dyDescent="0.25">
      <c r="A373" s="2" t="s">
        <v>52</v>
      </c>
      <c r="B373" s="3" t="s">
        <v>53</v>
      </c>
      <c r="C373" s="1" t="s">
        <v>54</v>
      </c>
      <c r="D373" s="1" t="s">
        <v>168</v>
      </c>
      <c r="E373" s="4">
        <v>165545.61300000001</v>
      </c>
      <c r="F373" s="5">
        <v>197493.01200000002</v>
      </c>
      <c r="G373" s="6">
        <f t="shared" si="5"/>
        <v>0.83823529411764708</v>
      </c>
      <c r="H373" s="1">
        <v>2019</v>
      </c>
    </row>
    <row r="374" spans="1:8" x14ac:dyDescent="0.25">
      <c r="A374" s="2" t="s">
        <v>52</v>
      </c>
      <c r="B374" s="3" t="s">
        <v>53</v>
      </c>
      <c r="C374" s="1" t="s">
        <v>55</v>
      </c>
      <c r="D374" s="1" t="s">
        <v>168</v>
      </c>
      <c r="E374" s="4">
        <v>48378.79800000001</v>
      </c>
      <c r="F374" s="5">
        <v>141414.948</v>
      </c>
      <c r="G374" s="6">
        <f t="shared" si="5"/>
        <v>0.3421052631578948</v>
      </c>
      <c r="H374" s="1">
        <v>2019</v>
      </c>
    </row>
    <row r="375" spans="1:8" x14ac:dyDescent="0.25">
      <c r="A375" s="2" t="s">
        <v>56</v>
      </c>
      <c r="B375" s="3" t="s">
        <v>57</v>
      </c>
      <c r="C375" s="1" t="s">
        <v>58</v>
      </c>
      <c r="D375" s="1" t="s">
        <v>168</v>
      </c>
      <c r="E375" s="4">
        <v>46314.306000000004</v>
      </c>
      <c r="F375" s="5">
        <v>24408.891</v>
      </c>
      <c r="G375" s="6">
        <f t="shared" si="5"/>
        <v>1.8974358974358976</v>
      </c>
      <c r="H375" s="1">
        <v>2019</v>
      </c>
    </row>
    <row r="376" spans="1:8" x14ac:dyDescent="0.25">
      <c r="A376" s="2" t="s">
        <v>59</v>
      </c>
      <c r="B376" s="3" t="s">
        <v>60</v>
      </c>
      <c r="C376" s="1" t="s">
        <v>61</v>
      </c>
      <c r="D376" s="1" t="s">
        <v>168</v>
      </c>
      <c r="E376" s="4">
        <v>120981.38400000001</v>
      </c>
      <c r="F376" s="5">
        <v>234240.55200000003</v>
      </c>
      <c r="G376" s="6">
        <f t="shared" si="5"/>
        <v>0.51648351648351642</v>
      </c>
      <c r="H376" s="1">
        <v>2019</v>
      </c>
    </row>
    <row r="377" spans="1:8" x14ac:dyDescent="0.25">
      <c r="A377" s="2" t="s">
        <v>62</v>
      </c>
      <c r="B377" s="3" t="s">
        <v>63</v>
      </c>
      <c r="C377" s="1" t="s">
        <v>64</v>
      </c>
      <c r="D377" s="1" t="s">
        <v>168</v>
      </c>
      <c r="E377" s="4">
        <v>61655.769</v>
      </c>
      <c r="F377" s="5">
        <v>118278.414</v>
      </c>
      <c r="G377" s="6">
        <f t="shared" si="5"/>
        <v>0.52127659574468088</v>
      </c>
      <c r="H377" s="1">
        <v>2019</v>
      </c>
    </row>
    <row r="378" spans="1:8" x14ac:dyDescent="0.25">
      <c r="A378" s="2" t="s">
        <v>65</v>
      </c>
      <c r="B378" s="3" t="s">
        <v>66</v>
      </c>
      <c r="C378" s="1" t="s">
        <v>67</v>
      </c>
      <c r="D378" s="1" t="s">
        <v>168</v>
      </c>
      <c r="E378" s="4">
        <v>156414.72600000002</v>
      </c>
      <c r="F378" s="5">
        <v>441169.74000000005</v>
      </c>
      <c r="G378" s="6">
        <f t="shared" si="5"/>
        <v>0.35454545454545455</v>
      </c>
      <c r="H378" s="1">
        <v>2019</v>
      </c>
    </row>
    <row r="379" spans="1:8" x14ac:dyDescent="0.25">
      <c r="A379" s="2" t="s">
        <v>68</v>
      </c>
      <c r="B379" s="3" t="s">
        <v>69</v>
      </c>
      <c r="C379" s="1" t="s">
        <v>70</v>
      </c>
      <c r="D379" s="1" t="s">
        <v>168</v>
      </c>
      <c r="E379" s="4">
        <v>162871.04699999999</v>
      </c>
      <c r="F379" s="5">
        <v>144150.23699999999</v>
      </c>
      <c r="G379" s="6">
        <f t="shared" si="5"/>
        <v>1.1298701298701299</v>
      </c>
      <c r="H379" s="1">
        <v>2019</v>
      </c>
    </row>
    <row r="380" spans="1:8" x14ac:dyDescent="0.25">
      <c r="A380" s="2" t="s">
        <v>71</v>
      </c>
      <c r="B380" s="3" t="s">
        <v>72</v>
      </c>
      <c r="C380" s="1" t="s">
        <v>73</v>
      </c>
      <c r="D380" s="1" t="s">
        <v>168</v>
      </c>
      <c r="E380" s="4">
        <v>354577.90499999997</v>
      </c>
      <c r="F380" s="5">
        <v>484423.33499999996</v>
      </c>
      <c r="G380" s="6">
        <f t="shared" si="5"/>
        <v>0.73195876288659789</v>
      </c>
      <c r="H380" s="1">
        <v>2019</v>
      </c>
    </row>
    <row r="381" spans="1:8" x14ac:dyDescent="0.25">
      <c r="A381" s="2" t="s">
        <v>71</v>
      </c>
      <c r="B381" s="3" t="s">
        <v>72</v>
      </c>
      <c r="C381" s="1" t="s">
        <v>74</v>
      </c>
      <c r="D381" s="1" t="s">
        <v>168</v>
      </c>
      <c r="E381" s="4">
        <v>221532.71400000001</v>
      </c>
      <c r="F381" s="5">
        <v>183825.01800000001</v>
      </c>
      <c r="G381" s="6">
        <f t="shared" si="5"/>
        <v>1.2051282051282051</v>
      </c>
      <c r="H381" s="1">
        <v>2019</v>
      </c>
    </row>
    <row r="382" spans="1:8" x14ac:dyDescent="0.25">
      <c r="A382" s="2" t="s">
        <v>75</v>
      </c>
      <c r="B382" s="3" t="s">
        <v>76</v>
      </c>
      <c r="C382" s="1" t="s">
        <v>77</v>
      </c>
      <c r="D382" s="1" t="s">
        <v>168</v>
      </c>
      <c r="E382" s="4">
        <v>390860.1</v>
      </c>
      <c r="F382" s="5">
        <v>323111.016</v>
      </c>
      <c r="G382" s="6">
        <f t="shared" si="5"/>
        <v>1.2096774193548385</v>
      </c>
      <c r="H382" s="1">
        <v>2019</v>
      </c>
    </row>
    <row r="383" spans="1:8" x14ac:dyDescent="0.25">
      <c r="A383" s="2" t="s">
        <v>78</v>
      </c>
      <c r="B383" s="3" t="s">
        <v>79</v>
      </c>
      <c r="C383" s="1" t="s">
        <v>80</v>
      </c>
      <c r="D383" s="1" t="s">
        <v>168</v>
      </c>
      <c r="E383" s="4">
        <v>112702.46400000001</v>
      </c>
      <c r="F383" s="5">
        <v>204273.21599999999</v>
      </c>
      <c r="G383" s="6">
        <f t="shared" si="5"/>
        <v>0.55172413793103459</v>
      </c>
      <c r="H383" s="1">
        <v>2019</v>
      </c>
    </row>
    <row r="384" spans="1:8" x14ac:dyDescent="0.25">
      <c r="A384" s="2" t="s">
        <v>81</v>
      </c>
      <c r="B384" s="3" t="s">
        <v>82</v>
      </c>
      <c r="C384" s="1" t="s">
        <v>83</v>
      </c>
      <c r="D384" s="1" t="s">
        <v>168</v>
      </c>
      <c r="E384" s="4">
        <v>201096.72</v>
      </c>
      <c r="F384" s="5">
        <v>180530.01</v>
      </c>
      <c r="G384" s="6">
        <f t="shared" si="5"/>
        <v>1.1139240506329113</v>
      </c>
      <c r="H384" s="1">
        <v>2019</v>
      </c>
    </row>
    <row r="385" spans="1:8" x14ac:dyDescent="0.25">
      <c r="A385" s="2" t="s">
        <v>84</v>
      </c>
      <c r="B385" s="3" t="s">
        <v>85</v>
      </c>
      <c r="C385" s="1" t="s">
        <v>86</v>
      </c>
      <c r="D385" s="1" t="s">
        <v>168</v>
      </c>
      <c r="E385" s="4">
        <v>286097.40000000002</v>
      </c>
      <c r="F385" s="5">
        <v>306124.21800000005</v>
      </c>
      <c r="G385" s="6">
        <f t="shared" si="5"/>
        <v>0.93457943925233633</v>
      </c>
      <c r="H385" s="1">
        <v>2019</v>
      </c>
    </row>
    <row r="386" spans="1:8" x14ac:dyDescent="0.25">
      <c r="A386" s="2" t="s">
        <v>87</v>
      </c>
      <c r="B386" s="3" t="s">
        <v>88</v>
      </c>
      <c r="C386" s="1" t="s">
        <v>89</v>
      </c>
      <c r="D386" s="1" t="s">
        <v>168</v>
      </c>
      <c r="E386" s="4">
        <v>142326.99</v>
      </c>
      <c r="F386" s="5">
        <v>294583.77</v>
      </c>
      <c r="G386" s="6">
        <f t="shared" si="5"/>
        <v>0.4831460674157303</v>
      </c>
      <c r="H386" s="1">
        <v>2019</v>
      </c>
    </row>
    <row r="387" spans="1:8" x14ac:dyDescent="0.25">
      <c r="A387" s="2" t="s">
        <v>90</v>
      </c>
      <c r="B387" s="3" t="s">
        <v>91</v>
      </c>
      <c r="C387" s="1" t="s">
        <v>92</v>
      </c>
      <c r="D387" s="1" t="s">
        <v>168</v>
      </c>
      <c r="E387" s="4">
        <v>190438.25399999999</v>
      </c>
      <c r="F387" s="5">
        <v>360830.37599999999</v>
      </c>
      <c r="G387" s="6">
        <f t="shared" ref="G387:G450" si="6">E387/F387</f>
        <v>0.52777777777777779</v>
      </c>
      <c r="H387" s="1">
        <v>2019</v>
      </c>
    </row>
    <row r="388" spans="1:8" x14ac:dyDescent="0.25">
      <c r="A388" s="2" t="s">
        <v>93</v>
      </c>
      <c r="B388" s="3" t="s">
        <v>94</v>
      </c>
      <c r="C388" s="1" t="s">
        <v>95</v>
      </c>
      <c r="D388" s="1" t="s">
        <v>168</v>
      </c>
      <c r="E388" s="4">
        <v>22854.473999999998</v>
      </c>
      <c r="F388" s="5">
        <v>28326.672000000002</v>
      </c>
      <c r="G388" s="6">
        <f t="shared" si="6"/>
        <v>0.80681818181818166</v>
      </c>
      <c r="H388" s="1">
        <v>2019</v>
      </c>
    </row>
    <row r="389" spans="1:8" x14ac:dyDescent="0.25">
      <c r="A389" s="2" t="s">
        <v>96</v>
      </c>
      <c r="B389" s="3" t="s">
        <v>97</v>
      </c>
      <c r="C389" s="1" t="s">
        <v>98</v>
      </c>
      <c r="D389" s="1" t="s">
        <v>168</v>
      </c>
      <c r="E389" s="4">
        <v>73610.316000000006</v>
      </c>
      <c r="F389" s="5">
        <v>75497.759999999995</v>
      </c>
      <c r="G389" s="6">
        <f t="shared" si="6"/>
        <v>0.9750000000000002</v>
      </c>
      <c r="H389" s="1">
        <v>2019</v>
      </c>
    </row>
    <row r="390" spans="1:8" x14ac:dyDescent="0.25">
      <c r="A390" s="2" t="s">
        <v>99</v>
      </c>
      <c r="B390" s="3" t="s">
        <v>100</v>
      </c>
      <c r="C390" s="1" t="s">
        <v>101</v>
      </c>
      <c r="D390" s="1" t="s">
        <v>168</v>
      </c>
      <c r="E390" s="4">
        <v>117349.84800000001</v>
      </c>
      <c r="F390" s="5">
        <v>160022.51999999999</v>
      </c>
      <c r="G390" s="6">
        <f t="shared" si="6"/>
        <v>0.7333333333333335</v>
      </c>
      <c r="H390" s="1">
        <v>2019</v>
      </c>
    </row>
    <row r="391" spans="1:8" x14ac:dyDescent="0.25">
      <c r="A391" s="2" t="s">
        <v>102</v>
      </c>
      <c r="B391" s="3" t="s">
        <v>103</v>
      </c>
      <c r="C391" s="1" t="s">
        <v>104</v>
      </c>
      <c r="D391" s="1" t="s">
        <v>168</v>
      </c>
      <c r="E391" s="4">
        <v>146957.16600000003</v>
      </c>
      <c r="F391" s="5">
        <v>169320.21300000002</v>
      </c>
      <c r="G391" s="6">
        <f t="shared" si="6"/>
        <v>0.86792452830188682</v>
      </c>
      <c r="H391" s="1">
        <v>2019</v>
      </c>
    </row>
    <row r="392" spans="1:8" x14ac:dyDescent="0.25">
      <c r="A392" s="2" t="s">
        <v>105</v>
      </c>
      <c r="B392" s="3" t="s">
        <v>106</v>
      </c>
      <c r="C392" s="1" t="s">
        <v>107</v>
      </c>
      <c r="D392" s="1" t="s">
        <v>168</v>
      </c>
      <c r="E392" s="4">
        <v>82406.7</v>
      </c>
      <c r="F392" s="5">
        <v>114652.8</v>
      </c>
      <c r="G392" s="6">
        <f t="shared" si="6"/>
        <v>0.71875</v>
      </c>
      <c r="H392" s="1">
        <v>2019</v>
      </c>
    </row>
    <row r="393" spans="1:8" x14ac:dyDescent="0.25">
      <c r="A393" s="2" t="s">
        <v>108</v>
      </c>
      <c r="B393" s="3" t="s">
        <v>109</v>
      </c>
      <c r="C393" s="1" t="s">
        <v>110</v>
      </c>
      <c r="D393" s="1" t="s">
        <v>168</v>
      </c>
      <c r="E393" s="4">
        <v>232255.37700000001</v>
      </c>
      <c r="F393" s="5">
        <v>296011.755</v>
      </c>
      <c r="G393" s="6">
        <f t="shared" si="6"/>
        <v>0.7846153846153846</v>
      </c>
      <c r="H393" s="1">
        <v>2019</v>
      </c>
    </row>
    <row r="394" spans="1:8" x14ac:dyDescent="0.25">
      <c r="A394" s="2" t="s">
        <v>111</v>
      </c>
      <c r="B394" s="3" t="s">
        <v>112</v>
      </c>
      <c r="C394" s="1" t="s">
        <v>113</v>
      </c>
      <c r="D394" s="1" t="s">
        <v>168</v>
      </c>
      <c r="E394" s="4">
        <v>364439.62799999997</v>
      </c>
      <c r="F394" s="5">
        <v>386132.46299999999</v>
      </c>
      <c r="G394" s="6">
        <f t="shared" si="6"/>
        <v>0.9438202247191011</v>
      </c>
      <c r="H394" s="1">
        <v>2019</v>
      </c>
    </row>
    <row r="395" spans="1:8" x14ac:dyDescent="0.25">
      <c r="A395" s="2" t="s">
        <v>114</v>
      </c>
      <c r="B395" s="3" t="s">
        <v>115</v>
      </c>
      <c r="C395" s="1" t="s">
        <v>116</v>
      </c>
      <c r="D395" s="1" t="s">
        <v>168</v>
      </c>
      <c r="E395" s="4">
        <v>83815.748999999996</v>
      </c>
      <c r="F395" s="5">
        <v>35226.909</v>
      </c>
      <c r="G395" s="6">
        <f t="shared" si="6"/>
        <v>2.3793103448275863</v>
      </c>
      <c r="H395" s="1">
        <v>2019</v>
      </c>
    </row>
    <row r="396" spans="1:8" x14ac:dyDescent="0.25">
      <c r="A396" s="2" t="s">
        <v>114</v>
      </c>
      <c r="B396" s="3" t="s">
        <v>115</v>
      </c>
      <c r="C396" s="1" t="s">
        <v>117</v>
      </c>
      <c r="D396" s="1" t="s">
        <v>168</v>
      </c>
      <c r="E396" s="4">
        <v>69479.963999999993</v>
      </c>
      <c r="F396" s="5">
        <v>98778.743999999992</v>
      </c>
      <c r="G396" s="6">
        <f t="shared" si="6"/>
        <v>0.70338983050847459</v>
      </c>
      <c r="H396" s="1">
        <v>2019</v>
      </c>
    </row>
    <row r="397" spans="1:8" x14ac:dyDescent="0.25">
      <c r="A397" s="2" t="s">
        <v>114</v>
      </c>
      <c r="B397" s="3" t="s">
        <v>115</v>
      </c>
      <c r="C397" s="1" t="s">
        <v>118</v>
      </c>
      <c r="D397" s="1" t="s">
        <v>168</v>
      </c>
      <c r="E397" s="4">
        <v>215194.41900000002</v>
      </c>
      <c r="F397" s="5">
        <v>218406.27600000001</v>
      </c>
      <c r="G397" s="6">
        <f t="shared" si="6"/>
        <v>0.98529411764705888</v>
      </c>
      <c r="H397" s="1">
        <v>2019</v>
      </c>
    </row>
    <row r="398" spans="1:8" x14ac:dyDescent="0.25">
      <c r="A398" s="2" t="s">
        <v>119</v>
      </c>
      <c r="B398" s="3" t="s">
        <v>120</v>
      </c>
      <c r="C398" s="1" t="s">
        <v>121</v>
      </c>
      <c r="D398" s="1" t="s">
        <v>168</v>
      </c>
      <c r="E398" s="4">
        <v>88065.468000000008</v>
      </c>
      <c r="F398" s="5">
        <v>70941.626999999993</v>
      </c>
      <c r="G398" s="6">
        <f t="shared" si="6"/>
        <v>1.2413793103448278</v>
      </c>
      <c r="H398" s="1">
        <v>2019</v>
      </c>
    </row>
    <row r="399" spans="1:8" x14ac:dyDescent="0.25">
      <c r="A399" s="2" t="s">
        <v>122</v>
      </c>
      <c r="B399" s="3" t="s">
        <v>123</v>
      </c>
      <c r="C399" s="1" t="s">
        <v>124</v>
      </c>
      <c r="D399" s="1" t="s">
        <v>168</v>
      </c>
      <c r="E399" s="4">
        <v>33564.824999999997</v>
      </c>
      <c r="F399" s="5">
        <v>26851.860000000004</v>
      </c>
      <c r="G399" s="6">
        <f t="shared" si="6"/>
        <v>1.2499999999999998</v>
      </c>
      <c r="H399" s="1">
        <v>2019</v>
      </c>
    </row>
    <row r="400" spans="1:8" x14ac:dyDescent="0.25">
      <c r="A400" s="2" t="s">
        <v>125</v>
      </c>
      <c r="B400" s="3" t="s">
        <v>126</v>
      </c>
      <c r="C400" s="1" t="s">
        <v>127</v>
      </c>
      <c r="D400" s="1" t="s">
        <v>168</v>
      </c>
      <c r="E400" s="4">
        <v>58085.937000000005</v>
      </c>
      <c r="F400" s="5">
        <v>19149.21</v>
      </c>
      <c r="G400" s="6">
        <f t="shared" si="6"/>
        <v>3.0333333333333337</v>
      </c>
      <c r="H400" s="1">
        <v>2019</v>
      </c>
    </row>
    <row r="401" spans="1:8" x14ac:dyDescent="0.25">
      <c r="A401" s="2" t="s">
        <v>128</v>
      </c>
      <c r="B401" s="3" t="s">
        <v>129</v>
      </c>
      <c r="C401" s="1" t="s">
        <v>130</v>
      </c>
      <c r="D401" s="1" t="s">
        <v>168</v>
      </c>
      <c r="E401" s="4">
        <v>75744.036000000007</v>
      </c>
      <c r="F401" s="5">
        <v>300532.788</v>
      </c>
      <c r="G401" s="6">
        <f t="shared" si="6"/>
        <v>0.25203252032520329</v>
      </c>
      <c r="H401" s="1">
        <v>2019</v>
      </c>
    </row>
    <row r="402" spans="1:8" x14ac:dyDescent="0.25">
      <c r="A402" s="2" t="s">
        <v>131</v>
      </c>
      <c r="B402" s="3" t="s">
        <v>132</v>
      </c>
      <c r="C402" s="1" t="s">
        <v>133</v>
      </c>
      <c r="D402" s="1" t="s">
        <v>168</v>
      </c>
      <c r="E402" s="4">
        <v>313281.21600000001</v>
      </c>
      <c r="F402" s="5">
        <v>254540.98800000004</v>
      </c>
      <c r="G402" s="6">
        <f t="shared" si="6"/>
        <v>1.2307692307692306</v>
      </c>
      <c r="H402" s="1">
        <v>2019</v>
      </c>
    </row>
    <row r="403" spans="1:8" x14ac:dyDescent="0.25">
      <c r="A403" s="2" t="s">
        <v>134</v>
      </c>
      <c r="B403" s="3" t="s">
        <v>135</v>
      </c>
      <c r="C403" s="1" t="s">
        <v>136</v>
      </c>
      <c r="D403" s="1" t="s">
        <v>168</v>
      </c>
      <c r="E403" s="4">
        <v>202610.04300000003</v>
      </c>
      <c r="F403" s="5">
        <v>344054.79000000004</v>
      </c>
      <c r="G403" s="6">
        <f t="shared" si="6"/>
        <v>0.58888888888888891</v>
      </c>
      <c r="H403" s="1">
        <v>2019</v>
      </c>
    </row>
    <row r="404" spans="1:8" x14ac:dyDescent="0.25">
      <c r="A404" s="2" t="s">
        <v>137</v>
      </c>
      <c r="B404" s="3" t="s">
        <v>138</v>
      </c>
      <c r="C404" s="1" t="s">
        <v>139</v>
      </c>
      <c r="D404" s="1" t="s">
        <v>168</v>
      </c>
      <c r="E404" s="4">
        <v>486123.93</v>
      </c>
      <c r="F404" s="5">
        <v>619168.37399999995</v>
      </c>
      <c r="G404" s="6">
        <f t="shared" si="6"/>
        <v>0.78512396694214881</v>
      </c>
      <c r="H404" s="1">
        <v>2019</v>
      </c>
    </row>
    <row r="405" spans="1:8" x14ac:dyDescent="0.25">
      <c r="A405" s="2" t="s">
        <v>140</v>
      </c>
      <c r="B405" s="3" t="s">
        <v>141</v>
      </c>
      <c r="C405" s="1" t="s">
        <v>142</v>
      </c>
      <c r="D405" s="1" t="s">
        <v>168</v>
      </c>
      <c r="E405" s="4">
        <v>174403.48499999999</v>
      </c>
      <c r="F405" s="5">
        <v>450204.34500000003</v>
      </c>
      <c r="G405" s="6">
        <f t="shared" si="6"/>
        <v>0.38738738738738732</v>
      </c>
      <c r="H405" s="1">
        <v>2019</v>
      </c>
    </row>
    <row r="406" spans="1:8" x14ac:dyDescent="0.25">
      <c r="A406" s="2" t="s">
        <v>143</v>
      </c>
      <c r="B406" s="3" t="s">
        <v>144</v>
      </c>
      <c r="C406" s="1" t="s">
        <v>145</v>
      </c>
      <c r="D406" s="1" t="s">
        <v>168</v>
      </c>
      <c r="E406" s="4">
        <v>176517.99000000002</v>
      </c>
      <c r="F406" s="5">
        <v>157261.48199999999</v>
      </c>
      <c r="G406" s="6">
        <f t="shared" si="6"/>
        <v>1.1224489795918369</v>
      </c>
      <c r="H406" s="1">
        <v>2019</v>
      </c>
    </row>
    <row r="407" spans="1:8" x14ac:dyDescent="0.25">
      <c r="A407" s="2" t="s">
        <v>143</v>
      </c>
      <c r="B407" s="3" t="s">
        <v>144</v>
      </c>
      <c r="C407" s="1" t="s">
        <v>146</v>
      </c>
      <c r="D407" s="1" t="s">
        <v>168</v>
      </c>
      <c r="E407" s="4">
        <v>329351.47200000001</v>
      </c>
      <c r="F407" s="5">
        <v>390021.48000000004</v>
      </c>
      <c r="G407" s="6">
        <f t="shared" si="6"/>
        <v>0.84444444444444433</v>
      </c>
      <c r="H407" s="1">
        <v>2019</v>
      </c>
    </row>
    <row r="408" spans="1:8" x14ac:dyDescent="0.25">
      <c r="A408" s="2" t="s">
        <v>147</v>
      </c>
      <c r="B408" s="3" t="s">
        <v>148</v>
      </c>
      <c r="C408" s="1" t="s">
        <v>149</v>
      </c>
      <c r="D408" s="1" t="s">
        <v>168</v>
      </c>
      <c r="E408" s="4">
        <v>95328.837</v>
      </c>
      <c r="F408" s="5">
        <v>198736.38900000002</v>
      </c>
      <c r="G408" s="6">
        <f t="shared" si="6"/>
        <v>0.47967479674796742</v>
      </c>
      <c r="H408" s="1">
        <v>2019</v>
      </c>
    </row>
    <row r="409" spans="1:8" x14ac:dyDescent="0.25">
      <c r="A409" s="2" t="s">
        <v>150</v>
      </c>
      <c r="B409" s="3" t="s">
        <v>151</v>
      </c>
      <c r="C409" s="1" t="s">
        <v>152</v>
      </c>
      <c r="D409" s="1" t="s">
        <v>168</v>
      </c>
      <c r="E409" s="4">
        <v>212519.538</v>
      </c>
      <c r="F409" s="5">
        <v>225638.02799999999</v>
      </c>
      <c r="G409" s="6">
        <f t="shared" si="6"/>
        <v>0.94186046511627908</v>
      </c>
      <c r="H409" s="1">
        <v>2019</v>
      </c>
    </row>
    <row r="410" spans="1:8" x14ac:dyDescent="0.25">
      <c r="A410" s="2" t="s">
        <v>153</v>
      </c>
      <c r="B410" s="3" t="s">
        <v>154</v>
      </c>
      <c r="C410" s="1" t="s">
        <v>155</v>
      </c>
      <c r="D410" s="1" t="s">
        <v>168</v>
      </c>
      <c r="E410" s="4">
        <v>180939.204</v>
      </c>
      <c r="F410" s="5">
        <v>123800.508</v>
      </c>
      <c r="G410" s="6">
        <f t="shared" si="6"/>
        <v>1.4615384615384615</v>
      </c>
      <c r="H410" s="1">
        <v>2019</v>
      </c>
    </row>
    <row r="411" spans="1:8" x14ac:dyDescent="0.25">
      <c r="A411" s="2" t="s">
        <v>156</v>
      </c>
      <c r="B411" s="3" t="s">
        <v>157</v>
      </c>
      <c r="C411" s="1" t="s">
        <v>158</v>
      </c>
      <c r="D411" s="1" t="s">
        <v>168</v>
      </c>
      <c r="E411" s="4">
        <v>205798.383</v>
      </c>
      <c r="F411" s="5">
        <v>201419.69400000002</v>
      </c>
      <c r="G411" s="6">
        <f t="shared" si="6"/>
        <v>1.0217391304347825</v>
      </c>
      <c r="H411" s="1">
        <v>2019</v>
      </c>
    </row>
    <row r="412" spans="1:8" x14ac:dyDescent="0.25">
      <c r="A412" s="2" t="s">
        <v>159</v>
      </c>
      <c r="B412" s="3" t="s">
        <v>160</v>
      </c>
      <c r="C412" s="1" t="s">
        <v>161</v>
      </c>
      <c r="D412" s="1" t="s">
        <v>168</v>
      </c>
      <c r="E412" s="4">
        <v>109897.84800000001</v>
      </c>
      <c r="F412" s="5">
        <v>82075.608000000007</v>
      </c>
      <c r="G412" s="6">
        <f t="shared" si="6"/>
        <v>1.3389830508474576</v>
      </c>
      <c r="H412" s="1">
        <v>2019</v>
      </c>
    </row>
    <row r="413" spans="1:8" x14ac:dyDescent="0.25">
      <c r="A413" s="2" t="s">
        <v>162</v>
      </c>
      <c r="B413" s="3" t="s">
        <v>163</v>
      </c>
      <c r="C413" s="1" t="s">
        <v>164</v>
      </c>
      <c r="D413" s="1" t="s">
        <v>168</v>
      </c>
      <c r="E413" s="4">
        <v>13555.755000000001</v>
      </c>
      <c r="F413" s="5">
        <v>14392.53</v>
      </c>
      <c r="G413" s="6">
        <f t="shared" si="6"/>
        <v>0.94186046511627908</v>
      </c>
      <c r="H413" s="1">
        <v>2019</v>
      </c>
    </row>
    <row r="414" spans="1:8" x14ac:dyDescent="0.25">
      <c r="A414" s="2" t="s">
        <v>165</v>
      </c>
      <c r="B414" s="3" t="s">
        <v>166</v>
      </c>
      <c r="C414" s="1" t="s">
        <v>167</v>
      </c>
      <c r="D414" s="1" t="s">
        <v>168</v>
      </c>
      <c r="E414" s="4">
        <v>131566.5</v>
      </c>
      <c r="F414" s="5">
        <v>67098.915000000008</v>
      </c>
      <c r="G414" s="6">
        <f t="shared" si="6"/>
        <v>1.9607843137254899</v>
      </c>
      <c r="H414" s="1">
        <v>2019</v>
      </c>
    </row>
    <row r="415" spans="1:8" x14ac:dyDescent="0.25">
      <c r="A415" s="2" t="s">
        <v>8</v>
      </c>
      <c r="B415" s="3" t="s">
        <v>9</v>
      </c>
      <c r="C415" s="1" t="s">
        <v>10</v>
      </c>
      <c r="D415" s="1" t="s">
        <v>169</v>
      </c>
      <c r="E415" s="4">
        <v>523222.30800000002</v>
      </c>
      <c r="F415" s="5">
        <v>312795.94500000007</v>
      </c>
      <c r="G415" s="6">
        <f t="shared" si="6"/>
        <v>1.6727272727272724</v>
      </c>
      <c r="H415" s="1">
        <v>2019</v>
      </c>
    </row>
    <row r="416" spans="1:8" x14ac:dyDescent="0.25">
      <c r="A416" s="2" t="s">
        <v>12</v>
      </c>
      <c r="B416" s="3" t="s">
        <v>13</v>
      </c>
      <c r="C416" s="1" t="s">
        <v>14</v>
      </c>
      <c r="D416" s="1" t="s">
        <v>169</v>
      </c>
      <c r="E416" s="4">
        <v>596794.46400000015</v>
      </c>
      <c r="F416" s="5">
        <v>863220.56400000013</v>
      </c>
      <c r="G416" s="6">
        <f t="shared" si="6"/>
        <v>0.6913580246913581</v>
      </c>
      <c r="H416" s="1">
        <v>2019</v>
      </c>
    </row>
    <row r="417" spans="1:8" x14ac:dyDescent="0.25">
      <c r="A417" s="2" t="s">
        <v>15</v>
      </c>
      <c r="B417" s="3" t="s">
        <v>16</v>
      </c>
      <c r="C417" s="1" t="s">
        <v>17</v>
      </c>
      <c r="D417" s="1" t="s">
        <v>169</v>
      </c>
      <c r="E417" s="4">
        <v>153091.45799999998</v>
      </c>
      <c r="F417" s="5">
        <v>222169.31099999999</v>
      </c>
      <c r="G417" s="6">
        <f t="shared" si="6"/>
        <v>0.68907563025210083</v>
      </c>
      <c r="H417" s="1">
        <v>2019</v>
      </c>
    </row>
    <row r="418" spans="1:8" x14ac:dyDescent="0.25">
      <c r="A418" s="2" t="s">
        <v>18</v>
      </c>
      <c r="B418" s="3" t="s">
        <v>19</v>
      </c>
      <c r="C418" s="1" t="s">
        <v>20</v>
      </c>
      <c r="D418" s="1" t="s">
        <v>169</v>
      </c>
      <c r="E418" s="4">
        <v>134103.22200000001</v>
      </c>
      <c r="F418" s="5">
        <v>62987.877</v>
      </c>
      <c r="G418" s="6">
        <f t="shared" si="6"/>
        <v>2.1290322580645165</v>
      </c>
      <c r="H418" s="1">
        <v>2019</v>
      </c>
    </row>
    <row r="419" spans="1:8" x14ac:dyDescent="0.25">
      <c r="A419" s="2" t="s">
        <v>21</v>
      </c>
      <c r="B419" s="3" t="s">
        <v>22</v>
      </c>
      <c r="C419" s="1" t="s">
        <v>23</v>
      </c>
      <c r="D419" s="1" t="s">
        <v>169</v>
      </c>
      <c r="E419" s="4">
        <v>803733.3</v>
      </c>
      <c r="F419" s="5">
        <v>691210.63800000004</v>
      </c>
      <c r="G419" s="6">
        <f t="shared" si="6"/>
        <v>1.1627906976744187</v>
      </c>
      <c r="H419" s="1">
        <v>2019</v>
      </c>
    </row>
    <row r="420" spans="1:8" x14ac:dyDescent="0.25">
      <c r="A420" s="2" t="s">
        <v>21</v>
      </c>
      <c r="B420" s="3" t="s">
        <v>22</v>
      </c>
      <c r="C420" s="1" t="s">
        <v>24</v>
      </c>
      <c r="D420" s="1" t="s">
        <v>169</v>
      </c>
      <c r="E420" s="4">
        <v>470726.08200000005</v>
      </c>
      <c r="F420" s="5">
        <v>530311.66200000001</v>
      </c>
      <c r="G420" s="6">
        <f t="shared" si="6"/>
        <v>0.88764044943820231</v>
      </c>
      <c r="H420" s="1">
        <v>2019</v>
      </c>
    </row>
    <row r="421" spans="1:8" x14ac:dyDescent="0.25">
      <c r="A421" s="2" t="s">
        <v>21</v>
      </c>
      <c r="B421" s="3" t="s">
        <v>22</v>
      </c>
      <c r="C421" s="1" t="s">
        <v>25</v>
      </c>
      <c r="D421" s="1" t="s">
        <v>169</v>
      </c>
      <c r="E421" s="4">
        <v>263202.18300000002</v>
      </c>
      <c r="F421" s="5">
        <v>1001866.374</v>
      </c>
      <c r="G421" s="6">
        <f t="shared" si="6"/>
        <v>0.26271186440677968</v>
      </c>
      <c r="H421" s="1">
        <v>2019</v>
      </c>
    </row>
    <row r="422" spans="1:8" x14ac:dyDescent="0.25">
      <c r="A422" s="2" t="s">
        <v>21</v>
      </c>
      <c r="B422" s="3" t="s">
        <v>22</v>
      </c>
      <c r="C422" s="1" t="s">
        <v>26</v>
      </c>
      <c r="D422" s="1" t="s">
        <v>169</v>
      </c>
      <c r="E422" s="4">
        <v>295226.08199999999</v>
      </c>
      <c r="F422" s="5">
        <v>559045.13399999996</v>
      </c>
      <c r="G422" s="6">
        <f t="shared" si="6"/>
        <v>0.52808988764044951</v>
      </c>
      <c r="H422" s="1">
        <v>2019</v>
      </c>
    </row>
    <row r="423" spans="1:8" x14ac:dyDescent="0.25">
      <c r="A423" s="2" t="s">
        <v>27</v>
      </c>
      <c r="B423" s="3" t="s">
        <v>28</v>
      </c>
      <c r="C423" s="1" t="s">
        <v>29</v>
      </c>
      <c r="D423" s="1" t="s">
        <v>169</v>
      </c>
      <c r="E423" s="4">
        <v>155828.12400000001</v>
      </c>
      <c r="F423" s="5">
        <v>178913.772</v>
      </c>
      <c r="G423" s="6">
        <f t="shared" si="6"/>
        <v>0.87096774193548399</v>
      </c>
      <c r="H423" s="1">
        <v>2019</v>
      </c>
    </row>
    <row r="424" spans="1:8" x14ac:dyDescent="0.25">
      <c r="A424" s="2" t="s">
        <v>30</v>
      </c>
      <c r="B424" s="3" t="s">
        <v>31</v>
      </c>
      <c r="C424" s="1" t="s">
        <v>32</v>
      </c>
      <c r="D424" s="1" t="s">
        <v>169</v>
      </c>
      <c r="E424" s="4">
        <v>315851.022</v>
      </c>
      <c r="F424" s="5">
        <v>323461.89</v>
      </c>
      <c r="G424" s="6">
        <f t="shared" si="6"/>
        <v>0.97647058823529409</v>
      </c>
      <c r="H424" s="1">
        <v>2019</v>
      </c>
    </row>
    <row r="425" spans="1:8" x14ac:dyDescent="0.25">
      <c r="A425" s="2" t="s">
        <v>33</v>
      </c>
      <c r="B425" s="3" t="s">
        <v>34</v>
      </c>
      <c r="C425" s="1" t="s">
        <v>35</v>
      </c>
      <c r="D425" s="1" t="s">
        <v>169</v>
      </c>
      <c r="E425" s="4">
        <v>127027.49400000001</v>
      </c>
      <c r="F425" s="5">
        <v>196315.21799999999</v>
      </c>
      <c r="G425" s="6">
        <f t="shared" si="6"/>
        <v>0.6470588235294118</v>
      </c>
      <c r="H425" s="1">
        <v>2019</v>
      </c>
    </row>
    <row r="426" spans="1:8" x14ac:dyDescent="0.25">
      <c r="A426" s="2" t="s">
        <v>36</v>
      </c>
      <c r="B426" s="3" t="s">
        <v>37</v>
      </c>
      <c r="C426" s="1" t="s">
        <v>38</v>
      </c>
      <c r="D426" s="1" t="s">
        <v>169</v>
      </c>
      <c r="E426" s="4">
        <v>454820.4</v>
      </c>
      <c r="F426" s="5">
        <v>855062.35199999996</v>
      </c>
      <c r="G426" s="6">
        <f t="shared" si="6"/>
        <v>0.53191489361702138</v>
      </c>
      <c r="H426" s="1">
        <v>2019</v>
      </c>
    </row>
    <row r="427" spans="1:8" x14ac:dyDescent="0.25">
      <c r="A427" s="2" t="s">
        <v>36</v>
      </c>
      <c r="B427" s="3" t="s">
        <v>37</v>
      </c>
      <c r="C427" s="1" t="s">
        <v>39</v>
      </c>
      <c r="D427" s="1" t="s">
        <v>169</v>
      </c>
      <c r="E427" s="4">
        <v>216096.33600000001</v>
      </c>
      <c r="F427" s="5">
        <v>468208.728</v>
      </c>
      <c r="G427" s="6">
        <f t="shared" si="6"/>
        <v>0.46153846153846156</v>
      </c>
      <c r="H427" s="1">
        <v>2019</v>
      </c>
    </row>
    <row r="428" spans="1:8" x14ac:dyDescent="0.25">
      <c r="A428" s="2" t="s">
        <v>40</v>
      </c>
      <c r="B428" s="3" t="s">
        <v>41</v>
      </c>
      <c r="C428" s="1" t="s">
        <v>42</v>
      </c>
      <c r="D428" s="1" t="s">
        <v>169</v>
      </c>
      <c r="E428" s="4">
        <v>865253.34</v>
      </c>
      <c r="F428" s="5">
        <v>257515.875</v>
      </c>
      <c r="G428" s="6">
        <f t="shared" si="6"/>
        <v>3.36</v>
      </c>
      <c r="H428" s="1">
        <v>2019</v>
      </c>
    </row>
    <row r="429" spans="1:8" x14ac:dyDescent="0.25">
      <c r="A429" s="2" t="s">
        <v>43</v>
      </c>
      <c r="B429" s="3" t="s">
        <v>44</v>
      </c>
      <c r="C429" s="1" t="s">
        <v>45</v>
      </c>
      <c r="D429" s="1" t="s">
        <v>169</v>
      </c>
      <c r="E429" s="4">
        <v>453928.45500000002</v>
      </c>
      <c r="F429" s="5">
        <v>433753.85700000002</v>
      </c>
      <c r="G429" s="6">
        <f t="shared" si="6"/>
        <v>1.0465116279069768</v>
      </c>
      <c r="H429" s="1">
        <v>2019</v>
      </c>
    </row>
    <row r="430" spans="1:8" x14ac:dyDescent="0.25">
      <c r="A430" s="2" t="s">
        <v>46</v>
      </c>
      <c r="B430" s="3" t="s">
        <v>47</v>
      </c>
      <c r="C430" s="1" t="s">
        <v>48</v>
      </c>
      <c r="D430" s="1" t="s">
        <v>169</v>
      </c>
      <c r="E430" s="4">
        <v>368735.49000000005</v>
      </c>
      <c r="F430" s="5">
        <v>446579.64900000009</v>
      </c>
      <c r="G430" s="6">
        <f t="shared" si="6"/>
        <v>0.82568807339449535</v>
      </c>
      <c r="H430" s="1">
        <v>2019</v>
      </c>
    </row>
    <row r="431" spans="1:8" x14ac:dyDescent="0.25">
      <c r="A431" s="2" t="s">
        <v>49</v>
      </c>
      <c r="B431" s="3" t="s">
        <v>50</v>
      </c>
      <c r="C431" s="1" t="s">
        <v>51</v>
      </c>
      <c r="D431" s="1" t="s">
        <v>169</v>
      </c>
      <c r="E431" s="4">
        <v>710326.58399999992</v>
      </c>
      <c r="F431" s="5">
        <v>631401.40799999994</v>
      </c>
      <c r="G431" s="6">
        <f t="shared" si="6"/>
        <v>1.125</v>
      </c>
      <c r="H431" s="1">
        <v>2019</v>
      </c>
    </row>
    <row r="432" spans="1:8" x14ac:dyDescent="0.25">
      <c r="A432" s="2" t="s">
        <v>52</v>
      </c>
      <c r="B432" s="3" t="s">
        <v>53</v>
      </c>
      <c r="C432" s="1" t="s">
        <v>54</v>
      </c>
      <c r="D432" s="1" t="s">
        <v>169</v>
      </c>
      <c r="E432" s="4">
        <v>423469.95299999998</v>
      </c>
      <c r="F432" s="5">
        <v>1027139.8859999999</v>
      </c>
      <c r="G432" s="6">
        <f t="shared" si="6"/>
        <v>0.41228070175438597</v>
      </c>
      <c r="H432" s="1">
        <v>2019</v>
      </c>
    </row>
    <row r="433" spans="1:8" x14ac:dyDescent="0.25">
      <c r="A433" s="2" t="s">
        <v>52</v>
      </c>
      <c r="B433" s="3" t="s">
        <v>53</v>
      </c>
      <c r="C433" s="1" t="s">
        <v>55</v>
      </c>
      <c r="D433" s="1" t="s">
        <v>169</v>
      </c>
      <c r="E433" s="4">
        <v>264063.24000000005</v>
      </c>
      <c r="F433" s="5">
        <v>269931.31200000003</v>
      </c>
      <c r="G433" s="6">
        <f t="shared" si="6"/>
        <v>0.97826086956521741</v>
      </c>
      <c r="H433" s="1">
        <v>2019</v>
      </c>
    </row>
    <row r="434" spans="1:8" x14ac:dyDescent="0.25">
      <c r="A434" s="2" t="s">
        <v>56</v>
      </c>
      <c r="B434" s="3" t="s">
        <v>57</v>
      </c>
      <c r="C434" s="1" t="s">
        <v>58</v>
      </c>
      <c r="D434" s="1" t="s">
        <v>169</v>
      </c>
      <c r="E434" s="4">
        <v>745950.11400000006</v>
      </c>
      <c r="F434" s="5">
        <v>535553.92800000007</v>
      </c>
      <c r="G434" s="6">
        <f t="shared" si="6"/>
        <v>1.3928571428571428</v>
      </c>
      <c r="H434" s="1">
        <v>2019</v>
      </c>
    </row>
    <row r="435" spans="1:8" x14ac:dyDescent="0.25">
      <c r="A435" s="2" t="s">
        <v>59</v>
      </c>
      <c r="B435" s="3" t="s">
        <v>60</v>
      </c>
      <c r="C435" s="1" t="s">
        <v>61</v>
      </c>
      <c r="D435" s="1" t="s">
        <v>169</v>
      </c>
      <c r="E435" s="4">
        <v>147059.46</v>
      </c>
      <c r="F435" s="5">
        <v>147059.46</v>
      </c>
      <c r="G435" s="6">
        <f t="shared" si="6"/>
        <v>1</v>
      </c>
      <c r="H435" s="1">
        <v>2019</v>
      </c>
    </row>
    <row r="436" spans="1:8" x14ac:dyDescent="0.25">
      <c r="A436" s="2" t="s">
        <v>62</v>
      </c>
      <c r="B436" s="3" t="s">
        <v>63</v>
      </c>
      <c r="C436" s="1" t="s">
        <v>64</v>
      </c>
      <c r="D436" s="1" t="s">
        <v>169</v>
      </c>
      <c r="E436" s="4">
        <v>318523.90500000003</v>
      </c>
      <c r="F436" s="5">
        <v>739215.85499999998</v>
      </c>
      <c r="G436" s="6">
        <f t="shared" si="6"/>
        <v>0.4308943089430895</v>
      </c>
      <c r="H436" s="1">
        <v>2019</v>
      </c>
    </row>
    <row r="437" spans="1:8" x14ac:dyDescent="0.25">
      <c r="A437" s="2" t="s">
        <v>65</v>
      </c>
      <c r="B437" s="3" t="s">
        <v>66</v>
      </c>
      <c r="C437" s="1" t="s">
        <v>67</v>
      </c>
      <c r="D437" s="1" t="s">
        <v>169</v>
      </c>
      <c r="E437" s="4">
        <v>695737.78200000001</v>
      </c>
      <c r="F437" s="5">
        <v>903659.41799999983</v>
      </c>
      <c r="G437" s="6">
        <f t="shared" si="6"/>
        <v>0.76991150442477896</v>
      </c>
      <c r="H437" s="1">
        <v>2019</v>
      </c>
    </row>
    <row r="438" spans="1:8" x14ac:dyDescent="0.25">
      <c r="A438" s="2" t="s">
        <v>68</v>
      </c>
      <c r="B438" s="3" t="s">
        <v>69</v>
      </c>
      <c r="C438" s="1" t="s">
        <v>70</v>
      </c>
      <c r="D438" s="1" t="s">
        <v>169</v>
      </c>
      <c r="E438" s="4">
        <v>120405.74400000001</v>
      </c>
      <c r="F438" s="5">
        <v>82778.949000000008</v>
      </c>
      <c r="G438" s="6">
        <f t="shared" si="6"/>
        <v>1.4545454545454546</v>
      </c>
      <c r="H438" s="1">
        <v>2019</v>
      </c>
    </row>
    <row r="439" spans="1:8" x14ac:dyDescent="0.25">
      <c r="A439" s="2" t="s">
        <v>71</v>
      </c>
      <c r="B439" s="3" t="s">
        <v>72</v>
      </c>
      <c r="C439" s="1" t="s">
        <v>73</v>
      </c>
      <c r="D439" s="1" t="s">
        <v>169</v>
      </c>
      <c r="E439" s="4">
        <v>206848.62</v>
      </c>
      <c r="F439" s="5">
        <v>545328.18000000005</v>
      </c>
      <c r="G439" s="6">
        <f t="shared" si="6"/>
        <v>0.37931034482758619</v>
      </c>
      <c r="H439" s="1">
        <v>2019</v>
      </c>
    </row>
    <row r="440" spans="1:8" x14ac:dyDescent="0.25">
      <c r="A440" s="2" t="s">
        <v>71</v>
      </c>
      <c r="B440" s="3" t="s">
        <v>72</v>
      </c>
      <c r="C440" s="1" t="s">
        <v>74</v>
      </c>
      <c r="D440" s="1" t="s">
        <v>169</v>
      </c>
      <c r="E440" s="4">
        <v>394381.89</v>
      </c>
      <c r="F440" s="5">
        <v>1161827.73</v>
      </c>
      <c r="G440" s="6">
        <f t="shared" si="6"/>
        <v>0.33944954128440369</v>
      </c>
      <c r="H440" s="1">
        <v>2019</v>
      </c>
    </row>
    <row r="441" spans="1:8" x14ac:dyDescent="0.25">
      <c r="A441" s="2" t="s">
        <v>75</v>
      </c>
      <c r="B441" s="3" t="s">
        <v>76</v>
      </c>
      <c r="C441" s="1" t="s">
        <v>77</v>
      </c>
      <c r="D441" s="1" t="s">
        <v>169</v>
      </c>
      <c r="E441" s="4">
        <v>539463.978</v>
      </c>
      <c r="F441" s="5">
        <v>357476.13</v>
      </c>
      <c r="G441" s="6">
        <f t="shared" si="6"/>
        <v>1.509090909090909</v>
      </c>
      <c r="H441" s="1">
        <v>2019</v>
      </c>
    </row>
    <row r="442" spans="1:8" x14ac:dyDescent="0.25">
      <c r="A442" s="2" t="s">
        <v>78</v>
      </c>
      <c r="B442" s="3" t="s">
        <v>79</v>
      </c>
      <c r="C442" s="1" t="s">
        <v>80</v>
      </c>
      <c r="D442" s="1" t="s">
        <v>169</v>
      </c>
      <c r="E442" s="4">
        <v>50356.94400000001</v>
      </c>
      <c r="F442" s="5">
        <v>140389.05600000001</v>
      </c>
      <c r="G442" s="6">
        <f t="shared" si="6"/>
        <v>0.35869565217391308</v>
      </c>
      <c r="H442" s="1">
        <v>2019</v>
      </c>
    </row>
    <row r="443" spans="1:8" x14ac:dyDescent="0.25">
      <c r="A443" s="2" t="s">
        <v>81</v>
      </c>
      <c r="B443" s="3" t="s">
        <v>82</v>
      </c>
      <c r="C443" s="1" t="s">
        <v>83</v>
      </c>
      <c r="D443" s="1" t="s">
        <v>169</v>
      </c>
      <c r="E443" s="4">
        <v>100498.10400000001</v>
      </c>
      <c r="F443" s="5">
        <v>57427.487999999998</v>
      </c>
      <c r="G443" s="6">
        <f t="shared" si="6"/>
        <v>1.7500000000000002</v>
      </c>
      <c r="H443" s="1">
        <v>2019</v>
      </c>
    </row>
    <row r="444" spans="1:8" x14ac:dyDescent="0.25">
      <c r="A444" s="2" t="s">
        <v>84</v>
      </c>
      <c r="B444" s="3" t="s">
        <v>85</v>
      </c>
      <c r="C444" s="1" t="s">
        <v>86</v>
      </c>
      <c r="D444" s="1" t="s">
        <v>169</v>
      </c>
      <c r="E444" s="4">
        <v>157899.22200000004</v>
      </c>
      <c r="F444" s="5">
        <v>200410.55100000004</v>
      </c>
      <c r="G444" s="6">
        <f t="shared" si="6"/>
        <v>0.78787878787878796</v>
      </c>
      <c r="H444" s="1">
        <v>2019</v>
      </c>
    </row>
    <row r="445" spans="1:8" x14ac:dyDescent="0.25">
      <c r="A445" s="2" t="s">
        <v>87</v>
      </c>
      <c r="B445" s="3" t="s">
        <v>88</v>
      </c>
      <c r="C445" s="1" t="s">
        <v>89</v>
      </c>
      <c r="D445" s="1" t="s">
        <v>169</v>
      </c>
      <c r="E445" s="4">
        <v>622837.92599999998</v>
      </c>
      <c r="F445" s="5">
        <v>341556.28200000006</v>
      </c>
      <c r="G445" s="6">
        <f t="shared" si="6"/>
        <v>1.8235294117647054</v>
      </c>
      <c r="H445" s="1">
        <v>2019</v>
      </c>
    </row>
    <row r="446" spans="1:8" x14ac:dyDescent="0.25">
      <c r="A446" s="2" t="s">
        <v>90</v>
      </c>
      <c r="B446" s="3" t="s">
        <v>91</v>
      </c>
      <c r="C446" s="1" t="s">
        <v>92</v>
      </c>
      <c r="D446" s="1" t="s">
        <v>169</v>
      </c>
      <c r="E446" s="4">
        <v>663588.17999999993</v>
      </c>
      <c r="F446" s="5">
        <v>827080.92</v>
      </c>
      <c r="G446" s="6">
        <f t="shared" si="6"/>
        <v>0.80232558139534871</v>
      </c>
      <c r="H446" s="1">
        <v>2019</v>
      </c>
    </row>
    <row r="447" spans="1:8" x14ac:dyDescent="0.25">
      <c r="A447" s="2" t="s">
        <v>93</v>
      </c>
      <c r="B447" s="3" t="s">
        <v>94</v>
      </c>
      <c r="C447" s="1" t="s">
        <v>95</v>
      </c>
      <c r="D447" s="1" t="s">
        <v>169</v>
      </c>
      <c r="E447" s="4">
        <v>199524.6</v>
      </c>
      <c r="F447" s="5">
        <v>103752.792</v>
      </c>
      <c r="G447" s="6">
        <f t="shared" si="6"/>
        <v>1.9230769230769231</v>
      </c>
      <c r="H447" s="1">
        <v>2019</v>
      </c>
    </row>
    <row r="448" spans="1:8" x14ac:dyDescent="0.25">
      <c r="A448" s="2" t="s">
        <v>96</v>
      </c>
      <c r="B448" s="3" t="s">
        <v>97</v>
      </c>
      <c r="C448" s="1" t="s">
        <v>98</v>
      </c>
      <c r="D448" s="1" t="s">
        <v>169</v>
      </c>
      <c r="E448" s="4">
        <v>168097.644</v>
      </c>
      <c r="F448" s="5">
        <v>255379.11300000001</v>
      </c>
      <c r="G448" s="6">
        <f t="shared" si="6"/>
        <v>0.65822784810126578</v>
      </c>
      <c r="H448" s="1">
        <v>2019</v>
      </c>
    </row>
    <row r="449" spans="1:8" x14ac:dyDescent="0.25">
      <c r="A449" s="2" t="s">
        <v>99</v>
      </c>
      <c r="B449" s="3" t="s">
        <v>100</v>
      </c>
      <c r="C449" s="1" t="s">
        <v>101</v>
      </c>
      <c r="D449" s="1" t="s">
        <v>169</v>
      </c>
      <c r="E449" s="4">
        <v>499076.48700000008</v>
      </c>
      <c r="F449" s="5">
        <v>521013.91500000004</v>
      </c>
      <c r="G449" s="6">
        <f t="shared" si="6"/>
        <v>0.95789473684210535</v>
      </c>
      <c r="H449" s="1">
        <v>2019</v>
      </c>
    </row>
    <row r="450" spans="1:8" x14ac:dyDescent="0.25">
      <c r="A450" s="2" t="s">
        <v>102</v>
      </c>
      <c r="B450" s="3" t="s">
        <v>103</v>
      </c>
      <c r="C450" s="1" t="s">
        <v>104</v>
      </c>
      <c r="D450" s="1" t="s">
        <v>169</v>
      </c>
      <c r="E450" s="4">
        <v>133226.96400000001</v>
      </c>
      <c r="F450" s="5">
        <v>139673.43000000002</v>
      </c>
      <c r="G450" s="6">
        <f t="shared" si="6"/>
        <v>0.95384615384615379</v>
      </c>
      <c r="H450" s="1">
        <v>2019</v>
      </c>
    </row>
    <row r="451" spans="1:8" x14ac:dyDescent="0.25">
      <c r="A451" s="2" t="s">
        <v>105</v>
      </c>
      <c r="B451" s="3" t="s">
        <v>106</v>
      </c>
      <c r="C451" s="1" t="s">
        <v>107</v>
      </c>
      <c r="D451" s="1" t="s">
        <v>169</v>
      </c>
      <c r="E451" s="4">
        <v>527773.82400000014</v>
      </c>
      <c r="F451" s="5">
        <v>372883.68000000005</v>
      </c>
      <c r="G451" s="6">
        <f t="shared" ref="G451:G514" si="7">E451/F451</f>
        <v>1.4153846153846155</v>
      </c>
      <c r="H451" s="1">
        <v>2019</v>
      </c>
    </row>
    <row r="452" spans="1:8" x14ac:dyDescent="0.25">
      <c r="A452" s="2" t="s">
        <v>108</v>
      </c>
      <c r="B452" s="3" t="s">
        <v>109</v>
      </c>
      <c r="C452" s="1" t="s">
        <v>110</v>
      </c>
      <c r="D452" s="1" t="s">
        <v>169</v>
      </c>
      <c r="E452" s="4">
        <v>218251.40400000004</v>
      </c>
      <c r="F452" s="5">
        <v>670343.598</v>
      </c>
      <c r="G452" s="6">
        <f t="shared" si="7"/>
        <v>0.32558139534883729</v>
      </c>
      <c r="H452" s="1">
        <v>2019</v>
      </c>
    </row>
    <row r="453" spans="1:8" x14ac:dyDescent="0.25">
      <c r="A453" s="2" t="s">
        <v>111</v>
      </c>
      <c r="B453" s="3" t="s">
        <v>112</v>
      </c>
      <c r="C453" s="1" t="s">
        <v>113</v>
      </c>
      <c r="D453" s="1" t="s">
        <v>169</v>
      </c>
      <c r="E453" s="4">
        <v>804242.92500000005</v>
      </c>
      <c r="F453" s="5">
        <v>804242.92500000005</v>
      </c>
      <c r="G453" s="6">
        <f t="shared" si="7"/>
        <v>1</v>
      </c>
      <c r="H453" s="1">
        <v>2019</v>
      </c>
    </row>
    <row r="454" spans="1:8" x14ac:dyDescent="0.25">
      <c r="A454" s="2" t="s">
        <v>114</v>
      </c>
      <c r="B454" s="3" t="s">
        <v>115</v>
      </c>
      <c r="C454" s="1" t="s">
        <v>116</v>
      </c>
      <c r="D454" s="1" t="s">
        <v>169</v>
      </c>
      <c r="E454" s="4">
        <v>362211.29100000003</v>
      </c>
      <c r="F454" s="5">
        <v>919459.43099999998</v>
      </c>
      <c r="G454" s="6">
        <f t="shared" si="7"/>
        <v>0.39393939393939398</v>
      </c>
      <c r="H454" s="1">
        <v>2019</v>
      </c>
    </row>
    <row r="455" spans="1:8" x14ac:dyDescent="0.25">
      <c r="A455" s="2" t="s">
        <v>114</v>
      </c>
      <c r="B455" s="3" t="s">
        <v>115</v>
      </c>
      <c r="C455" s="1" t="s">
        <v>117</v>
      </c>
      <c r="D455" s="1" t="s">
        <v>169</v>
      </c>
      <c r="E455" s="4">
        <v>232377.50700000004</v>
      </c>
      <c r="F455" s="5">
        <v>208099.26</v>
      </c>
      <c r="G455" s="6">
        <f t="shared" si="7"/>
        <v>1.1166666666666669</v>
      </c>
      <c r="H455" s="1">
        <v>2019</v>
      </c>
    </row>
    <row r="456" spans="1:8" x14ac:dyDescent="0.25">
      <c r="A456" s="2" t="s">
        <v>114</v>
      </c>
      <c r="B456" s="3" t="s">
        <v>115</v>
      </c>
      <c r="C456" s="1" t="s">
        <v>118</v>
      </c>
      <c r="D456" s="1" t="s">
        <v>169</v>
      </c>
      <c r="E456" s="4">
        <v>566063.19000000006</v>
      </c>
      <c r="F456" s="5">
        <v>845419.04999999993</v>
      </c>
      <c r="G456" s="6">
        <f t="shared" si="7"/>
        <v>0.66956521739130448</v>
      </c>
      <c r="H456" s="1">
        <v>2019</v>
      </c>
    </row>
    <row r="457" spans="1:8" x14ac:dyDescent="0.25">
      <c r="A457" s="2" t="s">
        <v>119</v>
      </c>
      <c r="B457" s="3" t="s">
        <v>120</v>
      </c>
      <c r="C457" s="1" t="s">
        <v>121</v>
      </c>
      <c r="D457" s="1" t="s">
        <v>169</v>
      </c>
      <c r="E457" s="4">
        <v>272215.05300000001</v>
      </c>
      <c r="F457" s="5">
        <v>346455.522</v>
      </c>
      <c r="G457" s="6">
        <f t="shared" si="7"/>
        <v>0.78571428571428581</v>
      </c>
      <c r="H457" s="1">
        <v>2019</v>
      </c>
    </row>
    <row r="458" spans="1:8" x14ac:dyDescent="0.25">
      <c r="A458" s="2" t="s">
        <v>122</v>
      </c>
      <c r="B458" s="3" t="s">
        <v>123</v>
      </c>
      <c r="C458" s="1" t="s">
        <v>124</v>
      </c>
      <c r="D458" s="1" t="s">
        <v>169</v>
      </c>
      <c r="E458" s="4">
        <v>245648.59199999998</v>
      </c>
      <c r="F458" s="5">
        <v>362624.11199999996</v>
      </c>
      <c r="G458" s="6">
        <f t="shared" si="7"/>
        <v>0.67741935483870963</v>
      </c>
      <c r="H458" s="1">
        <v>2019</v>
      </c>
    </row>
    <row r="459" spans="1:8" x14ac:dyDescent="0.25">
      <c r="A459" s="2" t="s">
        <v>125</v>
      </c>
      <c r="B459" s="3" t="s">
        <v>126</v>
      </c>
      <c r="C459" s="1" t="s">
        <v>127</v>
      </c>
      <c r="D459" s="1" t="s">
        <v>169</v>
      </c>
      <c r="E459" s="4">
        <v>361783.8</v>
      </c>
      <c r="F459" s="5">
        <v>609002.73</v>
      </c>
      <c r="G459" s="6">
        <f t="shared" si="7"/>
        <v>0.59405940594059403</v>
      </c>
      <c r="H459" s="1">
        <v>2019</v>
      </c>
    </row>
    <row r="460" spans="1:8" x14ac:dyDescent="0.25">
      <c r="A460" s="2" t="s">
        <v>128</v>
      </c>
      <c r="B460" s="3" t="s">
        <v>129</v>
      </c>
      <c r="C460" s="1" t="s">
        <v>130</v>
      </c>
      <c r="D460" s="1" t="s">
        <v>169</v>
      </c>
      <c r="E460" s="4">
        <v>1024666.848</v>
      </c>
      <c r="F460" s="5">
        <v>1152750.2040000001</v>
      </c>
      <c r="G460" s="6">
        <f t="shared" si="7"/>
        <v>0.88888888888888873</v>
      </c>
      <c r="H460" s="1">
        <v>2019</v>
      </c>
    </row>
    <row r="461" spans="1:8" x14ac:dyDescent="0.25">
      <c r="A461" s="2" t="s">
        <v>131</v>
      </c>
      <c r="B461" s="3" t="s">
        <v>132</v>
      </c>
      <c r="C461" s="1" t="s">
        <v>133</v>
      </c>
      <c r="D461" s="1" t="s">
        <v>169</v>
      </c>
      <c r="E461" s="4">
        <v>341034.07500000001</v>
      </c>
      <c r="F461" s="5">
        <v>269654.85000000003</v>
      </c>
      <c r="G461" s="6">
        <f t="shared" si="7"/>
        <v>1.2647058823529411</v>
      </c>
      <c r="H461" s="1">
        <v>2019</v>
      </c>
    </row>
    <row r="462" spans="1:8" x14ac:dyDescent="0.25">
      <c r="A462" s="2" t="s">
        <v>134</v>
      </c>
      <c r="B462" s="3" t="s">
        <v>135</v>
      </c>
      <c r="C462" s="1" t="s">
        <v>136</v>
      </c>
      <c r="D462" s="1" t="s">
        <v>169</v>
      </c>
      <c r="E462" s="4">
        <v>103424.31</v>
      </c>
      <c r="F462" s="5">
        <v>237875.913</v>
      </c>
      <c r="G462" s="6">
        <f t="shared" si="7"/>
        <v>0.43478260869565216</v>
      </c>
      <c r="H462" s="1">
        <v>2019</v>
      </c>
    </row>
    <row r="463" spans="1:8" x14ac:dyDescent="0.25">
      <c r="A463" s="2" t="s">
        <v>137</v>
      </c>
      <c r="B463" s="3" t="s">
        <v>138</v>
      </c>
      <c r="C463" s="1" t="s">
        <v>139</v>
      </c>
      <c r="D463" s="1" t="s">
        <v>169</v>
      </c>
      <c r="E463" s="4">
        <v>218260.92600000001</v>
      </c>
      <c r="F463" s="5">
        <v>291014.56800000003</v>
      </c>
      <c r="G463" s="6">
        <f t="shared" si="7"/>
        <v>0.75</v>
      </c>
      <c r="H463" s="1">
        <v>2019</v>
      </c>
    </row>
    <row r="464" spans="1:8" x14ac:dyDescent="0.25">
      <c r="A464" s="2" t="s">
        <v>140</v>
      </c>
      <c r="B464" s="3" t="s">
        <v>141</v>
      </c>
      <c r="C464" s="1" t="s">
        <v>142</v>
      </c>
      <c r="D464" s="1" t="s">
        <v>169</v>
      </c>
      <c r="E464" s="4">
        <v>1085458.9679999999</v>
      </c>
      <c r="F464" s="5">
        <v>1217029.7520000001</v>
      </c>
      <c r="G464" s="6">
        <f t="shared" si="7"/>
        <v>0.89189189189189177</v>
      </c>
      <c r="H464" s="1">
        <v>2019</v>
      </c>
    </row>
    <row r="465" spans="1:8" x14ac:dyDescent="0.25">
      <c r="A465" s="2" t="s">
        <v>143</v>
      </c>
      <c r="B465" s="3" t="s">
        <v>144</v>
      </c>
      <c r="C465" s="1" t="s">
        <v>145</v>
      </c>
      <c r="D465" s="1" t="s">
        <v>169</v>
      </c>
      <c r="E465" s="4">
        <v>114785.19</v>
      </c>
      <c r="F465" s="5">
        <v>534192.61499999999</v>
      </c>
      <c r="G465" s="6">
        <f t="shared" si="7"/>
        <v>0.21487603305785125</v>
      </c>
      <c r="H465" s="1">
        <v>2019</v>
      </c>
    </row>
    <row r="466" spans="1:8" x14ac:dyDescent="0.25">
      <c r="A466" s="2" t="s">
        <v>143</v>
      </c>
      <c r="B466" s="3" t="s">
        <v>144</v>
      </c>
      <c r="C466" s="1" t="s">
        <v>146</v>
      </c>
      <c r="D466" s="1" t="s">
        <v>169</v>
      </c>
      <c r="E466" s="4">
        <v>126697.77</v>
      </c>
      <c r="F466" s="5">
        <v>64094.166000000005</v>
      </c>
      <c r="G466" s="6">
        <f t="shared" si="7"/>
        <v>1.9767441860465116</v>
      </c>
      <c r="H466" s="1">
        <v>2019</v>
      </c>
    </row>
    <row r="467" spans="1:8" x14ac:dyDescent="0.25">
      <c r="A467" s="2" t="s">
        <v>147</v>
      </c>
      <c r="B467" s="3" t="s">
        <v>148</v>
      </c>
      <c r="C467" s="1" t="s">
        <v>149</v>
      </c>
      <c r="D467" s="1" t="s">
        <v>169</v>
      </c>
      <c r="E467" s="4">
        <v>13837.320000000002</v>
      </c>
      <c r="F467" s="5">
        <v>17500.14</v>
      </c>
      <c r="G467" s="6">
        <f t="shared" si="7"/>
        <v>0.79069767441860472</v>
      </c>
      <c r="H467" s="1">
        <v>2019</v>
      </c>
    </row>
    <row r="468" spans="1:8" x14ac:dyDescent="0.25">
      <c r="A468" s="2" t="s">
        <v>150</v>
      </c>
      <c r="B468" s="3" t="s">
        <v>151</v>
      </c>
      <c r="C468" s="1" t="s">
        <v>152</v>
      </c>
      <c r="D468" s="1" t="s">
        <v>169</v>
      </c>
      <c r="E468" s="4">
        <v>159626.079</v>
      </c>
      <c r="F468" s="5">
        <v>369865.30499999999</v>
      </c>
      <c r="G468" s="6">
        <f t="shared" si="7"/>
        <v>0.43157894736842106</v>
      </c>
      <c r="H468" s="1">
        <v>2019</v>
      </c>
    </row>
    <row r="469" spans="1:8" x14ac:dyDescent="0.25">
      <c r="A469" s="2" t="s">
        <v>153</v>
      </c>
      <c r="B469" s="3" t="s">
        <v>154</v>
      </c>
      <c r="C469" s="1" t="s">
        <v>155</v>
      </c>
      <c r="D469" s="1" t="s">
        <v>169</v>
      </c>
      <c r="E469" s="4">
        <v>149010.19200000001</v>
      </c>
      <c r="F469" s="5">
        <v>194541.084</v>
      </c>
      <c r="G469" s="6">
        <f t="shared" si="7"/>
        <v>0.76595744680851063</v>
      </c>
      <c r="H469" s="1">
        <v>2019</v>
      </c>
    </row>
    <row r="470" spans="1:8" x14ac:dyDescent="0.25">
      <c r="A470" s="2" t="s">
        <v>156</v>
      </c>
      <c r="B470" s="3" t="s">
        <v>157</v>
      </c>
      <c r="C470" s="1" t="s">
        <v>158</v>
      </c>
      <c r="D470" s="1" t="s">
        <v>169</v>
      </c>
      <c r="E470" s="4">
        <v>149448.73499999999</v>
      </c>
      <c r="F470" s="5">
        <v>355445.64</v>
      </c>
      <c r="G470" s="6">
        <f t="shared" si="7"/>
        <v>0.42045454545454541</v>
      </c>
      <c r="H470" s="1">
        <v>2019</v>
      </c>
    </row>
    <row r="471" spans="1:8" x14ac:dyDescent="0.25">
      <c r="A471" s="2" t="s">
        <v>159</v>
      </c>
      <c r="B471" s="3" t="s">
        <v>160</v>
      </c>
      <c r="C471" s="1" t="s">
        <v>161</v>
      </c>
      <c r="D471" s="1" t="s">
        <v>169</v>
      </c>
      <c r="E471" s="4">
        <v>316220.46300000005</v>
      </c>
      <c r="F471" s="5">
        <v>875687.4360000001</v>
      </c>
      <c r="G471" s="6">
        <f t="shared" si="7"/>
        <v>0.3611111111111111</v>
      </c>
      <c r="H471" s="1">
        <v>2019</v>
      </c>
    </row>
    <row r="472" spans="1:8" x14ac:dyDescent="0.25">
      <c r="A472" s="2" t="s">
        <v>162</v>
      </c>
      <c r="B472" s="3" t="s">
        <v>163</v>
      </c>
      <c r="C472" s="1" t="s">
        <v>164</v>
      </c>
      <c r="D472" s="1" t="s">
        <v>169</v>
      </c>
      <c r="E472" s="4">
        <v>147893.56199999998</v>
      </c>
      <c r="F472" s="5">
        <v>247339.23299999998</v>
      </c>
      <c r="G472" s="6">
        <f t="shared" si="7"/>
        <v>0.59793814432989689</v>
      </c>
      <c r="H472" s="1">
        <v>2019</v>
      </c>
    </row>
    <row r="473" spans="1:8" x14ac:dyDescent="0.25">
      <c r="A473" s="2" t="s">
        <v>165</v>
      </c>
      <c r="B473" s="3" t="s">
        <v>166</v>
      </c>
      <c r="C473" s="1" t="s">
        <v>167</v>
      </c>
      <c r="D473" s="1" t="s">
        <v>169</v>
      </c>
      <c r="E473" s="4">
        <v>134809.65</v>
      </c>
      <c r="F473" s="5">
        <v>388251.79199999996</v>
      </c>
      <c r="G473" s="6">
        <f t="shared" si="7"/>
        <v>0.34722222222222227</v>
      </c>
      <c r="H473" s="1">
        <v>2019</v>
      </c>
    </row>
    <row r="474" spans="1:8" x14ac:dyDescent="0.25">
      <c r="A474" s="2" t="s">
        <v>8</v>
      </c>
      <c r="B474" s="3" t="s">
        <v>9</v>
      </c>
      <c r="C474" s="1" t="s">
        <v>10</v>
      </c>
      <c r="D474" s="1" t="s">
        <v>170</v>
      </c>
      <c r="E474" s="4">
        <v>442542.6</v>
      </c>
      <c r="F474" s="5">
        <v>334260.89999999997</v>
      </c>
      <c r="G474" s="6">
        <f t="shared" si="7"/>
        <v>1.323943661971831</v>
      </c>
      <c r="H474" s="1">
        <v>2019</v>
      </c>
    </row>
    <row r="475" spans="1:8" x14ac:dyDescent="0.25">
      <c r="A475" s="2" t="s">
        <v>12</v>
      </c>
      <c r="B475" s="3" t="s">
        <v>13</v>
      </c>
      <c r="C475" s="1" t="s">
        <v>14</v>
      </c>
      <c r="D475" s="1" t="s">
        <v>170</v>
      </c>
      <c r="E475" s="4">
        <v>105884.41500000001</v>
      </c>
      <c r="F475" s="5">
        <v>61668.945</v>
      </c>
      <c r="G475" s="6">
        <f t="shared" si="7"/>
        <v>1.7169811320754718</v>
      </c>
      <c r="H475" s="1">
        <v>2019</v>
      </c>
    </row>
    <row r="476" spans="1:8" x14ac:dyDescent="0.25">
      <c r="A476" s="2" t="s">
        <v>15</v>
      </c>
      <c r="B476" s="3" t="s">
        <v>16</v>
      </c>
      <c r="C476" s="1" t="s">
        <v>17</v>
      </c>
      <c r="D476" s="1" t="s">
        <v>170</v>
      </c>
      <c r="E476" s="4">
        <v>419460.78599999996</v>
      </c>
      <c r="F476" s="5">
        <v>484325.85600000003</v>
      </c>
      <c r="G476" s="6">
        <f t="shared" si="7"/>
        <v>0.86607142857142849</v>
      </c>
      <c r="H476" s="1">
        <v>2019</v>
      </c>
    </row>
    <row r="477" spans="1:8" x14ac:dyDescent="0.25">
      <c r="A477" s="2" t="s">
        <v>18</v>
      </c>
      <c r="B477" s="3" t="s">
        <v>19</v>
      </c>
      <c r="C477" s="1" t="s">
        <v>20</v>
      </c>
      <c r="D477" s="1" t="s">
        <v>170</v>
      </c>
      <c r="E477" s="4">
        <v>260171.02799999999</v>
      </c>
      <c r="F477" s="5">
        <v>301250.66400000005</v>
      </c>
      <c r="G477" s="6">
        <f t="shared" si="7"/>
        <v>0.86363636363636342</v>
      </c>
      <c r="H477" s="1">
        <v>2019</v>
      </c>
    </row>
    <row r="478" spans="1:8" x14ac:dyDescent="0.25">
      <c r="A478" s="2" t="s">
        <v>21</v>
      </c>
      <c r="B478" s="3" t="s">
        <v>22</v>
      </c>
      <c r="C478" s="1" t="s">
        <v>23</v>
      </c>
      <c r="D478" s="1" t="s">
        <v>170</v>
      </c>
      <c r="E478" s="4">
        <v>36510.911999999997</v>
      </c>
      <c r="F478" s="5">
        <v>17241.263999999999</v>
      </c>
      <c r="G478" s="6">
        <f t="shared" si="7"/>
        <v>2.1176470588235294</v>
      </c>
      <c r="H478" s="1">
        <v>2019</v>
      </c>
    </row>
    <row r="479" spans="1:8" x14ac:dyDescent="0.25">
      <c r="A479" s="2" t="s">
        <v>21</v>
      </c>
      <c r="B479" s="3" t="s">
        <v>22</v>
      </c>
      <c r="C479" s="1" t="s">
        <v>24</v>
      </c>
      <c r="D479" s="1" t="s">
        <v>170</v>
      </c>
      <c r="E479" s="4">
        <v>7983.1620000000003</v>
      </c>
      <c r="F479" s="5">
        <v>15966.324000000001</v>
      </c>
      <c r="G479" s="6">
        <f t="shared" si="7"/>
        <v>0.5</v>
      </c>
      <c r="H479" s="1">
        <v>2019</v>
      </c>
    </row>
    <row r="480" spans="1:8" x14ac:dyDescent="0.25">
      <c r="A480" s="2" t="s">
        <v>21</v>
      </c>
      <c r="B480" s="3" t="s">
        <v>22</v>
      </c>
      <c r="C480" s="1" t="s">
        <v>25</v>
      </c>
      <c r="D480" s="1" t="s">
        <v>170</v>
      </c>
      <c r="E480" s="4">
        <v>416768.29200000007</v>
      </c>
      <c r="F480" s="5">
        <v>179368.63200000004</v>
      </c>
      <c r="G480" s="6">
        <f t="shared" si="7"/>
        <v>2.3235294117647056</v>
      </c>
      <c r="H480" s="1">
        <v>2019</v>
      </c>
    </row>
    <row r="481" spans="1:8" x14ac:dyDescent="0.25">
      <c r="A481" s="2" t="s">
        <v>21</v>
      </c>
      <c r="B481" s="3" t="s">
        <v>22</v>
      </c>
      <c r="C481" s="1" t="s">
        <v>26</v>
      </c>
      <c r="D481" s="1" t="s">
        <v>170</v>
      </c>
      <c r="E481" s="4">
        <v>432465.41700000002</v>
      </c>
      <c r="F481" s="5">
        <v>808214.05799999996</v>
      </c>
      <c r="G481" s="6">
        <f t="shared" si="7"/>
        <v>0.53508771929824561</v>
      </c>
      <c r="H481" s="1">
        <v>2019</v>
      </c>
    </row>
    <row r="482" spans="1:8" x14ac:dyDescent="0.25">
      <c r="A482" s="2" t="s">
        <v>27</v>
      </c>
      <c r="B482" s="3" t="s">
        <v>28</v>
      </c>
      <c r="C482" s="1" t="s">
        <v>29</v>
      </c>
      <c r="D482" s="1" t="s">
        <v>170</v>
      </c>
      <c r="E482" s="4">
        <v>15272.928</v>
      </c>
      <c r="F482" s="5">
        <v>12033.216</v>
      </c>
      <c r="G482" s="6">
        <f t="shared" si="7"/>
        <v>1.2692307692307692</v>
      </c>
      <c r="H482" s="1">
        <v>2019</v>
      </c>
    </row>
    <row r="483" spans="1:8" x14ac:dyDescent="0.25">
      <c r="A483" s="2" t="s">
        <v>30</v>
      </c>
      <c r="B483" s="3" t="s">
        <v>31</v>
      </c>
      <c r="C483" s="1" t="s">
        <v>32</v>
      </c>
      <c r="D483" s="1" t="s">
        <v>170</v>
      </c>
      <c r="E483" s="4">
        <v>293175.37799999997</v>
      </c>
      <c r="F483" s="5">
        <v>96685.497000000003</v>
      </c>
      <c r="G483" s="6">
        <f t="shared" si="7"/>
        <v>3.0322580645161286</v>
      </c>
      <c r="H483" s="1">
        <v>2019</v>
      </c>
    </row>
    <row r="484" spans="1:8" x14ac:dyDescent="0.25">
      <c r="A484" s="2" t="s">
        <v>33</v>
      </c>
      <c r="B484" s="3" t="s">
        <v>34</v>
      </c>
      <c r="C484" s="1" t="s">
        <v>35</v>
      </c>
      <c r="D484" s="1" t="s">
        <v>170</v>
      </c>
      <c r="E484" s="4">
        <v>253912.64400000003</v>
      </c>
      <c r="F484" s="5">
        <v>371464.79400000005</v>
      </c>
      <c r="G484" s="6">
        <f t="shared" si="7"/>
        <v>0.68354430379746833</v>
      </c>
      <c r="H484" s="1">
        <v>2019</v>
      </c>
    </row>
    <row r="485" spans="1:8" x14ac:dyDescent="0.25">
      <c r="A485" s="2" t="s">
        <v>36</v>
      </c>
      <c r="B485" s="3" t="s">
        <v>37</v>
      </c>
      <c r="C485" s="1" t="s">
        <v>38</v>
      </c>
      <c r="D485" s="1" t="s">
        <v>170</v>
      </c>
      <c r="E485" s="4">
        <v>224691.084</v>
      </c>
      <c r="F485" s="5">
        <v>293346.69299999997</v>
      </c>
      <c r="G485" s="6">
        <f t="shared" si="7"/>
        <v>0.76595744680851074</v>
      </c>
      <c r="H485" s="1">
        <v>2019</v>
      </c>
    </row>
    <row r="486" spans="1:8" x14ac:dyDescent="0.25">
      <c r="A486" s="2" t="s">
        <v>36</v>
      </c>
      <c r="B486" s="3" t="s">
        <v>37</v>
      </c>
      <c r="C486" s="1" t="s">
        <v>39</v>
      </c>
      <c r="D486" s="1" t="s">
        <v>170</v>
      </c>
      <c r="E486" s="4">
        <v>22271.651999999998</v>
      </c>
      <c r="F486" s="5">
        <v>47969.712</v>
      </c>
      <c r="G486" s="6">
        <f t="shared" si="7"/>
        <v>0.46428571428571425</v>
      </c>
      <c r="H486" s="1">
        <v>2019</v>
      </c>
    </row>
    <row r="487" spans="1:8" x14ac:dyDescent="0.25">
      <c r="A487" s="2" t="s">
        <v>40</v>
      </c>
      <c r="B487" s="3" t="s">
        <v>41</v>
      </c>
      <c r="C487" s="1" t="s">
        <v>42</v>
      </c>
      <c r="D487" s="1" t="s">
        <v>170</v>
      </c>
      <c r="E487" s="4">
        <v>608534.1540000001</v>
      </c>
      <c r="F487" s="5">
        <v>660881.17800000007</v>
      </c>
      <c r="G487" s="6">
        <f t="shared" si="7"/>
        <v>0.92079207920792083</v>
      </c>
      <c r="H487" s="1">
        <v>2019</v>
      </c>
    </row>
    <row r="488" spans="1:8" x14ac:dyDescent="0.25">
      <c r="A488" s="2" t="s">
        <v>43</v>
      </c>
      <c r="B488" s="3" t="s">
        <v>44</v>
      </c>
      <c r="C488" s="1" t="s">
        <v>45</v>
      </c>
      <c r="D488" s="1" t="s">
        <v>170</v>
      </c>
      <c r="E488" s="4">
        <v>705823.11900000006</v>
      </c>
      <c r="F488" s="5">
        <v>414762.03899999999</v>
      </c>
      <c r="G488" s="6">
        <f t="shared" si="7"/>
        <v>1.7017543859649125</v>
      </c>
      <c r="H488" s="1">
        <v>2019</v>
      </c>
    </row>
    <row r="489" spans="1:8" x14ac:dyDescent="0.25">
      <c r="A489" s="2" t="s">
        <v>46</v>
      </c>
      <c r="B489" s="3" t="s">
        <v>47</v>
      </c>
      <c r="C489" s="1" t="s">
        <v>48</v>
      </c>
      <c r="D489" s="1" t="s">
        <v>170</v>
      </c>
      <c r="E489" s="4">
        <v>233882.55000000002</v>
      </c>
      <c r="F489" s="5">
        <v>472442.75100000005</v>
      </c>
      <c r="G489" s="6">
        <f t="shared" si="7"/>
        <v>0.49504950495049505</v>
      </c>
      <c r="H489" s="1">
        <v>2019</v>
      </c>
    </row>
    <row r="490" spans="1:8" x14ac:dyDescent="0.25">
      <c r="A490" s="2" t="s">
        <v>49</v>
      </c>
      <c r="B490" s="3" t="s">
        <v>50</v>
      </c>
      <c r="C490" s="1" t="s">
        <v>51</v>
      </c>
      <c r="D490" s="1" t="s">
        <v>170</v>
      </c>
      <c r="E490" s="4">
        <v>89341.406999999992</v>
      </c>
      <c r="F490" s="5">
        <v>98405.028000000006</v>
      </c>
      <c r="G490" s="6">
        <f t="shared" si="7"/>
        <v>0.90789473684210509</v>
      </c>
      <c r="H490" s="1">
        <v>2019</v>
      </c>
    </row>
    <row r="491" spans="1:8" x14ac:dyDescent="0.25">
      <c r="A491" s="2" t="s">
        <v>52</v>
      </c>
      <c r="B491" s="3" t="s">
        <v>53</v>
      </c>
      <c r="C491" s="1" t="s">
        <v>54</v>
      </c>
      <c r="D491" s="1" t="s">
        <v>170</v>
      </c>
      <c r="E491" s="4">
        <v>221544.00000000003</v>
      </c>
      <c r="F491" s="5">
        <v>768888</v>
      </c>
      <c r="G491" s="6">
        <f t="shared" si="7"/>
        <v>0.28813559322033905</v>
      </c>
      <c r="H491" s="1">
        <v>2019</v>
      </c>
    </row>
    <row r="492" spans="1:8" x14ac:dyDescent="0.25">
      <c r="A492" s="2" t="s">
        <v>52</v>
      </c>
      <c r="B492" s="3" t="s">
        <v>53</v>
      </c>
      <c r="C492" s="1" t="s">
        <v>55</v>
      </c>
      <c r="D492" s="1" t="s">
        <v>170</v>
      </c>
      <c r="E492" s="4">
        <v>54744.101999999999</v>
      </c>
      <c r="F492" s="5">
        <v>20028.330000000002</v>
      </c>
      <c r="G492" s="6">
        <f t="shared" si="7"/>
        <v>2.7333333333333329</v>
      </c>
      <c r="H492" s="1">
        <v>2019</v>
      </c>
    </row>
    <row r="493" spans="1:8" x14ac:dyDescent="0.25">
      <c r="A493" s="2" t="s">
        <v>56</v>
      </c>
      <c r="B493" s="3" t="s">
        <v>57</v>
      </c>
      <c r="C493" s="1" t="s">
        <v>58</v>
      </c>
      <c r="D493" s="1" t="s">
        <v>170</v>
      </c>
      <c r="E493" s="4">
        <v>189454.56299999999</v>
      </c>
      <c r="F493" s="5">
        <v>531396.94499999995</v>
      </c>
      <c r="G493" s="6">
        <f t="shared" si="7"/>
        <v>0.35652173913043483</v>
      </c>
      <c r="H493" s="1">
        <v>2019</v>
      </c>
    </row>
    <row r="494" spans="1:8" x14ac:dyDescent="0.25">
      <c r="A494" s="2" t="s">
        <v>59</v>
      </c>
      <c r="B494" s="3" t="s">
        <v>60</v>
      </c>
      <c r="C494" s="1" t="s">
        <v>61</v>
      </c>
      <c r="D494" s="1" t="s">
        <v>170</v>
      </c>
      <c r="E494" s="4">
        <v>19078.236000000001</v>
      </c>
      <c r="F494" s="5">
        <v>29906.423999999999</v>
      </c>
      <c r="G494" s="6">
        <f t="shared" si="7"/>
        <v>0.63793103448275867</v>
      </c>
      <c r="H494" s="1">
        <v>2019</v>
      </c>
    </row>
    <row r="495" spans="1:8" x14ac:dyDescent="0.25">
      <c r="A495" s="2" t="s">
        <v>62</v>
      </c>
      <c r="B495" s="3" t="s">
        <v>63</v>
      </c>
      <c r="C495" s="1" t="s">
        <v>64</v>
      </c>
      <c r="D495" s="1" t="s">
        <v>170</v>
      </c>
      <c r="E495" s="4">
        <v>475579.29600000003</v>
      </c>
      <c r="F495" s="5">
        <v>440901.63900000002</v>
      </c>
      <c r="G495" s="6">
        <f t="shared" si="7"/>
        <v>1.0786516853932584</v>
      </c>
      <c r="H495" s="1">
        <v>2019</v>
      </c>
    </row>
    <row r="496" spans="1:8" x14ac:dyDescent="0.25">
      <c r="A496" s="2" t="s">
        <v>65</v>
      </c>
      <c r="B496" s="3" t="s">
        <v>66</v>
      </c>
      <c r="C496" s="1" t="s">
        <v>67</v>
      </c>
      <c r="D496" s="1" t="s">
        <v>170</v>
      </c>
      <c r="E496" s="4">
        <v>29571.984000000004</v>
      </c>
      <c r="F496" s="5">
        <v>66536.964000000007</v>
      </c>
      <c r="G496" s="6">
        <f t="shared" si="7"/>
        <v>0.44444444444444448</v>
      </c>
      <c r="H496" s="1">
        <v>2019</v>
      </c>
    </row>
    <row r="497" spans="1:8" x14ac:dyDescent="0.25">
      <c r="A497" s="2" t="s">
        <v>68</v>
      </c>
      <c r="B497" s="3" t="s">
        <v>69</v>
      </c>
      <c r="C497" s="1" t="s">
        <v>70</v>
      </c>
      <c r="D497" s="1" t="s">
        <v>170</v>
      </c>
      <c r="E497" s="4">
        <v>401559.12</v>
      </c>
      <c r="F497" s="5">
        <v>161739.09</v>
      </c>
      <c r="G497" s="6">
        <f t="shared" si="7"/>
        <v>2.4827586206896552</v>
      </c>
      <c r="H497" s="1">
        <v>2019</v>
      </c>
    </row>
    <row r="498" spans="1:8" x14ac:dyDescent="0.25">
      <c r="A498" s="2" t="s">
        <v>71</v>
      </c>
      <c r="B498" s="3" t="s">
        <v>72</v>
      </c>
      <c r="C498" s="1" t="s">
        <v>73</v>
      </c>
      <c r="D498" s="1" t="s">
        <v>170</v>
      </c>
      <c r="E498" s="4">
        <v>62285.355000000003</v>
      </c>
      <c r="F498" s="5">
        <v>188743.5</v>
      </c>
      <c r="G498" s="6">
        <f t="shared" si="7"/>
        <v>0.33</v>
      </c>
      <c r="H498" s="1">
        <v>2019</v>
      </c>
    </row>
    <row r="499" spans="1:8" x14ac:dyDescent="0.25">
      <c r="A499" s="2" t="s">
        <v>71</v>
      </c>
      <c r="B499" s="3" t="s">
        <v>72</v>
      </c>
      <c r="C499" s="1" t="s">
        <v>74</v>
      </c>
      <c r="D499" s="1" t="s">
        <v>170</v>
      </c>
      <c r="E499" s="4">
        <v>169220.82600000003</v>
      </c>
      <c r="F499" s="5">
        <v>203691.73500000002</v>
      </c>
      <c r="G499" s="6">
        <f t="shared" si="7"/>
        <v>0.83076923076923082</v>
      </c>
      <c r="H499" s="1">
        <v>2019</v>
      </c>
    </row>
    <row r="500" spans="1:8" x14ac:dyDescent="0.25">
      <c r="A500" s="2" t="s">
        <v>75</v>
      </c>
      <c r="B500" s="3" t="s">
        <v>76</v>
      </c>
      <c r="C500" s="1" t="s">
        <v>77</v>
      </c>
      <c r="D500" s="1" t="s">
        <v>170</v>
      </c>
      <c r="E500" s="4">
        <v>63938.43</v>
      </c>
      <c r="F500" s="5">
        <v>123614.298</v>
      </c>
      <c r="G500" s="6">
        <f t="shared" si="7"/>
        <v>0.51724137931034486</v>
      </c>
      <c r="H500" s="1">
        <v>2019</v>
      </c>
    </row>
    <row r="501" spans="1:8" x14ac:dyDescent="0.25">
      <c r="A501" s="2" t="s">
        <v>78</v>
      </c>
      <c r="B501" s="3" t="s">
        <v>79</v>
      </c>
      <c r="C501" s="1" t="s">
        <v>80</v>
      </c>
      <c r="D501" s="1" t="s">
        <v>170</v>
      </c>
      <c r="E501" s="4">
        <v>24350.301000000003</v>
      </c>
      <c r="F501" s="5">
        <v>26154.026999999998</v>
      </c>
      <c r="G501" s="6">
        <f t="shared" si="7"/>
        <v>0.93103448275862088</v>
      </c>
      <c r="H501" s="1">
        <v>2019</v>
      </c>
    </row>
    <row r="502" spans="1:8" x14ac:dyDescent="0.25">
      <c r="A502" s="2" t="s">
        <v>81</v>
      </c>
      <c r="B502" s="3" t="s">
        <v>82</v>
      </c>
      <c r="C502" s="1" t="s">
        <v>83</v>
      </c>
      <c r="D502" s="1" t="s">
        <v>170</v>
      </c>
      <c r="E502" s="4">
        <v>54816.426000000007</v>
      </c>
      <c r="F502" s="5">
        <v>81209.520000000019</v>
      </c>
      <c r="G502" s="6">
        <f t="shared" si="7"/>
        <v>0.67499999999999993</v>
      </c>
      <c r="H502" s="1">
        <v>2019</v>
      </c>
    </row>
    <row r="503" spans="1:8" x14ac:dyDescent="0.25">
      <c r="A503" s="2" t="s">
        <v>84</v>
      </c>
      <c r="B503" s="3" t="s">
        <v>85</v>
      </c>
      <c r="C503" s="1" t="s">
        <v>86</v>
      </c>
      <c r="D503" s="1" t="s">
        <v>170</v>
      </c>
      <c r="E503" s="4">
        <v>223828.758</v>
      </c>
      <c r="F503" s="5">
        <v>314312.72400000005</v>
      </c>
      <c r="G503" s="6">
        <f t="shared" si="7"/>
        <v>0.71212121212121204</v>
      </c>
      <c r="H503" s="1">
        <v>2019</v>
      </c>
    </row>
    <row r="504" spans="1:8" x14ac:dyDescent="0.25">
      <c r="A504" s="2" t="s">
        <v>87</v>
      </c>
      <c r="B504" s="3" t="s">
        <v>88</v>
      </c>
      <c r="C504" s="1" t="s">
        <v>89</v>
      </c>
      <c r="D504" s="1" t="s">
        <v>170</v>
      </c>
      <c r="E504" s="4">
        <v>161255.07</v>
      </c>
      <c r="F504" s="5">
        <v>178782.79500000001</v>
      </c>
      <c r="G504" s="6">
        <f t="shared" si="7"/>
        <v>0.90196078431372551</v>
      </c>
      <c r="H504" s="1">
        <v>2019</v>
      </c>
    </row>
    <row r="505" spans="1:8" x14ac:dyDescent="0.25">
      <c r="A505" s="2" t="s">
        <v>90</v>
      </c>
      <c r="B505" s="3" t="s">
        <v>91</v>
      </c>
      <c r="C505" s="1" t="s">
        <v>92</v>
      </c>
      <c r="D505" s="1" t="s">
        <v>170</v>
      </c>
      <c r="E505" s="4">
        <v>285015.59100000001</v>
      </c>
      <c r="F505" s="5">
        <v>447083.28</v>
      </c>
      <c r="G505" s="6">
        <f t="shared" si="7"/>
        <v>0.63749999999999996</v>
      </c>
      <c r="H505" s="1">
        <v>2019</v>
      </c>
    </row>
    <row r="506" spans="1:8" x14ac:dyDescent="0.25">
      <c r="A506" s="2" t="s">
        <v>93</v>
      </c>
      <c r="B506" s="3" t="s">
        <v>94</v>
      </c>
      <c r="C506" s="1" t="s">
        <v>95</v>
      </c>
      <c r="D506" s="1" t="s">
        <v>170</v>
      </c>
      <c r="E506" s="4">
        <v>277849.27799999999</v>
      </c>
      <c r="F506" s="5">
        <v>608622.228</v>
      </c>
      <c r="G506" s="6">
        <f t="shared" si="7"/>
        <v>0.45652173913043476</v>
      </c>
      <c r="H506" s="1">
        <v>2019</v>
      </c>
    </row>
    <row r="507" spans="1:8" x14ac:dyDescent="0.25">
      <c r="A507" s="2" t="s">
        <v>96</v>
      </c>
      <c r="B507" s="3" t="s">
        <v>97</v>
      </c>
      <c r="C507" s="1" t="s">
        <v>98</v>
      </c>
      <c r="D507" s="1" t="s">
        <v>170</v>
      </c>
      <c r="E507" s="4">
        <v>117931.21200000001</v>
      </c>
      <c r="F507" s="5">
        <v>108958.185</v>
      </c>
      <c r="G507" s="6">
        <f t="shared" si="7"/>
        <v>1.0823529411764707</v>
      </c>
      <c r="H507" s="1">
        <v>2019</v>
      </c>
    </row>
    <row r="508" spans="1:8" x14ac:dyDescent="0.25">
      <c r="A508" s="2" t="s">
        <v>99</v>
      </c>
      <c r="B508" s="3" t="s">
        <v>100</v>
      </c>
      <c r="C508" s="1" t="s">
        <v>101</v>
      </c>
      <c r="D508" s="1" t="s">
        <v>170</v>
      </c>
      <c r="E508" s="4">
        <v>11642.715</v>
      </c>
      <c r="F508" s="5">
        <v>33597.548999999999</v>
      </c>
      <c r="G508" s="6">
        <f t="shared" si="7"/>
        <v>0.34653465346534656</v>
      </c>
      <c r="H508" s="1">
        <v>2019</v>
      </c>
    </row>
    <row r="509" spans="1:8" x14ac:dyDescent="0.25">
      <c r="A509" s="2" t="s">
        <v>102</v>
      </c>
      <c r="B509" s="3" t="s">
        <v>103</v>
      </c>
      <c r="C509" s="1" t="s">
        <v>104</v>
      </c>
      <c r="D509" s="1" t="s">
        <v>170</v>
      </c>
      <c r="E509" s="4">
        <v>337163.09399999998</v>
      </c>
      <c r="F509" s="5">
        <v>319417.66800000006</v>
      </c>
      <c r="G509" s="6">
        <f t="shared" si="7"/>
        <v>1.0555555555555554</v>
      </c>
      <c r="H509" s="1">
        <v>2019</v>
      </c>
    </row>
    <row r="510" spans="1:8" x14ac:dyDescent="0.25">
      <c r="A510" s="2" t="s">
        <v>105</v>
      </c>
      <c r="B510" s="3" t="s">
        <v>106</v>
      </c>
      <c r="C510" s="1" t="s">
        <v>107</v>
      </c>
      <c r="D510" s="1" t="s">
        <v>170</v>
      </c>
      <c r="E510" s="4">
        <v>87439.284</v>
      </c>
      <c r="F510" s="5">
        <v>129258.072</v>
      </c>
      <c r="G510" s="6">
        <f t="shared" si="7"/>
        <v>0.67647058823529416</v>
      </c>
      <c r="H510" s="1">
        <v>2019</v>
      </c>
    </row>
    <row r="511" spans="1:8" x14ac:dyDescent="0.25">
      <c r="A511" s="2" t="s">
        <v>108</v>
      </c>
      <c r="B511" s="3" t="s">
        <v>109</v>
      </c>
      <c r="C511" s="1" t="s">
        <v>110</v>
      </c>
      <c r="D511" s="1" t="s">
        <v>170</v>
      </c>
      <c r="E511" s="4">
        <v>114439.71600000001</v>
      </c>
      <c r="F511" s="5">
        <v>222521.67</v>
      </c>
      <c r="G511" s="6">
        <f t="shared" si="7"/>
        <v>0.51428571428571435</v>
      </c>
      <c r="H511" s="1">
        <v>2019</v>
      </c>
    </row>
    <row r="512" spans="1:8" x14ac:dyDescent="0.25">
      <c r="A512" s="2" t="s">
        <v>111</v>
      </c>
      <c r="B512" s="3" t="s">
        <v>112</v>
      </c>
      <c r="C512" s="1" t="s">
        <v>113</v>
      </c>
      <c r="D512" s="1" t="s">
        <v>170</v>
      </c>
      <c r="E512" s="4">
        <v>144049.75200000001</v>
      </c>
      <c r="F512" s="5">
        <v>176788.33199999999</v>
      </c>
      <c r="G512" s="6">
        <f t="shared" si="7"/>
        <v>0.81481481481481488</v>
      </c>
      <c r="H512" s="1">
        <v>2019</v>
      </c>
    </row>
    <row r="513" spans="1:8" x14ac:dyDescent="0.25">
      <c r="A513" s="2" t="s">
        <v>114</v>
      </c>
      <c r="B513" s="3" t="s">
        <v>115</v>
      </c>
      <c r="C513" s="1" t="s">
        <v>116</v>
      </c>
      <c r="D513" s="1" t="s">
        <v>170</v>
      </c>
      <c r="E513" s="4">
        <v>511356.375</v>
      </c>
      <c r="F513" s="5">
        <v>286359.57</v>
      </c>
      <c r="G513" s="6">
        <f t="shared" si="7"/>
        <v>1.7857142857142856</v>
      </c>
      <c r="H513" s="1">
        <v>2019</v>
      </c>
    </row>
    <row r="514" spans="1:8" x14ac:dyDescent="0.25">
      <c r="A514" s="2" t="s">
        <v>114</v>
      </c>
      <c r="B514" s="3" t="s">
        <v>115</v>
      </c>
      <c r="C514" s="1" t="s">
        <v>117</v>
      </c>
      <c r="D514" s="1" t="s">
        <v>170</v>
      </c>
      <c r="E514" s="4">
        <v>469137.00599999999</v>
      </c>
      <c r="F514" s="5">
        <v>406203.99300000002</v>
      </c>
      <c r="G514" s="6">
        <f t="shared" si="7"/>
        <v>1.1549295774647887</v>
      </c>
      <c r="H514" s="1">
        <v>2019</v>
      </c>
    </row>
    <row r="515" spans="1:8" x14ac:dyDescent="0.25">
      <c r="A515" s="2" t="s">
        <v>114</v>
      </c>
      <c r="B515" s="3" t="s">
        <v>115</v>
      </c>
      <c r="C515" s="1" t="s">
        <v>118</v>
      </c>
      <c r="D515" s="1" t="s">
        <v>170</v>
      </c>
      <c r="E515" s="4">
        <v>220966.704</v>
      </c>
      <c r="F515" s="5">
        <v>79793.532000000007</v>
      </c>
      <c r="G515" s="6">
        <f t="shared" ref="G515:G578" si="8">E515/F515</f>
        <v>2.7692307692307692</v>
      </c>
      <c r="H515" s="1">
        <v>2019</v>
      </c>
    </row>
    <row r="516" spans="1:8" x14ac:dyDescent="0.25">
      <c r="A516" s="2" t="s">
        <v>119</v>
      </c>
      <c r="B516" s="3" t="s">
        <v>120</v>
      </c>
      <c r="C516" s="1" t="s">
        <v>121</v>
      </c>
      <c r="D516" s="1" t="s">
        <v>170</v>
      </c>
      <c r="E516" s="4">
        <v>184633.299</v>
      </c>
      <c r="F516" s="5">
        <v>291252.52800000005</v>
      </c>
      <c r="G516" s="6">
        <f t="shared" si="8"/>
        <v>0.63392857142857129</v>
      </c>
      <c r="H516" s="1">
        <v>2019</v>
      </c>
    </row>
    <row r="517" spans="1:8" x14ac:dyDescent="0.25">
      <c r="A517" s="2" t="s">
        <v>122</v>
      </c>
      <c r="B517" s="3" t="s">
        <v>123</v>
      </c>
      <c r="C517" s="1" t="s">
        <v>124</v>
      </c>
      <c r="D517" s="1" t="s">
        <v>170</v>
      </c>
      <c r="E517" s="4">
        <v>148048.56</v>
      </c>
      <c r="F517" s="5">
        <v>336474</v>
      </c>
      <c r="G517" s="6">
        <f t="shared" si="8"/>
        <v>0.44</v>
      </c>
      <c r="H517" s="1">
        <v>2019</v>
      </c>
    </row>
    <row r="518" spans="1:8" x14ac:dyDescent="0.25">
      <c r="A518" s="2" t="s">
        <v>125</v>
      </c>
      <c r="B518" s="3" t="s">
        <v>126</v>
      </c>
      <c r="C518" s="1" t="s">
        <v>127</v>
      </c>
      <c r="D518" s="1" t="s">
        <v>170</v>
      </c>
      <c r="E518" s="4">
        <v>22232.879999999997</v>
      </c>
      <c r="F518" s="5">
        <v>35819.64</v>
      </c>
      <c r="G518" s="6">
        <f t="shared" si="8"/>
        <v>0.6206896551724137</v>
      </c>
      <c r="H518" s="1">
        <v>2019</v>
      </c>
    </row>
    <row r="519" spans="1:8" x14ac:dyDescent="0.25">
      <c r="A519" s="2" t="s">
        <v>128</v>
      </c>
      <c r="B519" s="3" t="s">
        <v>129</v>
      </c>
      <c r="C519" s="1" t="s">
        <v>130</v>
      </c>
      <c r="D519" s="1" t="s">
        <v>170</v>
      </c>
      <c r="E519" s="4">
        <v>631948.71600000001</v>
      </c>
      <c r="F519" s="5">
        <v>579286.32299999997</v>
      </c>
      <c r="G519" s="6">
        <f t="shared" si="8"/>
        <v>1.0909090909090911</v>
      </c>
      <c r="H519" s="1">
        <v>2019</v>
      </c>
    </row>
    <row r="520" spans="1:8" x14ac:dyDescent="0.25">
      <c r="A520" s="2" t="s">
        <v>131</v>
      </c>
      <c r="B520" s="3" t="s">
        <v>132</v>
      </c>
      <c r="C520" s="1" t="s">
        <v>133</v>
      </c>
      <c r="D520" s="1" t="s">
        <v>170</v>
      </c>
      <c r="E520" s="4">
        <v>96680.448000000004</v>
      </c>
      <c r="F520" s="5">
        <v>61935.912000000004</v>
      </c>
      <c r="G520" s="6">
        <f t="shared" si="8"/>
        <v>1.5609756097560976</v>
      </c>
      <c r="H520" s="1">
        <v>2019</v>
      </c>
    </row>
    <row r="521" spans="1:8" x14ac:dyDescent="0.25">
      <c r="A521" s="2" t="s">
        <v>134</v>
      </c>
      <c r="B521" s="3" t="s">
        <v>135</v>
      </c>
      <c r="C521" s="1" t="s">
        <v>136</v>
      </c>
      <c r="D521" s="1" t="s">
        <v>170</v>
      </c>
      <c r="E521" s="4">
        <v>306669.375</v>
      </c>
      <c r="F521" s="5">
        <v>355736.47499999998</v>
      </c>
      <c r="G521" s="6">
        <f t="shared" si="8"/>
        <v>0.86206896551724144</v>
      </c>
      <c r="H521" s="1">
        <v>2019</v>
      </c>
    </row>
    <row r="522" spans="1:8" x14ac:dyDescent="0.25">
      <c r="A522" s="2" t="s">
        <v>137</v>
      </c>
      <c r="B522" s="3" t="s">
        <v>138</v>
      </c>
      <c r="C522" s="1" t="s">
        <v>139</v>
      </c>
      <c r="D522" s="1" t="s">
        <v>170</v>
      </c>
      <c r="E522" s="4">
        <v>60615.720000000008</v>
      </c>
      <c r="F522" s="5">
        <v>74254.257000000012</v>
      </c>
      <c r="G522" s="6">
        <f t="shared" si="8"/>
        <v>0.81632653061224492</v>
      </c>
      <c r="H522" s="1">
        <v>2019</v>
      </c>
    </row>
    <row r="523" spans="1:8" x14ac:dyDescent="0.25">
      <c r="A523" s="2" t="s">
        <v>140</v>
      </c>
      <c r="B523" s="3" t="s">
        <v>141</v>
      </c>
      <c r="C523" s="1" t="s">
        <v>142</v>
      </c>
      <c r="D523" s="1" t="s">
        <v>170</v>
      </c>
      <c r="E523" s="4">
        <v>45640.979999999996</v>
      </c>
      <c r="F523" s="5">
        <v>139390.01999999999</v>
      </c>
      <c r="G523" s="6">
        <f t="shared" si="8"/>
        <v>0.32743362831858408</v>
      </c>
      <c r="H523" s="1">
        <v>2019</v>
      </c>
    </row>
    <row r="524" spans="1:8" x14ac:dyDescent="0.25">
      <c r="A524" s="2" t="s">
        <v>143</v>
      </c>
      <c r="B524" s="3" t="s">
        <v>144</v>
      </c>
      <c r="C524" s="1" t="s">
        <v>145</v>
      </c>
      <c r="D524" s="1" t="s">
        <v>170</v>
      </c>
      <c r="E524" s="4">
        <v>205730.64</v>
      </c>
      <c r="F524" s="5">
        <v>131153.28300000002</v>
      </c>
      <c r="G524" s="6">
        <f t="shared" si="8"/>
        <v>1.5686274509803919</v>
      </c>
      <c r="H524" s="1">
        <v>2019</v>
      </c>
    </row>
    <row r="525" spans="1:8" x14ac:dyDescent="0.25">
      <c r="A525" s="2" t="s">
        <v>143</v>
      </c>
      <c r="B525" s="3" t="s">
        <v>144</v>
      </c>
      <c r="C525" s="1" t="s">
        <v>146</v>
      </c>
      <c r="D525" s="1" t="s">
        <v>170</v>
      </c>
      <c r="E525" s="4">
        <v>14404.77</v>
      </c>
      <c r="F525" s="5">
        <v>8364.06</v>
      </c>
      <c r="G525" s="6">
        <f t="shared" si="8"/>
        <v>1.7222222222222223</v>
      </c>
      <c r="H525" s="1">
        <v>2019</v>
      </c>
    </row>
    <row r="526" spans="1:8" x14ac:dyDescent="0.25">
      <c r="A526" s="2" t="s">
        <v>147</v>
      </c>
      <c r="B526" s="3" t="s">
        <v>148</v>
      </c>
      <c r="C526" s="1" t="s">
        <v>149</v>
      </c>
      <c r="D526" s="1" t="s">
        <v>170</v>
      </c>
      <c r="E526" s="4">
        <v>231054.38999999998</v>
      </c>
      <c r="F526" s="5">
        <v>528124.31999999995</v>
      </c>
      <c r="G526" s="6">
        <f t="shared" si="8"/>
        <v>0.4375</v>
      </c>
      <c r="H526" s="1">
        <v>2019</v>
      </c>
    </row>
    <row r="527" spans="1:8" x14ac:dyDescent="0.25">
      <c r="A527" s="2" t="s">
        <v>150</v>
      </c>
      <c r="B527" s="3" t="s">
        <v>151</v>
      </c>
      <c r="C527" s="1" t="s">
        <v>152</v>
      </c>
      <c r="D527" s="1" t="s">
        <v>170</v>
      </c>
      <c r="E527" s="4">
        <v>445072.89600000001</v>
      </c>
      <c r="F527" s="5">
        <v>180810.864</v>
      </c>
      <c r="G527" s="6">
        <f t="shared" si="8"/>
        <v>2.4615384615384617</v>
      </c>
      <c r="H527" s="1">
        <v>2019</v>
      </c>
    </row>
    <row r="528" spans="1:8" x14ac:dyDescent="0.25">
      <c r="A528" s="2" t="s">
        <v>153</v>
      </c>
      <c r="B528" s="3" t="s">
        <v>154</v>
      </c>
      <c r="C528" s="1" t="s">
        <v>155</v>
      </c>
      <c r="D528" s="1" t="s">
        <v>170</v>
      </c>
      <c r="E528" s="4">
        <v>282335.61600000004</v>
      </c>
      <c r="F528" s="5">
        <v>322039.06200000003</v>
      </c>
      <c r="G528" s="6">
        <f t="shared" si="8"/>
        <v>0.87671232876712335</v>
      </c>
      <c r="H528" s="1">
        <v>2019</v>
      </c>
    </row>
    <row r="529" spans="1:8" x14ac:dyDescent="0.25">
      <c r="A529" s="2" t="s">
        <v>156</v>
      </c>
      <c r="B529" s="3" t="s">
        <v>157</v>
      </c>
      <c r="C529" s="1" t="s">
        <v>158</v>
      </c>
      <c r="D529" s="1" t="s">
        <v>170</v>
      </c>
      <c r="E529" s="4">
        <v>143119.18799999999</v>
      </c>
      <c r="F529" s="5">
        <v>170819.67600000001</v>
      </c>
      <c r="G529" s="6">
        <f t="shared" si="8"/>
        <v>0.83783783783783783</v>
      </c>
      <c r="H529" s="1">
        <v>2019</v>
      </c>
    </row>
    <row r="530" spans="1:8" x14ac:dyDescent="0.25">
      <c r="A530" s="2" t="s">
        <v>159</v>
      </c>
      <c r="B530" s="3" t="s">
        <v>160</v>
      </c>
      <c r="C530" s="1" t="s">
        <v>161</v>
      </c>
      <c r="D530" s="1" t="s">
        <v>170</v>
      </c>
      <c r="E530" s="4">
        <v>194756.508</v>
      </c>
      <c r="F530" s="5">
        <v>345535.74000000005</v>
      </c>
      <c r="G530" s="6">
        <f t="shared" si="8"/>
        <v>0.5636363636363636</v>
      </c>
      <c r="H530" s="1">
        <v>2019</v>
      </c>
    </row>
    <row r="531" spans="1:8" x14ac:dyDescent="0.25">
      <c r="A531" s="2" t="s">
        <v>162</v>
      </c>
      <c r="B531" s="3" t="s">
        <v>163</v>
      </c>
      <c r="C531" s="1" t="s">
        <v>164</v>
      </c>
      <c r="D531" s="1" t="s">
        <v>170</v>
      </c>
      <c r="E531" s="4">
        <v>339812.85600000003</v>
      </c>
      <c r="F531" s="5">
        <v>343506.47399999999</v>
      </c>
      <c r="G531" s="6">
        <f t="shared" si="8"/>
        <v>0.98924731182795711</v>
      </c>
      <c r="H531" s="1">
        <v>2019</v>
      </c>
    </row>
    <row r="532" spans="1:8" x14ac:dyDescent="0.25">
      <c r="A532" s="2" t="s">
        <v>165</v>
      </c>
      <c r="B532" s="3" t="s">
        <v>166</v>
      </c>
      <c r="C532" s="1" t="s">
        <v>167</v>
      </c>
      <c r="D532" s="1" t="s">
        <v>170</v>
      </c>
      <c r="E532" s="4">
        <v>270833.82299999997</v>
      </c>
      <c r="F532" s="5">
        <v>521850.53700000007</v>
      </c>
      <c r="G532" s="6">
        <f t="shared" si="8"/>
        <v>0.51898734177215178</v>
      </c>
      <c r="H532" s="1">
        <v>2019</v>
      </c>
    </row>
    <row r="533" spans="1:8" x14ac:dyDescent="0.25">
      <c r="A533" s="2" t="s">
        <v>8</v>
      </c>
      <c r="B533" s="3" t="s">
        <v>9</v>
      </c>
      <c r="C533" s="1" t="s">
        <v>10</v>
      </c>
      <c r="D533" s="1" t="s">
        <v>171</v>
      </c>
      <c r="E533" s="4">
        <v>170453.32200000001</v>
      </c>
      <c r="F533" s="5">
        <v>340906.64400000003</v>
      </c>
      <c r="G533" s="6">
        <f t="shared" si="8"/>
        <v>0.5</v>
      </c>
      <c r="H533" s="1">
        <v>2019</v>
      </c>
    </row>
    <row r="534" spans="1:8" x14ac:dyDescent="0.25">
      <c r="A534" s="2" t="s">
        <v>12</v>
      </c>
      <c r="B534" s="3" t="s">
        <v>13</v>
      </c>
      <c r="C534" s="1" t="s">
        <v>14</v>
      </c>
      <c r="D534" s="1" t="s">
        <v>171</v>
      </c>
      <c r="E534" s="4">
        <v>205464.70799999998</v>
      </c>
      <c r="F534" s="5">
        <v>118953.25199999999</v>
      </c>
      <c r="G534" s="6">
        <f t="shared" si="8"/>
        <v>1.7272727272727273</v>
      </c>
      <c r="H534" s="1">
        <v>2019</v>
      </c>
    </row>
    <row r="535" spans="1:8" x14ac:dyDescent="0.25">
      <c r="A535" s="2" t="s">
        <v>15</v>
      </c>
      <c r="B535" s="3" t="s">
        <v>16</v>
      </c>
      <c r="C535" s="1" t="s">
        <v>17</v>
      </c>
      <c r="D535" s="1" t="s">
        <v>171</v>
      </c>
      <c r="E535" s="4">
        <v>68161.005000000005</v>
      </c>
      <c r="F535" s="5">
        <v>44614.476000000002</v>
      </c>
      <c r="G535" s="6">
        <f t="shared" si="8"/>
        <v>1.5277777777777779</v>
      </c>
      <c r="H535" s="1">
        <v>2019</v>
      </c>
    </row>
    <row r="536" spans="1:8" x14ac:dyDescent="0.25">
      <c r="A536" s="2" t="s">
        <v>18</v>
      </c>
      <c r="B536" s="3" t="s">
        <v>19</v>
      </c>
      <c r="C536" s="1" t="s">
        <v>20</v>
      </c>
      <c r="D536" s="1" t="s">
        <v>171</v>
      </c>
      <c r="E536" s="4">
        <v>396166.17599999998</v>
      </c>
      <c r="F536" s="5">
        <v>897437.66400000011</v>
      </c>
      <c r="G536" s="6">
        <f t="shared" si="8"/>
        <v>0.44144144144144137</v>
      </c>
      <c r="H536" s="1">
        <v>2019</v>
      </c>
    </row>
    <row r="537" spans="1:8" x14ac:dyDescent="0.25">
      <c r="A537" s="2" t="s">
        <v>21</v>
      </c>
      <c r="B537" s="3" t="s">
        <v>22</v>
      </c>
      <c r="C537" s="1" t="s">
        <v>23</v>
      </c>
      <c r="D537" s="1" t="s">
        <v>171</v>
      </c>
      <c r="E537" s="4">
        <v>492697.48499999999</v>
      </c>
      <c r="F537" s="5">
        <v>696032.95499999996</v>
      </c>
      <c r="G537" s="6">
        <f t="shared" si="8"/>
        <v>0.70786516853932591</v>
      </c>
      <c r="H537" s="1">
        <v>2019</v>
      </c>
    </row>
    <row r="538" spans="1:8" x14ac:dyDescent="0.25">
      <c r="A538" s="2" t="s">
        <v>21</v>
      </c>
      <c r="B538" s="3" t="s">
        <v>22</v>
      </c>
      <c r="C538" s="1" t="s">
        <v>24</v>
      </c>
      <c r="D538" s="1" t="s">
        <v>171</v>
      </c>
      <c r="E538" s="4">
        <v>185819.30099999998</v>
      </c>
      <c r="F538" s="5">
        <v>443568.65399999998</v>
      </c>
      <c r="G538" s="6">
        <f t="shared" si="8"/>
        <v>0.41891891891891891</v>
      </c>
      <c r="H538" s="1">
        <v>2019</v>
      </c>
    </row>
    <row r="539" spans="1:8" x14ac:dyDescent="0.25">
      <c r="A539" s="2" t="s">
        <v>21</v>
      </c>
      <c r="B539" s="3" t="s">
        <v>22</v>
      </c>
      <c r="C539" s="1" t="s">
        <v>25</v>
      </c>
      <c r="D539" s="1" t="s">
        <v>171</v>
      </c>
      <c r="E539" s="4">
        <v>832500.46799999999</v>
      </c>
      <c r="F539" s="5">
        <v>784099.27800000005</v>
      </c>
      <c r="G539" s="6">
        <f t="shared" si="8"/>
        <v>1.0617283950617282</v>
      </c>
      <c r="H539" s="1">
        <v>2019</v>
      </c>
    </row>
    <row r="540" spans="1:8" x14ac:dyDescent="0.25">
      <c r="A540" s="2" t="s">
        <v>21</v>
      </c>
      <c r="B540" s="3" t="s">
        <v>22</v>
      </c>
      <c r="C540" s="1" t="s">
        <v>26</v>
      </c>
      <c r="D540" s="1" t="s">
        <v>171</v>
      </c>
      <c r="E540" s="4">
        <v>170087.55299999999</v>
      </c>
      <c r="F540" s="5">
        <v>160227.405</v>
      </c>
      <c r="G540" s="6">
        <f t="shared" si="8"/>
        <v>1.0615384615384615</v>
      </c>
      <c r="H540" s="1">
        <v>2019</v>
      </c>
    </row>
    <row r="541" spans="1:8" x14ac:dyDescent="0.25">
      <c r="A541" s="2" t="s">
        <v>27</v>
      </c>
      <c r="B541" s="3" t="s">
        <v>28</v>
      </c>
      <c r="C541" s="1" t="s">
        <v>29</v>
      </c>
      <c r="D541" s="1" t="s">
        <v>171</v>
      </c>
      <c r="E541" s="4">
        <v>65564.694000000003</v>
      </c>
      <c r="F541" s="5">
        <v>136172.826</v>
      </c>
      <c r="G541" s="6">
        <f t="shared" si="8"/>
        <v>0.48148148148148151</v>
      </c>
      <c r="H541" s="1">
        <v>2019</v>
      </c>
    </row>
    <row r="542" spans="1:8" x14ac:dyDescent="0.25">
      <c r="A542" s="2" t="s">
        <v>30</v>
      </c>
      <c r="B542" s="3" t="s">
        <v>31</v>
      </c>
      <c r="C542" s="1" t="s">
        <v>32</v>
      </c>
      <c r="D542" s="1" t="s">
        <v>171</v>
      </c>
      <c r="E542" s="4">
        <v>458938.36800000007</v>
      </c>
      <c r="F542" s="5">
        <v>860509.44000000006</v>
      </c>
      <c r="G542" s="6">
        <f t="shared" si="8"/>
        <v>0.53333333333333344</v>
      </c>
      <c r="H542" s="1">
        <v>2019</v>
      </c>
    </row>
    <row r="543" spans="1:8" x14ac:dyDescent="0.25">
      <c r="A543" s="2" t="s">
        <v>33</v>
      </c>
      <c r="B543" s="3" t="s">
        <v>34</v>
      </c>
      <c r="C543" s="1" t="s">
        <v>35</v>
      </c>
      <c r="D543" s="1" t="s">
        <v>171</v>
      </c>
      <c r="E543" s="4">
        <v>231849.45900000003</v>
      </c>
      <c r="F543" s="5">
        <v>472285.93500000006</v>
      </c>
      <c r="G543" s="6">
        <f t="shared" si="8"/>
        <v>0.49090909090909091</v>
      </c>
      <c r="H543" s="1">
        <v>2019</v>
      </c>
    </row>
    <row r="544" spans="1:8" x14ac:dyDescent="0.25">
      <c r="A544" s="2" t="s">
        <v>36</v>
      </c>
      <c r="B544" s="3" t="s">
        <v>37</v>
      </c>
      <c r="C544" s="1" t="s">
        <v>38</v>
      </c>
      <c r="D544" s="1" t="s">
        <v>171</v>
      </c>
      <c r="E544" s="4">
        <v>135129.024</v>
      </c>
      <c r="F544" s="5">
        <v>295594.74</v>
      </c>
      <c r="G544" s="6">
        <f t="shared" si="8"/>
        <v>0.45714285714285718</v>
      </c>
      <c r="H544" s="1">
        <v>2019</v>
      </c>
    </row>
    <row r="545" spans="1:8" x14ac:dyDescent="0.25">
      <c r="A545" s="2" t="s">
        <v>36</v>
      </c>
      <c r="B545" s="3" t="s">
        <v>37</v>
      </c>
      <c r="C545" s="1" t="s">
        <v>39</v>
      </c>
      <c r="D545" s="1" t="s">
        <v>171</v>
      </c>
      <c r="E545" s="4">
        <v>306239.03999999998</v>
      </c>
      <c r="F545" s="5">
        <v>602908.11</v>
      </c>
      <c r="G545" s="6">
        <f t="shared" si="8"/>
        <v>0.50793650793650791</v>
      </c>
      <c r="H545" s="1">
        <v>2019</v>
      </c>
    </row>
    <row r="546" spans="1:8" x14ac:dyDescent="0.25">
      <c r="A546" s="2" t="s">
        <v>40</v>
      </c>
      <c r="B546" s="3" t="s">
        <v>41</v>
      </c>
      <c r="C546" s="1" t="s">
        <v>42</v>
      </c>
      <c r="D546" s="1" t="s">
        <v>171</v>
      </c>
      <c r="E546" s="4">
        <v>305159.06699999998</v>
      </c>
      <c r="F546" s="5">
        <v>197001.42300000001</v>
      </c>
      <c r="G546" s="6">
        <f t="shared" si="8"/>
        <v>1.5490196078431371</v>
      </c>
      <c r="H546" s="1">
        <v>2019</v>
      </c>
    </row>
    <row r="547" spans="1:8" x14ac:dyDescent="0.25">
      <c r="A547" s="2" t="s">
        <v>43</v>
      </c>
      <c r="B547" s="3" t="s">
        <v>44</v>
      </c>
      <c r="C547" s="1" t="s">
        <v>45</v>
      </c>
      <c r="D547" s="1" t="s">
        <v>171</v>
      </c>
      <c r="E547" s="4">
        <v>323953.34400000004</v>
      </c>
      <c r="F547" s="5">
        <v>562655.80800000008</v>
      </c>
      <c r="G547" s="6">
        <f t="shared" si="8"/>
        <v>0.5757575757575758</v>
      </c>
      <c r="H547" s="1">
        <v>2019</v>
      </c>
    </row>
    <row r="548" spans="1:8" x14ac:dyDescent="0.25">
      <c r="A548" s="2" t="s">
        <v>46</v>
      </c>
      <c r="B548" s="3" t="s">
        <v>47</v>
      </c>
      <c r="C548" s="1" t="s">
        <v>48</v>
      </c>
      <c r="D548" s="1" t="s">
        <v>171</v>
      </c>
      <c r="E548" s="4">
        <v>27170.046000000006</v>
      </c>
      <c r="F548" s="5">
        <v>61532.163000000008</v>
      </c>
      <c r="G548" s="6">
        <f t="shared" si="8"/>
        <v>0.44155844155844159</v>
      </c>
      <c r="H548" s="1">
        <v>2019</v>
      </c>
    </row>
    <row r="549" spans="1:8" x14ac:dyDescent="0.25">
      <c r="A549" s="2" t="s">
        <v>49</v>
      </c>
      <c r="B549" s="3" t="s">
        <v>50</v>
      </c>
      <c r="C549" s="1" t="s">
        <v>51</v>
      </c>
      <c r="D549" s="1" t="s">
        <v>171</v>
      </c>
      <c r="E549" s="4">
        <v>723026.89800000004</v>
      </c>
      <c r="F549" s="5">
        <v>482017.93200000009</v>
      </c>
      <c r="G549" s="6">
        <f t="shared" si="8"/>
        <v>1.4999999999999998</v>
      </c>
      <c r="H549" s="1">
        <v>2019</v>
      </c>
    </row>
    <row r="550" spans="1:8" x14ac:dyDescent="0.25">
      <c r="A550" s="2" t="s">
        <v>52</v>
      </c>
      <c r="B550" s="3" t="s">
        <v>53</v>
      </c>
      <c r="C550" s="1" t="s">
        <v>54</v>
      </c>
      <c r="D550" s="1" t="s">
        <v>171</v>
      </c>
      <c r="E550" s="4">
        <v>624581.1</v>
      </c>
      <c r="F550" s="5">
        <v>665314.65</v>
      </c>
      <c r="G550" s="6">
        <f t="shared" si="8"/>
        <v>0.93877551020408156</v>
      </c>
      <c r="H550" s="1">
        <v>2019</v>
      </c>
    </row>
    <row r="551" spans="1:8" x14ac:dyDescent="0.25">
      <c r="A551" s="2" t="s">
        <v>52</v>
      </c>
      <c r="B551" s="3" t="s">
        <v>53</v>
      </c>
      <c r="C551" s="1" t="s">
        <v>55</v>
      </c>
      <c r="D551" s="1" t="s">
        <v>171</v>
      </c>
      <c r="E551" s="4">
        <v>369415.35000000003</v>
      </c>
      <c r="F551" s="5">
        <v>849655.30500000005</v>
      </c>
      <c r="G551" s="6">
        <f t="shared" si="8"/>
        <v>0.43478260869565216</v>
      </c>
      <c r="H551" s="1">
        <v>2019</v>
      </c>
    </row>
    <row r="552" spans="1:8" x14ac:dyDescent="0.25">
      <c r="A552" s="2" t="s">
        <v>56</v>
      </c>
      <c r="B552" s="3" t="s">
        <v>57</v>
      </c>
      <c r="C552" s="1" t="s">
        <v>58</v>
      </c>
      <c r="D552" s="1" t="s">
        <v>171</v>
      </c>
      <c r="E552" s="4">
        <v>232002.03600000002</v>
      </c>
      <c r="F552" s="5">
        <v>254097.46800000002</v>
      </c>
      <c r="G552" s="6">
        <f t="shared" si="8"/>
        <v>0.91304347826086962</v>
      </c>
      <c r="H552" s="1">
        <v>2019</v>
      </c>
    </row>
    <row r="553" spans="1:8" x14ac:dyDescent="0.25">
      <c r="A553" s="2" t="s">
        <v>59</v>
      </c>
      <c r="B553" s="3" t="s">
        <v>60</v>
      </c>
      <c r="C553" s="1" t="s">
        <v>61</v>
      </c>
      <c r="D553" s="1" t="s">
        <v>171</v>
      </c>
      <c r="E553" s="4">
        <v>680847.36300000013</v>
      </c>
      <c r="F553" s="5">
        <v>983446.19099999999</v>
      </c>
      <c r="G553" s="6">
        <f t="shared" si="8"/>
        <v>0.6923076923076924</v>
      </c>
      <c r="H553" s="1">
        <v>2019</v>
      </c>
    </row>
    <row r="554" spans="1:8" x14ac:dyDescent="0.25">
      <c r="A554" s="2" t="s">
        <v>62</v>
      </c>
      <c r="B554" s="3" t="s">
        <v>63</v>
      </c>
      <c r="C554" s="1" t="s">
        <v>64</v>
      </c>
      <c r="D554" s="1" t="s">
        <v>171</v>
      </c>
      <c r="E554" s="4">
        <v>246281.46299999999</v>
      </c>
      <c r="F554" s="5">
        <v>291375.25199999998</v>
      </c>
      <c r="G554" s="6">
        <f t="shared" si="8"/>
        <v>0.84523809523809523</v>
      </c>
      <c r="H554" s="1">
        <v>2019</v>
      </c>
    </row>
    <row r="555" spans="1:8" x14ac:dyDescent="0.25">
      <c r="A555" s="2" t="s">
        <v>65</v>
      </c>
      <c r="B555" s="3" t="s">
        <v>66</v>
      </c>
      <c r="C555" s="1" t="s">
        <v>67</v>
      </c>
      <c r="D555" s="1" t="s">
        <v>171</v>
      </c>
      <c r="E555" s="4">
        <v>62940.483</v>
      </c>
      <c r="F555" s="5">
        <v>41960.322000000007</v>
      </c>
      <c r="G555" s="6">
        <f t="shared" si="8"/>
        <v>1.4999999999999998</v>
      </c>
      <c r="H555" s="1">
        <v>2019</v>
      </c>
    </row>
    <row r="556" spans="1:8" x14ac:dyDescent="0.25">
      <c r="A556" s="2" t="s">
        <v>68</v>
      </c>
      <c r="B556" s="3" t="s">
        <v>69</v>
      </c>
      <c r="C556" s="1" t="s">
        <v>70</v>
      </c>
      <c r="D556" s="1" t="s">
        <v>171</v>
      </c>
      <c r="E556" s="4">
        <v>513119.05200000003</v>
      </c>
      <c r="F556" s="5">
        <v>373684.527</v>
      </c>
      <c r="G556" s="6">
        <f t="shared" si="8"/>
        <v>1.3731343283582089</v>
      </c>
      <c r="H556" s="1">
        <v>2019</v>
      </c>
    </row>
    <row r="557" spans="1:8" x14ac:dyDescent="0.25">
      <c r="A557" s="2" t="s">
        <v>71</v>
      </c>
      <c r="B557" s="3" t="s">
        <v>72</v>
      </c>
      <c r="C557" s="1" t="s">
        <v>73</v>
      </c>
      <c r="D557" s="1" t="s">
        <v>171</v>
      </c>
      <c r="E557" s="4">
        <v>162831.87</v>
      </c>
      <c r="F557" s="5">
        <v>428790.59100000001</v>
      </c>
      <c r="G557" s="6">
        <f t="shared" si="8"/>
        <v>0.37974683544303794</v>
      </c>
      <c r="H557" s="1">
        <v>2019</v>
      </c>
    </row>
    <row r="558" spans="1:8" x14ac:dyDescent="0.25">
      <c r="A558" s="2" t="s">
        <v>71</v>
      </c>
      <c r="B558" s="3" t="s">
        <v>72</v>
      </c>
      <c r="C558" s="1" t="s">
        <v>74</v>
      </c>
      <c r="D558" s="1" t="s">
        <v>171</v>
      </c>
      <c r="E558" s="4">
        <v>487387.8</v>
      </c>
      <c r="F558" s="5">
        <v>198355.5</v>
      </c>
      <c r="G558" s="6">
        <f t="shared" si="8"/>
        <v>2.4571428571428573</v>
      </c>
      <c r="H558" s="1">
        <v>2019</v>
      </c>
    </row>
    <row r="559" spans="1:8" x14ac:dyDescent="0.25">
      <c r="A559" s="2" t="s">
        <v>75</v>
      </c>
      <c r="B559" s="3" t="s">
        <v>76</v>
      </c>
      <c r="C559" s="1" t="s">
        <v>77</v>
      </c>
      <c r="D559" s="1" t="s">
        <v>171</v>
      </c>
      <c r="E559" s="4">
        <v>618435.18000000005</v>
      </c>
      <c r="F559" s="5">
        <v>272839.05</v>
      </c>
      <c r="G559" s="6">
        <f t="shared" si="8"/>
        <v>2.2666666666666671</v>
      </c>
      <c r="H559" s="1">
        <v>2019</v>
      </c>
    </row>
    <row r="560" spans="1:8" x14ac:dyDescent="0.25">
      <c r="A560" s="2" t="s">
        <v>78</v>
      </c>
      <c r="B560" s="3" t="s">
        <v>79</v>
      </c>
      <c r="C560" s="1" t="s">
        <v>80</v>
      </c>
      <c r="D560" s="1" t="s">
        <v>171</v>
      </c>
      <c r="E560" s="4">
        <v>390237.804</v>
      </c>
      <c r="F560" s="5">
        <v>733377.94200000016</v>
      </c>
      <c r="G560" s="6">
        <f t="shared" si="8"/>
        <v>0.53211009174311918</v>
      </c>
      <c r="H560" s="1">
        <v>2019</v>
      </c>
    </row>
    <row r="561" spans="1:8" x14ac:dyDescent="0.25">
      <c r="A561" s="2" t="s">
        <v>81</v>
      </c>
      <c r="B561" s="3" t="s">
        <v>82</v>
      </c>
      <c r="C561" s="1" t="s">
        <v>83</v>
      </c>
      <c r="D561" s="1" t="s">
        <v>171</v>
      </c>
      <c r="E561" s="4">
        <v>30733.056</v>
      </c>
      <c r="F561" s="5">
        <v>82595.088000000003</v>
      </c>
      <c r="G561" s="6">
        <f t="shared" si="8"/>
        <v>0.37209302325581395</v>
      </c>
      <c r="H561" s="1">
        <v>2019</v>
      </c>
    </row>
    <row r="562" spans="1:8" x14ac:dyDescent="0.25">
      <c r="A562" s="2" t="s">
        <v>84</v>
      </c>
      <c r="B562" s="3" t="s">
        <v>85</v>
      </c>
      <c r="C562" s="1" t="s">
        <v>86</v>
      </c>
      <c r="D562" s="1" t="s">
        <v>171</v>
      </c>
      <c r="E562" s="4">
        <v>90520.767000000007</v>
      </c>
      <c r="F562" s="5">
        <v>41550.516000000011</v>
      </c>
      <c r="G562" s="6">
        <f t="shared" si="8"/>
        <v>2.1785714285714284</v>
      </c>
      <c r="H562" s="1">
        <v>2019</v>
      </c>
    </row>
    <row r="563" spans="1:8" x14ac:dyDescent="0.25">
      <c r="A563" s="2" t="s">
        <v>87</v>
      </c>
      <c r="B563" s="3" t="s">
        <v>88</v>
      </c>
      <c r="C563" s="1" t="s">
        <v>89</v>
      </c>
      <c r="D563" s="1" t="s">
        <v>171</v>
      </c>
      <c r="E563" s="4">
        <v>680361.12</v>
      </c>
      <c r="F563" s="5">
        <v>774855.72</v>
      </c>
      <c r="G563" s="6">
        <f t="shared" si="8"/>
        <v>0.87804878048780488</v>
      </c>
      <c r="H563" s="1">
        <v>2019</v>
      </c>
    </row>
    <row r="564" spans="1:8" x14ac:dyDescent="0.25">
      <c r="A564" s="2" t="s">
        <v>90</v>
      </c>
      <c r="B564" s="3" t="s">
        <v>91</v>
      </c>
      <c r="C564" s="1" t="s">
        <v>92</v>
      </c>
      <c r="D564" s="1" t="s">
        <v>171</v>
      </c>
      <c r="E564" s="4">
        <v>285182.53200000001</v>
      </c>
      <c r="F564" s="5">
        <v>300597.804</v>
      </c>
      <c r="G564" s="6">
        <f t="shared" si="8"/>
        <v>0.94871794871794868</v>
      </c>
      <c r="H564" s="1">
        <v>2019</v>
      </c>
    </row>
    <row r="565" spans="1:8" x14ac:dyDescent="0.25">
      <c r="A565" s="2" t="s">
        <v>93</v>
      </c>
      <c r="B565" s="3" t="s">
        <v>94</v>
      </c>
      <c r="C565" s="1" t="s">
        <v>95</v>
      </c>
      <c r="D565" s="1" t="s">
        <v>171</v>
      </c>
      <c r="E565" s="4">
        <v>110298.61800000002</v>
      </c>
      <c r="F565" s="5">
        <v>216271.80000000002</v>
      </c>
      <c r="G565" s="6">
        <f t="shared" si="8"/>
        <v>0.51</v>
      </c>
      <c r="H565" s="1">
        <v>2019</v>
      </c>
    </row>
    <row r="566" spans="1:8" x14ac:dyDescent="0.25">
      <c r="A566" s="2" t="s">
        <v>96</v>
      </c>
      <c r="B566" s="3" t="s">
        <v>97</v>
      </c>
      <c r="C566" s="1" t="s">
        <v>98</v>
      </c>
      <c r="D566" s="1" t="s">
        <v>171</v>
      </c>
      <c r="E566" s="4">
        <v>308197.07999999996</v>
      </c>
      <c r="F566" s="5">
        <v>304571.23199999996</v>
      </c>
      <c r="G566" s="6">
        <f t="shared" si="8"/>
        <v>1.0119047619047619</v>
      </c>
      <c r="H566" s="1">
        <v>2019</v>
      </c>
    </row>
    <row r="567" spans="1:8" x14ac:dyDescent="0.25">
      <c r="A567" s="2" t="s">
        <v>99</v>
      </c>
      <c r="B567" s="3" t="s">
        <v>100</v>
      </c>
      <c r="C567" s="1" t="s">
        <v>101</v>
      </c>
      <c r="D567" s="1" t="s">
        <v>171</v>
      </c>
      <c r="E567" s="4">
        <v>797371.39800000004</v>
      </c>
      <c r="F567" s="5">
        <v>677336.99400000006</v>
      </c>
      <c r="G567" s="6">
        <f t="shared" si="8"/>
        <v>1.1772151898734178</v>
      </c>
      <c r="H567" s="1">
        <v>2019</v>
      </c>
    </row>
    <row r="568" spans="1:8" x14ac:dyDescent="0.25">
      <c r="A568" s="2" t="s">
        <v>102</v>
      </c>
      <c r="B568" s="3" t="s">
        <v>103</v>
      </c>
      <c r="C568" s="1" t="s">
        <v>104</v>
      </c>
      <c r="D568" s="1" t="s">
        <v>171</v>
      </c>
      <c r="E568" s="4">
        <v>640822.16700000002</v>
      </c>
      <c r="F568" s="5">
        <v>940954.06799999997</v>
      </c>
      <c r="G568" s="6">
        <f t="shared" si="8"/>
        <v>0.68103448275862077</v>
      </c>
      <c r="H568" s="1">
        <v>2019</v>
      </c>
    </row>
    <row r="569" spans="1:8" x14ac:dyDescent="0.25">
      <c r="A569" s="2" t="s">
        <v>105</v>
      </c>
      <c r="B569" s="3" t="s">
        <v>106</v>
      </c>
      <c r="C569" s="1" t="s">
        <v>107</v>
      </c>
      <c r="D569" s="1" t="s">
        <v>171</v>
      </c>
      <c r="E569" s="4">
        <v>659859.15600000008</v>
      </c>
      <c r="F569" s="5">
        <v>348891.04800000001</v>
      </c>
      <c r="G569" s="6">
        <f t="shared" si="8"/>
        <v>1.8913043478260871</v>
      </c>
      <c r="H569" s="1">
        <v>2019</v>
      </c>
    </row>
    <row r="570" spans="1:8" x14ac:dyDescent="0.25">
      <c r="A570" s="2" t="s">
        <v>108</v>
      </c>
      <c r="B570" s="3" t="s">
        <v>109</v>
      </c>
      <c r="C570" s="1" t="s">
        <v>110</v>
      </c>
      <c r="D570" s="1" t="s">
        <v>171</v>
      </c>
      <c r="E570" s="4">
        <v>225010.17</v>
      </c>
      <c r="F570" s="5">
        <v>321443.10000000003</v>
      </c>
      <c r="G570" s="6">
        <f t="shared" si="8"/>
        <v>0.7</v>
      </c>
      <c r="H570" s="1">
        <v>2019</v>
      </c>
    </row>
    <row r="571" spans="1:8" x14ac:dyDescent="0.25">
      <c r="A571" s="2" t="s">
        <v>111</v>
      </c>
      <c r="B571" s="3" t="s">
        <v>112</v>
      </c>
      <c r="C571" s="1" t="s">
        <v>113</v>
      </c>
      <c r="D571" s="1" t="s">
        <v>171</v>
      </c>
      <c r="E571" s="4">
        <v>436378.59</v>
      </c>
      <c r="F571" s="5">
        <v>863059.87800000003</v>
      </c>
      <c r="G571" s="6">
        <f t="shared" si="8"/>
        <v>0.5056179775280899</v>
      </c>
      <c r="H571" s="1">
        <v>2019</v>
      </c>
    </row>
    <row r="572" spans="1:8" x14ac:dyDescent="0.25">
      <c r="A572" s="2" t="s">
        <v>114</v>
      </c>
      <c r="B572" s="3" t="s">
        <v>115</v>
      </c>
      <c r="C572" s="1" t="s">
        <v>116</v>
      </c>
      <c r="D572" s="1" t="s">
        <v>171</v>
      </c>
      <c r="E572" s="4">
        <v>617371.22699999996</v>
      </c>
      <c r="F572" s="5">
        <v>830257.85699999996</v>
      </c>
      <c r="G572" s="6">
        <f t="shared" si="8"/>
        <v>0.74358974358974361</v>
      </c>
      <c r="H572" s="1">
        <v>2019</v>
      </c>
    </row>
    <row r="573" spans="1:8" x14ac:dyDescent="0.25">
      <c r="A573" s="2" t="s">
        <v>114</v>
      </c>
      <c r="B573" s="3" t="s">
        <v>115</v>
      </c>
      <c r="C573" s="1" t="s">
        <v>117</v>
      </c>
      <c r="D573" s="1" t="s">
        <v>171</v>
      </c>
      <c r="E573" s="4">
        <v>196246.55699999997</v>
      </c>
      <c r="F573" s="5">
        <v>281571.147</v>
      </c>
      <c r="G573" s="6">
        <f t="shared" si="8"/>
        <v>0.69696969696969691</v>
      </c>
      <c r="H573" s="1">
        <v>2019</v>
      </c>
    </row>
    <row r="574" spans="1:8" x14ac:dyDescent="0.25">
      <c r="A574" s="2" t="s">
        <v>114</v>
      </c>
      <c r="B574" s="3" t="s">
        <v>115</v>
      </c>
      <c r="C574" s="1" t="s">
        <v>118</v>
      </c>
      <c r="D574" s="1" t="s">
        <v>171</v>
      </c>
      <c r="E574" s="4">
        <v>454853.31300000002</v>
      </c>
      <c r="F574" s="5">
        <v>738312.62400000019</v>
      </c>
      <c r="G574" s="6">
        <f t="shared" si="8"/>
        <v>0.61607142857142849</v>
      </c>
      <c r="H574" s="1">
        <v>2019</v>
      </c>
    </row>
    <row r="575" spans="1:8" x14ac:dyDescent="0.25">
      <c r="A575" s="2" t="s">
        <v>119</v>
      </c>
      <c r="B575" s="3" t="s">
        <v>120</v>
      </c>
      <c r="C575" s="1" t="s">
        <v>121</v>
      </c>
      <c r="D575" s="1" t="s">
        <v>171</v>
      </c>
      <c r="E575" s="4">
        <v>242950.80600000001</v>
      </c>
      <c r="F575" s="5">
        <v>242950.80600000001</v>
      </c>
      <c r="G575" s="6">
        <f t="shared" si="8"/>
        <v>1</v>
      </c>
      <c r="H575" s="1">
        <v>2019</v>
      </c>
    </row>
    <row r="576" spans="1:8" x14ac:dyDescent="0.25">
      <c r="A576" s="2" t="s">
        <v>122</v>
      </c>
      <c r="B576" s="3" t="s">
        <v>123</v>
      </c>
      <c r="C576" s="1" t="s">
        <v>124</v>
      </c>
      <c r="D576" s="1" t="s">
        <v>171</v>
      </c>
      <c r="E576" s="4">
        <v>105239.62800000001</v>
      </c>
      <c r="F576" s="5">
        <v>155571.62400000001</v>
      </c>
      <c r="G576" s="6">
        <f t="shared" si="8"/>
        <v>0.67647058823529416</v>
      </c>
      <c r="H576" s="1">
        <v>2019</v>
      </c>
    </row>
    <row r="577" spans="1:8" x14ac:dyDescent="0.25">
      <c r="A577" s="2" t="s">
        <v>125</v>
      </c>
      <c r="B577" s="3" t="s">
        <v>126</v>
      </c>
      <c r="C577" s="1" t="s">
        <v>127</v>
      </c>
      <c r="D577" s="1" t="s">
        <v>171</v>
      </c>
      <c r="E577" s="4">
        <v>225035.28</v>
      </c>
      <c r="F577" s="5">
        <v>348804.68400000001</v>
      </c>
      <c r="G577" s="6">
        <f t="shared" si="8"/>
        <v>0.64516129032258063</v>
      </c>
      <c r="H577" s="1">
        <v>2019</v>
      </c>
    </row>
    <row r="578" spans="1:8" x14ac:dyDescent="0.25">
      <c r="A578" s="2" t="s">
        <v>128</v>
      </c>
      <c r="B578" s="3" t="s">
        <v>129</v>
      </c>
      <c r="C578" s="1" t="s">
        <v>130</v>
      </c>
      <c r="D578" s="1" t="s">
        <v>171</v>
      </c>
      <c r="E578" s="4">
        <v>727544.80800000008</v>
      </c>
      <c r="F578" s="5">
        <v>880712.13600000006</v>
      </c>
      <c r="G578" s="6">
        <f t="shared" si="8"/>
        <v>0.82608695652173914</v>
      </c>
      <c r="H578" s="1">
        <v>2019</v>
      </c>
    </row>
    <row r="579" spans="1:8" x14ac:dyDescent="0.25">
      <c r="A579" s="2" t="s">
        <v>131</v>
      </c>
      <c r="B579" s="3" t="s">
        <v>132</v>
      </c>
      <c r="C579" s="1" t="s">
        <v>133</v>
      </c>
      <c r="D579" s="1" t="s">
        <v>171</v>
      </c>
      <c r="E579" s="4">
        <v>227823.62400000001</v>
      </c>
      <c r="F579" s="5">
        <v>204785.28000000003</v>
      </c>
      <c r="G579" s="6">
        <f t="shared" ref="G579:G642" si="9">E579/F579</f>
        <v>1.1124999999999998</v>
      </c>
      <c r="H579" s="1">
        <v>2019</v>
      </c>
    </row>
    <row r="580" spans="1:8" x14ac:dyDescent="0.25">
      <c r="A580" s="2" t="s">
        <v>134</v>
      </c>
      <c r="B580" s="3" t="s">
        <v>135</v>
      </c>
      <c r="C580" s="1" t="s">
        <v>136</v>
      </c>
      <c r="D580" s="1" t="s">
        <v>171</v>
      </c>
      <c r="E580" s="4">
        <v>173121.16500000001</v>
      </c>
      <c r="F580" s="5">
        <v>539148.77100000007</v>
      </c>
      <c r="G580" s="6">
        <f t="shared" si="9"/>
        <v>0.32110091743119262</v>
      </c>
      <c r="H580" s="1">
        <v>2019</v>
      </c>
    </row>
    <row r="581" spans="1:8" x14ac:dyDescent="0.25">
      <c r="A581" s="2" t="s">
        <v>137</v>
      </c>
      <c r="B581" s="3" t="s">
        <v>138</v>
      </c>
      <c r="C581" s="1" t="s">
        <v>139</v>
      </c>
      <c r="D581" s="1" t="s">
        <v>171</v>
      </c>
      <c r="E581" s="4">
        <v>246179.48400000003</v>
      </c>
      <c r="F581" s="5">
        <v>299154.81600000005</v>
      </c>
      <c r="G581" s="6">
        <f t="shared" si="9"/>
        <v>0.82291666666666663</v>
      </c>
      <c r="H581" s="1">
        <v>2019</v>
      </c>
    </row>
    <row r="582" spans="1:8" x14ac:dyDescent="0.25">
      <c r="A582" s="2" t="s">
        <v>140</v>
      </c>
      <c r="B582" s="3" t="s">
        <v>141</v>
      </c>
      <c r="C582" s="1" t="s">
        <v>142</v>
      </c>
      <c r="D582" s="1" t="s">
        <v>171</v>
      </c>
      <c r="E582" s="4">
        <v>527493.91500000004</v>
      </c>
      <c r="F582" s="5">
        <v>389533.96799999999</v>
      </c>
      <c r="G582" s="6">
        <f t="shared" si="9"/>
        <v>1.3541666666666667</v>
      </c>
      <c r="H582" s="1">
        <v>2019</v>
      </c>
    </row>
    <row r="583" spans="1:8" x14ac:dyDescent="0.25">
      <c r="A583" s="2" t="s">
        <v>143</v>
      </c>
      <c r="B583" s="3" t="s">
        <v>144</v>
      </c>
      <c r="C583" s="1" t="s">
        <v>145</v>
      </c>
      <c r="D583" s="1" t="s">
        <v>171</v>
      </c>
      <c r="E583" s="4">
        <v>548290.701</v>
      </c>
      <c r="F583" s="5">
        <v>1035660.213</v>
      </c>
      <c r="G583" s="6">
        <f t="shared" si="9"/>
        <v>0.52941176470588236</v>
      </c>
      <c r="H583" s="1">
        <v>2019</v>
      </c>
    </row>
    <row r="584" spans="1:8" x14ac:dyDescent="0.25">
      <c r="A584" s="2" t="s">
        <v>143</v>
      </c>
      <c r="B584" s="3" t="s">
        <v>144</v>
      </c>
      <c r="C584" s="1" t="s">
        <v>146</v>
      </c>
      <c r="D584" s="1" t="s">
        <v>171</v>
      </c>
      <c r="E584" s="4">
        <v>280967.03100000002</v>
      </c>
      <c r="F584" s="5">
        <v>751423.45500000007</v>
      </c>
      <c r="G584" s="6">
        <f t="shared" si="9"/>
        <v>0.37391304347826088</v>
      </c>
      <c r="H584" s="1">
        <v>2019</v>
      </c>
    </row>
    <row r="585" spans="1:8" x14ac:dyDescent="0.25">
      <c r="A585" s="2" t="s">
        <v>147</v>
      </c>
      <c r="B585" s="3" t="s">
        <v>148</v>
      </c>
      <c r="C585" s="1" t="s">
        <v>149</v>
      </c>
      <c r="D585" s="1" t="s">
        <v>171</v>
      </c>
      <c r="E585" s="4">
        <v>251347.63500000004</v>
      </c>
      <c r="F585" s="5">
        <v>374736.47399999999</v>
      </c>
      <c r="G585" s="6">
        <f t="shared" si="9"/>
        <v>0.67073170731707332</v>
      </c>
      <c r="H585" s="1">
        <v>2019</v>
      </c>
    </row>
    <row r="586" spans="1:8" x14ac:dyDescent="0.25">
      <c r="A586" s="2" t="s">
        <v>150</v>
      </c>
      <c r="B586" s="3" t="s">
        <v>151</v>
      </c>
      <c r="C586" s="1" t="s">
        <v>152</v>
      </c>
      <c r="D586" s="1" t="s">
        <v>171</v>
      </c>
      <c r="E586" s="4">
        <v>189682.614</v>
      </c>
      <c r="F586" s="5">
        <v>256989.348</v>
      </c>
      <c r="G586" s="6">
        <f t="shared" si="9"/>
        <v>0.73809523809523814</v>
      </c>
      <c r="H586" s="1">
        <v>2019</v>
      </c>
    </row>
    <row r="587" spans="1:8" x14ac:dyDescent="0.25">
      <c r="A587" s="2" t="s">
        <v>153</v>
      </c>
      <c r="B587" s="3" t="s">
        <v>154</v>
      </c>
      <c r="C587" s="1" t="s">
        <v>155</v>
      </c>
      <c r="D587" s="1" t="s">
        <v>171</v>
      </c>
      <c r="E587" s="4">
        <v>405970.92900000006</v>
      </c>
      <c r="F587" s="5">
        <v>361358.73900000006</v>
      </c>
      <c r="G587" s="6">
        <f t="shared" si="9"/>
        <v>1.1234567901234567</v>
      </c>
      <c r="H587" s="1">
        <v>2019</v>
      </c>
    </row>
    <row r="588" spans="1:8" x14ac:dyDescent="0.25">
      <c r="A588" s="2" t="s">
        <v>156</v>
      </c>
      <c r="B588" s="3" t="s">
        <v>157</v>
      </c>
      <c r="C588" s="1" t="s">
        <v>158</v>
      </c>
      <c r="D588" s="1" t="s">
        <v>171</v>
      </c>
      <c r="E588" s="4">
        <v>89603.900999999998</v>
      </c>
      <c r="F588" s="5">
        <v>255698.93700000001</v>
      </c>
      <c r="G588" s="6">
        <f t="shared" si="9"/>
        <v>0.3504273504273504</v>
      </c>
      <c r="H588" s="1">
        <v>2019</v>
      </c>
    </row>
    <row r="589" spans="1:8" x14ac:dyDescent="0.25">
      <c r="A589" s="2" t="s">
        <v>159</v>
      </c>
      <c r="B589" s="3" t="s">
        <v>160</v>
      </c>
      <c r="C589" s="1" t="s">
        <v>161</v>
      </c>
      <c r="D589" s="1" t="s">
        <v>171</v>
      </c>
      <c r="E589" s="4">
        <v>449668.20600000006</v>
      </c>
      <c r="F589" s="5">
        <v>524612.90700000012</v>
      </c>
      <c r="G589" s="6">
        <f t="shared" si="9"/>
        <v>0.8571428571428571</v>
      </c>
      <c r="H589" s="1">
        <v>2019</v>
      </c>
    </row>
    <row r="590" spans="1:8" x14ac:dyDescent="0.25">
      <c r="A590" s="2" t="s">
        <v>162</v>
      </c>
      <c r="B590" s="3" t="s">
        <v>163</v>
      </c>
      <c r="C590" s="1" t="s">
        <v>164</v>
      </c>
      <c r="D590" s="1" t="s">
        <v>171</v>
      </c>
      <c r="E590" s="4">
        <v>28021.059000000001</v>
      </c>
      <c r="F590" s="5">
        <v>67080.717000000004</v>
      </c>
      <c r="G590" s="6">
        <f t="shared" si="9"/>
        <v>0.41772151898734178</v>
      </c>
      <c r="H590" s="1">
        <v>2019</v>
      </c>
    </row>
    <row r="591" spans="1:8" x14ac:dyDescent="0.25">
      <c r="A591" s="2" t="s">
        <v>165</v>
      </c>
      <c r="B591" s="3" t="s">
        <v>166</v>
      </c>
      <c r="C591" s="1" t="s">
        <v>167</v>
      </c>
      <c r="D591" s="1" t="s">
        <v>171</v>
      </c>
      <c r="E591" s="4">
        <v>293649.05700000003</v>
      </c>
      <c r="F591" s="5">
        <v>918594.48600000003</v>
      </c>
      <c r="G591" s="6">
        <f t="shared" si="9"/>
        <v>0.31967213114754101</v>
      </c>
      <c r="H591" s="1">
        <v>2019</v>
      </c>
    </row>
    <row r="592" spans="1:8" x14ac:dyDescent="0.25">
      <c r="A592" s="2" t="s">
        <v>8</v>
      </c>
      <c r="B592" s="3" t="s">
        <v>9</v>
      </c>
      <c r="C592" s="1" t="s">
        <v>10</v>
      </c>
      <c r="D592" s="1" t="s">
        <v>11</v>
      </c>
      <c r="E592" s="4">
        <v>232975.899</v>
      </c>
      <c r="F592" s="5">
        <v>386399.05200000003</v>
      </c>
      <c r="G592" s="6">
        <f t="shared" si="9"/>
        <v>0.6029411764705882</v>
      </c>
      <c r="H592" s="1">
        <v>2018</v>
      </c>
    </row>
    <row r="593" spans="1:8" x14ac:dyDescent="0.25">
      <c r="A593" s="2" t="s">
        <v>12</v>
      </c>
      <c r="B593" s="3" t="s">
        <v>13</v>
      </c>
      <c r="C593" s="1" t="s">
        <v>14</v>
      </c>
      <c r="D593" s="1" t="s">
        <v>11</v>
      </c>
      <c r="E593" s="4">
        <v>128224.78199999999</v>
      </c>
      <c r="F593" s="5">
        <v>314456.01299999998</v>
      </c>
      <c r="G593" s="6">
        <f t="shared" si="9"/>
        <v>0.40776699029126212</v>
      </c>
      <c r="H593" s="1">
        <v>2018</v>
      </c>
    </row>
    <row r="594" spans="1:8" x14ac:dyDescent="0.25">
      <c r="A594" s="2" t="s">
        <v>15</v>
      </c>
      <c r="B594" s="3" t="s">
        <v>16</v>
      </c>
      <c r="C594" s="1" t="s">
        <v>17</v>
      </c>
      <c r="D594" s="1" t="s">
        <v>11</v>
      </c>
      <c r="E594" s="4">
        <v>343494.10800000001</v>
      </c>
      <c r="F594" s="5">
        <v>257620.58100000003</v>
      </c>
      <c r="G594" s="6">
        <f t="shared" si="9"/>
        <v>1.3333333333333333</v>
      </c>
      <c r="H594" s="1">
        <v>2018</v>
      </c>
    </row>
    <row r="595" spans="1:8" x14ac:dyDescent="0.25">
      <c r="A595" s="2" t="s">
        <v>18</v>
      </c>
      <c r="B595" s="3" t="s">
        <v>19</v>
      </c>
      <c r="C595" s="1" t="s">
        <v>20</v>
      </c>
      <c r="D595" s="1" t="s">
        <v>11</v>
      </c>
      <c r="E595" s="4">
        <v>256430.98799999998</v>
      </c>
      <c r="F595" s="5">
        <v>308882.78100000002</v>
      </c>
      <c r="G595" s="6">
        <f t="shared" si="9"/>
        <v>0.83018867924528295</v>
      </c>
      <c r="H595" s="1">
        <v>2018</v>
      </c>
    </row>
    <row r="596" spans="1:8" x14ac:dyDescent="0.25">
      <c r="A596" s="2" t="s">
        <v>21</v>
      </c>
      <c r="B596" s="3" t="s">
        <v>22</v>
      </c>
      <c r="C596" s="1" t="s">
        <v>23</v>
      </c>
      <c r="D596" s="1" t="s">
        <v>11</v>
      </c>
      <c r="E596" s="4">
        <v>148680.63</v>
      </c>
      <c r="F596" s="5">
        <v>215586.9135</v>
      </c>
      <c r="G596" s="6">
        <f t="shared" si="9"/>
        <v>0.68965517241379315</v>
      </c>
      <c r="H596" s="1">
        <v>2018</v>
      </c>
    </row>
    <row r="597" spans="1:8" x14ac:dyDescent="0.25">
      <c r="A597" s="2" t="s">
        <v>21</v>
      </c>
      <c r="B597" s="3" t="s">
        <v>22</v>
      </c>
      <c r="C597" s="1" t="s">
        <v>24</v>
      </c>
      <c r="D597" s="1" t="s">
        <v>11</v>
      </c>
      <c r="E597" s="4">
        <v>136452.9375</v>
      </c>
      <c r="F597" s="5">
        <v>316570.815</v>
      </c>
      <c r="G597" s="6">
        <f t="shared" si="9"/>
        <v>0.43103448275862066</v>
      </c>
      <c r="H597" s="1">
        <v>2018</v>
      </c>
    </row>
    <row r="598" spans="1:8" x14ac:dyDescent="0.25">
      <c r="A598" s="2" t="s">
        <v>21</v>
      </c>
      <c r="B598" s="3" t="s">
        <v>22</v>
      </c>
      <c r="C598" s="1" t="s">
        <v>25</v>
      </c>
      <c r="D598" s="1" t="s">
        <v>11</v>
      </c>
      <c r="E598" s="4">
        <v>294516.37124999997</v>
      </c>
      <c r="F598" s="5">
        <v>282371.36625000002</v>
      </c>
      <c r="G598" s="6">
        <f t="shared" si="9"/>
        <v>1.0430107526881718</v>
      </c>
      <c r="H598" s="1">
        <v>2018</v>
      </c>
    </row>
    <row r="599" spans="1:8" x14ac:dyDescent="0.25">
      <c r="A599" s="2" t="s">
        <v>21</v>
      </c>
      <c r="B599" s="3" t="s">
        <v>22</v>
      </c>
      <c r="C599" s="1" t="s">
        <v>26</v>
      </c>
      <c r="D599" s="1" t="s">
        <v>11</v>
      </c>
      <c r="E599" s="4">
        <v>150723.639</v>
      </c>
      <c r="F599" s="5">
        <v>393936.78374999994</v>
      </c>
      <c r="G599" s="6">
        <f t="shared" si="9"/>
        <v>0.38260869565217398</v>
      </c>
      <c r="H599" s="1">
        <v>2018</v>
      </c>
    </row>
    <row r="600" spans="1:8" x14ac:dyDescent="0.25">
      <c r="A600" s="2" t="s">
        <v>27</v>
      </c>
      <c r="B600" s="3" t="s">
        <v>28</v>
      </c>
      <c r="C600" s="1" t="s">
        <v>29</v>
      </c>
      <c r="D600" s="1" t="s">
        <v>11</v>
      </c>
      <c r="E600" s="4">
        <v>146271.177</v>
      </c>
      <c r="F600" s="5">
        <v>117401.86575000001</v>
      </c>
      <c r="G600" s="6">
        <f t="shared" si="9"/>
        <v>1.2459016393442621</v>
      </c>
      <c r="H600" s="1">
        <v>2018</v>
      </c>
    </row>
    <row r="601" spans="1:8" x14ac:dyDescent="0.25">
      <c r="A601" s="2" t="s">
        <v>30</v>
      </c>
      <c r="B601" s="3" t="s">
        <v>31</v>
      </c>
      <c r="C601" s="1" t="s">
        <v>32</v>
      </c>
      <c r="D601" s="1" t="s">
        <v>11</v>
      </c>
      <c r="E601" s="4">
        <v>302215.212</v>
      </c>
      <c r="F601" s="5">
        <v>214069.10850000003</v>
      </c>
      <c r="G601" s="6">
        <f t="shared" si="9"/>
        <v>1.4117647058823528</v>
      </c>
      <c r="H601" s="1">
        <v>2018</v>
      </c>
    </row>
    <row r="602" spans="1:8" x14ac:dyDescent="0.25">
      <c r="A602" s="2" t="s">
        <v>33</v>
      </c>
      <c r="B602" s="3" t="s">
        <v>34</v>
      </c>
      <c r="C602" s="1" t="s">
        <v>35</v>
      </c>
      <c r="D602" s="1" t="s">
        <v>11</v>
      </c>
      <c r="E602" s="4">
        <v>198851.76</v>
      </c>
      <c r="F602" s="5">
        <v>248564.7</v>
      </c>
      <c r="G602" s="6">
        <f t="shared" si="9"/>
        <v>0.8</v>
      </c>
      <c r="H602" s="1">
        <v>2018</v>
      </c>
    </row>
    <row r="603" spans="1:8" x14ac:dyDescent="0.25">
      <c r="A603" s="2" t="s">
        <v>36</v>
      </c>
      <c r="B603" s="3" t="s">
        <v>37</v>
      </c>
      <c r="C603" s="1" t="s">
        <v>38</v>
      </c>
      <c r="D603" s="1" t="s">
        <v>11</v>
      </c>
      <c r="E603" s="4">
        <v>57048.117750000005</v>
      </c>
      <c r="F603" s="5">
        <v>80452.473750000005</v>
      </c>
      <c r="G603" s="6">
        <f t="shared" si="9"/>
        <v>0.70909090909090911</v>
      </c>
      <c r="H603" s="1">
        <v>2018</v>
      </c>
    </row>
    <row r="604" spans="1:8" x14ac:dyDescent="0.25">
      <c r="A604" s="2" t="s">
        <v>36</v>
      </c>
      <c r="B604" s="3" t="s">
        <v>37</v>
      </c>
      <c r="C604" s="1" t="s">
        <v>39</v>
      </c>
      <c r="D604" s="1" t="s">
        <v>11</v>
      </c>
      <c r="E604" s="4">
        <v>62725.320000000007</v>
      </c>
      <c r="F604" s="5">
        <v>237460.14</v>
      </c>
      <c r="G604" s="6">
        <f t="shared" si="9"/>
        <v>0.26415094339622641</v>
      </c>
      <c r="H604" s="1">
        <v>2018</v>
      </c>
    </row>
    <row r="605" spans="1:8" x14ac:dyDescent="0.25">
      <c r="A605" s="2" t="s">
        <v>40</v>
      </c>
      <c r="B605" s="3" t="s">
        <v>41</v>
      </c>
      <c r="C605" s="1" t="s">
        <v>42</v>
      </c>
      <c r="D605" s="1" t="s">
        <v>11</v>
      </c>
      <c r="E605" s="4">
        <v>124084.06200000001</v>
      </c>
      <c r="F605" s="5">
        <v>134424.40050000002</v>
      </c>
      <c r="G605" s="6">
        <f t="shared" si="9"/>
        <v>0.92307692307692302</v>
      </c>
      <c r="H605" s="1">
        <v>2018</v>
      </c>
    </row>
    <row r="606" spans="1:8" x14ac:dyDescent="0.25">
      <c r="A606" s="2" t="s">
        <v>43</v>
      </c>
      <c r="B606" s="3" t="s">
        <v>44</v>
      </c>
      <c r="C606" s="1" t="s">
        <v>45</v>
      </c>
      <c r="D606" s="1" t="s">
        <v>11</v>
      </c>
      <c r="E606" s="4">
        <v>493240.10399999999</v>
      </c>
      <c r="F606" s="5">
        <v>148999.61475000001</v>
      </c>
      <c r="G606" s="6">
        <f t="shared" si="9"/>
        <v>3.3103448275862069</v>
      </c>
      <c r="H606" s="1">
        <v>2018</v>
      </c>
    </row>
    <row r="607" spans="1:8" x14ac:dyDescent="0.25">
      <c r="A607" s="2" t="s">
        <v>46</v>
      </c>
      <c r="B607" s="3" t="s">
        <v>47</v>
      </c>
      <c r="C607" s="1" t="s">
        <v>48</v>
      </c>
      <c r="D607" s="1" t="s">
        <v>11</v>
      </c>
      <c r="E607" s="4">
        <v>236885.63399999999</v>
      </c>
      <c r="F607" s="5">
        <v>259916.18175000002</v>
      </c>
      <c r="G607" s="6">
        <f t="shared" si="9"/>
        <v>0.911392405063291</v>
      </c>
      <c r="H607" s="1">
        <v>2018</v>
      </c>
    </row>
    <row r="608" spans="1:8" x14ac:dyDescent="0.25">
      <c r="A608" s="2" t="s">
        <v>49</v>
      </c>
      <c r="B608" s="3" t="s">
        <v>50</v>
      </c>
      <c r="C608" s="1" t="s">
        <v>51</v>
      </c>
      <c r="D608" s="1" t="s">
        <v>11</v>
      </c>
      <c r="E608" s="4">
        <v>496245.79125000001</v>
      </c>
      <c r="F608" s="5">
        <v>175440.43124999999</v>
      </c>
      <c r="G608" s="6">
        <f t="shared" si="9"/>
        <v>2.8285714285714287</v>
      </c>
      <c r="H608" s="1">
        <v>2018</v>
      </c>
    </row>
    <row r="609" spans="1:8" x14ac:dyDescent="0.25">
      <c r="A609" s="2" t="s">
        <v>52</v>
      </c>
      <c r="B609" s="3" t="s">
        <v>53</v>
      </c>
      <c r="C609" s="1" t="s">
        <v>54</v>
      </c>
      <c r="D609" s="1" t="s">
        <v>11</v>
      </c>
      <c r="E609" s="4">
        <v>97352.887500000012</v>
      </c>
      <c r="F609" s="5">
        <v>115053.41250000001</v>
      </c>
      <c r="G609" s="6">
        <f t="shared" si="9"/>
        <v>0.84615384615384626</v>
      </c>
      <c r="H609" s="1">
        <v>2018</v>
      </c>
    </row>
    <row r="610" spans="1:8" x14ac:dyDescent="0.25">
      <c r="A610" s="2" t="s">
        <v>52</v>
      </c>
      <c r="B610" s="3" t="s">
        <v>53</v>
      </c>
      <c r="C610" s="1" t="s">
        <v>55</v>
      </c>
      <c r="D610" s="1" t="s">
        <v>11</v>
      </c>
      <c r="E610" s="4">
        <v>92975.42475000002</v>
      </c>
      <c r="F610" s="5">
        <v>96974.367750000005</v>
      </c>
      <c r="G610" s="6">
        <f t="shared" si="9"/>
        <v>0.95876288659793829</v>
      </c>
      <c r="H610" s="1">
        <v>2018</v>
      </c>
    </row>
    <row r="611" spans="1:8" x14ac:dyDescent="0.25">
      <c r="A611" s="2" t="s">
        <v>56</v>
      </c>
      <c r="B611" s="3" t="s">
        <v>57</v>
      </c>
      <c r="C611" s="1" t="s">
        <v>58</v>
      </c>
      <c r="D611" s="1" t="s">
        <v>11</v>
      </c>
      <c r="E611" s="4">
        <v>230190.09299999999</v>
      </c>
      <c r="F611" s="5">
        <v>101439.702</v>
      </c>
      <c r="G611" s="6">
        <f t="shared" si="9"/>
        <v>2.2692307692307692</v>
      </c>
      <c r="H611" s="1">
        <v>2018</v>
      </c>
    </row>
    <row r="612" spans="1:8" x14ac:dyDescent="0.25">
      <c r="A612" s="2" t="s">
        <v>59</v>
      </c>
      <c r="B612" s="3" t="s">
        <v>60</v>
      </c>
      <c r="C612" s="1" t="s">
        <v>61</v>
      </c>
      <c r="D612" s="1" t="s">
        <v>11</v>
      </c>
      <c r="E612" s="4">
        <v>27952.857</v>
      </c>
      <c r="F612" s="5">
        <v>22068.045000000002</v>
      </c>
      <c r="G612" s="6">
        <f t="shared" si="9"/>
        <v>1.2666666666666666</v>
      </c>
      <c r="H612" s="1">
        <v>2018</v>
      </c>
    </row>
    <row r="613" spans="1:8" x14ac:dyDescent="0.25">
      <c r="A613" s="2" t="s">
        <v>62</v>
      </c>
      <c r="B613" s="3" t="s">
        <v>63</v>
      </c>
      <c r="C613" s="1" t="s">
        <v>64</v>
      </c>
      <c r="D613" s="1" t="s">
        <v>11</v>
      </c>
      <c r="E613" s="4">
        <v>182780.7795</v>
      </c>
      <c r="F613" s="5">
        <v>447497.77049999998</v>
      </c>
      <c r="G613" s="6">
        <f t="shared" si="9"/>
        <v>0.40845070422535212</v>
      </c>
      <c r="H613" s="1">
        <v>2018</v>
      </c>
    </row>
    <row r="614" spans="1:8" x14ac:dyDescent="0.25">
      <c r="A614" s="2" t="s">
        <v>65</v>
      </c>
      <c r="B614" s="3" t="s">
        <v>66</v>
      </c>
      <c r="C614" s="1" t="s">
        <v>67</v>
      </c>
      <c r="D614" s="1" t="s">
        <v>11</v>
      </c>
      <c r="E614" s="4">
        <v>207497.29499999998</v>
      </c>
      <c r="F614" s="5">
        <v>154220.96250000002</v>
      </c>
      <c r="G614" s="6">
        <f t="shared" si="9"/>
        <v>1.3454545454545452</v>
      </c>
      <c r="H614" s="1">
        <v>2018</v>
      </c>
    </row>
    <row r="615" spans="1:8" x14ac:dyDescent="0.25">
      <c r="A615" s="2" t="s">
        <v>68</v>
      </c>
      <c r="B615" s="3" t="s">
        <v>69</v>
      </c>
      <c r="C615" s="1" t="s">
        <v>70</v>
      </c>
      <c r="D615" s="1" t="s">
        <v>11</v>
      </c>
      <c r="E615" s="4">
        <v>244553.62049999999</v>
      </c>
      <c r="F615" s="5">
        <v>151390.3365</v>
      </c>
      <c r="G615" s="6">
        <f t="shared" si="9"/>
        <v>1.6153846153846152</v>
      </c>
      <c r="H615" s="1">
        <v>2018</v>
      </c>
    </row>
    <row r="616" spans="1:8" x14ac:dyDescent="0.25">
      <c r="A616" s="2" t="s">
        <v>71</v>
      </c>
      <c r="B616" s="3" t="s">
        <v>72</v>
      </c>
      <c r="C616" s="1" t="s">
        <v>73</v>
      </c>
      <c r="D616" s="1" t="s">
        <v>11</v>
      </c>
      <c r="E616" s="4">
        <v>288271.49400000006</v>
      </c>
      <c r="F616" s="5">
        <v>267680.67300000001</v>
      </c>
      <c r="G616" s="6">
        <f t="shared" si="9"/>
        <v>1.0769230769230771</v>
      </c>
      <c r="H616" s="1">
        <v>2018</v>
      </c>
    </row>
    <row r="617" spans="1:8" x14ac:dyDescent="0.25">
      <c r="A617" s="2" t="s">
        <v>71</v>
      </c>
      <c r="B617" s="3" t="s">
        <v>72</v>
      </c>
      <c r="C617" s="1" t="s">
        <v>74</v>
      </c>
      <c r="D617" s="1" t="s">
        <v>11</v>
      </c>
      <c r="E617" s="4">
        <v>413150.54400000005</v>
      </c>
      <c r="F617" s="5">
        <v>703647.02025000018</v>
      </c>
      <c r="G617" s="6">
        <f t="shared" si="9"/>
        <v>0.58715596330275222</v>
      </c>
      <c r="H617" s="1">
        <v>2018</v>
      </c>
    </row>
    <row r="618" spans="1:8" x14ac:dyDescent="0.25">
      <c r="A618" s="2" t="s">
        <v>75</v>
      </c>
      <c r="B618" s="3" t="s">
        <v>76</v>
      </c>
      <c r="C618" s="1" t="s">
        <v>77</v>
      </c>
      <c r="D618" s="1" t="s">
        <v>11</v>
      </c>
      <c r="E618" s="4">
        <v>165967.19100000002</v>
      </c>
      <c r="F618" s="5">
        <v>229800.72600000002</v>
      </c>
      <c r="G618" s="6">
        <f t="shared" si="9"/>
        <v>0.72222222222222221</v>
      </c>
      <c r="H618" s="1">
        <v>2018</v>
      </c>
    </row>
    <row r="619" spans="1:8" x14ac:dyDescent="0.25">
      <c r="A619" s="2" t="s">
        <v>78</v>
      </c>
      <c r="B619" s="3" t="s">
        <v>79</v>
      </c>
      <c r="C619" s="1" t="s">
        <v>80</v>
      </c>
      <c r="D619" s="1" t="s">
        <v>11</v>
      </c>
      <c r="E619" s="4">
        <v>107365.31099999999</v>
      </c>
      <c r="F619" s="5">
        <v>79356.968999999997</v>
      </c>
      <c r="G619" s="6">
        <f t="shared" si="9"/>
        <v>1.3529411764705881</v>
      </c>
      <c r="H619" s="1">
        <v>2018</v>
      </c>
    </row>
    <row r="620" spans="1:8" x14ac:dyDescent="0.25">
      <c r="A620" s="2" t="s">
        <v>81</v>
      </c>
      <c r="B620" s="3" t="s">
        <v>82</v>
      </c>
      <c r="C620" s="1" t="s">
        <v>83</v>
      </c>
      <c r="D620" s="1" t="s">
        <v>11</v>
      </c>
      <c r="E620" s="4">
        <v>143141.90400000001</v>
      </c>
      <c r="F620" s="5">
        <v>101041.34400000001</v>
      </c>
      <c r="G620" s="6">
        <f t="shared" si="9"/>
        <v>1.4166666666666665</v>
      </c>
      <c r="H620" s="1">
        <v>2018</v>
      </c>
    </row>
    <row r="621" spans="1:8" x14ac:dyDescent="0.25">
      <c r="A621" s="2" t="s">
        <v>84</v>
      </c>
      <c r="B621" s="3" t="s">
        <v>85</v>
      </c>
      <c r="C621" s="1" t="s">
        <v>86</v>
      </c>
      <c r="D621" s="1" t="s">
        <v>11</v>
      </c>
      <c r="E621" s="4">
        <v>55851.660000000011</v>
      </c>
      <c r="F621" s="5">
        <v>19548.081000000006</v>
      </c>
      <c r="G621" s="6">
        <f t="shared" si="9"/>
        <v>2.8571428571428568</v>
      </c>
      <c r="H621" s="1">
        <v>2018</v>
      </c>
    </row>
    <row r="622" spans="1:8" x14ac:dyDescent="0.25">
      <c r="A622" s="2" t="s">
        <v>87</v>
      </c>
      <c r="B622" s="3" t="s">
        <v>88</v>
      </c>
      <c r="C622" s="1" t="s">
        <v>89</v>
      </c>
      <c r="D622" s="1" t="s">
        <v>11</v>
      </c>
      <c r="E622" s="4">
        <v>124792.34625</v>
      </c>
      <c r="F622" s="5">
        <v>227399.38649999999</v>
      </c>
      <c r="G622" s="6">
        <f t="shared" si="9"/>
        <v>0.54878048780487809</v>
      </c>
      <c r="H622" s="1">
        <v>2018</v>
      </c>
    </row>
    <row r="623" spans="1:8" x14ac:dyDescent="0.25">
      <c r="A623" s="2" t="s">
        <v>90</v>
      </c>
      <c r="B623" s="3" t="s">
        <v>91</v>
      </c>
      <c r="C623" s="1" t="s">
        <v>92</v>
      </c>
      <c r="D623" s="1" t="s">
        <v>11</v>
      </c>
      <c r="E623" s="4">
        <v>59832.73575</v>
      </c>
      <c r="F623" s="5">
        <v>65623.000500000009</v>
      </c>
      <c r="G623" s="6">
        <f t="shared" si="9"/>
        <v>0.91176470588235281</v>
      </c>
      <c r="H623" s="1">
        <v>2018</v>
      </c>
    </row>
    <row r="624" spans="1:8" x14ac:dyDescent="0.25">
      <c r="A624" s="2" t="s">
        <v>93</v>
      </c>
      <c r="B624" s="3" t="s">
        <v>94</v>
      </c>
      <c r="C624" s="1" t="s">
        <v>95</v>
      </c>
      <c r="D624" s="1" t="s">
        <v>11</v>
      </c>
      <c r="E624" s="4">
        <v>330737.74200000003</v>
      </c>
      <c r="F624" s="5">
        <v>303553.81800000003</v>
      </c>
      <c r="G624" s="6">
        <f t="shared" si="9"/>
        <v>1.0895522388059702</v>
      </c>
      <c r="H624" s="1">
        <v>2018</v>
      </c>
    </row>
    <row r="625" spans="1:8" x14ac:dyDescent="0.25">
      <c r="A625" s="2" t="s">
        <v>96</v>
      </c>
      <c r="B625" s="3" t="s">
        <v>97</v>
      </c>
      <c r="C625" s="1" t="s">
        <v>98</v>
      </c>
      <c r="D625" s="1" t="s">
        <v>11</v>
      </c>
      <c r="E625" s="4">
        <v>135199.66500000001</v>
      </c>
      <c r="F625" s="5">
        <v>160777.98000000001</v>
      </c>
      <c r="G625" s="6">
        <f t="shared" si="9"/>
        <v>0.84090909090909094</v>
      </c>
      <c r="H625" s="1">
        <v>2018</v>
      </c>
    </row>
    <row r="626" spans="1:8" x14ac:dyDescent="0.25">
      <c r="A626" s="2" t="s">
        <v>99</v>
      </c>
      <c r="B626" s="3" t="s">
        <v>100</v>
      </c>
      <c r="C626" s="1" t="s">
        <v>101</v>
      </c>
      <c r="D626" s="1" t="s">
        <v>11</v>
      </c>
      <c r="E626" s="4">
        <v>39959.831249999996</v>
      </c>
      <c r="F626" s="5">
        <v>45820.606499999994</v>
      </c>
      <c r="G626" s="6">
        <f t="shared" si="9"/>
        <v>0.87209302325581395</v>
      </c>
      <c r="H626" s="1">
        <v>2018</v>
      </c>
    </row>
    <row r="627" spans="1:8" x14ac:dyDescent="0.25">
      <c r="A627" s="2" t="s">
        <v>102</v>
      </c>
      <c r="B627" s="3" t="s">
        <v>103</v>
      </c>
      <c r="C627" s="1" t="s">
        <v>104</v>
      </c>
      <c r="D627" s="1" t="s">
        <v>11</v>
      </c>
      <c r="E627" s="4">
        <v>137001.61800000002</v>
      </c>
      <c r="F627" s="5">
        <v>291567.54599999997</v>
      </c>
      <c r="G627" s="6">
        <f t="shared" si="9"/>
        <v>0.46987951807228928</v>
      </c>
      <c r="H627" s="1">
        <v>2018</v>
      </c>
    </row>
    <row r="628" spans="1:8" x14ac:dyDescent="0.25">
      <c r="A628" s="2" t="s">
        <v>105</v>
      </c>
      <c r="B628" s="3" t="s">
        <v>106</v>
      </c>
      <c r="C628" s="1" t="s">
        <v>107</v>
      </c>
      <c r="D628" s="1" t="s">
        <v>11</v>
      </c>
      <c r="E628" s="4">
        <v>20182.12875</v>
      </c>
      <c r="F628" s="5">
        <v>19605.496500000005</v>
      </c>
      <c r="G628" s="6">
        <f t="shared" si="9"/>
        <v>1.029411764705882</v>
      </c>
      <c r="H628" s="1">
        <v>2018</v>
      </c>
    </row>
    <row r="629" spans="1:8" x14ac:dyDescent="0.25">
      <c r="A629" s="2" t="s">
        <v>108</v>
      </c>
      <c r="B629" s="3" t="s">
        <v>109</v>
      </c>
      <c r="C629" s="1" t="s">
        <v>110</v>
      </c>
      <c r="D629" s="1" t="s">
        <v>11</v>
      </c>
      <c r="E629" s="4">
        <v>52566.117749999998</v>
      </c>
      <c r="F629" s="5">
        <v>195763.47300000003</v>
      </c>
      <c r="G629" s="6">
        <f t="shared" si="9"/>
        <v>0.26851851851851849</v>
      </c>
      <c r="H629" s="1">
        <v>2018</v>
      </c>
    </row>
    <row r="630" spans="1:8" x14ac:dyDescent="0.25">
      <c r="A630" s="2" t="s">
        <v>111</v>
      </c>
      <c r="B630" s="3" t="s">
        <v>112</v>
      </c>
      <c r="C630" s="1" t="s">
        <v>113</v>
      </c>
      <c r="D630" s="1" t="s">
        <v>11</v>
      </c>
      <c r="E630" s="4">
        <v>151904.943</v>
      </c>
      <c r="F630" s="5">
        <v>344865.27600000001</v>
      </c>
      <c r="G630" s="6">
        <f t="shared" si="9"/>
        <v>0.44047619047619047</v>
      </c>
      <c r="H630" s="1">
        <v>2018</v>
      </c>
    </row>
    <row r="631" spans="1:8" x14ac:dyDescent="0.25">
      <c r="A631" s="2" t="s">
        <v>114</v>
      </c>
      <c r="B631" s="3" t="s">
        <v>115</v>
      </c>
      <c r="C631" s="1" t="s">
        <v>116</v>
      </c>
      <c r="D631" s="1" t="s">
        <v>11</v>
      </c>
      <c r="E631" s="4">
        <v>264431.2635</v>
      </c>
      <c r="F631" s="5">
        <v>323193.76650000003</v>
      </c>
      <c r="G631" s="6">
        <f t="shared" si="9"/>
        <v>0.81818181818181812</v>
      </c>
      <c r="H631" s="1">
        <v>2018</v>
      </c>
    </row>
    <row r="632" spans="1:8" x14ac:dyDescent="0.25">
      <c r="A632" s="2" t="s">
        <v>114</v>
      </c>
      <c r="B632" s="3" t="s">
        <v>115</v>
      </c>
      <c r="C632" s="1" t="s">
        <v>117</v>
      </c>
      <c r="D632" s="1" t="s">
        <v>11</v>
      </c>
      <c r="E632" s="4">
        <v>47639.096999999994</v>
      </c>
      <c r="F632" s="5">
        <v>98526.314249999996</v>
      </c>
      <c r="G632" s="6">
        <f t="shared" si="9"/>
        <v>0.48351648351648346</v>
      </c>
      <c r="H632" s="1">
        <v>2018</v>
      </c>
    </row>
    <row r="633" spans="1:8" x14ac:dyDescent="0.25">
      <c r="A633" s="2" t="s">
        <v>114</v>
      </c>
      <c r="B633" s="3" t="s">
        <v>115</v>
      </c>
      <c r="C633" s="1" t="s">
        <v>118</v>
      </c>
      <c r="D633" s="1" t="s">
        <v>11</v>
      </c>
      <c r="E633" s="4">
        <v>518103.13500000007</v>
      </c>
      <c r="F633" s="5">
        <v>743630.3820000001</v>
      </c>
      <c r="G633" s="6">
        <f t="shared" si="9"/>
        <v>0.69672131147540983</v>
      </c>
      <c r="H633" s="1">
        <v>2018</v>
      </c>
    </row>
    <row r="634" spans="1:8" x14ac:dyDescent="0.25">
      <c r="A634" s="2" t="s">
        <v>119</v>
      </c>
      <c r="B634" s="3" t="s">
        <v>120</v>
      </c>
      <c r="C634" s="1" t="s">
        <v>121</v>
      </c>
      <c r="D634" s="1" t="s">
        <v>11</v>
      </c>
      <c r="E634" s="4">
        <v>219106.80900000001</v>
      </c>
      <c r="F634" s="5">
        <v>126224.57475000001</v>
      </c>
      <c r="G634" s="6">
        <f t="shared" si="9"/>
        <v>1.7358490566037734</v>
      </c>
      <c r="H634" s="1">
        <v>2018</v>
      </c>
    </row>
    <row r="635" spans="1:8" x14ac:dyDescent="0.25">
      <c r="A635" s="2" t="s">
        <v>122</v>
      </c>
      <c r="B635" s="3" t="s">
        <v>123</v>
      </c>
      <c r="C635" s="1" t="s">
        <v>124</v>
      </c>
      <c r="D635" s="1" t="s">
        <v>11</v>
      </c>
      <c r="E635" s="4">
        <v>465758.88975000003</v>
      </c>
      <c r="F635" s="5">
        <v>437531.07825000002</v>
      </c>
      <c r="G635" s="6">
        <f t="shared" si="9"/>
        <v>1.064516129032258</v>
      </c>
      <c r="H635" s="1">
        <v>2018</v>
      </c>
    </row>
    <row r="636" spans="1:8" x14ac:dyDescent="0.25">
      <c r="A636" s="2" t="s">
        <v>125</v>
      </c>
      <c r="B636" s="3" t="s">
        <v>126</v>
      </c>
      <c r="C636" s="1" t="s">
        <v>127</v>
      </c>
      <c r="D636" s="1" t="s">
        <v>11</v>
      </c>
      <c r="E636" s="4">
        <v>113506.02900000001</v>
      </c>
      <c r="F636" s="5">
        <v>309958.77149999997</v>
      </c>
      <c r="G636" s="6">
        <f t="shared" si="9"/>
        <v>0.36619718309859162</v>
      </c>
      <c r="H636" s="1">
        <v>2018</v>
      </c>
    </row>
    <row r="637" spans="1:8" x14ac:dyDescent="0.25">
      <c r="A637" s="2" t="s">
        <v>128</v>
      </c>
      <c r="B637" s="3" t="s">
        <v>129</v>
      </c>
      <c r="C637" s="1" t="s">
        <v>130</v>
      </c>
      <c r="D637" s="1" t="s">
        <v>11</v>
      </c>
      <c r="E637" s="4">
        <v>89712.927000000025</v>
      </c>
      <c r="F637" s="5">
        <v>226920.93300000005</v>
      </c>
      <c r="G637" s="6">
        <f t="shared" si="9"/>
        <v>0.39534883720930236</v>
      </c>
      <c r="H637" s="1">
        <v>2018</v>
      </c>
    </row>
    <row r="638" spans="1:8" x14ac:dyDescent="0.25">
      <c r="A638" s="2" t="s">
        <v>131</v>
      </c>
      <c r="B638" s="3" t="s">
        <v>132</v>
      </c>
      <c r="C638" s="1" t="s">
        <v>133</v>
      </c>
      <c r="D638" s="1" t="s">
        <v>11</v>
      </c>
      <c r="E638" s="4">
        <v>30992.456249999999</v>
      </c>
      <c r="F638" s="5">
        <v>67297.904999999999</v>
      </c>
      <c r="G638" s="6">
        <f t="shared" si="9"/>
        <v>0.46052631578947367</v>
      </c>
      <c r="H638" s="1">
        <v>2018</v>
      </c>
    </row>
    <row r="639" spans="1:8" x14ac:dyDescent="0.25">
      <c r="A639" s="2" t="s">
        <v>134</v>
      </c>
      <c r="B639" s="3" t="s">
        <v>135</v>
      </c>
      <c r="C639" s="1" t="s">
        <v>136</v>
      </c>
      <c r="D639" s="1" t="s">
        <v>11</v>
      </c>
      <c r="E639" s="4">
        <v>268143.75</v>
      </c>
      <c r="F639" s="5">
        <v>254736.5625</v>
      </c>
      <c r="G639" s="6">
        <f t="shared" si="9"/>
        <v>1.0526315789473684</v>
      </c>
      <c r="H639" s="1">
        <v>2018</v>
      </c>
    </row>
    <row r="640" spans="1:8" x14ac:dyDescent="0.25">
      <c r="A640" s="2" t="s">
        <v>137</v>
      </c>
      <c r="B640" s="3" t="s">
        <v>138</v>
      </c>
      <c r="C640" s="1" t="s">
        <v>139</v>
      </c>
      <c r="D640" s="1" t="s">
        <v>11</v>
      </c>
      <c r="E640" s="4">
        <v>232785.09</v>
      </c>
      <c r="F640" s="5">
        <v>240676.11</v>
      </c>
      <c r="G640" s="6">
        <f t="shared" si="9"/>
        <v>0.96721311475409844</v>
      </c>
      <c r="H640" s="1">
        <v>2018</v>
      </c>
    </row>
    <row r="641" spans="1:8" x14ac:dyDescent="0.25">
      <c r="A641" s="2" t="s">
        <v>140</v>
      </c>
      <c r="B641" s="3" t="s">
        <v>141</v>
      </c>
      <c r="C641" s="1" t="s">
        <v>142</v>
      </c>
      <c r="D641" s="1" t="s">
        <v>11</v>
      </c>
      <c r="E641" s="4">
        <v>200753.96400000001</v>
      </c>
      <c r="F641" s="5">
        <v>351319.43700000003</v>
      </c>
      <c r="G641" s="6">
        <f t="shared" si="9"/>
        <v>0.5714285714285714</v>
      </c>
      <c r="H641" s="1">
        <v>2018</v>
      </c>
    </row>
    <row r="642" spans="1:8" x14ac:dyDescent="0.25">
      <c r="A642" s="2" t="s">
        <v>143</v>
      </c>
      <c r="B642" s="3" t="s">
        <v>144</v>
      </c>
      <c r="C642" s="1" t="s">
        <v>145</v>
      </c>
      <c r="D642" s="1" t="s">
        <v>11</v>
      </c>
      <c r="E642" s="4">
        <v>196736.68800000002</v>
      </c>
      <c r="F642" s="5">
        <v>657838.30050000001</v>
      </c>
      <c r="G642" s="6">
        <f t="shared" si="9"/>
        <v>0.2990654205607477</v>
      </c>
      <c r="H642" s="1">
        <v>2018</v>
      </c>
    </row>
    <row r="643" spans="1:8" x14ac:dyDescent="0.25">
      <c r="A643" s="2" t="s">
        <v>143</v>
      </c>
      <c r="B643" s="3" t="s">
        <v>144</v>
      </c>
      <c r="C643" s="1" t="s">
        <v>146</v>
      </c>
      <c r="D643" s="1" t="s">
        <v>11</v>
      </c>
      <c r="E643" s="4">
        <v>556613.2350000001</v>
      </c>
      <c r="F643" s="5">
        <v>622097.14500000002</v>
      </c>
      <c r="G643" s="6">
        <f t="shared" ref="G643:G706" si="10">E643/F643</f>
        <v>0.89473684210526327</v>
      </c>
      <c r="H643" s="1">
        <v>2018</v>
      </c>
    </row>
    <row r="644" spans="1:8" x14ac:dyDescent="0.25">
      <c r="A644" s="2" t="s">
        <v>147</v>
      </c>
      <c r="B644" s="3" t="s">
        <v>148</v>
      </c>
      <c r="C644" s="1" t="s">
        <v>149</v>
      </c>
      <c r="D644" s="1" t="s">
        <v>11</v>
      </c>
      <c r="E644" s="4">
        <v>544062.15</v>
      </c>
      <c r="F644" s="5">
        <v>309256.38</v>
      </c>
      <c r="G644" s="6">
        <f t="shared" si="10"/>
        <v>1.7592592592592593</v>
      </c>
      <c r="H644" s="1">
        <v>2018</v>
      </c>
    </row>
    <row r="645" spans="1:8" x14ac:dyDescent="0.25">
      <c r="A645" s="2" t="s">
        <v>150</v>
      </c>
      <c r="B645" s="3" t="s">
        <v>151</v>
      </c>
      <c r="C645" s="1" t="s">
        <v>152</v>
      </c>
      <c r="D645" s="1" t="s">
        <v>11</v>
      </c>
      <c r="E645" s="4">
        <v>38334.991499999996</v>
      </c>
      <c r="F645" s="5">
        <v>33824.9925</v>
      </c>
      <c r="G645" s="6">
        <f t="shared" si="10"/>
        <v>1.1333333333333333</v>
      </c>
      <c r="H645" s="1">
        <v>2018</v>
      </c>
    </row>
    <row r="646" spans="1:8" x14ac:dyDescent="0.25">
      <c r="A646" s="2" t="s">
        <v>153</v>
      </c>
      <c r="B646" s="3" t="s">
        <v>154</v>
      </c>
      <c r="C646" s="1" t="s">
        <v>155</v>
      </c>
      <c r="D646" s="1" t="s">
        <v>11</v>
      </c>
      <c r="E646" s="4">
        <v>314847.97875000001</v>
      </c>
      <c r="F646" s="5">
        <v>188908.78725000002</v>
      </c>
      <c r="G646" s="6">
        <f t="shared" si="10"/>
        <v>1.6666666666666665</v>
      </c>
      <c r="H646" s="1">
        <v>2018</v>
      </c>
    </row>
    <row r="647" spans="1:8" x14ac:dyDescent="0.25">
      <c r="A647" s="2" t="s">
        <v>156</v>
      </c>
      <c r="B647" s="3" t="s">
        <v>157</v>
      </c>
      <c r="C647" s="1" t="s">
        <v>158</v>
      </c>
      <c r="D647" s="1" t="s">
        <v>11</v>
      </c>
      <c r="E647" s="4">
        <v>98413.704000000012</v>
      </c>
      <c r="F647" s="5">
        <v>116512.77600000001</v>
      </c>
      <c r="G647" s="6">
        <f t="shared" si="10"/>
        <v>0.84466019417475735</v>
      </c>
      <c r="H647" s="1">
        <v>2018</v>
      </c>
    </row>
    <row r="648" spans="1:8" x14ac:dyDescent="0.25">
      <c r="A648" s="2" t="s">
        <v>159</v>
      </c>
      <c r="B648" s="3" t="s">
        <v>160</v>
      </c>
      <c r="C648" s="1" t="s">
        <v>161</v>
      </c>
      <c r="D648" s="1" t="s">
        <v>11</v>
      </c>
      <c r="E648" s="4">
        <v>44033.787000000004</v>
      </c>
      <c r="F648" s="5">
        <v>123539.23575000001</v>
      </c>
      <c r="G648" s="6">
        <f t="shared" si="10"/>
        <v>0.35643564356435642</v>
      </c>
      <c r="H648" s="1">
        <v>2018</v>
      </c>
    </row>
    <row r="649" spans="1:8" x14ac:dyDescent="0.25">
      <c r="A649" s="2" t="s">
        <v>162</v>
      </c>
      <c r="B649" s="3" t="s">
        <v>163</v>
      </c>
      <c r="C649" s="1" t="s">
        <v>164</v>
      </c>
      <c r="D649" s="1" t="s">
        <v>11</v>
      </c>
      <c r="E649" s="4">
        <v>230948.82</v>
      </c>
      <c r="F649" s="5">
        <v>736539.48</v>
      </c>
      <c r="G649" s="6">
        <f t="shared" si="10"/>
        <v>0.3135593220338983</v>
      </c>
      <c r="H649" s="1">
        <v>2018</v>
      </c>
    </row>
    <row r="650" spans="1:8" x14ac:dyDescent="0.25">
      <c r="A650" s="2" t="s">
        <v>165</v>
      </c>
      <c r="B650" s="3" t="s">
        <v>166</v>
      </c>
      <c r="C650" s="1" t="s">
        <v>167</v>
      </c>
      <c r="D650" s="1" t="s">
        <v>11</v>
      </c>
      <c r="E650" s="4">
        <v>58275.409499999994</v>
      </c>
      <c r="F650" s="5">
        <v>85100.597999999998</v>
      </c>
      <c r="G650" s="6">
        <f t="shared" si="10"/>
        <v>0.68478260869565211</v>
      </c>
      <c r="H650" s="1">
        <v>2018</v>
      </c>
    </row>
    <row r="651" spans="1:8" x14ac:dyDescent="0.25">
      <c r="A651" s="2" t="s">
        <v>8</v>
      </c>
      <c r="B651" s="3" t="s">
        <v>9</v>
      </c>
      <c r="C651" s="1" t="s">
        <v>10</v>
      </c>
      <c r="D651" s="1" t="s">
        <v>168</v>
      </c>
      <c r="E651" s="4">
        <v>179191.91250000001</v>
      </c>
      <c r="F651" s="5">
        <v>172024.236</v>
      </c>
      <c r="G651" s="6">
        <f t="shared" si="10"/>
        <v>1.0416666666666667</v>
      </c>
      <c r="H651" s="1">
        <v>2018</v>
      </c>
    </row>
    <row r="652" spans="1:8" x14ac:dyDescent="0.25">
      <c r="A652" s="2" t="s">
        <v>12</v>
      </c>
      <c r="B652" s="3" t="s">
        <v>13</v>
      </c>
      <c r="C652" s="1" t="s">
        <v>14</v>
      </c>
      <c r="D652" s="1" t="s">
        <v>168</v>
      </c>
      <c r="E652" s="4">
        <v>230928.16500000001</v>
      </c>
      <c r="F652" s="5">
        <v>196288.94025000001</v>
      </c>
      <c r="G652" s="6">
        <f t="shared" si="10"/>
        <v>1.1764705882352942</v>
      </c>
      <c r="H652" s="1">
        <v>2018</v>
      </c>
    </row>
    <row r="653" spans="1:8" x14ac:dyDescent="0.25">
      <c r="A653" s="2" t="s">
        <v>15</v>
      </c>
      <c r="B653" s="3" t="s">
        <v>16</v>
      </c>
      <c r="C653" s="1" t="s">
        <v>17</v>
      </c>
      <c r="D653" s="1" t="s">
        <v>168</v>
      </c>
      <c r="E653" s="4">
        <v>119295.78749999999</v>
      </c>
      <c r="F653" s="5">
        <v>157713.07500000001</v>
      </c>
      <c r="G653" s="6">
        <f t="shared" si="10"/>
        <v>0.75641025641025628</v>
      </c>
      <c r="H653" s="1">
        <v>2018</v>
      </c>
    </row>
    <row r="654" spans="1:8" x14ac:dyDescent="0.25">
      <c r="A654" s="2" t="s">
        <v>18</v>
      </c>
      <c r="B654" s="3" t="s">
        <v>19</v>
      </c>
      <c r="C654" s="1" t="s">
        <v>20</v>
      </c>
      <c r="D654" s="1" t="s">
        <v>168</v>
      </c>
      <c r="E654" s="4">
        <v>10202.76</v>
      </c>
      <c r="F654" s="5">
        <v>7226.9550000000008</v>
      </c>
      <c r="G654" s="6">
        <f t="shared" si="10"/>
        <v>1.4117647058823528</v>
      </c>
      <c r="H654" s="1">
        <v>2018</v>
      </c>
    </row>
    <row r="655" spans="1:8" x14ac:dyDescent="0.25">
      <c r="A655" s="2" t="s">
        <v>21</v>
      </c>
      <c r="B655" s="3" t="s">
        <v>22</v>
      </c>
      <c r="C655" s="1" t="s">
        <v>23</v>
      </c>
      <c r="D655" s="1" t="s">
        <v>168</v>
      </c>
      <c r="E655" s="4">
        <v>135330.95250000001</v>
      </c>
      <c r="F655" s="5">
        <v>276676.614</v>
      </c>
      <c r="G655" s="6">
        <f t="shared" si="10"/>
        <v>0.48913043478260876</v>
      </c>
      <c r="H655" s="1">
        <v>2018</v>
      </c>
    </row>
    <row r="656" spans="1:8" x14ac:dyDescent="0.25">
      <c r="A656" s="2" t="s">
        <v>21</v>
      </c>
      <c r="B656" s="3" t="s">
        <v>22</v>
      </c>
      <c r="C656" s="1" t="s">
        <v>24</v>
      </c>
      <c r="D656" s="1" t="s">
        <v>168</v>
      </c>
      <c r="E656" s="4">
        <v>210050.41500000001</v>
      </c>
      <c r="F656" s="5">
        <v>223316.75700000001</v>
      </c>
      <c r="G656" s="6">
        <f t="shared" si="10"/>
        <v>0.94059405940594054</v>
      </c>
      <c r="H656" s="1">
        <v>2018</v>
      </c>
    </row>
    <row r="657" spans="1:8" x14ac:dyDescent="0.25">
      <c r="A657" s="2" t="s">
        <v>21</v>
      </c>
      <c r="B657" s="3" t="s">
        <v>22</v>
      </c>
      <c r="C657" s="1" t="s">
        <v>25</v>
      </c>
      <c r="D657" s="1" t="s">
        <v>168</v>
      </c>
      <c r="E657" s="4">
        <v>205053.55200000003</v>
      </c>
      <c r="F657" s="5">
        <v>362047.67775000003</v>
      </c>
      <c r="G657" s="6">
        <f t="shared" si="10"/>
        <v>0.5663716814159292</v>
      </c>
      <c r="H657" s="1">
        <v>2018</v>
      </c>
    </row>
    <row r="658" spans="1:8" x14ac:dyDescent="0.25">
      <c r="A658" s="2" t="s">
        <v>21</v>
      </c>
      <c r="B658" s="3" t="s">
        <v>22</v>
      </c>
      <c r="C658" s="1" t="s">
        <v>26</v>
      </c>
      <c r="D658" s="1" t="s">
        <v>168</v>
      </c>
      <c r="E658" s="4">
        <v>140807.5515</v>
      </c>
      <c r="F658" s="5">
        <v>87529.018500000006</v>
      </c>
      <c r="G658" s="6">
        <f t="shared" si="10"/>
        <v>1.6086956521739129</v>
      </c>
      <c r="H658" s="1">
        <v>2018</v>
      </c>
    </row>
    <row r="659" spans="1:8" x14ac:dyDescent="0.25">
      <c r="A659" s="2" t="s">
        <v>27</v>
      </c>
      <c r="B659" s="3" t="s">
        <v>28</v>
      </c>
      <c r="C659" s="1" t="s">
        <v>29</v>
      </c>
      <c r="D659" s="1" t="s">
        <v>168</v>
      </c>
      <c r="E659" s="4">
        <v>106251.64875000001</v>
      </c>
      <c r="F659" s="5">
        <v>58498.098749999997</v>
      </c>
      <c r="G659" s="6">
        <f t="shared" si="10"/>
        <v>1.8163265306122451</v>
      </c>
      <c r="H659" s="1">
        <v>2018</v>
      </c>
    </row>
    <row r="660" spans="1:8" x14ac:dyDescent="0.25">
      <c r="A660" s="2" t="s">
        <v>30</v>
      </c>
      <c r="B660" s="3" t="s">
        <v>31</v>
      </c>
      <c r="C660" s="1" t="s">
        <v>32</v>
      </c>
      <c r="D660" s="1" t="s">
        <v>168</v>
      </c>
      <c r="E660" s="4">
        <v>144970.83000000002</v>
      </c>
      <c r="F660" s="5">
        <v>94231.039500000014</v>
      </c>
      <c r="G660" s="6">
        <f t="shared" si="10"/>
        <v>1.5384615384615383</v>
      </c>
      <c r="H660" s="1">
        <v>2018</v>
      </c>
    </row>
    <row r="661" spans="1:8" x14ac:dyDescent="0.25">
      <c r="A661" s="2" t="s">
        <v>33</v>
      </c>
      <c r="B661" s="3" t="s">
        <v>34</v>
      </c>
      <c r="C661" s="1" t="s">
        <v>35</v>
      </c>
      <c r="D661" s="1" t="s">
        <v>168</v>
      </c>
      <c r="E661" s="4">
        <v>16692.884999999998</v>
      </c>
      <c r="F661" s="5">
        <v>42111.596250000002</v>
      </c>
      <c r="G661" s="6">
        <f t="shared" si="10"/>
        <v>0.39639639639639634</v>
      </c>
      <c r="H661" s="1">
        <v>2018</v>
      </c>
    </row>
    <row r="662" spans="1:8" x14ac:dyDescent="0.25">
      <c r="A662" s="2" t="s">
        <v>36</v>
      </c>
      <c r="B662" s="3" t="s">
        <v>37</v>
      </c>
      <c r="C662" s="1" t="s">
        <v>38</v>
      </c>
      <c r="D662" s="1" t="s">
        <v>168</v>
      </c>
      <c r="E662" s="4">
        <v>10748.861999999999</v>
      </c>
      <c r="F662" s="5">
        <v>16421.872500000001</v>
      </c>
      <c r="G662" s="6">
        <f t="shared" si="10"/>
        <v>0.65454545454545443</v>
      </c>
      <c r="H662" s="1">
        <v>2018</v>
      </c>
    </row>
    <row r="663" spans="1:8" x14ac:dyDescent="0.25">
      <c r="A663" s="2" t="s">
        <v>36</v>
      </c>
      <c r="B663" s="3" t="s">
        <v>37</v>
      </c>
      <c r="C663" s="1" t="s">
        <v>39</v>
      </c>
      <c r="D663" s="1" t="s">
        <v>168</v>
      </c>
      <c r="E663" s="4">
        <v>55617.029999999992</v>
      </c>
      <c r="F663" s="5">
        <v>51644.384999999995</v>
      </c>
      <c r="G663" s="6">
        <f t="shared" si="10"/>
        <v>1.0769230769230769</v>
      </c>
      <c r="H663" s="1">
        <v>2018</v>
      </c>
    </row>
    <row r="664" spans="1:8" x14ac:dyDescent="0.25">
      <c r="A664" s="2" t="s">
        <v>40</v>
      </c>
      <c r="B664" s="3" t="s">
        <v>41</v>
      </c>
      <c r="C664" s="1" t="s">
        <v>42</v>
      </c>
      <c r="D664" s="1" t="s">
        <v>168</v>
      </c>
      <c r="E664" s="4">
        <v>199163.89350000001</v>
      </c>
      <c r="F664" s="5">
        <v>172005.18074999997</v>
      </c>
      <c r="G664" s="6">
        <f t="shared" si="10"/>
        <v>1.1578947368421055</v>
      </c>
      <c r="H664" s="1">
        <v>2018</v>
      </c>
    </row>
    <row r="665" spans="1:8" x14ac:dyDescent="0.25">
      <c r="A665" s="2" t="s">
        <v>43</v>
      </c>
      <c r="B665" s="3" t="s">
        <v>44</v>
      </c>
      <c r="C665" s="1" t="s">
        <v>45</v>
      </c>
      <c r="D665" s="1" t="s">
        <v>168</v>
      </c>
      <c r="E665" s="4">
        <v>122906.6865</v>
      </c>
      <c r="F665" s="5">
        <v>140239.68075</v>
      </c>
      <c r="G665" s="6">
        <f t="shared" si="10"/>
        <v>0.87640449438202239</v>
      </c>
      <c r="H665" s="1">
        <v>2018</v>
      </c>
    </row>
    <row r="666" spans="1:8" x14ac:dyDescent="0.25">
      <c r="A666" s="2" t="s">
        <v>46</v>
      </c>
      <c r="B666" s="3" t="s">
        <v>47</v>
      </c>
      <c r="C666" s="1" t="s">
        <v>48</v>
      </c>
      <c r="D666" s="1" t="s">
        <v>168</v>
      </c>
      <c r="E666" s="4">
        <v>173438.80650000001</v>
      </c>
      <c r="F666" s="5">
        <v>358838.91000000003</v>
      </c>
      <c r="G666" s="6">
        <f t="shared" si="10"/>
        <v>0.48333333333333328</v>
      </c>
      <c r="H666" s="1">
        <v>2018</v>
      </c>
    </row>
    <row r="667" spans="1:8" x14ac:dyDescent="0.25">
      <c r="A667" s="2" t="s">
        <v>49</v>
      </c>
      <c r="B667" s="3" t="s">
        <v>50</v>
      </c>
      <c r="C667" s="1" t="s">
        <v>51</v>
      </c>
      <c r="D667" s="1" t="s">
        <v>168</v>
      </c>
      <c r="E667" s="4">
        <v>115754.62950000001</v>
      </c>
      <c r="F667" s="5">
        <v>114325.56000000001</v>
      </c>
      <c r="G667" s="6">
        <f t="shared" si="10"/>
        <v>1.0125</v>
      </c>
      <c r="H667" s="1">
        <v>2018</v>
      </c>
    </row>
    <row r="668" spans="1:8" x14ac:dyDescent="0.25">
      <c r="A668" s="2" t="s">
        <v>52</v>
      </c>
      <c r="B668" s="3" t="s">
        <v>53</v>
      </c>
      <c r="C668" s="1" t="s">
        <v>54</v>
      </c>
      <c r="D668" s="1" t="s">
        <v>168</v>
      </c>
      <c r="E668" s="4">
        <v>108911.58750000001</v>
      </c>
      <c r="F668" s="5">
        <v>200397.32100000003</v>
      </c>
      <c r="G668" s="6">
        <f t="shared" si="10"/>
        <v>0.54347826086956519</v>
      </c>
      <c r="H668" s="1">
        <v>2018</v>
      </c>
    </row>
    <row r="669" spans="1:8" x14ac:dyDescent="0.25">
      <c r="A669" s="2" t="s">
        <v>52</v>
      </c>
      <c r="B669" s="3" t="s">
        <v>53</v>
      </c>
      <c r="C669" s="1" t="s">
        <v>55</v>
      </c>
      <c r="D669" s="1" t="s">
        <v>168</v>
      </c>
      <c r="E669" s="4">
        <v>93501.330750000008</v>
      </c>
      <c r="F669" s="5">
        <v>143740.85175</v>
      </c>
      <c r="G669" s="6">
        <f t="shared" si="10"/>
        <v>0.65048543689320393</v>
      </c>
      <c r="H669" s="1">
        <v>2018</v>
      </c>
    </row>
    <row r="670" spans="1:8" x14ac:dyDescent="0.25">
      <c r="A670" s="2" t="s">
        <v>56</v>
      </c>
      <c r="B670" s="3" t="s">
        <v>57</v>
      </c>
      <c r="C670" s="1" t="s">
        <v>58</v>
      </c>
      <c r="D670" s="1" t="s">
        <v>168</v>
      </c>
      <c r="E670" s="4">
        <v>11735.043750000001</v>
      </c>
      <c r="F670" s="5">
        <v>30041.712000000003</v>
      </c>
      <c r="G670" s="6">
        <f t="shared" si="10"/>
        <v>0.390625</v>
      </c>
      <c r="H670" s="1">
        <v>2018</v>
      </c>
    </row>
    <row r="671" spans="1:8" x14ac:dyDescent="0.25">
      <c r="A671" s="2" t="s">
        <v>59</v>
      </c>
      <c r="B671" s="3" t="s">
        <v>60</v>
      </c>
      <c r="C671" s="1" t="s">
        <v>61</v>
      </c>
      <c r="D671" s="1" t="s">
        <v>168</v>
      </c>
      <c r="E671" s="4">
        <v>86874.930000000008</v>
      </c>
      <c r="F671" s="5">
        <v>81083.268000000011</v>
      </c>
      <c r="G671" s="6">
        <f t="shared" si="10"/>
        <v>1.0714285714285714</v>
      </c>
      <c r="H671" s="1">
        <v>2018</v>
      </c>
    </row>
    <row r="672" spans="1:8" x14ac:dyDescent="0.25">
      <c r="A672" s="2" t="s">
        <v>62</v>
      </c>
      <c r="B672" s="3" t="s">
        <v>63</v>
      </c>
      <c r="C672" s="1" t="s">
        <v>64</v>
      </c>
      <c r="D672" s="1" t="s">
        <v>168</v>
      </c>
      <c r="E672" s="4">
        <v>50016.669750000008</v>
      </c>
      <c r="F672" s="5">
        <v>83990.256750000015</v>
      </c>
      <c r="G672" s="6">
        <f t="shared" si="10"/>
        <v>0.5955056179775281</v>
      </c>
      <c r="H672" s="1">
        <v>2018</v>
      </c>
    </row>
    <row r="673" spans="1:8" x14ac:dyDescent="0.25">
      <c r="A673" s="2" t="s">
        <v>65</v>
      </c>
      <c r="B673" s="3" t="s">
        <v>66</v>
      </c>
      <c r="C673" s="1" t="s">
        <v>67</v>
      </c>
      <c r="D673" s="1" t="s">
        <v>168</v>
      </c>
      <c r="E673" s="4">
        <v>120319.02000000002</v>
      </c>
      <c r="F673" s="5">
        <v>183486.50550000003</v>
      </c>
      <c r="G673" s="6">
        <f t="shared" si="10"/>
        <v>0.65573770491803274</v>
      </c>
      <c r="H673" s="1">
        <v>2018</v>
      </c>
    </row>
    <row r="674" spans="1:8" x14ac:dyDescent="0.25">
      <c r="A674" s="2" t="s">
        <v>68</v>
      </c>
      <c r="B674" s="3" t="s">
        <v>69</v>
      </c>
      <c r="C674" s="1" t="s">
        <v>70</v>
      </c>
      <c r="D674" s="1" t="s">
        <v>168</v>
      </c>
      <c r="E674" s="4">
        <v>131981.71050000002</v>
      </c>
      <c r="F674" s="5">
        <v>117941.103</v>
      </c>
      <c r="G674" s="6">
        <f t="shared" si="10"/>
        <v>1.1190476190476191</v>
      </c>
      <c r="H674" s="1">
        <v>2018</v>
      </c>
    </row>
    <row r="675" spans="1:8" x14ac:dyDescent="0.25">
      <c r="A675" s="2" t="s">
        <v>71</v>
      </c>
      <c r="B675" s="3" t="s">
        <v>72</v>
      </c>
      <c r="C675" s="1" t="s">
        <v>73</v>
      </c>
      <c r="D675" s="1" t="s">
        <v>168</v>
      </c>
      <c r="E675" s="4">
        <v>344589.79500000004</v>
      </c>
      <c r="F675" s="5">
        <v>363317.50124999997</v>
      </c>
      <c r="G675" s="6">
        <f t="shared" si="10"/>
        <v>0.94845360824742286</v>
      </c>
      <c r="H675" s="1">
        <v>2018</v>
      </c>
    </row>
    <row r="676" spans="1:8" x14ac:dyDescent="0.25">
      <c r="A676" s="2" t="s">
        <v>71</v>
      </c>
      <c r="B676" s="3" t="s">
        <v>72</v>
      </c>
      <c r="C676" s="1" t="s">
        <v>74</v>
      </c>
      <c r="D676" s="1" t="s">
        <v>168</v>
      </c>
      <c r="E676" s="4">
        <v>102517.7985</v>
      </c>
      <c r="F676" s="5">
        <v>116658.18450000002</v>
      </c>
      <c r="G676" s="6">
        <f t="shared" si="10"/>
        <v>0.87878787878787867</v>
      </c>
      <c r="H676" s="1">
        <v>2018</v>
      </c>
    </row>
    <row r="677" spans="1:8" x14ac:dyDescent="0.25">
      <c r="A677" s="2" t="s">
        <v>75</v>
      </c>
      <c r="B677" s="3" t="s">
        <v>76</v>
      </c>
      <c r="C677" s="1" t="s">
        <v>77</v>
      </c>
      <c r="D677" s="1" t="s">
        <v>168</v>
      </c>
      <c r="E677" s="4">
        <v>281419.272</v>
      </c>
      <c r="F677" s="5">
        <v>328322.484</v>
      </c>
      <c r="G677" s="6">
        <f t="shared" si="10"/>
        <v>0.8571428571428571</v>
      </c>
      <c r="H677" s="1">
        <v>2018</v>
      </c>
    </row>
    <row r="678" spans="1:8" x14ac:dyDescent="0.25">
      <c r="A678" s="2" t="s">
        <v>78</v>
      </c>
      <c r="B678" s="3" t="s">
        <v>79</v>
      </c>
      <c r="C678" s="1" t="s">
        <v>80</v>
      </c>
      <c r="D678" s="1" t="s">
        <v>168</v>
      </c>
      <c r="E678" s="4">
        <v>216600.04800000001</v>
      </c>
      <c r="F678" s="5">
        <v>227165.90400000001</v>
      </c>
      <c r="G678" s="6">
        <f t="shared" si="10"/>
        <v>0.95348837209302328</v>
      </c>
      <c r="H678" s="1">
        <v>2018</v>
      </c>
    </row>
    <row r="679" spans="1:8" x14ac:dyDescent="0.25">
      <c r="A679" s="2" t="s">
        <v>81</v>
      </c>
      <c r="B679" s="3" t="s">
        <v>82</v>
      </c>
      <c r="C679" s="1" t="s">
        <v>83</v>
      </c>
      <c r="D679" s="1" t="s">
        <v>168</v>
      </c>
      <c r="E679" s="4">
        <v>73697.377500000002</v>
      </c>
      <c r="F679" s="5">
        <v>116544.69</v>
      </c>
      <c r="G679" s="6">
        <f t="shared" si="10"/>
        <v>0.63235294117647056</v>
      </c>
      <c r="H679" s="1">
        <v>2018</v>
      </c>
    </row>
    <row r="680" spans="1:8" x14ac:dyDescent="0.25">
      <c r="A680" s="2" t="s">
        <v>84</v>
      </c>
      <c r="B680" s="3" t="s">
        <v>85</v>
      </c>
      <c r="C680" s="1" t="s">
        <v>86</v>
      </c>
      <c r="D680" s="1" t="s">
        <v>168</v>
      </c>
      <c r="E680" s="4">
        <v>98703.603000000017</v>
      </c>
      <c r="F680" s="5">
        <v>77246.29800000001</v>
      </c>
      <c r="G680" s="6">
        <f t="shared" si="10"/>
        <v>1.2777777777777779</v>
      </c>
      <c r="H680" s="1">
        <v>2018</v>
      </c>
    </row>
    <row r="681" spans="1:8" x14ac:dyDescent="0.25">
      <c r="A681" s="2" t="s">
        <v>87</v>
      </c>
      <c r="B681" s="3" t="s">
        <v>88</v>
      </c>
      <c r="C681" s="1" t="s">
        <v>89</v>
      </c>
      <c r="D681" s="1" t="s">
        <v>168</v>
      </c>
      <c r="E681" s="4">
        <v>208525.59</v>
      </c>
      <c r="F681" s="5">
        <v>260656.98750000002</v>
      </c>
      <c r="G681" s="6">
        <f t="shared" si="10"/>
        <v>0.79999999999999993</v>
      </c>
      <c r="H681" s="1">
        <v>2018</v>
      </c>
    </row>
    <row r="682" spans="1:8" x14ac:dyDescent="0.25">
      <c r="A682" s="2" t="s">
        <v>90</v>
      </c>
      <c r="B682" s="3" t="s">
        <v>91</v>
      </c>
      <c r="C682" s="1" t="s">
        <v>92</v>
      </c>
      <c r="D682" s="1" t="s">
        <v>168</v>
      </c>
      <c r="E682" s="4">
        <v>274381.43174999999</v>
      </c>
      <c r="F682" s="5">
        <v>206725.73625000002</v>
      </c>
      <c r="G682" s="6">
        <f t="shared" si="10"/>
        <v>1.3272727272727272</v>
      </c>
      <c r="H682" s="1">
        <v>2018</v>
      </c>
    </row>
    <row r="683" spans="1:8" x14ac:dyDescent="0.25">
      <c r="A683" s="2" t="s">
        <v>93</v>
      </c>
      <c r="B683" s="3" t="s">
        <v>94</v>
      </c>
      <c r="C683" s="1" t="s">
        <v>95</v>
      </c>
      <c r="D683" s="1" t="s">
        <v>168</v>
      </c>
      <c r="E683" s="4">
        <v>10622.502000000002</v>
      </c>
      <c r="F683" s="5">
        <v>20279.322</v>
      </c>
      <c r="G683" s="6">
        <f t="shared" si="10"/>
        <v>0.52380952380952395</v>
      </c>
      <c r="H683" s="1">
        <v>2018</v>
      </c>
    </row>
    <row r="684" spans="1:8" x14ac:dyDescent="0.25">
      <c r="A684" s="2" t="s">
        <v>96</v>
      </c>
      <c r="B684" s="3" t="s">
        <v>97</v>
      </c>
      <c r="C684" s="1" t="s">
        <v>98</v>
      </c>
      <c r="D684" s="1" t="s">
        <v>168</v>
      </c>
      <c r="E684" s="4">
        <v>36805.157999999996</v>
      </c>
      <c r="F684" s="5">
        <v>151467.38099999999</v>
      </c>
      <c r="G684" s="6">
        <f t="shared" si="10"/>
        <v>0.24299065420560745</v>
      </c>
      <c r="H684" s="1">
        <v>2018</v>
      </c>
    </row>
    <row r="685" spans="1:8" x14ac:dyDescent="0.25">
      <c r="A685" s="2" t="s">
        <v>99</v>
      </c>
      <c r="B685" s="3" t="s">
        <v>100</v>
      </c>
      <c r="C685" s="1" t="s">
        <v>101</v>
      </c>
      <c r="D685" s="1" t="s">
        <v>168</v>
      </c>
      <c r="E685" s="4">
        <v>100014.07500000001</v>
      </c>
      <c r="F685" s="5">
        <v>226031.8095</v>
      </c>
      <c r="G685" s="6">
        <f t="shared" si="10"/>
        <v>0.44247787610619471</v>
      </c>
      <c r="H685" s="1">
        <v>2018</v>
      </c>
    </row>
    <row r="686" spans="1:8" x14ac:dyDescent="0.25">
      <c r="A686" s="2" t="s">
        <v>102</v>
      </c>
      <c r="B686" s="3" t="s">
        <v>103</v>
      </c>
      <c r="C686" s="1" t="s">
        <v>104</v>
      </c>
      <c r="D686" s="1" t="s">
        <v>168</v>
      </c>
      <c r="E686" s="4">
        <v>134178.28200000001</v>
      </c>
      <c r="F686" s="5">
        <v>186891.17850000001</v>
      </c>
      <c r="G686" s="6">
        <f t="shared" si="10"/>
        <v>0.71794871794871795</v>
      </c>
      <c r="H686" s="1">
        <v>2018</v>
      </c>
    </row>
    <row r="687" spans="1:8" x14ac:dyDescent="0.25">
      <c r="A687" s="2" t="s">
        <v>105</v>
      </c>
      <c r="B687" s="3" t="s">
        <v>106</v>
      </c>
      <c r="C687" s="1" t="s">
        <v>107</v>
      </c>
      <c r="D687" s="1" t="s">
        <v>168</v>
      </c>
      <c r="E687" s="4">
        <v>23288.850000000002</v>
      </c>
      <c r="F687" s="5">
        <v>77032.350000000006</v>
      </c>
      <c r="G687" s="6">
        <f t="shared" si="10"/>
        <v>0.30232558139534882</v>
      </c>
      <c r="H687" s="1">
        <v>2018</v>
      </c>
    </row>
    <row r="688" spans="1:8" x14ac:dyDescent="0.25">
      <c r="A688" s="2" t="s">
        <v>108</v>
      </c>
      <c r="B688" s="3" t="s">
        <v>109</v>
      </c>
      <c r="C688" s="1" t="s">
        <v>110</v>
      </c>
      <c r="D688" s="1" t="s">
        <v>168</v>
      </c>
      <c r="E688" s="4">
        <v>85388.006250000006</v>
      </c>
      <c r="F688" s="5">
        <v>331305.46425000002</v>
      </c>
      <c r="G688" s="6">
        <f t="shared" si="10"/>
        <v>0.25773195876288663</v>
      </c>
      <c r="H688" s="1">
        <v>2018</v>
      </c>
    </row>
    <row r="689" spans="1:8" x14ac:dyDescent="0.25">
      <c r="A689" s="2" t="s">
        <v>111</v>
      </c>
      <c r="B689" s="3" t="s">
        <v>112</v>
      </c>
      <c r="C689" s="1" t="s">
        <v>113</v>
      </c>
      <c r="D689" s="1" t="s">
        <v>168</v>
      </c>
      <c r="E689" s="4">
        <v>185473.73924999998</v>
      </c>
      <c r="F689" s="5">
        <v>400232.80575</v>
      </c>
      <c r="G689" s="6">
        <f t="shared" si="10"/>
        <v>0.46341463414634143</v>
      </c>
      <c r="H689" s="1">
        <v>2018</v>
      </c>
    </row>
    <row r="690" spans="1:8" x14ac:dyDescent="0.25">
      <c r="A690" s="2" t="s">
        <v>114</v>
      </c>
      <c r="B690" s="3" t="s">
        <v>115</v>
      </c>
      <c r="C690" s="1" t="s">
        <v>116</v>
      </c>
      <c r="D690" s="1" t="s">
        <v>168</v>
      </c>
      <c r="E690" s="4">
        <v>22776.018750000003</v>
      </c>
      <c r="F690" s="5">
        <v>68328.056250000009</v>
      </c>
      <c r="G690" s="6">
        <f t="shared" si="10"/>
        <v>0.33333333333333331</v>
      </c>
      <c r="H690" s="1">
        <v>2018</v>
      </c>
    </row>
    <row r="691" spans="1:8" x14ac:dyDescent="0.25">
      <c r="A691" s="2" t="s">
        <v>114</v>
      </c>
      <c r="B691" s="3" t="s">
        <v>115</v>
      </c>
      <c r="C691" s="1" t="s">
        <v>117</v>
      </c>
      <c r="D691" s="1" t="s">
        <v>168</v>
      </c>
      <c r="E691" s="4">
        <v>55249.128000000004</v>
      </c>
      <c r="F691" s="5">
        <v>25113.240000000005</v>
      </c>
      <c r="G691" s="6">
        <f t="shared" si="10"/>
        <v>2.1999999999999997</v>
      </c>
      <c r="H691" s="1">
        <v>2018</v>
      </c>
    </row>
    <row r="692" spans="1:8" x14ac:dyDescent="0.25">
      <c r="A692" s="2" t="s">
        <v>114</v>
      </c>
      <c r="B692" s="3" t="s">
        <v>115</v>
      </c>
      <c r="C692" s="1" t="s">
        <v>118</v>
      </c>
      <c r="D692" s="1" t="s">
        <v>168</v>
      </c>
      <c r="E692" s="4">
        <v>228844.81125</v>
      </c>
      <c r="F692" s="5">
        <v>238480.38225000002</v>
      </c>
      <c r="G692" s="6">
        <f t="shared" si="10"/>
        <v>0.95959595959595945</v>
      </c>
      <c r="H692" s="1">
        <v>2018</v>
      </c>
    </row>
    <row r="693" spans="1:8" x14ac:dyDescent="0.25">
      <c r="A693" s="2" t="s">
        <v>119</v>
      </c>
      <c r="B693" s="3" t="s">
        <v>120</v>
      </c>
      <c r="C693" s="1" t="s">
        <v>121</v>
      </c>
      <c r="D693" s="1" t="s">
        <v>168</v>
      </c>
      <c r="E693" s="4">
        <v>165122.7525</v>
      </c>
      <c r="F693" s="5">
        <v>56875.614750000001</v>
      </c>
      <c r="G693" s="6">
        <f t="shared" si="10"/>
        <v>2.903225806451613</v>
      </c>
      <c r="H693" s="1">
        <v>2018</v>
      </c>
    </row>
    <row r="694" spans="1:8" x14ac:dyDescent="0.25">
      <c r="A694" s="2" t="s">
        <v>122</v>
      </c>
      <c r="B694" s="3" t="s">
        <v>123</v>
      </c>
      <c r="C694" s="1" t="s">
        <v>124</v>
      </c>
      <c r="D694" s="1" t="s">
        <v>168</v>
      </c>
      <c r="E694" s="4">
        <v>26612.111249999998</v>
      </c>
      <c r="F694" s="5">
        <v>51066.483749999999</v>
      </c>
      <c r="G694" s="6">
        <f t="shared" si="10"/>
        <v>0.52112676056338025</v>
      </c>
      <c r="H694" s="1">
        <v>2018</v>
      </c>
    </row>
    <row r="695" spans="1:8" x14ac:dyDescent="0.25">
      <c r="A695" s="2" t="s">
        <v>125</v>
      </c>
      <c r="B695" s="3" t="s">
        <v>126</v>
      </c>
      <c r="C695" s="1" t="s">
        <v>127</v>
      </c>
      <c r="D695" s="1" t="s">
        <v>168</v>
      </c>
      <c r="E695" s="4">
        <v>24893.973000000002</v>
      </c>
      <c r="F695" s="5">
        <v>15319.368</v>
      </c>
      <c r="G695" s="6">
        <f t="shared" si="10"/>
        <v>1.625</v>
      </c>
      <c r="H695" s="1">
        <v>2018</v>
      </c>
    </row>
    <row r="696" spans="1:8" x14ac:dyDescent="0.25">
      <c r="A696" s="2" t="s">
        <v>128</v>
      </c>
      <c r="B696" s="3" t="s">
        <v>129</v>
      </c>
      <c r="C696" s="1" t="s">
        <v>130</v>
      </c>
      <c r="D696" s="1" t="s">
        <v>168</v>
      </c>
      <c r="E696" s="4">
        <v>109951.02</v>
      </c>
      <c r="F696" s="5">
        <v>185084.217</v>
      </c>
      <c r="G696" s="6">
        <f t="shared" si="10"/>
        <v>0.59405940594059403</v>
      </c>
      <c r="H696" s="1">
        <v>2018</v>
      </c>
    </row>
    <row r="697" spans="1:8" x14ac:dyDescent="0.25">
      <c r="A697" s="2" t="s">
        <v>131</v>
      </c>
      <c r="B697" s="3" t="s">
        <v>132</v>
      </c>
      <c r="C697" s="1" t="s">
        <v>133</v>
      </c>
      <c r="D697" s="1" t="s">
        <v>168</v>
      </c>
      <c r="E697" s="4">
        <v>181115.70300000001</v>
      </c>
      <c r="F697" s="5">
        <v>117480.45600000001</v>
      </c>
      <c r="G697" s="6">
        <f t="shared" si="10"/>
        <v>1.5416666666666667</v>
      </c>
      <c r="H697" s="1">
        <v>2018</v>
      </c>
    </row>
    <row r="698" spans="1:8" x14ac:dyDescent="0.25">
      <c r="A698" s="2" t="s">
        <v>134</v>
      </c>
      <c r="B698" s="3" t="s">
        <v>135</v>
      </c>
      <c r="C698" s="1" t="s">
        <v>136</v>
      </c>
      <c r="D698" s="1" t="s">
        <v>168</v>
      </c>
      <c r="E698" s="4">
        <v>77412.327750000011</v>
      </c>
      <c r="F698" s="5">
        <v>318250.68075000006</v>
      </c>
      <c r="G698" s="6">
        <f t="shared" si="10"/>
        <v>0.24324324324324323</v>
      </c>
      <c r="H698" s="1">
        <v>2018</v>
      </c>
    </row>
    <row r="699" spans="1:8" x14ac:dyDescent="0.25">
      <c r="A699" s="2" t="s">
        <v>137</v>
      </c>
      <c r="B699" s="3" t="s">
        <v>138</v>
      </c>
      <c r="C699" s="1" t="s">
        <v>139</v>
      </c>
      <c r="D699" s="1" t="s">
        <v>168</v>
      </c>
      <c r="E699" s="4">
        <v>249458.33250000005</v>
      </c>
      <c r="F699" s="5">
        <v>153512.82000000004</v>
      </c>
      <c r="G699" s="6">
        <f t="shared" si="10"/>
        <v>1.625</v>
      </c>
      <c r="H699" s="1">
        <v>2018</v>
      </c>
    </row>
    <row r="700" spans="1:8" x14ac:dyDescent="0.25">
      <c r="A700" s="2" t="s">
        <v>140</v>
      </c>
      <c r="B700" s="3" t="s">
        <v>141</v>
      </c>
      <c r="C700" s="1" t="s">
        <v>142</v>
      </c>
      <c r="D700" s="1" t="s">
        <v>168</v>
      </c>
      <c r="E700" s="4">
        <v>292024.44</v>
      </c>
      <c r="F700" s="5">
        <v>194682.96</v>
      </c>
      <c r="G700" s="6">
        <f t="shared" si="10"/>
        <v>1.5</v>
      </c>
      <c r="H700" s="1">
        <v>2018</v>
      </c>
    </row>
    <row r="701" spans="1:8" x14ac:dyDescent="0.25">
      <c r="A701" s="2" t="s">
        <v>143</v>
      </c>
      <c r="B701" s="3" t="s">
        <v>144</v>
      </c>
      <c r="C701" s="1" t="s">
        <v>145</v>
      </c>
      <c r="D701" s="1" t="s">
        <v>168</v>
      </c>
      <c r="E701" s="4">
        <v>209414.52449999997</v>
      </c>
      <c r="F701" s="5">
        <v>182936.82599999997</v>
      </c>
      <c r="G701" s="6">
        <f t="shared" si="10"/>
        <v>1.1447368421052633</v>
      </c>
      <c r="H701" s="1">
        <v>2018</v>
      </c>
    </row>
    <row r="702" spans="1:8" x14ac:dyDescent="0.25">
      <c r="A702" s="2" t="s">
        <v>143</v>
      </c>
      <c r="B702" s="3" t="s">
        <v>144</v>
      </c>
      <c r="C702" s="1" t="s">
        <v>146</v>
      </c>
      <c r="D702" s="1" t="s">
        <v>168</v>
      </c>
      <c r="E702" s="4">
        <v>256764.14100000003</v>
      </c>
      <c r="F702" s="5">
        <v>354269.51100000006</v>
      </c>
      <c r="G702" s="6">
        <f t="shared" si="10"/>
        <v>0.72477064220183485</v>
      </c>
      <c r="H702" s="1">
        <v>2018</v>
      </c>
    </row>
    <row r="703" spans="1:8" x14ac:dyDescent="0.25">
      <c r="A703" s="2" t="s">
        <v>147</v>
      </c>
      <c r="B703" s="3" t="s">
        <v>148</v>
      </c>
      <c r="C703" s="1" t="s">
        <v>149</v>
      </c>
      <c r="D703" s="1" t="s">
        <v>168</v>
      </c>
      <c r="E703" s="4">
        <v>107850.84525000001</v>
      </c>
      <c r="F703" s="5">
        <v>117545.30325</v>
      </c>
      <c r="G703" s="6">
        <f t="shared" si="10"/>
        <v>0.91752577319587647</v>
      </c>
      <c r="H703" s="1">
        <v>2018</v>
      </c>
    </row>
    <row r="704" spans="1:8" x14ac:dyDescent="0.25">
      <c r="A704" s="2" t="s">
        <v>150</v>
      </c>
      <c r="B704" s="3" t="s">
        <v>151</v>
      </c>
      <c r="C704" s="1" t="s">
        <v>152</v>
      </c>
      <c r="D704" s="1" t="s">
        <v>168</v>
      </c>
      <c r="E704" s="4">
        <v>118066.40999999997</v>
      </c>
      <c r="F704" s="5">
        <v>171196.29449999999</v>
      </c>
      <c r="G704" s="6">
        <f t="shared" si="10"/>
        <v>0.68965517241379304</v>
      </c>
      <c r="H704" s="1">
        <v>2018</v>
      </c>
    </row>
    <row r="705" spans="1:8" x14ac:dyDescent="0.25">
      <c r="A705" s="2" t="s">
        <v>153</v>
      </c>
      <c r="B705" s="3" t="s">
        <v>154</v>
      </c>
      <c r="C705" s="1" t="s">
        <v>155</v>
      </c>
      <c r="D705" s="1" t="s">
        <v>168</v>
      </c>
      <c r="E705" s="4">
        <v>219031.66800000003</v>
      </c>
      <c r="F705" s="5">
        <v>252362.57400000005</v>
      </c>
      <c r="G705" s="6">
        <f t="shared" si="10"/>
        <v>0.86792452830188671</v>
      </c>
      <c r="H705" s="1">
        <v>2018</v>
      </c>
    </row>
    <row r="706" spans="1:8" x14ac:dyDescent="0.25">
      <c r="A706" s="2" t="s">
        <v>156</v>
      </c>
      <c r="B706" s="3" t="s">
        <v>157</v>
      </c>
      <c r="C706" s="1" t="s">
        <v>158</v>
      </c>
      <c r="D706" s="1" t="s">
        <v>168</v>
      </c>
      <c r="E706" s="4">
        <v>321833.64150000003</v>
      </c>
      <c r="F706" s="5">
        <v>151064.77050000004</v>
      </c>
      <c r="G706" s="6">
        <f t="shared" si="10"/>
        <v>2.1304347826086953</v>
      </c>
      <c r="H706" s="1">
        <v>2018</v>
      </c>
    </row>
    <row r="707" spans="1:8" x14ac:dyDescent="0.25">
      <c r="A707" s="2" t="s">
        <v>159</v>
      </c>
      <c r="B707" s="3" t="s">
        <v>160</v>
      </c>
      <c r="C707" s="1" t="s">
        <v>161</v>
      </c>
      <c r="D707" s="1" t="s">
        <v>168</v>
      </c>
      <c r="E707" s="4">
        <v>104333.40000000001</v>
      </c>
      <c r="F707" s="5">
        <v>42776.694000000003</v>
      </c>
      <c r="G707" s="6">
        <f t="shared" ref="G707:G770" si="11">E707/F707</f>
        <v>2.4390243902439024</v>
      </c>
      <c r="H707" s="1">
        <v>2018</v>
      </c>
    </row>
    <row r="708" spans="1:8" x14ac:dyDescent="0.25">
      <c r="A708" s="2" t="s">
        <v>162</v>
      </c>
      <c r="B708" s="3" t="s">
        <v>163</v>
      </c>
      <c r="C708" s="1" t="s">
        <v>164</v>
      </c>
      <c r="D708" s="1" t="s">
        <v>168</v>
      </c>
      <c r="E708" s="4">
        <v>8911.6537499999995</v>
      </c>
      <c r="F708" s="5">
        <v>6903.3937500000002</v>
      </c>
      <c r="G708" s="6">
        <f t="shared" si="11"/>
        <v>1.2909090909090908</v>
      </c>
      <c r="H708" s="1">
        <v>2018</v>
      </c>
    </row>
    <row r="709" spans="1:8" x14ac:dyDescent="0.25">
      <c r="A709" s="2" t="s">
        <v>165</v>
      </c>
      <c r="B709" s="3" t="s">
        <v>166</v>
      </c>
      <c r="C709" s="1" t="s">
        <v>167</v>
      </c>
      <c r="D709" s="1" t="s">
        <v>168</v>
      </c>
      <c r="E709" s="4">
        <v>94727.87999999999</v>
      </c>
      <c r="F709" s="5">
        <v>87820.638749999998</v>
      </c>
      <c r="G709" s="6">
        <f t="shared" si="11"/>
        <v>1.0786516853932584</v>
      </c>
      <c r="H709" s="1">
        <v>2018</v>
      </c>
    </row>
    <row r="710" spans="1:8" x14ac:dyDescent="0.25">
      <c r="A710" s="2" t="s">
        <v>8</v>
      </c>
      <c r="B710" s="3" t="s">
        <v>9</v>
      </c>
      <c r="C710" s="1" t="s">
        <v>10</v>
      </c>
      <c r="D710" s="1" t="s">
        <v>169</v>
      </c>
      <c r="E710" s="4">
        <v>281516.35050000006</v>
      </c>
      <c r="F710" s="5">
        <v>426539.92500000005</v>
      </c>
      <c r="G710" s="6">
        <f t="shared" si="11"/>
        <v>0.66</v>
      </c>
      <c r="H710" s="1">
        <v>2018</v>
      </c>
    </row>
    <row r="711" spans="1:8" x14ac:dyDescent="0.25">
      <c r="A711" s="2" t="s">
        <v>12</v>
      </c>
      <c r="B711" s="3" t="s">
        <v>13</v>
      </c>
      <c r="C711" s="1" t="s">
        <v>14</v>
      </c>
      <c r="D711" s="1" t="s">
        <v>169</v>
      </c>
      <c r="E711" s="4">
        <v>607451.50800000003</v>
      </c>
      <c r="F711" s="5">
        <v>359675.23500000004</v>
      </c>
      <c r="G711" s="6">
        <f t="shared" si="11"/>
        <v>1.6888888888888887</v>
      </c>
      <c r="H711" s="1">
        <v>2018</v>
      </c>
    </row>
    <row r="712" spans="1:8" x14ac:dyDescent="0.25">
      <c r="A712" s="2" t="s">
        <v>15</v>
      </c>
      <c r="B712" s="3" t="s">
        <v>16</v>
      </c>
      <c r="C712" s="1" t="s">
        <v>17</v>
      </c>
      <c r="D712" s="1" t="s">
        <v>169</v>
      </c>
      <c r="E712" s="4">
        <v>113418.36675</v>
      </c>
      <c r="F712" s="5">
        <v>100816.32599999999</v>
      </c>
      <c r="G712" s="6">
        <f t="shared" si="11"/>
        <v>1.1250000000000002</v>
      </c>
      <c r="H712" s="1">
        <v>2018</v>
      </c>
    </row>
    <row r="713" spans="1:8" x14ac:dyDescent="0.25">
      <c r="A713" s="2" t="s">
        <v>18</v>
      </c>
      <c r="B713" s="3" t="s">
        <v>19</v>
      </c>
      <c r="C713" s="1" t="s">
        <v>20</v>
      </c>
      <c r="D713" s="1" t="s">
        <v>169</v>
      </c>
      <c r="E713" s="4">
        <v>44193.107250000001</v>
      </c>
      <c r="F713" s="5">
        <v>114292.51875000002</v>
      </c>
      <c r="G713" s="6">
        <f t="shared" si="11"/>
        <v>0.3866666666666666</v>
      </c>
      <c r="H713" s="1">
        <v>2018</v>
      </c>
    </row>
    <row r="714" spans="1:8" x14ac:dyDescent="0.25">
      <c r="A714" s="2" t="s">
        <v>21</v>
      </c>
      <c r="B714" s="3" t="s">
        <v>22</v>
      </c>
      <c r="C714" s="1" t="s">
        <v>23</v>
      </c>
      <c r="D714" s="1" t="s">
        <v>169</v>
      </c>
      <c r="E714" s="4">
        <v>488267.97975000012</v>
      </c>
      <c r="F714" s="5">
        <v>494295.97950000007</v>
      </c>
      <c r="G714" s="6">
        <f t="shared" si="11"/>
        <v>0.98780487804878059</v>
      </c>
      <c r="H714" s="1">
        <v>2018</v>
      </c>
    </row>
    <row r="715" spans="1:8" x14ac:dyDescent="0.25">
      <c r="A715" s="2" t="s">
        <v>21</v>
      </c>
      <c r="B715" s="3" t="s">
        <v>22</v>
      </c>
      <c r="C715" s="1" t="s">
        <v>24</v>
      </c>
      <c r="D715" s="1" t="s">
        <v>169</v>
      </c>
      <c r="E715" s="4">
        <v>424547.25750000001</v>
      </c>
      <c r="F715" s="5">
        <v>491581.03500000009</v>
      </c>
      <c r="G715" s="6">
        <f t="shared" si="11"/>
        <v>0.86363636363636354</v>
      </c>
      <c r="H715" s="1">
        <v>2018</v>
      </c>
    </row>
    <row r="716" spans="1:8" x14ac:dyDescent="0.25">
      <c r="A716" s="2" t="s">
        <v>21</v>
      </c>
      <c r="B716" s="3" t="s">
        <v>22</v>
      </c>
      <c r="C716" s="1" t="s">
        <v>25</v>
      </c>
      <c r="D716" s="1" t="s">
        <v>169</v>
      </c>
      <c r="E716" s="4">
        <v>483952.40100000007</v>
      </c>
      <c r="F716" s="5">
        <v>477584.60625000007</v>
      </c>
      <c r="G716" s="6">
        <f t="shared" si="11"/>
        <v>1.0133333333333334</v>
      </c>
      <c r="H716" s="1">
        <v>2018</v>
      </c>
    </row>
    <row r="717" spans="1:8" x14ac:dyDescent="0.25">
      <c r="A717" s="2" t="s">
        <v>21</v>
      </c>
      <c r="B717" s="3" t="s">
        <v>22</v>
      </c>
      <c r="C717" s="1" t="s">
        <v>26</v>
      </c>
      <c r="D717" s="1" t="s">
        <v>169</v>
      </c>
      <c r="E717" s="4">
        <v>292085.37899999996</v>
      </c>
      <c r="F717" s="5">
        <v>174309.01649999997</v>
      </c>
      <c r="G717" s="6">
        <f t="shared" si="11"/>
        <v>1.6756756756756757</v>
      </c>
      <c r="H717" s="1">
        <v>2018</v>
      </c>
    </row>
    <row r="718" spans="1:8" x14ac:dyDescent="0.25">
      <c r="A718" s="2" t="s">
        <v>27</v>
      </c>
      <c r="B718" s="3" t="s">
        <v>28</v>
      </c>
      <c r="C718" s="1" t="s">
        <v>29</v>
      </c>
      <c r="D718" s="1" t="s">
        <v>169</v>
      </c>
      <c r="E718" s="4">
        <v>62042.678999999996</v>
      </c>
      <c r="F718" s="5">
        <v>105328.26899999999</v>
      </c>
      <c r="G718" s="6">
        <f t="shared" si="11"/>
        <v>0.58904109589041098</v>
      </c>
      <c r="H718" s="1">
        <v>2018</v>
      </c>
    </row>
    <row r="719" spans="1:8" x14ac:dyDescent="0.25">
      <c r="A719" s="2" t="s">
        <v>30</v>
      </c>
      <c r="B719" s="3" t="s">
        <v>31</v>
      </c>
      <c r="C719" s="1" t="s">
        <v>32</v>
      </c>
      <c r="D719" s="1" t="s">
        <v>169</v>
      </c>
      <c r="E719" s="4">
        <v>285407.55000000005</v>
      </c>
      <c r="F719" s="5">
        <v>211201.58700000003</v>
      </c>
      <c r="G719" s="6">
        <f t="shared" si="11"/>
        <v>1.3513513513513513</v>
      </c>
      <c r="H719" s="1">
        <v>2018</v>
      </c>
    </row>
    <row r="720" spans="1:8" x14ac:dyDescent="0.25">
      <c r="A720" s="2" t="s">
        <v>33</v>
      </c>
      <c r="B720" s="3" t="s">
        <v>34</v>
      </c>
      <c r="C720" s="1" t="s">
        <v>35</v>
      </c>
      <c r="D720" s="1" t="s">
        <v>169</v>
      </c>
      <c r="E720" s="4">
        <v>66400.735499999995</v>
      </c>
      <c r="F720" s="5">
        <v>62070.252749999992</v>
      </c>
      <c r="G720" s="6">
        <f t="shared" si="11"/>
        <v>1.0697674418604652</v>
      </c>
      <c r="H720" s="1">
        <v>2018</v>
      </c>
    </row>
    <row r="721" spans="1:8" x14ac:dyDescent="0.25">
      <c r="A721" s="2" t="s">
        <v>36</v>
      </c>
      <c r="B721" s="3" t="s">
        <v>37</v>
      </c>
      <c r="C721" s="1" t="s">
        <v>38</v>
      </c>
      <c r="D721" s="1" t="s">
        <v>169</v>
      </c>
      <c r="E721" s="4">
        <v>238780.71000000002</v>
      </c>
      <c r="F721" s="5">
        <v>204669.18000000002</v>
      </c>
      <c r="G721" s="6">
        <f t="shared" si="11"/>
        <v>1.1666666666666667</v>
      </c>
      <c r="H721" s="1">
        <v>2018</v>
      </c>
    </row>
    <row r="722" spans="1:8" x14ac:dyDescent="0.25">
      <c r="A722" s="2" t="s">
        <v>36</v>
      </c>
      <c r="B722" s="3" t="s">
        <v>37</v>
      </c>
      <c r="C722" s="1" t="s">
        <v>39</v>
      </c>
      <c r="D722" s="1" t="s">
        <v>169</v>
      </c>
      <c r="E722" s="4">
        <v>124930.69425</v>
      </c>
      <c r="F722" s="5">
        <v>145189.72575000001</v>
      </c>
      <c r="G722" s="6">
        <f t="shared" si="11"/>
        <v>0.86046511627906974</v>
      </c>
      <c r="H722" s="1">
        <v>2018</v>
      </c>
    </row>
    <row r="723" spans="1:8" x14ac:dyDescent="0.25">
      <c r="A723" s="2" t="s">
        <v>40</v>
      </c>
      <c r="B723" s="3" t="s">
        <v>41</v>
      </c>
      <c r="C723" s="1" t="s">
        <v>42</v>
      </c>
      <c r="D723" s="1" t="s">
        <v>169</v>
      </c>
      <c r="E723" s="4">
        <v>285842.62125000003</v>
      </c>
      <c r="F723" s="5">
        <v>903880.72124999994</v>
      </c>
      <c r="G723" s="6">
        <f t="shared" si="11"/>
        <v>0.31623931623931628</v>
      </c>
      <c r="H723" s="1">
        <v>2018</v>
      </c>
    </row>
    <row r="724" spans="1:8" x14ac:dyDescent="0.25">
      <c r="A724" s="2" t="s">
        <v>43</v>
      </c>
      <c r="B724" s="3" t="s">
        <v>44</v>
      </c>
      <c r="C724" s="1" t="s">
        <v>45</v>
      </c>
      <c r="D724" s="1" t="s">
        <v>169</v>
      </c>
      <c r="E724" s="4">
        <v>332880.86700000003</v>
      </c>
      <c r="F724" s="5">
        <v>567410.56875000009</v>
      </c>
      <c r="G724" s="6">
        <f t="shared" si="11"/>
        <v>0.58666666666666667</v>
      </c>
      <c r="H724" s="1">
        <v>2018</v>
      </c>
    </row>
    <row r="725" spans="1:8" x14ac:dyDescent="0.25">
      <c r="A725" s="2" t="s">
        <v>46</v>
      </c>
      <c r="B725" s="3" t="s">
        <v>47</v>
      </c>
      <c r="C725" s="1" t="s">
        <v>48</v>
      </c>
      <c r="D725" s="1" t="s">
        <v>169</v>
      </c>
      <c r="E725" s="4">
        <v>165930.97050000002</v>
      </c>
      <c r="F725" s="5">
        <v>79892.689500000008</v>
      </c>
      <c r="G725" s="6">
        <f t="shared" si="11"/>
        <v>2.0769230769230771</v>
      </c>
      <c r="H725" s="1">
        <v>2018</v>
      </c>
    </row>
    <row r="726" spans="1:8" x14ac:dyDescent="0.25">
      <c r="A726" s="2" t="s">
        <v>49</v>
      </c>
      <c r="B726" s="3" t="s">
        <v>50</v>
      </c>
      <c r="C726" s="1" t="s">
        <v>51</v>
      </c>
      <c r="D726" s="1" t="s">
        <v>169</v>
      </c>
      <c r="E726" s="4">
        <v>172200.38399999999</v>
      </c>
      <c r="F726" s="5">
        <v>624226.39199999988</v>
      </c>
      <c r="G726" s="6">
        <f t="shared" si="11"/>
        <v>0.27586206896551729</v>
      </c>
      <c r="H726" s="1">
        <v>2018</v>
      </c>
    </row>
    <row r="727" spans="1:8" x14ac:dyDescent="0.25">
      <c r="A727" s="2" t="s">
        <v>52</v>
      </c>
      <c r="B727" s="3" t="s">
        <v>53</v>
      </c>
      <c r="C727" s="1" t="s">
        <v>54</v>
      </c>
      <c r="D727" s="1" t="s">
        <v>169</v>
      </c>
      <c r="E727" s="4">
        <v>466267.44825000002</v>
      </c>
      <c r="F727" s="5">
        <v>364904.95950000006</v>
      </c>
      <c r="G727" s="6">
        <f t="shared" si="11"/>
        <v>1.2777777777777777</v>
      </c>
      <c r="H727" s="1">
        <v>2018</v>
      </c>
    </row>
    <row r="728" spans="1:8" x14ac:dyDescent="0.25">
      <c r="A728" s="2" t="s">
        <v>52</v>
      </c>
      <c r="B728" s="3" t="s">
        <v>53</v>
      </c>
      <c r="C728" s="1" t="s">
        <v>55</v>
      </c>
      <c r="D728" s="1" t="s">
        <v>169</v>
      </c>
      <c r="E728" s="4">
        <v>114427.40400000001</v>
      </c>
      <c r="F728" s="5">
        <v>193646.37600000002</v>
      </c>
      <c r="G728" s="6">
        <f t="shared" si="11"/>
        <v>0.59090909090909094</v>
      </c>
      <c r="H728" s="1">
        <v>2018</v>
      </c>
    </row>
    <row r="729" spans="1:8" x14ac:dyDescent="0.25">
      <c r="A729" s="2" t="s">
        <v>56</v>
      </c>
      <c r="B729" s="3" t="s">
        <v>57</v>
      </c>
      <c r="C729" s="1" t="s">
        <v>58</v>
      </c>
      <c r="D729" s="1" t="s">
        <v>169</v>
      </c>
      <c r="E729" s="4">
        <v>523599.59925000003</v>
      </c>
      <c r="F729" s="5">
        <v>875056.86450000014</v>
      </c>
      <c r="G729" s="6">
        <f t="shared" si="11"/>
        <v>0.59836065573770481</v>
      </c>
      <c r="H729" s="1">
        <v>2018</v>
      </c>
    </row>
    <row r="730" spans="1:8" x14ac:dyDescent="0.25">
      <c r="A730" s="2" t="s">
        <v>59</v>
      </c>
      <c r="B730" s="3" t="s">
        <v>60</v>
      </c>
      <c r="C730" s="1" t="s">
        <v>61</v>
      </c>
      <c r="D730" s="1" t="s">
        <v>169</v>
      </c>
      <c r="E730" s="4">
        <v>220589.19</v>
      </c>
      <c r="F730" s="5">
        <v>80485.24500000001</v>
      </c>
      <c r="G730" s="6">
        <f t="shared" si="11"/>
        <v>2.7407407407407405</v>
      </c>
      <c r="H730" s="1">
        <v>2018</v>
      </c>
    </row>
    <row r="731" spans="1:8" x14ac:dyDescent="0.25">
      <c r="A731" s="2" t="s">
        <v>62</v>
      </c>
      <c r="B731" s="3" t="s">
        <v>63</v>
      </c>
      <c r="C731" s="1" t="s">
        <v>64</v>
      </c>
      <c r="D731" s="1" t="s">
        <v>169</v>
      </c>
      <c r="E731" s="4">
        <v>256922.58374999999</v>
      </c>
      <c r="F731" s="5">
        <v>297489.3075</v>
      </c>
      <c r="G731" s="6">
        <f t="shared" si="11"/>
        <v>0.86363636363636365</v>
      </c>
      <c r="H731" s="1">
        <v>2018</v>
      </c>
    </row>
    <row r="732" spans="1:8" x14ac:dyDescent="0.25">
      <c r="A732" s="2" t="s">
        <v>65</v>
      </c>
      <c r="B732" s="3" t="s">
        <v>66</v>
      </c>
      <c r="C732" s="1" t="s">
        <v>67</v>
      </c>
      <c r="D732" s="1" t="s">
        <v>169</v>
      </c>
      <c r="E732" s="4">
        <v>587778.4709999999</v>
      </c>
      <c r="F732" s="5">
        <v>659751.34499999997</v>
      </c>
      <c r="G732" s="6">
        <f t="shared" si="11"/>
        <v>0.89090909090909076</v>
      </c>
      <c r="H732" s="1">
        <v>2018</v>
      </c>
    </row>
    <row r="733" spans="1:8" x14ac:dyDescent="0.25">
      <c r="A733" s="2" t="s">
        <v>68</v>
      </c>
      <c r="B733" s="3" t="s">
        <v>69</v>
      </c>
      <c r="C733" s="1" t="s">
        <v>70</v>
      </c>
      <c r="D733" s="1" t="s">
        <v>169</v>
      </c>
      <c r="E733" s="4">
        <v>114761.72474999999</v>
      </c>
      <c r="F733" s="5">
        <v>161795.21849999999</v>
      </c>
      <c r="G733" s="6">
        <f t="shared" si="11"/>
        <v>0.70930232558139539</v>
      </c>
      <c r="H733" s="1">
        <v>2018</v>
      </c>
    </row>
    <row r="734" spans="1:8" x14ac:dyDescent="0.25">
      <c r="A734" s="2" t="s">
        <v>71</v>
      </c>
      <c r="B734" s="3" t="s">
        <v>72</v>
      </c>
      <c r="C734" s="1" t="s">
        <v>73</v>
      </c>
      <c r="D734" s="1" t="s">
        <v>169</v>
      </c>
      <c r="E734" s="4">
        <v>385490.61</v>
      </c>
      <c r="F734" s="5">
        <v>404295.02999999997</v>
      </c>
      <c r="G734" s="6">
        <f t="shared" si="11"/>
        <v>0.95348837209302328</v>
      </c>
      <c r="H734" s="1">
        <v>2018</v>
      </c>
    </row>
    <row r="735" spans="1:8" x14ac:dyDescent="0.25">
      <c r="A735" s="2" t="s">
        <v>71</v>
      </c>
      <c r="B735" s="3" t="s">
        <v>72</v>
      </c>
      <c r="C735" s="1" t="s">
        <v>74</v>
      </c>
      <c r="D735" s="1" t="s">
        <v>169</v>
      </c>
      <c r="E735" s="4">
        <v>223838.37000000002</v>
      </c>
      <c r="F735" s="5">
        <v>735468.93</v>
      </c>
      <c r="G735" s="6">
        <f t="shared" si="11"/>
        <v>0.30434782608695654</v>
      </c>
      <c r="H735" s="1">
        <v>2018</v>
      </c>
    </row>
    <row r="736" spans="1:8" x14ac:dyDescent="0.25">
      <c r="A736" s="2" t="s">
        <v>75</v>
      </c>
      <c r="B736" s="3" t="s">
        <v>76</v>
      </c>
      <c r="C736" s="1" t="s">
        <v>77</v>
      </c>
      <c r="D736" s="1" t="s">
        <v>169</v>
      </c>
      <c r="E736" s="4">
        <v>487467.44999999995</v>
      </c>
      <c r="F736" s="5">
        <v>209611.00349999996</v>
      </c>
      <c r="G736" s="6">
        <f t="shared" si="11"/>
        <v>2.3255813953488373</v>
      </c>
      <c r="H736" s="1">
        <v>2018</v>
      </c>
    </row>
    <row r="737" spans="1:8" x14ac:dyDescent="0.25">
      <c r="A737" s="2" t="s">
        <v>78</v>
      </c>
      <c r="B737" s="3" t="s">
        <v>79</v>
      </c>
      <c r="C737" s="1" t="s">
        <v>80</v>
      </c>
      <c r="D737" s="1" t="s">
        <v>169</v>
      </c>
      <c r="E737" s="4">
        <v>72101.987999999998</v>
      </c>
      <c r="F737" s="5">
        <v>121314.45600000001</v>
      </c>
      <c r="G737" s="6">
        <f t="shared" si="11"/>
        <v>0.59433962264150941</v>
      </c>
      <c r="H737" s="1">
        <v>2018</v>
      </c>
    </row>
    <row r="738" spans="1:8" x14ac:dyDescent="0.25">
      <c r="A738" s="2" t="s">
        <v>81</v>
      </c>
      <c r="B738" s="3" t="s">
        <v>82</v>
      </c>
      <c r="C738" s="1" t="s">
        <v>83</v>
      </c>
      <c r="D738" s="1" t="s">
        <v>169</v>
      </c>
      <c r="E738" s="4">
        <v>39481.398000000008</v>
      </c>
      <c r="F738" s="5">
        <v>101395.40850000001</v>
      </c>
      <c r="G738" s="6">
        <f t="shared" si="11"/>
        <v>0.38938053097345138</v>
      </c>
      <c r="H738" s="1">
        <v>2018</v>
      </c>
    </row>
    <row r="739" spans="1:8" x14ac:dyDescent="0.25">
      <c r="A739" s="2" t="s">
        <v>84</v>
      </c>
      <c r="B739" s="3" t="s">
        <v>85</v>
      </c>
      <c r="C739" s="1" t="s">
        <v>86</v>
      </c>
      <c r="D739" s="1" t="s">
        <v>169</v>
      </c>
      <c r="E739" s="4">
        <v>405375.88725000003</v>
      </c>
      <c r="F739" s="5">
        <v>473697.66600000003</v>
      </c>
      <c r="G739" s="6">
        <f t="shared" si="11"/>
        <v>0.85576923076923084</v>
      </c>
      <c r="H739" s="1">
        <v>2018</v>
      </c>
    </row>
    <row r="740" spans="1:8" x14ac:dyDescent="0.25">
      <c r="A740" s="2" t="s">
        <v>87</v>
      </c>
      <c r="B740" s="3" t="s">
        <v>88</v>
      </c>
      <c r="C740" s="1" t="s">
        <v>89</v>
      </c>
      <c r="D740" s="1" t="s">
        <v>169</v>
      </c>
      <c r="E740" s="4">
        <v>738364.31550000003</v>
      </c>
      <c r="F740" s="5">
        <v>203426.90325000003</v>
      </c>
      <c r="G740" s="6">
        <f t="shared" si="11"/>
        <v>3.6296296296296293</v>
      </c>
      <c r="H740" s="1">
        <v>2018</v>
      </c>
    </row>
    <row r="741" spans="1:8" x14ac:dyDescent="0.25">
      <c r="A741" s="2" t="s">
        <v>90</v>
      </c>
      <c r="B741" s="3" t="s">
        <v>91</v>
      </c>
      <c r="C741" s="1" t="s">
        <v>92</v>
      </c>
      <c r="D741" s="1" t="s">
        <v>169</v>
      </c>
      <c r="E741" s="4">
        <v>389497.41000000003</v>
      </c>
      <c r="F741" s="5">
        <v>490478.22000000003</v>
      </c>
      <c r="G741" s="6">
        <f t="shared" si="11"/>
        <v>0.79411764705882359</v>
      </c>
      <c r="H741" s="1">
        <v>2018</v>
      </c>
    </row>
    <row r="742" spans="1:8" x14ac:dyDescent="0.25">
      <c r="A742" s="2" t="s">
        <v>93</v>
      </c>
      <c r="B742" s="3" t="s">
        <v>94</v>
      </c>
      <c r="C742" s="1" t="s">
        <v>95</v>
      </c>
      <c r="D742" s="1" t="s">
        <v>169</v>
      </c>
      <c r="E742" s="4">
        <v>62850.249000000003</v>
      </c>
      <c r="F742" s="5">
        <v>67339.552500000005</v>
      </c>
      <c r="G742" s="6">
        <f t="shared" si="11"/>
        <v>0.93333333333333335</v>
      </c>
      <c r="H742" s="1">
        <v>2018</v>
      </c>
    </row>
    <row r="743" spans="1:8" x14ac:dyDescent="0.25">
      <c r="A743" s="2" t="s">
        <v>96</v>
      </c>
      <c r="B743" s="3" t="s">
        <v>97</v>
      </c>
      <c r="C743" s="1" t="s">
        <v>98</v>
      </c>
      <c r="D743" s="1" t="s">
        <v>169</v>
      </c>
      <c r="E743" s="4">
        <v>237599.55450000003</v>
      </c>
      <c r="F743" s="5">
        <v>126073.23300000002</v>
      </c>
      <c r="G743" s="6">
        <f t="shared" si="11"/>
        <v>1.8846153846153846</v>
      </c>
      <c r="H743" s="1">
        <v>2018</v>
      </c>
    </row>
    <row r="744" spans="1:8" x14ac:dyDescent="0.25">
      <c r="A744" s="2" t="s">
        <v>99</v>
      </c>
      <c r="B744" s="3" t="s">
        <v>100</v>
      </c>
      <c r="C744" s="1" t="s">
        <v>101</v>
      </c>
      <c r="D744" s="1" t="s">
        <v>169</v>
      </c>
      <c r="E744" s="4">
        <v>316721.61675000004</v>
      </c>
      <c r="F744" s="5">
        <v>460685.98800000007</v>
      </c>
      <c r="G744" s="6">
        <f t="shared" si="11"/>
        <v>0.6875</v>
      </c>
      <c r="H744" s="1">
        <v>2018</v>
      </c>
    </row>
    <row r="745" spans="1:8" x14ac:dyDescent="0.25">
      <c r="A745" s="2" t="s">
        <v>102</v>
      </c>
      <c r="B745" s="3" t="s">
        <v>103</v>
      </c>
      <c r="C745" s="1" t="s">
        <v>104</v>
      </c>
      <c r="D745" s="1" t="s">
        <v>169</v>
      </c>
      <c r="E745" s="4">
        <v>116036.38800000001</v>
      </c>
      <c r="F745" s="5">
        <v>99920.223000000013</v>
      </c>
      <c r="G745" s="6">
        <f t="shared" si="11"/>
        <v>1.161290322580645</v>
      </c>
      <c r="H745" s="1">
        <v>2018</v>
      </c>
    </row>
    <row r="746" spans="1:8" x14ac:dyDescent="0.25">
      <c r="A746" s="2" t="s">
        <v>105</v>
      </c>
      <c r="B746" s="3" t="s">
        <v>106</v>
      </c>
      <c r="C746" s="1" t="s">
        <v>107</v>
      </c>
      <c r="D746" s="1" t="s">
        <v>169</v>
      </c>
      <c r="E746" s="4">
        <v>387225.36000000004</v>
      </c>
      <c r="F746" s="5">
        <v>314082.79200000002</v>
      </c>
      <c r="G746" s="6">
        <f t="shared" si="11"/>
        <v>1.2328767123287672</v>
      </c>
      <c r="H746" s="1">
        <v>2018</v>
      </c>
    </row>
    <row r="747" spans="1:8" x14ac:dyDescent="0.25">
      <c r="A747" s="2" t="s">
        <v>108</v>
      </c>
      <c r="B747" s="3" t="s">
        <v>109</v>
      </c>
      <c r="C747" s="1" t="s">
        <v>110</v>
      </c>
      <c r="D747" s="1" t="s">
        <v>169</v>
      </c>
      <c r="E747" s="4">
        <v>485219.63925000007</v>
      </c>
      <c r="F747" s="5">
        <v>631370.13300000015</v>
      </c>
      <c r="G747" s="6">
        <f t="shared" si="11"/>
        <v>0.76851851851851849</v>
      </c>
      <c r="H747" s="1">
        <v>2018</v>
      </c>
    </row>
    <row r="748" spans="1:8" x14ac:dyDescent="0.25">
      <c r="A748" s="2" t="s">
        <v>111</v>
      </c>
      <c r="B748" s="3" t="s">
        <v>112</v>
      </c>
      <c r="C748" s="1" t="s">
        <v>113</v>
      </c>
      <c r="D748" s="1" t="s">
        <v>169</v>
      </c>
      <c r="E748" s="4">
        <v>313654.74075000006</v>
      </c>
      <c r="F748" s="5">
        <v>820327.78350000002</v>
      </c>
      <c r="G748" s="6">
        <f t="shared" si="11"/>
        <v>0.38235294117647067</v>
      </c>
      <c r="H748" s="1">
        <v>2018</v>
      </c>
    </row>
    <row r="749" spans="1:8" x14ac:dyDescent="0.25">
      <c r="A749" s="2" t="s">
        <v>114</v>
      </c>
      <c r="B749" s="3" t="s">
        <v>115</v>
      </c>
      <c r="C749" s="1" t="s">
        <v>116</v>
      </c>
      <c r="D749" s="1" t="s">
        <v>169</v>
      </c>
      <c r="E749" s="4">
        <v>299520.87525000004</v>
      </c>
      <c r="F749" s="5">
        <v>578144.94524999999</v>
      </c>
      <c r="G749" s="6">
        <f t="shared" si="11"/>
        <v>0.51807228915662662</v>
      </c>
      <c r="H749" s="1">
        <v>2018</v>
      </c>
    </row>
    <row r="750" spans="1:8" x14ac:dyDescent="0.25">
      <c r="A750" s="2" t="s">
        <v>114</v>
      </c>
      <c r="B750" s="3" t="s">
        <v>115</v>
      </c>
      <c r="C750" s="1" t="s">
        <v>117</v>
      </c>
      <c r="D750" s="1" t="s">
        <v>169</v>
      </c>
      <c r="E750" s="4">
        <v>88442.185500000007</v>
      </c>
      <c r="F750" s="5">
        <v>119657.07450000002</v>
      </c>
      <c r="G750" s="6">
        <f t="shared" si="11"/>
        <v>0.73913043478260865</v>
      </c>
      <c r="H750" s="1">
        <v>2018</v>
      </c>
    </row>
    <row r="751" spans="1:8" x14ac:dyDescent="0.25">
      <c r="A751" s="2" t="s">
        <v>114</v>
      </c>
      <c r="B751" s="3" t="s">
        <v>115</v>
      </c>
      <c r="C751" s="1" t="s">
        <v>118</v>
      </c>
      <c r="D751" s="1" t="s">
        <v>169</v>
      </c>
      <c r="E751" s="4">
        <v>369411.36749999999</v>
      </c>
      <c r="F751" s="5">
        <v>231571.30499999999</v>
      </c>
      <c r="G751" s="6">
        <f t="shared" si="11"/>
        <v>1.5952380952380953</v>
      </c>
      <c r="H751" s="1">
        <v>2018</v>
      </c>
    </row>
    <row r="752" spans="1:8" x14ac:dyDescent="0.25">
      <c r="A752" s="2" t="s">
        <v>119</v>
      </c>
      <c r="B752" s="3" t="s">
        <v>120</v>
      </c>
      <c r="C752" s="1" t="s">
        <v>121</v>
      </c>
      <c r="D752" s="1" t="s">
        <v>169</v>
      </c>
      <c r="E752" s="4">
        <v>272215.05299999996</v>
      </c>
      <c r="F752" s="5">
        <v>185601.17249999999</v>
      </c>
      <c r="G752" s="6">
        <f t="shared" si="11"/>
        <v>1.4666666666666666</v>
      </c>
      <c r="H752" s="1">
        <v>2018</v>
      </c>
    </row>
    <row r="753" spans="1:8" x14ac:dyDescent="0.25">
      <c r="A753" s="2" t="s">
        <v>122</v>
      </c>
      <c r="B753" s="3" t="s">
        <v>123</v>
      </c>
      <c r="C753" s="1" t="s">
        <v>124</v>
      </c>
      <c r="D753" s="1" t="s">
        <v>169</v>
      </c>
      <c r="E753" s="4">
        <v>276354.66599999997</v>
      </c>
      <c r="F753" s="5">
        <v>513230.09399999992</v>
      </c>
      <c r="G753" s="6">
        <f t="shared" si="11"/>
        <v>0.53846153846153844</v>
      </c>
      <c r="H753" s="1">
        <v>2018</v>
      </c>
    </row>
    <row r="754" spans="1:8" x14ac:dyDescent="0.25">
      <c r="A754" s="2" t="s">
        <v>125</v>
      </c>
      <c r="B754" s="3" t="s">
        <v>126</v>
      </c>
      <c r="C754" s="1" t="s">
        <v>127</v>
      </c>
      <c r="D754" s="1" t="s">
        <v>169</v>
      </c>
      <c r="E754" s="4">
        <v>158280.41249999998</v>
      </c>
      <c r="F754" s="5">
        <v>438662.85749999998</v>
      </c>
      <c r="G754" s="6">
        <f t="shared" si="11"/>
        <v>0.36082474226804118</v>
      </c>
      <c r="H754" s="1">
        <v>2018</v>
      </c>
    </row>
    <row r="755" spans="1:8" x14ac:dyDescent="0.25">
      <c r="A755" s="2" t="s">
        <v>128</v>
      </c>
      <c r="B755" s="3" t="s">
        <v>129</v>
      </c>
      <c r="C755" s="1" t="s">
        <v>130</v>
      </c>
      <c r="D755" s="1" t="s">
        <v>169</v>
      </c>
      <c r="E755" s="4">
        <v>600390.73125000007</v>
      </c>
      <c r="F755" s="5">
        <v>760494.92625000002</v>
      </c>
      <c r="G755" s="6">
        <f t="shared" si="11"/>
        <v>0.78947368421052644</v>
      </c>
      <c r="H755" s="1">
        <v>2018</v>
      </c>
    </row>
    <row r="756" spans="1:8" x14ac:dyDescent="0.25">
      <c r="A756" s="2" t="s">
        <v>131</v>
      </c>
      <c r="B756" s="3" t="s">
        <v>132</v>
      </c>
      <c r="C756" s="1" t="s">
        <v>133</v>
      </c>
      <c r="D756" s="1" t="s">
        <v>169</v>
      </c>
      <c r="E756" s="4">
        <v>535344.1875</v>
      </c>
      <c r="F756" s="5">
        <v>594826.875</v>
      </c>
      <c r="G756" s="6">
        <f t="shared" si="11"/>
        <v>0.9</v>
      </c>
      <c r="H756" s="1">
        <v>2018</v>
      </c>
    </row>
    <row r="757" spans="1:8" x14ac:dyDescent="0.25">
      <c r="A757" s="2" t="s">
        <v>134</v>
      </c>
      <c r="B757" s="3" t="s">
        <v>135</v>
      </c>
      <c r="C757" s="1" t="s">
        <v>136</v>
      </c>
      <c r="D757" s="1" t="s">
        <v>169</v>
      </c>
      <c r="E757" s="4">
        <v>173235.71925000002</v>
      </c>
      <c r="F757" s="5">
        <v>224947.87425000002</v>
      </c>
      <c r="G757" s="6">
        <f t="shared" si="11"/>
        <v>0.77011494252873569</v>
      </c>
      <c r="H757" s="1">
        <v>2018</v>
      </c>
    </row>
    <row r="758" spans="1:8" x14ac:dyDescent="0.25">
      <c r="A758" s="2" t="s">
        <v>137</v>
      </c>
      <c r="B758" s="3" t="s">
        <v>138</v>
      </c>
      <c r="C758" s="1" t="s">
        <v>139</v>
      </c>
      <c r="D758" s="1" t="s">
        <v>169</v>
      </c>
      <c r="E758" s="4">
        <v>155301.04350000003</v>
      </c>
      <c r="F758" s="5">
        <v>386153.94600000005</v>
      </c>
      <c r="G758" s="6">
        <f t="shared" si="11"/>
        <v>0.40217391304347827</v>
      </c>
      <c r="H758" s="1">
        <v>2018</v>
      </c>
    </row>
    <row r="759" spans="1:8" x14ac:dyDescent="0.25">
      <c r="A759" s="2" t="s">
        <v>140</v>
      </c>
      <c r="B759" s="3" t="s">
        <v>141</v>
      </c>
      <c r="C759" s="1" t="s">
        <v>142</v>
      </c>
      <c r="D759" s="1" t="s">
        <v>169</v>
      </c>
      <c r="E759" s="4">
        <v>772978.35599999991</v>
      </c>
      <c r="F759" s="5">
        <v>756532.00799999991</v>
      </c>
      <c r="G759" s="6">
        <f t="shared" si="11"/>
        <v>1.0217391304347827</v>
      </c>
      <c r="H759" s="1">
        <v>2018</v>
      </c>
    </row>
    <row r="760" spans="1:8" x14ac:dyDescent="0.25">
      <c r="A760" s="2" t="s">
        <v>143</v>
      </c>
      <c r="B760" s="3" t="s">
        <v>144</v>
      </c>
      <c r="C760" s="1" t="s">
        <v>145</v>
      </c>
      <c r="D760" s="1" t="s">
        <v>169</v>
      </c>
      <c r="E760" s="4">
        <v>105955.56</v>
      </c>
      <c r="F760" s="5">
        <v>384088.90499999997</v>
      </c>
      <c r="G760" s="6">
        <f t="shared" si="11"/>
        <v>0.27586206896551724</v>
      </c>
      <c r="H760" s="1">
        <v>2018</v>
      </c>
    </row>
    <row r="761" spans="1:8" x14ac:dyDescent="0.25">
      <c r="A761" s="2" t="s">
        <v>143</v>
      </c>
      <c r="B761" s="3" t="s">
        <v>144</v>
      </c>
      <c r="C761" s="1" t="s">
        <v>146</v>
      </c>
      <c r="D761" s="1" t="s">
        <v>169</v>
      </c>
      <c r="E761" s="4">
        <v>79372.426500000001</v>
      </c>
      <c r="F761" s="5">
        <v>95023.327499999999</v>
      </c>
      <c r="G761" s="6">
        <f t="shared" si="11"/>
        <v>0.83529411764705885</v>
      </c>
      <c r="H761" s="1">
        <v>2018</v>
      </c>
    </row>
    <row r="762" spans="1:8" x14ac:dyDescent="0.25">
      <c r="A762" s="2" t="s">
        <v>147</v>
      </c>
      <c r="B762" s="3" t="s">
        <v>148</v>
      </c>
      <c r="C762" s="1" t="s">
        <v>149</v>
      </c>
      <c r="D762" s="1" t="s">
        <v>169</v>
      </c>
      <c r="E762" s="4">
        <v>25944.974999999999</v>
      </c>
      <c r="F762" s="5">
        <v>29607.794999999998</v>
      </c>
      <c r="G762" s="6">
        <f t="shared" si="11"/>
        <v>0.87628865979381443</v>
      </c>
      <c r="H762" s="1">
        <v>2018</v>
      </c>
    </row>
    <row r="763" spans="1:8" x14ac:dyDescent="0.25">
      <c r="A763" s="2" t="s">
        <v>150</v>
      </c>
      <c r="B763" s="3" t="s">
        <v>151</v>
      </c>
      <c r="C763" s="1" t="s">
        <v>152</v>
      </c>
      <c r="D763" s="1" t="s">
        <v>169</v>
      </c>
      <c r="E763" s="4">
        <v>224839.17225000003</v>
      </c>
      <c r="F763" s="5">
        <v>148919.45175000004</v>
      </c>
      <c r="G763" s="6">
        <f t="shared" si="11"/>
        <v>1.5098039215686272</v>
      </c>
      <c r="H763" s="1">
        <v>2018</v>
      </c>
    </row>
    <row r="764" spans="1:8" x14ac:dyDescent="0.25">
      <c r="A764" s="2" t="s">
        <v>153</v>
      </c>
      <c r="B764" s="3" t="s">
        <v>154</v>
      </c>
      <c r="C764" s="1" t="s">
        <v>155</v>
      </c>
      <c r="D764" s="1" t="s">
        <v>169</v>
      </c>
      <c r="E764" s="4">
        <v>149010.19200000001</v>
      </c>
      <c r="F764" s="5">
        <v>71400.717000000004</v>
      </c>
      <c r="G764" s="6">
        <f t="shared" si="11"/>
        <v>2.0869565217391304</v>
      </c>
      <c r="H764" s="1">
        <v>2018</v>
      </c>
    </row>
    <row r="765" spans="1:8" x14ac:dyDescent="0.25">
      <c r="A765" s="2" t="s">
        <v>156</v>
      </c>
      <c r="B765" s="3" t="s">
        <v>157</v>
      </c>
      <c r="C765" s="1" t="s">
        <v>158</v>
      </c>
      <c r="D765" s="1" t="s">
        <v>169</v>
      </c>
      <c r="E765" s="4">
        <v>224173.10250000001</v>
      </c>
      <c r="F765" s="5">
        <v>202967.53875000001</v>
      </c>
      <c r="G765" s="6">
        <f t="shared" si="11"/>
        <v>1.1044776119402986</v>
      </c>
      <c r="H765" s="1">
        <v>2018</v>
      </c>
    </row>
    <row r="766" spans="1:8" x14ac:dyDescent="0.25">
      <c r="A766" s="2" t="s">
        <v>159</v>
      </c>
      <c r="B766" s="3" t="s">
        <v>160</v>
      </c>
      <c r="C766" s="1" t="s">
        <v>161</v>
      </c>
      <c r="D766" s="1" t="s">
        <v>169</v>
      </c>
      <c r="E766" s="4">
        <v>608116.27500000002</v>
      </c>
      <c r="F766" s="5">
        <v>486493.02</v>
      </c>
      <c r="G766" s="6">
        <f t="shared" si="11"/>
        <v>1.25</v>
      </c>
      <c r="H766" s="1">
        <v>2018</v>
      </c>
    </row>
    <row r="767" spans="1:8" x14ac:dyDescent="0.25">
      <c r="A767" s="2" t="s">
        <v>162</v>
      </c>
      <c r="B767" s="3" t="s">
        <v>163</v>
      </c>
      <c r="C767" s="1" t="s">
        <v>164</v>
      </c>
      <c r="D767" s="1" t="s">
        <v>169</v>
      </c>
      <c r="E767" s="4">
        <v>87971.170499999993</v>
      </c>
      <c r="F767" s="5">
        <v>200803.75875000001</v>
      </c>
      <c r="G767" s="6">
        <f t="shared" si="11"/>
        <v>0.43809523809523804</v>
      </c>
      <c r="H767" s="1">
        <v>2018</v>
      </c>
    </row>
    <row r="768" spans="1:8" x14ac:dyDescent="0.25">
      <c r="A768" s="2" t="s">
        <v>165</v>
      </c>
      <c r="B768" s="3" t="s">
        <v>166</v>
      </c>
      <c r="C768" s="1" t="s">
        <v>167</v>
      </c>
      <c r="D768" s="1" t="s">
        <v>169</v>
      </c>
      <c r="E768" s="4">
        <v>283100.26499999996</v>
      </c>
      <c r="F768" s="5">
        <v>299277.42299999995</v>
      </c>
      <c r="G768" s="6">
        <f t="shared" si="11"/>
        <v>0.94594594594594594</v>
      </c>
      <c r="H768" s="1">
        <v>2018</v>
      </c>
    </row>
    <row r="769" spans="1:8" x14ac:dyDescent="0.25">
      <c r="A769" s="2" t="s">
        <v>8</v>
      </c>
      <c r="B769" s="3" t="s">
        <v>9</v>
      </c>
      <c r="C769" s="1" t="s">
        <v>10</v>
      </c>
      <c r="D769" s="1" t="s">
        <v>170</v>
      </c>
      <c r="E769" s="4">
        <v>236571.97500000001</v>
      </c>
      <c r="F769" s="5">
        <v>293066.77499999997</v>
      </c>
      <c r="G769" s="6">
        <f t="shared" si="11"/>
        <v>0.80722891566265076</v>
      </c>
      <c r="H769" s="1">
        <v>2018</v>
      </c>
    </row>
    <row r="770" spans="1:8" x14ac:dyDescent="0.25">
      <c r="A770" s="2" t="s">
        <v>12</v>
      </c>
      <c r="B770" s="3" t="s">
        <v>13</v>
      </c>
      <c r="C770" s="1" t="s">
        <v>14</v>
      </c>
      <c r="D770" s="1" t="s">
        <v>170</v>
      </c>
      <c r="E770" s="4">
        <v>68068.552500000005</v>
      </c>
      <c r="F770" s="5">
        <v>64577.857499999998</v>
      </c>
      <c r="G770" s="6">
        <f t="shared" si="11"/>
        <v>1.0540540540540542</v>
      </c>
      <c r="H770" s="1">
        <v>2018</v>
      </c>
    </row>
    <row r="771" spans="1:8" x14ac:dyDescent="0.25">
      <c r="A771" s="2" t="s">
        <v>15</v>
      </c>
      <c r="B771" s="3" t="s">
        <v>16</v>
      </c>
      <c r="C771" s="1" t="s">
        <v>17</v>
      </c>
      <c r="D771" s="1" t="s">
        <v>170</v>
      </c>
      <c r="E771" s="4">
        <v>220541.23800000001</v>
      </c>
      <c r="F771" s="5">
        <v>382703.91299999994</v>
      </c>
      <c r="G771" s="6">
        <f t="shared" ref="G771:G834" si="12">E771/F771</f>
        <v>0.5762711864406781</v>
      </c>
      <c r="H771" s="1">
        <v>2018</v>
      </c>
    </row>
    <row r="772" spans="1:8" x14ac:dyDescent="0.25">
      <c r="A772" s="2" t="s">
        <v>18</v>
      </c>
      <c r="B772" s="3" t="s">
        <v>19</v>
      </c>
      <c r="C772" s="1" t="s">
        <v>20</v>
      </c>
      <c r="D772" s="1" t="s">
        <v>170</v>
      </c>
      <c r="E772" s="4">
        <v>335483.69400000002</v>
      </c>
      <c r="F772" s="5">
        <v>338906.99700000003</v>
      </c>
      <c r="G772" s="6">
        <f t="shared" si="12"/>
        <v>0.98989898989898983</v>
      </c>
      <c r="H772" s="1">
        <v>2018</v>
      </c>
    </row>
    <row r="773" spans="1:8" x14ac:dyDescent="0.25">
      <c r="A773" s="2" t="s">
        <v>21</v>
      </c>
      <c r="B773" s="3" t="s">
        <v>22</v>
      </c>
      <c r="C773" s="1" t="s">
        <v>23</v>
      </c>
      <c r="D773" s="1" t="s">
        <v>170</v>
      </c>
      <c r="E773" s="4">
        <v>10268.694</v>
      </c>
      <c r="F773" s="5">
        <v>24720.93</v>
      </c>
      <c r="G773" s="6">
        <f t="shared" si="12"/>
        <v>0.41538461538461535</v>
      </c>
      <c r="H773" s="1">
        <v>2018</v>
      </c>
    </row>
    <row r="774" spans="1:8" x14ac:dyDescent="0.25">
      <c r="A774" s="2" t="s">
        <v>21</v>
      </c>
      <c r="B774" s="3" t="s">
        <v>22</v>
      </c>
      <c r="C774" s="1" t="s">
        <v>24</v>
      </c>
      <c r="D774" s="1" t="s">
        <v>170</v>
      </c>
      <c r="E774" s="4">
        <v>3904.8075000000003</v>
      </c>
      <c r="F774" s="5">
        <v>13536.666000000001</v>
      </c>
      <c r="G774" s="6">
        <f t="shared" si="12"/>
        <v>0.28846153846153849</v>
      </c>
      <c r="H774" s="1">
        <v>2018</v>
      </c>
    </row>
    <row r="775" spans="1:8" x14ac:dyDescent="0.25">
      <c r="A775" s="2" t="s">
        <v>21</v>
      </c>
      <c r="B775" s="3" t="s">
        <v>22</v>
      </c>
      <c r="C775" s="1" t="s">
        <v>25</v>
      </c>
      <c r="D775" s="1" t="s">
        <v>170</v>
      </c>
      <c r="E775" s="4">
        <v>265096.28700000001</v>
      </c>
      <c r="F775" s="5">
        <v>328402.86300000001</v>
      </c>
      <c r="G775" s="6">
        <f t="shared" si="12"/>
        <v>0.80722891566265065</v>
      </c>
      <c r="H775" s="1">
        <v>2018</v>
      </c>
    </row>
    <row r="776" spans="1:8" x14ac:dyDescent="0.25">
      <c r="A776" s="2" t="s">
        <v>21</v>
      </c>
      <c r="B776" s="3" t="s">
        <v>22</v>
      </c>
      <c r="C776" s="1" t="s">
        <v>26</v>
      </c>
      <c r="D776" s="1" t="s">
        <v>170</v>
      </c>
      <c r="E776" s="4">
        <v>372203.84249999997</v>
      </c>
      <c r="F776" s="5">
        <v>584891.75250000006</v>
      </c>
      <c r="G776" s="6">
        <f t="shared" si="12"/>
        <v>0.63636363636363624</v>
      </c>
      <c r="H776" s="1">
        <v>2018</v>
      </c>
    </row>
    <row r="777" spans="1:8" x14ac:dyDescent="0.25">
      <c r="A777" s="2" t="s">
        <v>27</v>
      </c>
      <c r="B777" s="3" t="s">
        <v>28</v>
      </c>
      <c r="C777" s="1" t="s">
        <v>29</v>
      </c>
      <c r="D777" s="1" t="s">
        <v>170</v>
      </c>
      <c r="E777" s="4">
        <v>12843.143999999998</v>
      </c>
      <c r="F777" s="5">
        <v>5206.6799999999994</v>
      </c>
      <c r="G777" s="6">
        <f t="shared" si="12"/>
        <v>2.4666666666666668</v>
      </c>
      <c r="H777" s="1">
        <v>2018</v>
      </c>
    </row>
    <row r="778" spans="1:8" x14ac:dyDescent="0.25">
      <c r="A778" s="2" t="s">
        <v>30</v>
      </c>
      <c r="B778" s="3" t="s">
        <v>31</v>
      </c>
      <c r="C778" s="1" t="s">
        <v>32</v>
      </c>
      <c r="D778" s="1" t="s">
        <v>170</v>
      </c>
      <c r="E778" s="4">
        <v>212864.03775000002</v>
      </c>
      <c r="F778" s="5">
        <v>152045.74125000002</v>
      </c>
      <c r="G778" s="6">
        <f t="shared" si="12"/>
        <v>1.4</v>
      </c>
      <c r="H778" s="1">
        <v>2018</v>
      </c>
    </row>
    <row r="779" spans="1:8" x14ac:dyDescent="0.25">
      <c r="A779" s="2" t="s">
        <v>33</v>
      </c>
      <c r="B779" s="3" t="s">
        <v>34</v>
      </c>
      <c r="C779" s="1" t="s">
        <v>35</v>
      </c>
      <c r="D779" s="1" t="s">
        <v>170</v>
      </c>
      <c r="E779" s="4">
        <v>292704.85349999997</v>
      </c>
      <c r="F779" s="5">
        <v>98743.806000000011</v>
      </c>
      <c r="G779" s="6">
        <f t="shared" si="12"/>
        <v>2.9642857142857135</v>
      </c>
      <c r="H779" s="1">
        <v>2018</v>
      </c>
    </row>
    <row r="780" spans="1:8" x14ac:dyDescent="0.25">
      <c r="A780" s="2" t="s">
        <v>36</v>
      </c>
      <c r="B780" s="3" t="s">
        <v>37</v>
      </c>
      <c r="C780" s="1" t="s">
        <v>38</v>
      </c>
      <c r="D780" s="1" t="s">
        <v>170</v>
      </c>
      <c r="E780" s="4">
        <v>294907.04775000003</v>
      </c>
      <c r="F780" s="5">
        <v>524279.19600000011</v>
      </c>
      <c r="G780" s="6">
        <f t="shared" si="12"/>
        <v>0.56249999999999989</v>
      </c>
      <c r="H780" s="1">
        <v>2018</v>
      </c>
    </row>
    <row r="781" spans="1:8" x14ac:dyDescent="0.25">
      <c r="A781" s="2" t="s">
        <v>36</v>
      </c>
      <c r="B781" s="3" t="s">
        <v>37</v>
      </c>
      <c r="C781" s="1" t="s">
        <v>39</v>
      </c>
      <c r="D781" s="1" t="s">
        <v>170</v>
      </c>
      <c r="E781" s="4">
        <v>30195.220499999996</v>
      </c>
      <c r="F781" s="5">
        <v>32122.574999999997</v>
      </c>
      <c r="G781" s="6">
        <f t="shared" si="12"/>
        <v>0.94</v>
      </c>
      <c r="H781" s="1">
        <v>2018</v>
      </c>
    </row>
    <row r="782" spans="1:8" x14ac:dyDescent="0.25">
      <c r="A782" s="2" t="s">
        <v>40</v>
      </c>
      <c r="B782" s="3" t="s">
        <v>41</v>
      </c>
      <c r="C782" s="1" t="s">
        <v>42</v>
      </c>
      <c r="D782" s="1" t="s">
        <v>170</v>
      </c>
      <c r="E782" s="4">
        <v>466215.6825</v>
      </c>
      <c r="F782" s="5">
        <v>274821.87600000005</v>
      </c>
      <c r="G782" s="6">
        <f t="shared" si="12"/>
        <v>1.6964285714285712</v>
      </c>
      <c r="H782" s="1">
        <v>2018</v>
      </c>
    </row>
    <row r="783" spans="1:8" x14ac:dyDescent="0.25">
      <c r="A783" s="2" t="s">
        <v>43</v>
      </c>
      <c r="B783" s="3" t="s">
        <v>44</v>
      </c>
      <c r="C783" s="1" t="s">
        <v>45</v>
      </c>
      <c r="D783" s="1" t="s">
        <v>170</v>
      </c>
      <c r="E783" s="4">
        <v>289241.94825000002</v>
      </c>
      <c r="F783" s="5">
        <v>622143.05849999993</v>
      </c>
      <c r="G783" s="6">
        <f t="shared" si="12"/>
        <v>0.46491228070175444</v>
      </c>
      <c r="H783" s="1">
        <v>2018</v>
      </c>
    </row>
    <row r="784" spans="1:8" x14ac:dyDescent="0.25">
      <c r="A784" s="2" t="s">
        <v>46</v>
      </c>
      <c r="B784" s="3" t="s">
        <v>47</v>
      </c>
      <c r="C784" s="1" t="s">
        <v>48</v>
      </c>
      <c r="D784" s="1" t="s">
        <v>170</v>
      </c>
      <c r="E784" s="4">
        <v>340299.11025000003</v>
      </c>
      <c r="F784" s="5">
        <v>203477.81849999999</v>
      </c>
      <c r="G784" s="6">
        <f t="shared" si="12"/>
        <v>1.6724137931034484</v>
      </c>
      <c r="H784" s="1">
        <v>2018</v>
      </c>
    </row>
    <row r="785" spans="1:8" x14ac:dyDescent="0.25">
      <c r="A785" s="2" t="s">
        <v>49</v>
      </c>
      <c r="B785" s="3" t="s">
        <v>50</v>
      </c>
      <c r="C785" s="1" t="s">
        <v>51</v>
      </c>
      <c r="D785" s="1" t="s">
        <v>170</v>
      </c>
      <c r="E785" s="4">
        <v>34959.681000000004</v>
      </c>
      <c r="F785" s="5">
        <v>96139.12275000001</v>
      </c>
      <c r="G785" s="6">
        <f t="shared" si="12"/>
        <v>0.36363636363636365</v>
      </c>
      <c r="H785" s="1">
        <v>2018</v>
      </c>
    </row>
    <row r="786" spans="1:8" x14ac:dyDescent="0.25">
      <c r="A786" s="2" t="s">
        <v>52</v>
      </c>
      <c r="B786" s="3" t="s">
        <v>53</v>
      </c>
      <c r="C786" s="1" t="s">
        <v>54</v>
      </c>
      <c r="D786" s="1" t="s">
        <v>170</v>
      </c>
      <c r="E786" s="4">
        <v>239463</v>
      </c>
      <c r="F786" s="5">
        <v>263898</v>
      </c>
      <c r="G786" s="6">
        <f t="shared" si="12"/>
        <v>0.90740740740740744</v>
      </c>
      <c r="H786" s="1">
        <v>2018</v>
      </c>
    </row>
    <row r="787" spans="1:8" x14ac:dyDescent="0.25">
      <c r="A787" s="2" t="s">
        <v>52</v>
      </c>
      <c r="B787" s="3" t="s">
        <v>53</v>
      </c>
      <c r="C787" s="1" t="s">
        <v>55</v>
      </c>
      <c r="D787" s="1" t="s">
        <v>170</v>
      </c>
      <c r="E787" s="4">
        <v>33547.452750000004</v>
      </c>
      <c r="F787" s="5">
        <v>15021.247500000001</v>
      </c>
      <c r="G787" s="6">
        <f t="shared" si="12"/>
        <v>2.2333333333333334</v>
      </c>
      <c r="H787" s="1">
        <v>2018</v>
      </c>
    </row>
    <row r="788" spans="1:8" x14ac:dyDescent="0.25">
      <c r="A788" s="2" t="s">
        <v>56</v>
      </c>
      <c r="B788" s="3" t="s">
        <v>57</v>
      </c>
      <c r="C788" s="1" t="s">
        <v>58</v>
      </c>
      <c r="D788" s="1" t="s">
        <v>170</v>
      </c>
      <c r="E788" s="4">
        <v>304975.63799999998</v>
      </c>
      <c r="F788" s="5">
        <v>152487.81899999999</v>
      </c>
      <c r="G788" s="6">
        <f t="shared" si="12"/>
        <v>2</v>
      </c>
      <c r="H788" s="1">
        <v>2018</v>
      </c>
    </row>
    <row r="789" spans="1:8" x14ac:dyDescent="0.25">
      <c r="A789" s="2" t="s">
        <v>59</v>
      </c>
      <c r="B789" s="3" t="s">
        <v>60</v>
      </c>
      <c r="C789" s="1" t="s">
        <v>61</v>
      </c>
      <c r="D789" s="1" t="s">
        <v>170</v>
      </c>
      <c r="E789" s="4">
        <v>23976.702000000005</v>
      </c>
      <c r="F789" s="5">
        <v>17789.166000000005</v>
      </c>
      <c r="G789" s="6">
        <f t="shared" si="12"/>
        <v>1.3478260869565217</v>
      </c>
      <c r="H789" s="1">
        <v>2018</v>
      </c>
    </row>
    <row r="790" spans="1:8" x14ac:dyDescent="0.25">
      <c r="A790" s="2" t="s">
        <v>62</v>
      </c>
      <c r="B790" s="3" t="s">
        <v>63</v>
      </c>
      <c r="C790" s="1" t="s">
        <v>64</v>
      </c>
      <c r="D790" s="1" t="s">
        <v>170</v>
      </c>
      <c r="E790" s="4">
        <v>289806.1335</v>
      </c>
      <c r="F790" s="5">
        <v>248936.03775000002</v>
      </c>
      <c r="G790" s="6">
        <f t="shared" si="12"/>
        <v>1.1641791044776117</v>
      </c>
      <c r="H790" s="1">
        <v>2018</v>
      </c>
    </row>
    <row r="791" spans="1:8" x14ac:dyDescent="0.25">
      <c r="A791" s="2" t="s">
        <v>65</v>
      </c>
      <c r="B791" s="3" t="s">
        <v>66</v>
      </c>
      <c r="C791" s="1" t="s">
        <v>67</v>
      </c>
      <c r="D791" s="1" t="s">
        <v>170</v>
      </c>
      <c r="E791" s="4">
        <v>29429.810999999998</v>
      </c>
      <c r="F791" s="5">
        <v>37107.152999999998</v>
      </c>
      <c r="G791" s="6">
        <f t="shared" si="12"/>
        <v>0.7931034482758621</v>
      </c>
      <c r="H791" s="1">
        <v>2018</v>
      </c>
    </row>
    <row r="792" spans="1:8" x14ac:dyDescent="0.25">
      <c r="A792" s="2" t="s">
        <v>68</v>
      </c>
      <c r="B792" s="3" t="s">
        <v>69</v>
      </c>
      <c r="C792" s="1" t="s">
        <v>70</v>
      </c>
      <c r="D792" s="1" t="s">
        <v>170</v>
      </c>
      <c r="E792" s="4">
        <v>317900.97000000003</v>
      </c>
      <c r="F792" s="5">
        <v>146401.76249999998</v>
      </c>
      <c r="G792" s="6">
        <f t="shared" si="12"/>
        <v>2.1714285714285717</v>
      </c>
      <c r="H792" s="1">
        <v>2018</v>
      </c>
    </row>
    <row r="793" spans="1:8" x14ac:dyDescent="0.25">
      <c r="A793" s="2" t="s">
        <v>71</v>
      </c>
      <c r="B793" s="3" t="s">
        <v>72</v>
      </c>
      <c r="C793" s="1" t="s">
        <v>73</v>
      </c>
      <c r="D793" s="1" t="s">
        <v>170</v>
      </c>
      <c r="E793" s="4">
        <v>60869.778749999998</v>
      </c>
      <c r="F793" s="5">
        <v>158544.54</v>
      </c>
      <c r="G793" s="6">
        <f t="shared" si="12"/>
        <v>0.3839285714285714</v>
      </c>
      <c r="H793" s="1">
        <v>2018</v>
      </c>
    </row>
    <row r="794" spans="1:8" x14ac:dyDescent="0.25">
      <c r="A794" s="2" t="s">
        <v>71</v>
      </c>
      <c r="B794" s="3" t="s">
        <v>72</v>
      </c>
      <c r="C794" s="1" t="s">
        <v>74</v>
      </c>
      <c r="D794" s="1" t="s">
        <v>170</v>
      </c>
      <c r="E794" s="4">
        <v>89310.991500000004</v>
      </c>
      <c r="F794" s="5">
        <v>185672.85075000001</v>
      </c>
      <c r="G794" s="6">
        <f t="shared" si="12"/>
        <v>0.48101265822784811</v>
      </c>
      <c r="H794" s="1">
        <v>2018</v>
      </c>
    </row>
    <row r="795" spans="1:8" x14ac:dyDescent="0.25">
      <c r="A795" s="2" t="s">
        <v>75</v>
      </c>
      <c r="B795" s="3" t="s">
        <v>76</v>
      </c>
      <c r="C795" s="1" t="s">
        <v>77</v>
      </c>
      <c r="D795" s="1" t="s">
        <v>170</v>
      </c>
      <c r="E795" s="4">
        <v>57544.587</v>
      </c>
      <c r="F795" s="5">
        <v>148656.84975000002</v>
      </c>
      <c r="G795" s="6">
        <f t="shared" si="12"/>
        <v>0.38709677419354832</v>
      </c>
      <c r="H795" s="1">
        <v>2018</v>
      </c>
    </row>
    <row r="796" spans="1:8" x14ac:dyDescent="0.25">
      <c r="A796" s="2" t="s">
        <v>78</v>
      </c>
      <c r="B796" s="3" t="s">
        <v>79</v>
      </c>
      <c r="C796" s="1" t="s">
        <v>80</v>
      </c>
      <c r="D796" s="1" t="s">
        <v>170</v>
      </c>
      <c r="E796" s="4">
        <v>62228.547000000006</v>
      </c>
      <c r="F796" s="5">
        <v>45995.013000000006</v>
      </c>
      <c r="G796" s="6">
        <f t="shared" si="12"/>
        <v>1.3529411764705881</v>
      </c>
      <c r="H796" s="1">
        <v>2018</v>
      </c>
    </row>
    <row r="797" spans="1:8" x14ac:dyDescent="0.25">
      <c r="A797" s="2" t="s">
        <v>81</v>
      </c>
      <c r="B797" s="3" t="s">
        <v>82</v>
      </c>
      <c r="C797" s="1" t="s">
        <v>83</v>
      </c>
      <c r="D797" s="1" t="s">
        <v>170</v>
      </c>
      <c r="E797" s="4">
        <v>47203.033500000005</v>
      </c>
      <c r="F797" s="5">
        <v>68520.532500000001</v>
      </c>
      <c r="G797" s="6">
        <f t="shared" si="12"/>
        <v>0.68888888888888899</v>
      </c>
      <c r="H797" s="1">
        <v>2018</v>
      </c>
    </row>
    <row r="798" spans="1:8" x14ac:dyDescent="0.25">
      <c r="A798" s="2" t="s">
        <v>84</v>
      </c>
      <c r="B798" s="3" t="s">
        <v>85</v>
      </c>
      <c r="C798" s="1" t="s">
        <v>86</v>
      </c>
      <c r="D798" s="1" t="s">
        <v>170</v>
      </c>
      <c r="E798" s="4">
        <v>317884.45950000006</v>
      </c>
      <c r="F798" s="5">
        <v>114295.53600000002</v>
      </c>
      <c r="G798" s="6">
        <f t="shared" si="12"/>
        <v>2.78125</v>
      </c>
      <c r="H798" s="1">
        <v>2018</v>
      </c>
    </row>
    <row r="799" spans="1:8" x14ac:dyDescent="0.25">
      <c r="A799" s="2" t="s">
        <v>87</v>
      </c>
      <c r="B799" s="3" t="s">
        <v>88</v>
      </c>
      <c r="C799" s="1" t="s">
        <v>89</v>
      </c>
      <c r="D799" s="1" t="s">
        <v>170</v>
      </c>
      <c r="E799" s="4">
        <v>94649.714999999997</v>
      </c>
      <c r="F799" s="5">
        <v>147232.89000000001</v>
      </c>
      <c r="G799" s="6">
        <f t="shared" si="12"/>
        <v>0.64285714285714279</v>
      </c>
      <c r="H799" s="1">
        <v>2018</v>
      </c>
    </row>
    <row r="800" spans="1:8" x14ac:dyDescent="0.25">
      <c r="A800" s="2" t="s">
        <v>90</v>
      </c>
      <c r="B800" s="3" t="s">
        <v>91</v>
      </c>
      <c r="C800" s="1" t="s">
        <v>92</v>
      </c>
      <c r="D800" s="1" t="s">
        <v>170</v>
      </c>
      <c r="E800" s="4">
        <v>373035.11174999998</v>
      </c>
      <c r="F800" s="5">
        <v>473628.84974999988</v>
      </c>
      <c r="G800" s="6">
        <f t="shared" si="12"/>
        <v>0.78761061946902666</v>
      </c>
      <c r="H800" s="1">
        <v>2018</v>
      </c>
    </row>
    <row r="801" spans="1:8" x14ac:dyDescent="0.25">
      <c r="A801" s="2" t="s">
        <v>93</v>
      </c>
      <c r="B801" s="3" t="s">
        <v>94</v>
      </c>
      <c r="C801" s="1" t="s">
        <v>95</v>
      </c>
      <c r="D801" s="1" t="s">
        <v>170</v>
      </c>
      <c r="E801" s="4">
        <v>382042.75725000002</v>
      </c>
      <c r="F801" s="5">
        <v>352273.19175</v>
      </c>
      <c r="G801" s="6">
        <f t="shared" si="12"/>
        <v>1.0845070422535212</v>
      </c>
      <c r="H801" s="1">
        <v>2018</v>
      </c>
    </row>
    <row r="802" spans="1:8" x14ac:dyDescent="0.25">
      <c r="A802" s="2" t="s">
        <v>96</v>
      </c>
      <c r="B802" s="3" t="s">
        <v>97</v>
      </c>
      <c r="C802" s="1" t="s">
        <v>98</v>
      </c>
      <c r="D802" s="1" t="s">
        <v>170</v>
      </c>
      <c r="E802" s="4">
        <v>61529.328000000009</v>
      </c>
      <c r="F802" s="5">
        <v>30764.664000000004</v>
      </c>
      <c r="G802" s="6">
        <f t="shared" si="12"/>
        <v>2</v>
      </c>
      <c r="H802" s="1">
        <v>2018</v>
      </c>
    </row>
    <row r="803" spans="1:8" x14ac:dyDescent="0.25">
      <c r="A803" s="2" t="s">
        <v>99</v>
      </c>
      <c r="B803" s="3" t="s">
        <v>100</v>
      </c>
      <c r="C803" s="1" t="s">
        <v>101</v>
      </c>
      <c r="D803" s="1" t="s">
        <v>170</v>
      </c>
      <c r="E803" s="4">
        <v>22703.294250000003</v>
      </c>
      <c r="F803" s="5">
        <v>29439.436500000003</v>
      </c>
      <c r="G803" s="6">
        <f t="shared" si="12"/>
        <v>0.77118644067796616</v>
      </c>
      <c r="H803" s="1">
        <v>2018</v>
      </c>
    </row>
    <row r="804" spans="1:8" x14ac:dyDescent="0.25">
      <c r="A804" s="2" t="s">
        <v>102</v>
      </c>
      <c r="B804" s="3" t="s">
        <v>103</v>
      </c>
      <c r="C804" s="1" t="s">
        <v>104</v>
      </c>
      <c r="D804" s="1" t="s">
        <v>170</v>
      </c>
      <c r="E804" s="4">
        <v>261745.03349999999</v>
      </c>
      <c r="F804" s="5">
        <v>434762.93700000003</v>
      </c>
      <c r="G804" s="6">
        <f t="shared" si="12"/>
        <v>0.6020408163265305</v>
      </c>
      <c r="H804" s="1">
        <v>2018</v>
      </c>
    </row>
    <row r="805" spans="1:8" x14ac:dyDescent="0.25">
      <c r="A805" s="2" t="s">
        <v>105</v>
      </c>
      <c r="B805" s="3" t="s">
        <v>106</v>
      </c>
      <c r="C805" s="1" t="s">
        <v>107</v>
      </c>
      <c r="D805" s="1" t="s">
        <v>170</v>
      </c>
      <c r="E805" s="4">
        <v>52748.698499999999</v>
      </c>
      <c r="F805" s="5">
        <v>41343.574499999995</v>
      </c>
      <c r="G805" s="6">
        <f t="shared" si="12"/>
        <v>1.2758620689655173</v>
      </c>
      <c r="H805" s="1">
        <v>2018</v>
      </c>
    </row>
    <row r="806" spans="1:8" x14ac:dyDescent="0.25">
      <c r="A806" s="2" t="s">
        <v>108</v>
      </c>
      <c r="B806" s="3" t="s">
        <v>109</v>
      </c>
      <c r="C806" s="1" t="s">
        <v>110</v>
      </c>
      <c r="D806" s="1" t="s">
        <v>170</v>
      </c>
      <c r="E806" s="4">
        <v>81061.465500000006</v>
      </c>
      <c r="F806" s="5">
        <v>250336.87875000003</v>
      </c>
      <c r="G806" s="6">
        <f t="shared" si="12"/>
        <v>0.32380952380952377</v>
      </c>
      <c r="H806" s="1">
        <v>2018</v>
      </c>
    </row>
    <row r="807" spans="1:8" x14ac:dyDescent="0.25">
      <c r="A807" s="2" t="s">
        <v>111</v>
      </c>
      <c r="B807" s="3" t="s">
        <v>112</v>
      </c>
      <c r="C807" s="1" t="s">
        <v>113</v>
      </c>
      <c r="D807" s="1" t="s">
        <v>170</v>
      </c>
      <c r="E807" s="4">
        <v>84711.075749999989</v>
      </c>
      <c r="F807" s="5">
        <v>103126.52699999999</v>
      </c>
      <c r="G807" s="6">
        <f t="shared" si="12"/>
        <v>0.8214285714285714</v>
      </c>
      <c r="H807" s="1">
        <v>2018</v>
      </c>
    </row>
    <row r="808" spans="1:8" x14ac:dyDescent="0.25">
      <c r="A808" s="2" t="s">
        <v>114</v>
      </c>
      <c r="B808" s="3" t="s">
        <v>115</v>
      </c>
      <c r="C808" s="1" t="s">
        <v>116</v>
      </c>
      <c r="D808" s="1" t="s">
        <v>170</v>
      </c>
      <c r="E808" s="4">
        <v>178974.73124999998</v>
      </c>
      <c r="F808" s="5">
        <v>240337.49625</v>
      </c>
      <c r="G808" s="6">
        <f t="shared" si="12"/>
        <v>0.74468085106382975</v>
      </c>
      <c r="H808" s="1">
        <v>2018</v>
      </c>
    </row>
    <row r="809" spans="1:8" x14ac:dyDescent="0.25">
      <c r="A809" s="2" t="s">
        <v>114</v>
      </c>
      <c r="B809" s="3" t="s">
        <v>115</v>
      </c>
      <c r="C809" s="1" t="s">
        <v>117</v>
      </c>
      <c r="D809" s="1" t="s">
        <v>170</v>
      </c>
      <c r="E809" s="4">
        <v>308943.88200000004</v>
      </c>
      <c r="F809" s="5">
        <v>321816.54375000001</v>
      </c>
      <c r="G809" s="6">
        <f t="shared" si="12"/>
        <v>0.96000000000000008</v>
      </c>
      <c r="H809" s="1">
        <v>2018</v>
      </c>
    </row>
    <row r="810" spans="1:8" x14ac:dyDescent="0.25">
      <c r="A810" s="2" t="s">
        <v>114</v>
      </c>
      <c r="B810" s="3" t="s">
        <v>115</v>
      </c>
      <c r="C810" s="1" t="s">
        <v>118</v>
      </c>
      <c r="D810" s="1" t="s">
        <v>170</v>
      </c>
      <c r="E810" s="4">
        <v>124293.77100000002</v>
      </c>
      <c r="F810" s="5">
        <v>62146.885500000011</v>
      </c>
      <c r="G810" s="6">
        <f t="shared" si="12"/>
        <v>2</v>
      </c>
      <c r="H810" s="1">
        <v>2018</v>
      </c>
    </row>
    <row r="811" spans="1:8" x14ac:dyDescent="0.25">
      <c r="A811" s="2" t="s">
        <v>119</v>
      </c>
      <c r="B811" s="3" t="s">
        <v>120</v>
      </c>
      <c r="C811" s="1" t="s">
        <v>121</v>
      </c>
      <c r="D811" s="1" t="s">
        <v>170</v>
      </c>
      <c r="E811" s="4">
        <v>154077.78824999998</v>
      </c>
      <c r="F811" s="5">
        <v>54609.849000000002</v>
      </c>
      <c r="G811" s="6">
        <f t="shared" si="12"/>
        <v>2.8214285714285712</v>
      </c>
      <c r="H811" s="1">
        <v>2018</v>
      </c>
    </row>
    <row r="812" spans="1:8" x14ac:dyDescent="0.25">
      <c r="A812" s="2" t="s">
        <v>122</v>
      </c>
      <c r="B812" s="3" t="s">
        <v>123</v>
      </c>
      <c r="C812" s="1" t="s">
        <v>124</v>
      </c>
      <c r="D812" s="1" t="s">
        <v>170</v>
      </c>
      <c r="E812" s="4">
        <v>186743.07</v>
      </c>
      <c r="F812" s="5">
        <v>189266.625</v>
      </c>
      <c r="G812" s="6">
        <f t="shared" si="12"/>
        <v>0.98666666666666669</v>
      </c>
      <c r="H812" s="1">
        <v>2018</v>
      </c>
    </row>
    <row r="813" spans="1:8" x14ac:dyDescent="0.25">
      <c r="A813" s="2" t="s">
        <v>125</v>
      </c>
      <c r="B813" s="3" t="s">
        <v>126</v>
      </c>
      <c r="C813" s="1" t="s">
        <v>127</v>
      </c>
      <c r="D813" s="1" t="s">
        <v>170</v>
      </c>
      <c r="E813" s="4">
        <v>20611.732500000002</v>
      </c>
      <c r="F813" s="5">
        <v>8337.33</v>
      </c>
      <c r="G813" s="6">
        <f t="shared" si="12"/>
        <v>2.4722222222222223</v>
      </c>
      <c r="H813" s="1">
        <v>2018</v>
      </c>
    </row>
    <row r="814" spans="1:8" x14ac:dyDescent="0.25">
      <c r="A814" s="2" t="s">
        <v>128</v>
      </c>
      <c r="B814" s="3" t="s">
        <v>129</v>
      </c>
      <c r="C814" s="1" t="s">
        <v>130</v>
      </c>
      <c r="D814" s="1" t="s">
        <v>170</v>
      </c>
      <c r="E814" s="4">
        <v>406252.74600000004</v>
      </c>
      <c r="F814" s="5">
        <v>677087.91</v>
      </c>
      <c r="G814" s="6">
        <f t="shared" si="12"/>
        <v>0.60000000000000009</v>
      </c>
      <c r="H814" s="1">
        <v>2018</v>
      </c>
    </row>
    <row r="815" spans="1:8" x14ac:dyDescent="0.25">
      <c r="A815" s="2" t="s">
        <v>131</v>
      </c>
      <c r="B815" s="3" t="s">
        <v>132</v>
      </c>
      <c r="C815" s="1" t="s">
        <v>133</v>
      </c>
      <c r="D815" s="1" t="s">
        <v>170</v>
      </c>
      <c r="E815" s="4">
        <v>84973.05</v>
      </c>
      <c r="F815" s="5">
        <v>38521.116000000009</v>
      </c>
      <c r="G815" s="6">
        <f t="shared" si="12"/>
        <v>2.2058823529411762</v>
      </c>
      <c r="H815" s="1">
        <v>2018</v>
      </c>
    </row>
    <row r="816" spans="1:8" x14ac:dyDescent="0.25">
      <c r="A816" s="2" t="s">
        <v>134</v>
      </c>
      <c r="B816" s="3" t="s">
        <v>135</v>
      </c>
      <c r="C816" s="1" t="s">
        <v>136</v>
      </c>
      <c r="D816" s="1" t="s">
        <v>170</v>
      </c>
      <c r="E816" s="4">
        <v>282135.82500000001</v>
      </c>
      <c r="F816" s="5">
        <v>325069.53750000003</v>
      </c>
      <c r="G816" s="6">
        <f t="shared" si="12"/>
        <v>0.86792452830188671</v>
      </c>
      <c r="H816" s="1">
        <v>2018</v>
      </c>
    </row>
    <row r="817" spans="1:8" x14ac:dyDescent="0.25">
      <c r="A817" s="2" t="s">
        <v>137</v>
      </c>
      <c r="B817" s="3" t="s">
        <v>138</v>
      </c>
      <c r="C817" s="1" t="s">
        <v>139</v>
      </c>
      <c r="D817" s="1" t="s">
        <v>170</v>
      </c>
      <c r="E817" s="4">
        <v>36369.432000000001</v>
      </c>
      <c r="F817" s="5">
        <v>68192.684999999998</v>
      </c>
      <c r="G817" s="6">
        <f t="shared" si="12"/>
        <v>0.53333333333333333</v>
      </c>
      <c r="H817" s="1">
        <v>2018</v>
      </c>
    </row>
    <row r="818" spans="1:8" x14ac:dyDescent="0.25">
      <c r="A818" s="2" t="s">
        <v>140</v>
      </c>
      <c r="B818" s="3" t="s">
        <v>141</v>
      </c>
      <c r="C818" s="1" t="s">
        <v>142</v>
      </c>
      <c r="D818" s="1" t="s">
        <v>170</v>
      </c>
      <c r="E818" s="4">
        <v>26829.494999999999</v>
      </c>
      <c r="F818" s="5">
        <v>25904.340000000004</v>
      </c>
      <c r="G818" s="6">
        <f t="shared" si="12"/>
        <v>1.0357142857142856</v>
      </c>
      <c r="H818" s="1">
        <v>2018</v>
      </c>
    </row>
    <row r="819" spans="1:8" x14ac:dyDescent="0.25">
      <c r="A819" s="2" t="s">
        <v>143</v>
      </c>
      <c r="B819" s="3" t="s">
        <v>144</v>
      </c>
      <c r="C819" s="1" t="s">
        <v>145</v>
      </c>
      <c r="D819" s="1" t="s">
        <v>170</v>
      </c>
      <c r="E819" s="4">
        <v>113794.76024999999</v>
      </c>
      <c r="F819" s="5">
        <v>77148.990000000005</v>
      </c>
      <c r="G819" s="6">
        <f t="shared" si="12"/>
        <v>1.4749999999999999</v>
      </c>
      <c r="H819" s="1">
        <v>2018</v>
      </c>
    </row>
    <row r="820" spans="1:8" x14ac:dyDescent="0.25">
      <c r="A820" s="2" t="s">
        <v>143</v>
      </c>
      <c r="B820" s="3" t="s">
        <v>144</v>
      </c>
      <c r="C820" s="1" t="s">
        <v>146</v>
      </c>
      <c r="D820" s="1" t="s">
        <v>170</v>
      </c>
      <c r="E820" s="4">
        <v>17425.125</v>
      </c>
      <c r="F820" s="5">
        <v>19516.140000000003</v>
      </c>
      <c r="G820" s="6">
        <f t="shared" si="12"/>
        <v>0.89285714285714268</v>
      </c>
      <c r="H820" s="1">
        <v>2018</v>
      </c>
    </row>
    <row r="821" spans="1:8" x14ac:dyDescent="0.25">
      <c r="A821" s="2" t="s">
        <v>147</v>
      </c>
      <c r="B821" s="3" t="s">
        <v>148</v>
      </c>
      <c r="C821" s="1" t="s">
        <v>149</v>
      </c>
      <c r="D821" s="1" t="s">
        <v>170</v>
      </c>
      <c r="E821" s="4">
        <v>193920.64874999999</v>
      </c>
      <c r="F821" s="5">
        <v>226928.41875000001</v>
      </c>
      <c r="G821" s="6">
        <f t="shared" si="12"/>
        <v>0.8545454545454545</v>
      </c>
      <c r="H821" s="1">
        <v>2018</v>
      </c>
    </row>
    <row r="822" spans="1:8" x14ac:dyDescent="0.25">
      <c r="A822" s="2" t="s">
        <v>150</v>
      </c>
      <c r="B822" s="3" t="s">
        <v>151</v>
      </c>
      <c r="C822" s="1" t="s">
        <v>152</v>
      </c>
      <c r="D822" s="1" t="s">
        <v>170</v>
      </c>
      <c r="E822" s="4">
        <v>328588.97400000005</v>
      </c>
      <c r="F822" s="5">
        <v>135608.14800000002</v>
      </c>
      <c r="G822" s="6">
        <f t="shared" si="12"/>
        <v>2.4230769230769234</v>
      </c>
      <c r="H822" s="1">
        <v>2018</v>
      </c>
    </row>
    <row r="823" spans="1:8" x14ac:dyDescent="0.25">
      <c r="A823" s="2" t="s">
        <v>153</v>
      </c>
      <c r="B823" s="3" t="s">
        <v>154</v>
      </c>
      <c r="C823" s="1" t="s">
        <v>155</v>
      </c>
      <c r="D823" s="1" t="s">
        <v>170</v>
      </c>
      <c r="E823" s="4">
        <v>241529.29650000003</v>
      </c>
      <c r="F823" s="5">
        <v>234912.05550000002</v>
      </c>
      <c r="G823" s="6">
        <f t="shared" si="12"/>
        <v>1.028169014084507</v>
      </c>
      <c r="H823" s="1">
        <v>2018</v>
      </c>
    </row>
    <row r="824" spans="1:8" x14ac:dyDescent="0.25">
      <c r="A824" s="2" t="s">
        <v>156</v>
      </c>
      <c r="B824" s="3" t="s">
        <v>157</v>
      </c>
      <c r="C824" s="1" t="s">
        <v>158</v>
      </c>
      <c r="D824" s="1" t="s">
        <v>170</v>
      </c>
      <c r="E824" s="4">
        <v>277004.88</v>
      </c>
      <c r="F824" s="5">
        <v>110801.95199999999</v>
      </c>
      <c r="G824" s="6">
        <f t="shared" si="12"/>
        <v>2.5000000000000004</v>
      </c>
      <c r="H824" s="1">
        <v>2018</v>
      </c>
    </row>
    <row r="825" spans="1:8" x14ac:dyDescent="0.25">
      <c r="A825" s="2" t="s">
        <v>159</v>
      </c>
      <c r="B825" s="3" t="s">
        <v>160</v>
      </c>
      <c r="C825" s="1" t="s">
        <v>161</v>
      </c>
      <c r="D825" s="1" t="s">
        <v>170</v>
      </c>
      <c r="E825" s="4">
        <v>223812.92250000002</v>
      </c>
      <c r="F825" s="5">
        <v>270931.4325</v>
      </c>
      <c r="G825" s="6">
        <f t="shared" si="12"/>
        <v>0.82608695652173925</v>
      </c>
      <c r="H825" s="1">
        <v>2018</v>
      </c>
    </row>
    <row r="826" spans="1:8" x14ac:dyDescent="0.25">
      <c r="A826" s="2" t="s">
        <v>162</v>
      </c>
      <c r="B826" s="3" t="s">
        <v>163</v>
      </c>
      <c r="C826" s="1" t="s">
        <v>164</v>
      </c>
      <c r="D826" s="1" t="s">
        <v>170</v>
      </c>
      <c r="E826" s="4">
        <v>221617.08</v>
      </c>
      <c r="F826" s="5">
        <v>157902.16949999996</v>
      </c>
      <c r="G826" s="6">
        <f t="shared" si="12"/>
        <v>1.4035087719298249</v>
      </c>
      <c r="H826" s="1">
        <v>2018</v>
      </c>
    </row>
    <row r="827" spans="1:8" x14ac:dyDescent="0.25">
      <c r="A827" s="2" t="s">
        <v>165</v>
      </c>
      <c r="B827" s="3" t="s">
        <v>166</v>
      </c>
      <c r="C827" s="1" t="s">
        <v>167</v>
      </c>
      <c r="D827" s="1" t="s">
        <v>170</v>
      </c>
      <c r="E827" s="4">
        <v>158536.872</v>
      </c>
      <c r="F827" s="5">
        <v>203125.36725000001</v>
      </c>
      <c r="G827" s="6">
        <f t="shared" si="12"/>
        <v>0.78048780487804881</v>
      </c>
      <c r="H827" s="1">
        <v>2018</v>
      </c>
    </row>
    <row r="828" spans="1:8" x14ac:dyDescent="0.25">
      <c r="A828" s="2" t="s">
        <v>8</v>
      </c>
      <c r="B828" s="3" t="s">
        <v>9</v>
      </c>
      <c r="C828" s="1" t="s">
        <v>10</v>
      </c>
      <c r="D828" s="1" t="s">
        <v>171</v>
      </c>
      <c r="E828" s="4">
        <v>145386.65700000001</v>
      </c>
      <c r="F828" s="5">
        <v>298293.31349999999</v>
      </c>
      <c r="G828" s="6">
        <f t="shared" si="12"/>
        <v>0.48739495798319332</v>
      </c>
      <c r="H828" s="1">
        <v>2018</v>
      </c>
    </row>
    <row r="829" spans="1:8" x14ac:dyDescent="0.25">
      <c r="A829" s="2" t="s">
        <v>12</v>
      </c>
      <c r="B829" s="3" t="s">
        <v>13</v>
      </c>
      <c r="C829" s="1" t="s">
        <v>14</v>
      </c>
      <c r="D829" s="1" t="s">
        <v>171</v>
      </c>
      <c r="E829" s="4">
        <v>103408.22474999999</v>
      </c>
      <c r="F829" s="5">
        <v>204788.83724999998</v>
      </c>
      <c r="G829" s="6">
        <f t="shared" si="12"/>
        <v>0.50495049504950495</v>
      </c>
      <c r="H829" s="1">
        <v>2018</v>
      </c>
    </row>
    <row r="830" spans="1:8" x14ac:dyDescent="0.25">
      <c r="A830" s="2" t="s">
        <v>15</v>
      </c>
      <c r="B830" s="3" t="s">
        <v>16</v>
      </c>
      <c r="C830" s="1" t="s">
        <v>17</v>
      </c>
      <c r="D830" s="1" t="s">
        <v>171</v>
      </c>
      <c r="E830" s="4">
        <v>82722.674250000011</v>
      </c>
      <c r="F830" s="5">
        <v>76216.396500000003</v>
      </c>
      <c r="G830" s="6">
        <f t="shared" si="12"/>
        <v>1.0853658536585367</v>
      </c>
      <c r="H830" s="1">
        <v>2018</v>
      </c>
    </row>
    <row r="831" spans="1:8" x14ac:dyDescent="0.25">
      <c r="A831" s="2" t="s">
        <v>18</v>
      </c>
      <c r="B831" s="3" t="s">
        <v>19</v>
      </c>
      <c r="C831" s="1" t="s">
        <v>20</v>
      </c>
      <c r="D831" s="1" t="s">
        <v>171</v>
      </c>
      <c r="E831" s="4">
        <v>388081.15200000006</v>
      </c>
      <c r="F831" s="5">
        <v>242550.72000000003</v>
      </c>
      <c r="G831" s="6">
        <f t="shared" si="12"/>
        <v>1.6</v>
      </c>
      <c r="H831" s="1">
        <v>2018</v>
      </c>
    </row>
    <row r="832" spans="1:8" x14ac:dyDescent="0.25">
      <c r="A832" s="2" t="s">
        <v>21</v>
      </c>
      <c r="B832" s="3" t="s">
        <v>22</v>
      </c>
      <c r="C832" s="1" t="s">
        <v>23</v>
      </c>
      <c r="D832" s="1" t="s">
        <v>171</v>
      </c>
      <c r="E832" s="4">
        <v>580679.17874999996</v>
      </c>
      <c r="F832" s="5">
        <v>222886.95749999999</v>
      </c>
      <c r="G832" s="6">
        <f t="shared" si="12"/>
        <v>2.6052631578947367</v>
      </c>
      <c r="H832" s="1">
        <v>2018</v>
      </c>
    </row>
    <row r="833" spans="1:8" x14ac:dyDescent="0.25">
      <c r="A833" s="2" t="s">
        <v>21</v>
      </c>
      <c r="B833" s="3" t="s">
        <v>22</v>
      </c>
      <c r="C833" s="1" t="s">
        <v>24</v>
      </c>
      <c r="D833" s="1" t="s">
        <v>171</v>
      </c>
      <c r="E833" s="4">
        <v>337172.11874999997</v>
      </c>
      <c r="F833" s="5">
        <v>386624.02949999995</v>
      </c>
      <c r="G833" s="6">
        <f t="shared" si="12"/>
        <v>0.87209302325581395</v>
      </c>
      <c r="H833" s="1">
        <v>2018</v>
      </c>
    </row>
    <row r="834" spans="1:8" x14ac:dyDescent="0.25">
      <c r="A834" s="2" t="s">
        <v>21</v>
      </c>
      <c r="B834" s="3" t="s">
        <v>22</v>
      </c>
      <c r="C834" s="1" t="s">
        <v>25</v>
      </c>
      <c r="D834" s="1" t="s">
        <v>171</v>
      </c>
      <c r="E834" s="4">
        <v>609854.99400000006</v>
      </c>
      <c r="F834" s="5">
        <v>653416.06500000006</v>
      </c>
      <c r="G834" s="6">
        <f t="shared" si="12"/>
        <v>0.93333333333333335</v>
      </c>
      <c r="H834" s="1">
        <v>2018</v>
      </c>
    </row>
    <row r="835" spans="1:8" x14ac:dyDescent="0.25">
      <c r="A835" s="2" t="s">
        <v>21</v>
      </c>
      <c r="B835" s="3" t="s">
        <v>22</v>
      </c>
      <c r="C835" s="1" t="s">
        <v>26</v>
      </c>
      <c r="D835" s="1" t="s">
        <v>171</v>
      </c>
      <c r="E835" s="4">
        <v>160843.66425000003</v>
      </c>
      <c r="F835" s="5">
        <v>186726.55275000003</v>
      </c>
      <c r="G835" s="6">
        <f t="shared" ref="G835:G886" si="13">E835/F835</f>
        <v>0.86138613861386137</v>
      </c>
      <c r="H835" s="1">
        <v>2018</v>
      </c>
    </row>
    <row r="836" spans="1:8" x14ac:dyDescent="0.25">
      <c r="A836" s="2" t="s">
        <v>27</v>
      </c>
      <c r="B836" s="3" t="s">
        <v>28</v>
      </c>
      <c r="C836" s="1" t="s">
        <v>29</v>
      </c>
      <c r="D836" s="1" t="s">
        <v>171</v>
      </c>
      <c r="E836" s="4">
        <v>110955.63600000001</v>
      </c>
      <c r="F836" s="5">
        <v>70608.132000000012</v>
      </c>
      <c r="G836" s="6">
        <f t="shared" si="13"/>
        <v>1.5714285714285714</v>
      </c>
      <c r="H836" s="1">
        <v>2018</v>
      </c>
    </row>
    <row r="837" spans="1:8" x14ac:dyDescent="0.25">
      <c r="A837" s="2" t="s">
        <v>30</v>
      </c>
      <c r="B837" s="3" t="s">
        <v>31</v>
      </c>
      <c r="C837" s="1" t="s">
        <v>32</v>
      </c>
      <c r="D837" s="1" t="s">
        <v>171</v>
      </c>
      <c r="E837" s="4">
        <v>182858.25600000002</v>
      </c>
      <c r="F837" s="5">
        <v>263531.016</v>
      </c>
      <c r="G837" s="6">
        <f t="shared" si="13"/>
        <v>0.69387755102040827</v>
      </c>
      <c r="H837" s="1">
        <v>2018</v>
      </c>
    </row>
    <row r="838" spans="1:8" x14ac:dyDescent="0.25">
      <c r="A838" s="2" t="s">
        <v>33</v>
      </c>
      <c r="B838" s="3" t="s">
        <v>34</v>
      </c>
      <c r="C838" s="1" t="s">
        <v>35</v>
      </c>
      <c r="D838" s="1" t="s">
        <v>171</v>
      </c>
      <c r="E838" s="4">
        <v>161006.56875000001</v>
      </c>
      <c r="F838" s="5">
        <v>656906.80050000001</v>
      </c>
      <c r="G838" s="6">
        <f t="shared" si="13"/>
        <v>0.24509803921568629</v>
      </c>
      <c r="H838" s="1">
        <v>2018</v>
      </c>
    </row>
    <row r="839" spans="1:8" x14ac:dyDescent="0.25">
      <c r="A839" s="2" t="s">
        <v>36</v>
      </c>
      <c r="B839" s="3" t="s">
        <v>37</v>
      </c>
      <c r="C839" s="1" t="s">
        <v>38</v>
      </c>
      <c r="D839" s="1" t="s">
        <v>171</v>
      </c>
      <c r="E839" s="4">
        <v>196359.36300000001</v>
      </c>
      <c r="F839" s="5">
        <v>332544.08250000002</v>
      </c>
      <c r="G839" s="6">
        <f t="shared" si="13"/>
        <v>0.59047619047619049</v>
      </c>
      <c r="H839" s="1">
        <v>2018</v>
      </c>
    </row>
    <row r="840" spans="1:8" x14ac:dyDescent="0.25">
      <c r="A840" s="2" t="s">
        <v>36</v>
      </c>
      <c r="B840" s="3" t="s">
        <v>37</v>
      </c>
      <c r="C840" s="1" t="s">
        <v>39</v>
      </c>
      <c r="D840" s="1" t="s">
        <v>171</v>
      </c>
      <c r="E840" s="4">
        <v>488068.47000000003</v>
      </c>
      <c r="F840" s="5">
        <v>344518.92</v>
      </c>
      <c r="G840" s="6">
        <f t="shared" si="13"/>
        <v>1.4166666666666667</v>
      </c>
      <c r="H840" s="1">
        <v>2018</v>
      </c>
    </row>
    <row r="841" spans="1:8" x14ac:dyDescent="0.25">
      <c r="A841" s="2" t="s">
        <v>40</v>
      </c>
      <c r="B841" s="3" t="s">
        <v>41</v>
      </c>
      <c r="C841" s="1" t="s">
        <v>42</v>
      </c>
      <c r="D841" s="1" t="s">
        <v>171</v>
      </c>
      <c r="E841" s="4">
        <v>281016.73574999999</v>
      </c>
      <c r="F841" s="5">
        <v>110089.03049999999</v>
      </c>
      <c r="G841" s="6">
        <f t="shared" si="13"/>
        <v>2.5526315789473686</v>
      </c>
      <c r="H841" s="1">
        <v>2018</v>
      </c>
    </row>
    <row r="842" spans="1:8" x14ac:dyDescent="0.25">
      <c r="A842" s="2" t="s">
        <v>43</v>
      </c>
      <c r="B842" s="3" t="s">
        <v>44</v>
      </c>
      <c r="C842" s="1" t="s">
        <v>45</v>
      </c>
      <c r="D842" s="1" t="s">
        <v>171</v>
      </c>
      <c r="E842" s="4">
        <v>466748.56800000003</v>
      </c>
      <c r="F842" s="5">
        <v>300509.35200000001</v>
      </c>
      <c r="G842" s="6">
        <f t="shared" si="13"/>
        <v>1.5531914893617023</v>
      </c>
      <c r="H842" s="1">
        <v>2018</v>
      </c>
    </row>
    <row r="843" spans="1:8" x14ac:dyDescent="0.25">
      <c r="A843" s="2" t="s">
        <v>46</v>
      </c>
      <c r="B843" s="3" t="s">
        <v>47</v>
      </c>
      <c r="C843" s="1" t="s">
        <v>48</v>
      </c>
      <c r="D843" s="1" t="s">
        <v>171</v>
      </c>
      <c r="E843" s="4">
        <v>35960.355000000003</v>
      </c>
      <c r="F843" s="5">
        <v>45549.783000000003</v>
      </c>
      <c r="G843" s="6">
        <f t="shared" si="13"/>
        <v>0.78947368421052633</v>
      </c>
      <c r="H843" s="1">
        <v>2018</v>
      </c>
    </row>
    <row r="844" spans="1:8" x14ac:dyDescent="0.25">
      <c r="A844" s="2" t="s">
        <v>49</v>
      </c>
      <c r="B844" s="3" t="s">
        <v>50</v>
      </c>
      <c r="C844" s="1" t="s">
        <v>51</v>
      </c>
      <c r="D844" s="1" t="s">
        <v>171</v>
      </c>
      <c r="E844" s="4">
        <v>509405.31450000004</v>
      </c>
      <c r="F844" s="5">
        <v>147891.86550000001</v>
      </c>
      <c r="G844" s="6">
        <f t="shared" si="13"/>
        <v>3.4444444444444442</v>
      </c>
      <c r="H844" s="1">
        <v>2018</v>
      </c>
    </row>
    <row r="845" spans="1:8" x14ac:dyDescent="0.25">
      <c r="A845" s="2" t="s">
        <v>52</v>
      </c>
      <c r="B845" s="3" t="s">
        <v>53</v>
      </c>
      <c r="C845" s="1" t="s">
        <v>54</v>
      </c>
      <c r="D845" s="1" t="s">
        <v>171</v>
      </c>
      <c r="E845" s="4">
        <v>188392.66875000001</v>
      </c>
      <c r="F845" s="5">
        <v>493894.29375000001</v>
      </c>
      <c r="G845" s="6">
        <f t="shared" si="13"/>
        <v>0.3814432989690722</v>
      </c>
      <c r="H845" s="1">
        <v>2018</v>
      </c>
    </row>
    <row r="846" spans="1:8" x14ac:dyDescent="0.25">
      <c r="A846" s="2" t="s">
        <v>52</v>
      </c>
      <c r="B846" s="3" t="s">
        <v>53</v>
      </c>
      <c r="C846" s="1" t="s">
        <v>55</v>
      </c>
      <c r="D846" s="1" t="s">
        <v>171</v>
      </c>
      <c r="E846" s="4">
        <v>437757.18975000002</v>
      </c>
      <c r="F846" s="5">
        <v>437757.18975000002</v>
      </c>
      <c r="G846" s="6">
        <f t="shared" si="13"/>
        <v>1</v>
      </c>
      <c r="H846" s="1">
        <v>2018</v>
      </c>
    </row>
    <row r="847" spans="1:8" x14ac:dyDescent="0.25">
      <c r="A847" s="2" t="s">
        <v>56</v>
      </c>
      <c r="B847" s="3" t="s">
        <v>57</v>
      </c>
      <c r="C847" s="1" t="s">
        <v>58</v>
      </c>
      <c r="D847" s="1" t="s">
        <v>171</v>
      </c>
      <c r="E847" s="4">
        <v>339717.26699999999</v>
      </c>
      <c r="F847" s="5">
        <v>385289.09550000005</v>
      </c>
      <c r="G847" s="6">
        <f t="shared" si="13"/>
        <v>0.88172043010752676</v>
      </c>
      <c r="H847" s="1">
        <v>2018</v>
      </c>
    </row>
    <row r="848" spans="1:8" x14ac:dyDescent="0.25">
      <c r="A848" s="2" t="s">
        <v>59</v>
      </c>
      <c r="B848" s="3" t="s">
        <v>60</v>
      </c>
      <c r="C848" s="1" t="s">
        <v>61</v>
      </c>
      <c r="D848" s="1" t="s">
        <v>171</v>
      </c>
      <c r="E848" s="4">
        <v>214340.83650000003</v>
      </c>
      <c r="F848" s="5">
        <v>277382.25900000002</v>
      </c>
      <c r="G848" s="6">
        <f t="shared" si="13"/>
        <v>0.77272727272727282</v>
      </c>
      <c r="H848" s="1">
        <v>2018</v>
      </c>
    </row>
    <row r="849" spans="1:8" x14ac:dyDescent="0.25">
      <c r="A849" s="2" t="s">
        <v>62</v>
      </c>
      <c r="B849" s="3" t="s">
        <v>63</v>
      </c>
      <c r="C849" s="1" t="s">
        <v>64</v>
      </c>
      <c r="D849" s="1" t="s">
        <v>171</v>
      </c>
      <c r="E849" s="4">
        <v>80648.507249999995</v>
      </c>
      <c r="F849" s="5">
        <v>252351.78074999998</v>
      </c>
      <c r="G849" s="6">
        <f t="shared" si="13"/>
        <v>0.31958762886597941</v>
      </c>
      <c r="H849" s="1">
        <v>2018</v>
      </c>
    </row>
    <row r="850" spans="1:8" x14ac:dyDescent="0.25">
      <c r="A850" s="2" t="s">
        <v>65</v>
      </c>
      <c r="B850" s="3" t="s">
        <v>66</v>
      </c>
      <c r="C850" s="1" t="s">
        <v>67</v>
      </c>
      <c r="D850" s="1" t="s">
        <v>171</v>
      </c>
      <c r="E850" s="4">
        <v>51346.183499999999</v>
      </c>
      <c r="F850" s="5">
        <v>90269.903250000003</v>
      </c>
      <c r="G850" s="6">
        <f t="shared" si="13"/>
        <v>0.5688073394495412</v>
      </c>
      <c r="H850" s="1">
        <v>2018</v>
      </c>
    </row>
    <row r="851" spans="1:8" x14ac:dyDescent="0.25">
      <c r="A851" s="2" t="s">
        <v>68</v>
      </c>
      <c r="B851" s="3" t="s">
        <v>69</v>
      </c>
      <c r="C851" s="1" t="s">
        <v>70</v>
      </c>
      <c r="D851" s="1" t="s">
        <v>171</v>
      </c>
      <c r="E851" s="4">
        <v>280263.39525</v>
      </c>
      <c r="F851" s="5">
        <v>200785.71599999996</v>
      </c>
      <c r="G851" s="6">
        <f t="shared" si="13"/>
        <v>1.3958333333333337</v>
      </c>
      <c r="H851" s="1">
        <v>2018</v>
      </c>
    </row>
    <row r="852" spans="1:8" x14ac:dyDescent="0.25">
      <c r="A852" s="2" t="s">
        <v>71</v>
      </c>
      <c r="B852" s="3" t="s">
        <v>72</v>
      </c>
      <c r="C852" s="1" t="s">
        <v>73</v>
      </c>
      <c r="D852" s="1" t="s">
        <v>171</v>
      </c>
      <c r="E852" s="4">
        <v>337876.13025000005</v>
      </c>
      <c r="F852" s="5">
        <v>150619.47975000003</v>
      </c>
      <c r="G852" s="6">
        <f t="shared" si="13"/>
        <v>2.243243243243243</v>
      </c>
      <c r="H852" s="1">
        <v>2018</v>
      </c>
    </row>
    <row r="853" spans="1:8" x14ac:dyDescent="0.25">
      <c r="A853" s="2" t="s">
        <v>71</v>
      </c>
      <c r="B853" s="3" t="s">
        <v>72</v>
      </c>
      <c r="C853" s="1" t="s">
        <v>74</v>
      </c>
      <c r="D853" s="1" t="s">
        <v>171</v>
      </c>
      <c r="E853" s="4">
        <v>229525.65000000002</v>
      </c>
      <c r="F853" s="5">
        <v>157267.57500000001</v>
      </c>
      <c r="G853" s="6">
        <f t="shared" si="13"/>
        <v>1.4594594594594594</v>
      </c>
      <c r="H853" s="1">
        <v>2018</v>
      </c>
    </row>
    <row r="854" spans="1:8" x14ac:dyDescent="0.25">
      <c r="A854" s="2" t="s">
        <v>75</v>
      </c>
      <c r="B854" s="3" t="s">
        <v>76</v>
      </c>
      <c r="C854" s="1" t="s">
        <v>77</v>
      </c>
      <c r="D854" s="1" t="s">
        <v>171</v>
      </c>
      <c r="E854" s="4">
        <v>647992.74375000002</v>
      </c>
      <c r="F854" s="5">
        <v>688918.60124999995</v>
      </c>
      <c r="G854" s="6">
        <f t="shared" si="13"/>
        <v>0.94059405940594065</v>
      </c>
      <c r="H854" s="1">
        <v>2018</v>
      </c>
    </row>
    <row r="855" spans="1:8" x14ac:dyDescent="0.25">
      <c r="A855" s="2" t="s">
        <v>78</v>
      </c>
      <c r="B855" s="3" t="s">
        <v>79</v>
      </c>
      <c r="C855" s="1" t="s">
        <v>80</v>
      </c>
      <c r="D855" s="1" t="s">
        <v>171</v>
      </c>
      <c r="E855" s="4">
        <v>444063.70800000004</v>
      </c>
      <c r="F855" s="5">
        <v>590402.88450000004</v>
      </c>
      <c r="G855" s="6">
        <f t="shared" si="13"/>
        <v>0.75213675213675213</v>
      </c>
      <c r="H855" s="1">
        <v>2018</v>
      </c>
    </row>
    <row r="856" spans="1:8" x14ac:dyDescent="0.25">
      <c r="A856" s="2" t="s">
        <v>81</v>
      </c>
      <c r="B856" s="3" t="s">
        <v>82</v>
      </c>
      <c r="C856" s="1" t="s">
        <v>83</v>
      </c>
      <c r="D856" s="1" t="s">
        <v>171</v>
      </c>
      <c r="E856" s="4">
        <v>38176.218000000008</v>
      </c>
      <c r="F856" s="5">
        <v>23770.098000000002</v>
      </c>
      <c r="G856" s="6">
        <f t="shared" si="13"/>
        <v>1.6060606060606062</v>
      </c>
      <c r="H856" s="1">
        <v>2018</v>
      </c>
    </row>
    <row r="857" spans="1:8" x14ac:dyDescent="0.25">
      <c r="A857" s="2" t="s">
        <v>84</v>
      </c>
      <c r="B857" s="3" t="s">
        <v>85</v>
      </c>
      <c r="C857" s="1" t="s">
        <v>86</v>
      </c>
      <c r="D857" s="1" t="s">
        <v>171</v>
      </c>
      <c r="E857" s="4">
        <v>81246.09825000001</v>
      </c>
      <c r="F857" s="5">
        <v>71229.456000000006</v>
      </c>
      <c r="G857" s="6">
        <f t="shared" si="13"/>
        <v>1.140625</v>
      </c>
      <c r="H857" s="1">
        <v>2018</v>
      </c>
    </row>
    <row r="858" spans="1:8" x14ac:dyDescent="0.25">
      <c r="A858" s="2" t="s">
        <v>87</v>
      </c>
      <c r="B858" s="3" t="s">
        <v>88</v>
      </c>
      <c r="C858" s="1" t="s">
        <v>89</v>
      </c>
      <c r="D858" s="1" t="s">
        <v>171</v>
      </c>
      <c r="E858" s="4">
        <v>680361.12</v>
      </c>
      <c r="F858" s="5">
        <v>715796.59499999997</v>
      </c>
      <c r="G858" s="6">
        <f t="shared" si="13"/>
        <v>0.95049504950495056</v>
      </c>
      <c r="H858" s="1">
        <v>2018</v>
      </c>
    </row>
    <row r="859" spans="1:8" x14ac:dyDescent="0.25">
      <c r="A859" s="2" t="s">
        <v>90</v>
      </c>
      <c r="B859" s="3" t="s">
        <v>91</v>
      </c>
      <c r="C859" s="1" t="s">
        <v>92</v>
      </c>
      <c r="D859" s="1" t="s">
        <v>171</v>
      </c>
      <c r="E859" s="4">
        <v>80930.178</v>
      </c>
      <c r="F859" s="5">
        <v>234119.44349999999</v>
      </c>
      <c r="G859" s="6">
        <f t="shared" si="13"/>
        <v>0.34567901234567899</v>
      </c>
      <c r="H859" s="1">
        <v>2018</v>
      </c>
    </row>
    <row r="860" spans="1:8" x14ac:dyDescent="0.25">
      <c r="A860" s="2" t="s">
        <v>93</v>
      </c>
      <c r="B860" s="3" t="s">
        <v>94</v>
      </c>
      <c r="C860" s="1" t="s">
        <v>95</v>
      </c>
      <c r="D860" s="1" t="s">
        <v>171</v>
      </c>
      <c r="E860" s="4">
        <v>79479.886500000008</v>
      </c>
      <c r="F860" s="5">
        <v>60015.424500000001</v>
      </c>
      <c r="G860" s="6">
        <f t="shared" si="13"/>
        <v>1.3243243243243243</v>
      </c>
      <c r="H860" s="1">
        <v>2018</v>
      </c>
    </row>
    <row r="861" spans="1:8" x14ac:dyDescent="0.25">
      <c r="A861" s="2" t="s">
        <v>96</v>
      </c>
      <c r="B861" s="3" t="s">
        <v>97</v>
      </c>
      <c r="C861" s="1" t="s">
        <v>98</v>
      </c>
      <c r="D861" s="1" t="s">
        <v>171</v>
      </c>
      <c r="E861" s="4">
        <v>78862.193999999989</v>
      </c>
      <c r="F861" s="5">
        <v>97897.895999999993</v>
      </c>
      <c r="G861" s="6">
        <f t="shared" si="13"/>
        <v>0.80555555555555547</v>
      </c>
      <c r="H861" s="1">
        <v>2018</v>
      </c>
    </row>
    <row r="862" spans="1:8" x14ac:dyDescent="0.25">
      <c r="A862" s="2" t="s">
        <v>99</v>
      </c>
      <c r="B862" s="3" t="s">
        <v>100</v>
      </c>
      <c r="C862" s="1" t="s">
        <v>101</v>
      </c>
      <c r="D862" s="1" t="s">
        <v>171</v>
      </c>
      <c r="E862" s="4">
        <v>225064.50749999998</v>
      </c>
      <c r="F862" s="5">
        <v>231494.92199999996</v>
      </c>
      <c r="G862" s="6">
        <f t="shared" si="13"/>
        <v>0.97222222222222232</v>
      </c>
      <c r="H862" s="1">
        <v>2018</v>
      </c>
    </row>
    <row r="863" spans="1:8" x14ac:dyDescent="0.25">
      <c r="A863" s="2" t="s">
        <v>102</v>
      </c>
      <c r="B863" s="3" t="s">
        <v>103</v>
      </c>
      <c r="C863" s="1" t="s">
        <v>104</v>
      </c>
      <c r="D863" s="1" t="s">
        <v>171</v>
      </c>
      <c r="E863" s="4">
        <v>316355.24700000003</v>
      </c>
      <c r="F863" s="5">
        <v>243350.19000000006</v>
      </c>
      <c r="G863" s="6">
        <f t="shared" si="13"/>
        <v>1.2999999999999998</v>
      </c>
      <c r="H863" s="1">
        <v>2018</v>
      </c>
    </row>
    <row r="864" spans="1:8" x14ac:dyDescent="0.25">
      <c r="A864" s="2" t="s">
        <v>105</v>
      </c>
      <c r="B864" s="3" t="s">
        <v>106</v>
      </c>
      <c r="C864" s="1" t="s">
        <v>107</v>
      </c>
      <c r="D864" s="1" t="s">
        <v>171</v>
      </c>
      <c r="E864" s="4">
        <v>551778.77700000012</v>
      </c>
      <c r="F864" s="5">
        <v>563155.6590000001</v>
      </c>
      <c r="G864" s="6">
        <f t="shared" si="13"/>
        <v>0.97979797979797978</v>
      </c>
      <c r="H864" s="1">
        <v>2018</v>
      </c>
    </row>
    <row r="865" spans="1:8" x14ac:dyDescent="0.25">
      <c r="A865" s="2" t="s">
        <v>108</v>
      </c>
      <c r="B865" s="3" t="s">
        <v>109</v>
      </c>
      <c r="C865" s="1" t="s">
        <v>110</v>
      </c>
      <c r="D865" s="1" t="s">
        <v>171</v>
      </c>
      <c r="E865" s="4">
        <v>129307.7925</v>
      </c>
      <c r="F865" s="5">
        <v>87666.3</v>
      </c>
      <c r="G865" s="6">
        <f t="shared" si="13"/>
        <v>1.4749999999999999</v>
      </c>
      <c r="H865" s="1">
        <v>2018</v>
      </c>
    </row>
    <row r="866" spans="1:8" x14ac:dyDescent="0.25">
      <c r="A866" s="2" t="s">
        <v>111</v>
      </c>
      <c r="B866" s="3" t="s">
        <v>112</v>
      </c>
      <c r="C866" s="1" t="s">
        <v>113</v>
      </c>
      <c r="D866" s="1" t="s">
        <v>171</v>
      </c>
      <c r="E866" s="4">
        <v>472743.47250000003</v>
      </c>
      <c r="F866" s="5">
        <v>349102.87199999997</v>
      </c>
      <c r="G866" s="6">
        <f t="shared" si="13"/>
        <v>1.354166666666667</v>
      </c>
      <c r="H866" s="1">
        <v>2018</v>
      </c>
    </row>
    <row r="867" spans="1:8" x14ac:dyDescent="0.25">
      <c r="A867" s="2" t="s">
        <v>114</v>
      </c>
      <c r="B867" s="3" t="s">
        <v>115</v>
      </c>
      <c r="C867" s="1" t="s">
        <v>116</v>
      </c>
      <c r="D867" s="1" t="s">
        <v>171</v>
      </c>
      <c r="E867" s="4">
        <v>282074.78474999999</v>
      </c>
      <c r="F867" s="5">
        <v>441739.75724999997</v>
      </c>
      <c r="G867" s="6">
        <f t="shared" si="13"/>
        <v>0.63855421686746994</v>
      </c>
      <c r="H867" s="1">
        <v>2018</v>
      </c>
    </row>
    <row r="868" spans="1:8" x14ac:dyDescent="0.25">
      <c r="A868" s="2" t="s">
        <v>114</v>
      </c>
      <c r="B868" s="3" t="s">
        <v>115</v>
      </c>
      <c r="C868" s="1" t="s">
        <v>117</v>
      </c>
      <c r="D868" s="1" t="s">
        <v>171</v>
      </c>
      <c r="E868" s="4">
        <v>189847.21274999998</v>
      </c>
      <c r="F868" s="5">
        <v>260239.99949999998</v>
      </c>
      <c r="G868" s="6">
        <f t="shared" si="13"/>
        <v>0.72950819672131151</v>
      </c>
      <c r="H868" s="1">
        <v>2018</v>
      </c>
    </row>
    <row r="869" spans="1:8" x14ac:dyDescent="0.25">
      <c r="A869" s="2" t="s">
        <v>114</v>
      </c>
      <c r="B869" s="3" t="s">
        <v>115</v>
      </c>
      <c r="C869" s="1" t="s">
        <v>118</v>
      </c>
      <c r="D869" s="1" t="s">
        <v>171</v>
      </c>
      <c r="E869" s="4">
        <v>360916.21575000003</v>
      </c>
      <c r="F869" s="5">
        <v>242258.82975</v>
      </c>
      <c r="G869" s="6">
        <f t="shared" si="13"/>
        <v>1.489795918367347</v>
      </c>
      <c r="H869" s="1">
        <v>2018</v>
      </c>
    </row>
    <row r="870" spans="1:8" x14ac:dyDescent="0.25">
      <c r="A870" s="2" t="s">
        <v>119</v>
      </c>
      <c r="B870" s="3" t="s">
        <v>120</v>
      </c>
      <c r="C870" s="1" t="s">
        <v>121</v>
      </c>
      <c r="D870" s="1" t="s">
        <v>171</v>
      </c>
      <c r="E870" s="4">
        <v>334057.35825000005</v>
      </c>
      <c r="F870" s="5">
        <v>373103.02350000001</v>
      </c>
      <c r="G870" s="6">
        <f t="shared" si="13"/>
        <v>0.89534883720930247</v>
      </c>
      <c r="H870" s="1">
        <v>2018</v>
      </c>
    </row>
    <row r="871" spans="1:8" x14ac:dyDescent="0.25">
      <c r="A871" s="2" t="s">
        <v>122</v>
      </c>
      <c r="B871" s="3" t="s">
        <v>123</v>
      </c>
      <c r="C871" s="1" t="s">
        <v>124</v>
      </c>
      <c r="D871" s="1" t="s">
        <v>171</v>
      </c>
      <c r="E871" s="4">
        <v>72066.266999999993</v>
      </c>
      <c r="F871" s="5">
        <v>125258.0355</v>
      </c>
      <c r="G871" s="6">
        <f t="shared" si="13"/>
        <v>0.57534246575342463</v>
      </c>
      <c r="H871" s="1">
        <v>2018</v>
      </c>
    </row>
    <row r="872" spans="1:8" x14ac:dyDescent="0.25">
      <c r="A872" s="2" t="s">
        <v>125</v>
      </c>
      <c r="B872" s="3" t="s">
        <v>126</v>
      </c>
      <c r="C872" s="1" t="s">
        <v>127</v>
      </c>
      <c r="D872" s="1" t="s">
        <v>171</v>
      </c>
      <c r="E872" s="4">
        <v>270042.33599999995</v>
      </c>
      <c r="F872" s="5">
        <v>151898.81399999998</v>
      </c>
      <c r="G872" s="6">
        <f t="shared" si="13"/>
        <v>1.7777777777777777</v>
      </c>
      <c r="H872" s="1">
        <v>2018</v>
      </c>
    </row>
    <row r="873" spans="1:8" x14ac:dyDescent="0.25">
      <c r="A873" s="2" t="s">
        <v>128</v>
      </c>
      <c r="B873" s="3" t="s">
        <v>129</v>
      </c>
      <c r="C873" s="1" t="s">
        <v>130</v>
      </c>
      <c r="D873" s="1" t="s">
        <v>171</v>
      </c>
      <c r="E873" s="4">
        <v>387704.79900000006</v>
      </c>
      <c r="F873" s="5">
        <v>768229.87950000016</v>
      </c>
      <c r="G873" s="6">
        <f t="shared" si="13"/>
        <v>0.50467289719626163</v>
      </c>
      <c r="H873" s="1">
        <v>2018</v>
      </c>
    </row>
    <row r="874" spans="1:8" x14ac:dyDescent="0.25">
      <c r="A874" s="2" t="s">
        <v>131</v>
      </c>
      <c r="B874" s="3" t="s">
        <v>132</v>
      </c>
      <c r="C874" s="1" t="s">
        <v>133</v>
      </c>
      <c r="D874" s="1" t="s">
        <v>171</v>
      </c>
      <c r="E874" s="4">
        <v>145909.51200000002</v>
      </c>
      <c r="F874" s="5">
        <v>151669.09800000003</v>
      </c>
      <c r="G874" s="6">
        <f t="shared" si="13"/>
        <v>0.96202531645569611</v>
      </c>
      <c r="H874" s="1">
        <v>2018</v>
      </c>
    </row>
    <row r="875" spans="1:8" x14ac:dyDescent="0.25">
      <c r="A875" s="2" t="s">
        <v>134</v>
      </c>
      <c r="B875" s="3" t="s">
        <v>135</v>
      </c>
      <c r="C875" s="1" t="s">
        <v>136</v>
      </c>
      <c r="D875" s="1" t="s">
        <v>171</v>
      </c>
      <c r="E875" s="4">
        <v>185486.96250000002</v>
      </c>
      <c r="F875" s="5">
        <v>107582.43825000001</v>
      </c>
      <c r="G875" s="6">
        <f t="shared" si="13"/>
        <v>1.7241379310344829</v>
      </c>
      <c r="H875" s="1">
        <v>2018</v>
      </c>
    </row>
    <row r="876" spans="1:8" x14ac:dyDescent="0.25">
      <c r="A876" s="2" t="s">
        <v>137</v>
      </c>
      <c r="B876" s="3" t="s">
        <v>138</v>
      </c>
      <c r="C876" s="1" t="s">
        <v>139</v>
      </c>
      <c r="D876" s="1" t="s">
        <v>171</v>
      </c>
      <c r="E876" s="4">
        <v>215017.52400000003</v>
      </c>
      <c r="F876" s="5">
        <v>98160.173999999999</v>
      </c>
      <c r="G876" s="6">
        <f t="shared" si="13"/>
        <v>2.1904761904761907</v>
      </c>
      <c r="H876" s="1">
        <v>2018</v>
      </c>
    </row>
    <row r="877" spans="1:8" x14ac:dyDescent="0.25">
      <c r="A877" s="2" t="s">
        <v>140</v>
      </c>
      <c r="B877" s="3" t="s">
        <v>141</v>
      </c>
      <c r="C877" s="1" t="s">
        <v>142</v>
      </c>
      <c r="D877" s="1" t="s">
        <v>171</v>
      </c>
      <c r="E877" s="4">
        <v>541695.67424999992</v>
      </c>
      <c r="F877" s="5">
        <v>170421.111</v>
      </c>
      <c r="G877" s="6">
        <f t="shared" si="13"/>
        <v>3.1785714285714279</v>
      </c>
      <c r="H877" s="1">
        <v>2018</v>
      </c>
    </row>
    <row r="878" spans="1:8" x14ac:dyDescent="0.25">
      <c r="A878" s="2" t="s">
        <v>143</v>
      </c>
      <c r="B878" s="3" t="s">
        <v>144</v>
      </c>
      <c r="C878" s="1" t="s">
        <v>145</v>
      </c>
      <c r="D878" s="1" t="s">
        <v>171</v>
      </c>
      <c r="E878" s="4">
        <v>476490.72824999999</v>
      </c>
      <c r="F878" s="5">
        <v>541763.43074999994</v>
      </c>
      <c r="G878" s="6">
        <f t="shared" si="13"/>
        <v>0.87951807228915668</v>
      </c>
      <c r="H878" s="1">
        <v>2018</v>
      </c>
    </row>
    <row r="879" spans="1:8" x14ac:dyDescent="0.25">
      <c r="A879" s="2" t="s">
        <v>143</v>
      </c>
      <c r="B879" s="3" t="s">
        <v>144</v>
      </c>
      <c r="C879" s="1" t="s">
        <v>146</v>
      </c>
      <c r="D879" s="1" t="s">
        <v>171</v>
      </c>
      <c r="E879" s="4">
        <v>127415.28150000001</v>
      </c>
      <c r="F879" s="5">
        <v>186222.3345</v>
      </c>
      <c r="G879" s="6">
        <f t="shared" si="13"/>
        <v>0.6842105263157896</v>
      </c>
      <c r="H879" s="1">
        <v>2018</v>
      </c>
    </row>
    <row r="880" spans="1:8" x14ac:dyDescent="0.25">
      <c r="A880" s="2" t="s">
        <v>147</v>
      </c>
      <c r="B880" s="3" t="s">
        <v>148</v>
      </c>
      <c r="C880" s="1" t="s">
        <v>149</v>
      </c>
      <c r="D880" s="1" t="s">
        <v>171</v>
      </c>
      <c r="E880" s="4">
        <v>119961.37125</v>
      </c>
      <c r="F880" s="5">
        <v>215930.46825000001</v>
      </c>
      <c r="G880" s="6">
        <f t="shared" si="13"/>
        <v>0.55555555555555558</v>
      </c>
      <c r="H880" s="1">
        <v>2018</v>
      </c>
    </row>
    <row r="881" spans="1:8" x14ac:dyDescent="0.25">
      <c r="A881" s="2" t="s">
        <v>150</v>
      </c>
      <c r="B881" s="3" t="s">
        <v>151</v>
      </c>
      <c r="C881" s="1" t="s">
        <v>152</v>
      </c>
      <c r="D881" s="1" t="s">
        <v>171</v>
      </c>
      <c r="E881" s="4">
        <v>215687.48850000001</v>
      </c>
      <c r="F881" s="5">
        <v>213392.94075000004</v>
      </c>
      <c r="G881" s="6">
        <f t="shared" si="13"/>
        <v>1.0107526881720428</v>
      </c>
      <c r="H881" s="1">
        <v>2018</v>
      </c>
    </row>
    <row r="882" spans="1:8" x14ac:dyDescent="0.25">
      <c r="A882" s="2" t="s">
        <v>153</v>
      </c>
      <c r="B882" s="3" t="s">
        <v>154</v>
      </c>
      <c r="C882" s="1" t="s">
        <v>155</v>
      </c>
      <c r="D882" s="1" t="s">
        <v>171</v>
      </c>
      <c r="E882" s="4">
        <v>93685.599000000017</v>
      </c>
      <c r="F882" s="5">
        <v>337937.33925000008</v>
      </c>
      <c r="G882" s="6">
        <f t="shared" si="13"/>
        <v>0.2772277227722772</v>
      </c>
      <c r="H882" s="1">
        <v>2018</v>
      </c>
    </row>
    <row r="883" spans="1:8" x14ac:dyDescent="0.25">
      <c r="A883" s="2" t="s">
        <v>156</v>
      </c>
      <c r="B883" s="3" t="s">
        <v>157</v>
      </c>
      <c r="C883" s="1" t="s">
        <v>158</v>
      </c>
      <c r="D883" s="1" t="s">
        <v>171</v>
      </c>
      <c r="E883" s="4">
        <v>42616.489500000003</v>
      </c>
      <c r="F883" s="5">
        <v>54090.159750000006</v>
      </c>
      <c r="G883" s="6">
        <f t="shared" si="13"/>
        <v>0.78787878787878785</v>
      </c>
      <c r="H883" s="1">
        <v>2018</v>
      </c>
    </row>
    <row r="884" spans="1:8" x14ac:dyDescent="0.25">
      <c r="A884" s="2" t="s">
        <v>159</v>
      </c>
      <c r="B884" s="3" t="s">
        <v>160</v>
      </c>
      <c r="C884" s="1" t="s">
        <v>161</v>
      </c>
      <c r="D884" s="1" t="s">
        <v>171</v>
      </c>
      <c r="E884" s="4">
        <v>380488.48200000002</v>
      </c>
      <c r="F884" s="5">
        <v>181596.77549999999</v>
      </c>
      <c r="G884" s="6">
        <f t="shared" si="13"/>
        <v>2.0952380952380953</v>
      </c>
      <c r="H884" s="1">
        <v>2018</v>
      </c>
    </row>
    <row r="885" spans="1:8" x14ac:dyDescent="0.25">
      <c r="A885" s="2" t="s">
        <v>162</v>
      </c>
      <c r="B885" s="3" t="s">
        <v>163</v>
      </c>
      <c r="C885" s="1" t="s">
        <v>164</v>
      </c>
      <c r="D885" s="1" t="s">
        <v>171</v>
      </c>
      <c r="E885" s="4">
        <v>25473.690000000002</v>
      </c>
      <c r="F885" s="5">
        <v>29294.743500000004</v>
      </c>
      <c r="G885" s="6">
        <f t="shared" si="13"/>
        <v>0.86956521739130432</v>
      </c>
      <c r="H885" s="1">
        <v>2018</v>
      </c>
    </row>
    <row r="886" spans="1:8" x14ac:dyDescent="0.25">
      <c r="A886" s="2" t="s">
        <v>165</v>
      </c>
      <c r="B886" s="3" t="s">
        <v>166</v>
      </c>
      <c r="C886" s="1" t="s">
        <v>167</v>
      </c>
      <c r="D886" s="1" t="s">
        <v>171</v>
      </c>
      <c r="E886" s="4">
        <v>553415.53050000011</v>
      </c>
      <c r="F886" s="5">
        <v>180707.11200000002</v>
      </c>
      <c r="G886" s="6">
        <f t="shared" si="13"/>
        <v>3.0625</v>
      </c>
      <c r="H886" s="1">
        <v>2018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36D2C-9E8C-46F3-B1CD-0900B1D75B65}">
  <sheetPr codeName="Sheet3"/>
  <dimension ref="A1:W886"/>
  <sheetViews>
    <sheetView workbookViewId="0">
      <selection sqref="A1:B1048576"/>
    </sheetView>
  </sheetViews>
  <sheetFormatPr defaultRowHeight="15" x14ac:dyDescent="0.25"/>
  <cols>
    <col min="1" max="1" width="12.85546875" customWidth="1"/>
    <col min="2" max="2" width="12.7109375" bestFit="1" customWidth="1"/>
    <col min="10" max="10" width="16.28515625" bestFit="1" customWidth="1"/>
    <col min="11" max="11" width="15.28515625" bestFit="1" customWidth="1"/>
    <col min="13" max="13" width="16.42578125" customWidth="1"/>
    <col min="14" max="14" width="19.7109375" customWidth="1"/>
    <col min="15" max="15" width="16.28515625" customWidth="1"/>
    <col min="16" max="16" width="13.85546875" bestFit="1" customWidth="1"/>
    <col min="17" max="17" width="20.5703125" customWidth="1"/>
    <col min="21" max="21" width="19.28515625" customWidth="1"/>
    <col min="22" max="23" width="14.5703125" style="1" customWidth="1"/>
  </cols>
  <sheetData>
    <row r="1" spans="1:22" x14ac:dyDescent="0.25">
      <c r="A1" t="str" cm="1">
        <f t="array" ref="A1:A50">[2]!UNIQUE_365(Table_Data[STATE])</f>
        <v>Alaska</v>
      </c>
      <c r="B1" s="7">
        <f>SUMIFS(DATA!$E:$E,DATA!$B:$B,Worksheet!A1,DATA!$H:$H,$G$1)</f>
        <v>1075642.794</v>
      </c>
      <c r="G1" t="str">
        <f>Dashboard!G20</f>
        <v>2018</v>
      </c>
      <c r="H1" t="str" cm="1">
        <f t="array" ref="H1:H3">[2]!UNIQUE_365(Table_Data[YEAR])</f>
        <v>2020</v>
      </c>
      <c r="J1" t="str" cm="1">
        <f t="array" ref="J1:J5">[2]!UNIQUE_365(Table_Data[PRODUCTS])</f>
        <v>MERCEDES</v>
      </c>
      <c r="K1" s="8">
        <f>SUMIFS(DATA!$E:$E,DATA!D:D,Worksheet!J1,DATA!$H:$H,Worksheet!$G$1)</f>
        <v>11651494.895999998</v>
      </c>
    </row>
    <row r="2" spans="1:22" x14ac:dyDescent="0.25">
      <c r="A2" t="str">
        <v>Alabama</v>
      </c>
      <c r="B2" s="7">
        <f>SUMIFS(DATA!$E:$E,DATA!$B:$B,Worksheet!A2,DATA!$H:$H,$G$1)</f>
        <v>1138081.2322500001</v>
      </c>
      <c r="H2" t="str">
        <v>2019</v>
      </c>
      <c r="J2" t="str">
        <v>BMW</v>
      </c>
      <c r="K2" s="8">
        <f>SUMIFS(DATA!$E:$E,DATA!D:D,Worksheet!J2,DATA!$H:$H,Worksheet!$G$1)</f>
        <v>7830346.9702500002</v>
      </c>
      <c r="V2" s="3"/>
    </row>
    <row r="3" spans="1:22" x14ac:dyDescent="0.25">
      <c r="A3" t="str">
        <v>Arkansas</v>
      </c>
      <c r="B3" s="7">
        <f>SUMIFS(DATA!$E:$E,DATA!$B:$B,Worksheet!A3,DATA!$H:$H,$G$1)</f>
        <v>879472.17450000008</v>
      </c>
      <c r="H3" t="str">
        <v>2018</v>
      </c>
      <c r="J3" t="str">
        <v>FORD</v>
      </c>
      <c r="K3" s="8">
        <f>SUMIFS(DATA!$E:$E,DATA!D:D,Worksheet!J3,DATA!$H:$H,Worksheet!$G$1)</f>
        <v>16905078.695250001</v>
      </c>
      <c r="V3" s="3"/>
    </row>
    <row r="4" spans="1:22" x14ac:dyDescent="0.25">
      <c r="A4" t="str">
        <v>Arizona</v>
      </c>
      <c r="B4" s="7">
        <f>SUMIFS(DATA!$E:$E,DATA!$B:$B,Worksheet!A4,DATA!$H:$H,$G$1)</f>
        <v>1034391.7012499999</v>
      </c>
      <c r="J4" t="str">
        <v>MAZDA</v>
      </c>
      <c r="K4" s="8">
        <f>SUMIFS(DATA!$E:$E,DATA!D:D,Worksheet!J4,DATA!$H:$H,Worksheet!$G$1)</f>
        <v>10361173.481999997</v>
      </c>
      <c r="V4" s="3"/>
    </row>
    <row r="5" spans="1:22" x14ac:dyDescent="0.25">
      <c r="A5" t="str">
        <v>California</v>
      </c>
      <c r="B5" s="7">
        <f>SUMIFS(DATA!$E:$E,DATA!$B:$B,Worksheet!A5,DATA!$H:$H,$G$1)</f>
        <v>5450492.6527500013</v>
      </c>
      <c r="J5" t="str">
        <v>CHEVROLET</v>
      </c>
      <c r="K5" s="8">
        <f>SUMIFS(DATA!$E:$E,DATA!D:D,Worksheet!J5,DATA!$H:$H,Worksheet!$G$1)</f>
        <v>15846811.008750001</v>
      </c>
      <c r="V5" s="3"/>
    </row>
    <row r="6" spans="1:22" x14ac:dyDescent="0.25">
      <c r="A6" t="str">
        <v>Colorado</v>
      </c>
      <c r="B6" s="7">
        <f>SUMIFS(DATA!$E:$E,DATA!$B:$B,Worksheet!A6,DATA!$H:$H,$G$1)</f>
        <v>438364.28474999999</v>
      </c>
      <c r="V6" s="3"/>
    </row>
    <row r="7" spans="1:22" x14ac:dyDescent="0.25">
      <c r="A7" t="str">
        <v>Connecticut</v>
      </c>
      <c r="B7" s="7">
        <f>SUMIFS(DATA!$E:$E,DATA!$B:$B,Worksheet!A7,DATA!$H:$H,$G$1)</f>
        <v>1128315.8857500001</v>
      </c>
      <c r="U7">
        <f>Dashboard!C68</f>
        <v>0</v>
      </c>
      <c r="V7" s="3"/>
    </row>
    <row r="8" spans="1:22" x14ac:dyDescent="0.25">
      <c r="A8" t="str">
        <v>Delaware</v>
      </c>
      <c r="B8" s="7">
        <f>SUMIFS(DATA!$E:$E,DATA!$B:$B,Worksheet!A8,DATA!$H:$H,$G$1)</f>
        <v>735656.80274999992</v>
      </c>
      <c r="V8" s="3"/>
    </row>
    <row r="9" spans="1:22" x14ac:dyDescent="0.25">
      <c r="A9" t="str">
        <v>Florida</v>
      </c>
      <c r="B9" s="7">
        <f>SUMIFS(DATA!$E:$E,DATA!$B:$B,Worksheet!A9,DATA!$H:$H,$G$1)</f>
        <v>1559380.8352499998</v>
      </c>
      <c r="V9" s="3"/>
    </row>
    <row r="10" spans="1:22" x14ac:dyDescent="0.25">
      <c r="A10" t="str">
        <v>Georgia</v>
      </c>
      <c r="B10" s="7">
        <f>SUMIFS(DATA!$E:$E,DATA!$B:$B,Worksheet!A10,DATA!$H:$H,$G$1)</f>
        <v>1356322.9950000001</v>
      </c>
      <c r="V10" s="3"/>
    </row>
    <row r="11" spans="1:22" x14ac:dyDescent="0.25">
      <c r="A11" t="str">
        <v>Hawaii</v>
      </c>
      <c r="B11" s="7">
        <f>SUMIFS(DATA!$E:$E,DATA!$B:$B,Worksheet!A11,DATA!$H:$H,$G$1)</f>
        <v>1705018.1737500001</v>
      </c>
      <c r="H11" t="s">
        <v>172</v>
      </c>
      <c r="J11" s="8">
        <f>SUMIFS(DATA!$E:$E,DATA!$H:$H,Worksheet!G$1)</f>
        <v>62594905.052249976</v>
      </c>
      <c r="V11" s="3"/>
    </row>
    <row r="12" spans="1:22" x14ac:dyDescent="0.25">
      <c r="A12" t="str">
        <v>Iowa</v>
      </c>
      <c r="B12" s="7">
        <f>SUMIFS(DATA!$E:$E,DATA!$B:$B,Worksheet!A12,DATA!$H:$H,$G$1)</f>
        <v>952514.87625000009</v>
      </c>
      <c r="H12" t="s">
        <v>173</v>
      </c>
      <c r="J12" s="8">
        <f>SUMIFS(DATA!$F:$F,DATA!$H:$H,Worksheet!G$1)</f>
        <v>70419511.451250061</v>
      </c>
      <c r="V12" s="3"/>
    </row>
    <row r="13" spans="1:22" x14ac:dyDescent="0.25">
      <c r="A13" t="str">
        <v>Idaho</v>
      </c>
      <c r="B13" s="7">
        <f>SUMIFS(DATA!$E:$E,DATA!$B:$B,Worksheet!A13,DATA!$H:$H,$G$1)</f>
        <v>1328565.8002500001</v>
      </c>
      <c r="J13">
        <f>J11/J12</f>
        <v>0.88888581818098955</v>
      </c>
      <c r="M13" s="21"/>
      <c r="N13" s="21" t="str" cm="1">
        <f t="array" ref="N13:P13">TRANSPOSE([2]!UNIQUE_365(Table_Data[YEAR]))</f>
        <v>2020</v>
      </c>
      <c r="O13" s="21" t="str">
        <v>2019</v>
      </c>
      <c r="P13" s="21" t="str">
        <v>2018</v>
      </c>
      <c r="Q13" s="21" t="s">
        <v>178</v>
      </c>
      <c r="V13" s="3"/>
    </row>
    <row r="14" spans="1:22" x14ac:dyDescent="0.25">
      <c r="A14" t="str">
        <v>Illinois</v>
      </c>
      <c r="B14" s="7">
        <f>SUMIFS(DATA!$E:$E,DATA!$B:$B,Worksheet!A14,DATA!$H:$H,$G$1)</f>
        <v>1872596.3939999999</v>
      </c>
      <c r="J14" s="9"/>
      <c r="M14" s="21" t="str" cm="1">
        <f t="array" ref="M14:M18">[2]!UNIQUE_365(Table_Data[PRODUCTS])</f>
        <v>MERCEDES</v>
      </c>
      <c r="N14" s="22">
        <f>SUMIFS(DATA!$E:$E,DATA!$D:$D,Worksheet!$M14,DATA!$H:$H,Worksheet!N$13)</f>
        <v>30171771</v>
      </c>
      <c r="O14" s="22">
        <f>SUMIFS(DATA!$E:$E,DATA!$D:$D,Worksheet!$M14,DATA!$H:$H,Worksheet!O$13)</f>
        <v>17119042.839000005</v>
      </c>
      <c r="P14" s="22">
        <f>SUMIFS(DATA!$E:$E,DATA!$D:$D,Worksheet!$M14,DATA!$H:$H,Worksheet!P$13)</f>
        <v>11651494.895999998</v>
      </c>
      <c r="Q14" s="23">
        <f>N14+O14+P14</f>
        <v>58942308.734999999</v>
      </c>
      <c r="V14" s="3"/>
    </row>
    <row r="15" spans="1:22" x14ac:dyDescent="0.25">
      <c r="A15" t="str">
        <v>Indiana</v>
      </c>
      <c r="B15" s="7">
        <f>SUMIFS(DATA!$E:$E,DATA!$B:$B,Worksheet!A15,DATA!$H:$H,$G$1)</f>
        <v>1410217.6410000001</v>
      </c>
      <c r="M15" s="21" t="str">
        <v>BMW</v>
      </c>
      <c r="N15" s="22">
        <f>SUMIFS(DATA!$E:$E,DATA!$D:$D,Worksheet!$M15,DATA!$H:$H,Worksheet!N$13)</f>
        <v>17788458</v>
      </c>
      <c r="O15" s="22">
        <f>SUMIFS(DATA!$E:$E,DATA!$D:$D,Worksheet!$M15,DATA!$H:$H,Worksheet!O$13)</f>
        <v>9696997.8989999983</v>
      </c>
      <c r="P15" s="22">
        <f>SUMIFS(DATA!$E:$E,DATA!$D:$D,Worksheet!$M15,DATA!$H:$H,Worksheet!P$13)</f>
        <v>7830346.9702500002</v>
      </c>
      <c r="Q15" s="23">
        <f t="shared" ref="Q15:Q18" si="0">N15+O15+P15</f>
        <v>35315802.86925</v>
      </c>
      <c r="V15" s="3"/>
    </row>
    <row r="16" spans="1:22" x14ac:dyDescent="0.25">
      <c r="A16" t="str">
        <v>Kansas</v>
      </c>
      <c r="B16" s="7">
        <f>SUMIFS(DATA!$E:$E,DATA!$B:$B,Worksheet!A16,DATA!$H:$H,$G$1)</f>
        <v>573734.51549999998</v>
      </c>
      <c r="H16" t="s">
        <v>174</v>
      </c>
      <c r="J16" s="9">
        <f>IF(J13&gt;1,1,J13)</f>
        <v>0.88888581818098955</v>
      </c>
      <c r="M16" s="21" t="str">
        <v>FORD</v>
      </c>
      <c r="N16" s="22">
        <f>SUMIFS(DATA!$E:$E,DATA!$D:$D,Worksheet!$M16,DATA!$H:$H,Worksheet!N$13)</f>
        <v>38563077</v>
      </c>
      <c r="O16" s="22">
        <f>SUMIFS(DATA!$E:$E,DATA!$D:$D,Worksheet!$M16,DATA!$H:$H,Worksheet!O$13)</f>
        <v>21034718.774999991</v>
      </c>
      <c r="P16" s="22">
        <f>SUMIFS(DATA!$E:$E,DATA!$D:$D,Worksheet!$M16,DATA!$H:$H,Worksheet!P$13)</f>
        <v>16905078.695250001</v>
      </c>
      <c r="Q16" s="23">
        <f t="shared" si="0"/>
        <v>76502874.470249996</v>
      </c>
      <c r="V16" s="3"/>
    </row>
    <row r="17" spans="1:22" x14ac:dyDescent="0.25">
      <c r="A17" t="str">
        <v>Kentucky</v>
      </c>
      <c r="B17" s="7">
        <f>SUMIFS(DATA!$E:$E,DATA!$B:$B,Worksheet!A17,DATA!$H:$H,$G$1)</f>
        <v>860174.67375000007</v>
      </c>
      <c r="M17" s="21" t="str">
        <v>MAZDA</v>
      </c>
      <c r="N17" s="22">
        <f>SUMIFS(DATA!$E:$E,DATA!$D:$D,Worksheet!$M17,DATA!$H:$H,Worksheet!N$13)</f>
        <v>22939296</v>
      </c>
      <c r="O17" s="22">
        <f>SUMIFS(DATA!$E:$E,DATA!$D:$D,Worksheet!$M17,DATA!$H:$H,Worksheet!O$13)</f>
        <v>12920499.387000004</v>
      </c>
      <c r="P17" s="22">
        <f>SUMIFS(DATA!$E:$E,DATA!$D:$D,Worksheet!$M17,DATA!$H:$H,Worksheet!P$13)</f>
        <v>10361173.481999997</v>
      </c>
      <c r="Q17" s="23">
        <f t="shared" si="0"/>
        <v>46220968.869000003</v>
      </c>
      <c r="V17" s="3"/>
    </row>
    <row r="18" spans="1:22" x14ac:dyDescent="0.25">
      <c r="A18" t="str">
        <v>Louisiana</v>
      </c>
      <c r="B18" s="7">
        <f>SUMIFS(DATA!$E:$E,DATA!$B:$B,Worksheet!A18,DATA!$H:$H,$G$1)</f>
        <v>996370.78049999988</v>
      </c>
      <c r="M18" s="21" t="str">
        <v>CHEVROLET</v>
      </c>
      <c r="N18" s="22">
        <f>SUMIFS(DATA!$E:$E,DATA!$D:$D,Worksheet!$M18,DATA!$H:$H,Worksheet!N$13)</f>
        <v>35219513</v>
      </c>
      <c r="O18" s="22">
        <f>SUMIFS(DATA!$E:$E,DATA!$D:$D,Worksheet!$M18,DATA!$H:$H,Worksheet!O$13)</f>
        <v>20032255.052999999</v>
      </c>
      <c r="P18" s="22">
        <f>SUMIFS(DATA!$E:$E,DATA!$D:$D,Worksheet!$M18,DATA!$H:$H,Worksheet!P$13)</f>
        <v>15846811.008750001</v>
      </c>
      <c r="Q18" s="23">
        <f t="shared" si="0"/>
        <v>71098579.06175001</v>
      </c>
      <c r="V18" s="3"/>
    </row>
    <row r="19" spans="1:22" x14ac:dyDescent="0.25">
      <c r="A19" t="str">
        <v>Massachusetts</v>
      </c>
      <c r="B19" s="7">
        <f>SUMIFS(DATA!$E:$E,DATA!$B:$B,Worksheet!A19,DATA!$H:$H,$G$1)</f>
        <v>1089461.4210000001</v>
      </c>
      <c r="V19" s="3"/>
    </row>
    <row r="20" spans="1:22" x14ac:dyDescent="0.25">
      <c r="A20" t="str">
        <v>Maryland</v>
      </c>
      <c r="B20" s="7">
        <f>SUMIFS(DATA!$E:$E,DATA!$B:$B,Worksheet!A20,DATA!$H:$H,$G$1)</f>
        <v>2475441.162</v>
      </c>
      <c r="V20" s="3"/>
    </row>
    <row r="21" spans="1:22" x14ac:dyDescent="0.25">
      <c r="A21" t="str">
        <v>Maine</v>
      </c>
      <c r="B21" s="7">
        <f>SUMIFS(DATA!$E:$E,DATA!$B:$B,Worksheet!A21,DATA!$H:$H,$G$1)</f>
        <v>1640391.2437499999</v>
      </c>
      <c r="N21" t="str">
        <f>Dashboard!A68</f>
        <v>Vermont</v>
      </c>
      <c r="V21" s="3"/>
    </row>
    <row r="22" spans="1:22" x14ac:dyDescent="0.25">
      <c r="A22" t="str">
        <v>Michigan</v>
      </c>
      <c r="B22" s="7">
        <f>SUMIFS(DATA!$E:$E,DATA!$B:$B,Worksheet!A22,DATA!$H:$H,$G$1)</f>
        <v>902359.60200000007</v>
      </c>
      <c r="N22" t="str">
        <f>Dashboard!A69</f>
        <v>2019</v>
      </c>
      <c r="V22" s="3"/>
    </row>
    <row r="23" spans="1:22" x14ac:dyDescent="0.25">
      <c r="A23" t="str">
        <v>Minnesota</v>
      </c>
      <c r="B23" s="7">
        <f>SUMIFS(DATA!$E:$E,DATA!$B:$B,Worksheet!A23,DATA!$H:$H,$G$1)</f>
        <v>341699.93100000004</v>
      </c>
      <c r="N23" s="15" t="s">
        <v>173</v>
      </c>
      <c r="O23" s="15" t="s">
        <v>172</v>
      </c>
      <c r="P23" s="15" t="s">
        <v>175</v>
      </c>
      <c r="V23" s="3"/>
    </row>
    <row r="24" spans="1:22" x14ac:dyDescent="0.25">
      <c r="A24" t="str">
        <v>Missouri</v>
      </c>
      <c r="B24" s="7">
        <f>SUMIFS(DATA!$E:$E,DATA!$B:$B,Worksheet!A24,DATA!$H:$H,$G$1)</f>
        <v>959061.7080000001</v>
      </c>
      <c r="M24" s="13" t="str" cm="1">
        <f t="array" ref="M24:M28">[2]!UNIQUE_365(Table_Data[PRODUCTS])</f>
        <v>MERCEDES</v>
      </c>
      <c r="N24" s="14">
        <f>SUMIFS(DATA!$F:$F,DATA!$B:$B,Worksheet!$N$21,DATA!$H:$H,Worksheet!$N$22,DATA!$D:$D,Worksheet!$M24)</f>
        <v>371189.196</v>
      </c>
      <c r="O24" s="14">
        <f>SUMIFS(DATA!$E:$E,DATA!$B:$B,Worksheet!$N$21,DATA!$H:$H,Worksheet!$N$22,DATA!$D:$D,Worksheet!$M24)</f>
        <v>296067.57300000003</v>
      </c>
      <c r="P24" s="16">
        <f>N24/O24</f>
        <v>1.2537313432835819</v>
      </c>
      <c r="V24" s="3"/>
    </row>
    <row r="25" spans="1:22" x14ac:dyDescent="0.25">
      <c r="A25" t="str">
        <v>Mississippi</v>
      </c>
      <c r="B25" s="7">
        <f>SUMIFS(DATA!$E:$E,DATA!$B:$B,Worksheet!A25,DATA!$H:$H,$G$1)</f>
        <v>1846693.0867500002</v>
      </c>
      <c r="M25" s="17" t="str">
        <v>BMW</v>
      </c>
      <c r="N25" s="18">
        <f>SUMIFS(DATA!$F:$F,DATA!$B:$B,Worksheet!$N$21,DATA!$H:$H,Worksheet!$N$22,DATA!$D:$D,Worksheet!$M25)</f>
        <v>123800.508</v>
      </c>
      <c r="O25" s="18">
        <f>SUMIFS(DATA!$E:$E,DATA!$B:$B,Worksheet!$N$21,DATA!$H:$H,Worksheet!$N$22,DATA!$D:$D,Worksheet!$M25)</f>
        <v>180939.204</v>
      </c>
      <c r="P25" s="19">
        <f t="shared" ref="P25:P28" si="1">N25/O25</f>
        <v>0.68421052631578949</v>
      </c>
      <c r="V25" s="3"/>
    </row>
    <row r="26" spans="1:22" x14ac:dyDescent="0.25">
      <c r="A26" t="str">
        <v>Montana</v>
      </c>
      <c r="B26" s="7">
        <f>SUMIFS(DATA!$E:$E,DATA!$B:$B,Worksheet!A26,DATA!$H:$H,$G$1)</f>
        <v>1177676.8672500001</v>
      </c>
      <c r="M26" s="13" t="str">
        <v>FORD</v>
      </c>
      <c r="N26" s="14">
        <f>SUMIFS(DATA!$F:$F,DATA!$B:$B,Worksheet!$N$21,DATA!$H:$H,Worksheet!$N$22,DATA!$D:$D,Worksheet!$M26)</f>
        <v>194541.084</v>
      </c>
      <c r="O26" s="14">
        <f>SUMIFS(DATA!$E:$E,DATA!$B:$B,Worksheet!$N$21,DATA!$H:$H,Worksheet!$N$22,DATA!$D:$D,Worksheet!$M26)</f>
        <v>149010.19200000001</v>
      </c>
      <c r="P26" s="16">
        <f t="shared" si="1"/>
        <v>1.3055555555555556</v>
      </c>
      <c r="V26" s="3"/>
    </row>
    <row r="27" spans="1:22" x14ac:dyDescent="0.25">
      <c r="A27" t="str">
        <v>North Carolina</v>
      </c>
      <c r="B27" s="7">
        <f>SUMIFS(DATA!$E:$E,DATA!$B:$B,Worksheet!A27,DATA!$H:$H,$G$1)</f>
        <v>865733.13675000006</v>
      </c>
      <c r="M27" s="17" t="str">
        <v>MAZDA</v>
      </c>
      <c r="N27" s="18">
        <f>SUMIFS(DATA!$F:$F,DATA!$B:$B,Worksheet!$N$21,DATA!$H:$H,Worksheet!$N$22,DATA!$D:$D,Worksheet!$M27)</f>
        <v>322039.06200000003</v>
      </c>
      <c r="O27" s="18">
        <f>SUMIFS(DATA!$E:$E,DATA!$B:$B,Worksheet!$N$21,DATA!$H:$H,Worksheet!$N$22,DATA!$D:$D,Worksheet!$M27)</f>
        <v>282335.61600000004</v>
      </c>
      <c r="P27" s="19">
        <f t="shared" si="1"/>
        <v>1.140625</v>
      </c>
      <c r="V27" s="3"/>
    </row>
    <row r="28" spans="1:22" x14ac:dyDescent="0.25">
      <c r="A28" t="str">
        <v>North Dakota</v>
      </c>
      <c r="B28" s="7">
        <f>SUMIFS(DATA!$E:$E,DATA!$B:$B,Worksheet!A28,DATA!$H:$H,$G$1)</f>
        <v>549995.89950000006</v>
      </c>
      <c r="M28" s="13" t="str">
        <v>CHEVROLET</v>
      </c>
      <c r="N28" s="14">
        <f>SUMIFS(DATA!$F:$F,DATA!$B:$B,Worksheet!$N$21,DATA!$H:$H,Worksheet!$N$22,DATA!$D:$D,Worksheet!$M28)</f>
        <v>361358.73900000006</v>
      </c>
      <c r="O28" s="14">
        <f>SUMIFS(DATA!$E:$E,DATA!$B:$B,Worksheet!$N$21,DATA!$H:$H,Worksheet!$N$22,DATA!$D:$D,Worksheet!$M28)</f>
        <v>405970.92900000006</v>
      </c>
      <c r="P28" s="16">
        <f t="shared" si="1"/>
        <v>0.89010989010989017</v>
      </c>
      <c r="V28" s="3"/>
    </row>
    <row r="29" spans="1:22" x14ac:dyDescent="0.25">
      <c r="A29" t="str">
        <v>Nebraska</v>
      </c>
      <c r="B29" s="7">
        <f>SUMIFS(DATA!$E:$E,DATA!$B:$B,Worksheet!A29,DATA!$H:$H,$G$1)</f>
        <v>704463.32475000003</v>
      </c>
      <c r="V29" s="3"/>
    </row>
    <row r="30" spans="1:22" x14ac:dyDescent="0.25">
      <c r="A30" t="str">
        <v>New Hampshire</v>
      </c>
      <c r="B30" s="7">
        <f>SUMIFS(DATA!$E:$E,DATA!$B:$B,Worksheet!A30,DATA!$H:$H,$G$1)</f>
        <v>965316.56850000005</v>
      </c>
      <c r="V30" s="3"/>
    </row>
    <row r="31" spans="1:22" x14ac:dyDescent="0.25">
      <c r="A31" t="str">
        <v>New Jersey</v>
      </c>
      <c r="B31" s="7">
        <f>SUMIFS(DATA!$E:$E,DATA!$B:$B,Worksheet!A31,DATA!$H:$H,$G$1)</f>
        <v>1035223.8142500002</v>
      </c>
      <c r="V31" s="3"/>
    </row>
    <row r="32" spans="1:22" x14ac:dyDescent="0.25">
      <c r="A32" t="str">
        <v>New Mexico</v>
      </c>
      <c r="B32" s="7">
        <f>SUMIFS(DATA!$E:$E,DATA!$B:$B,Worksheet!A32,DATA!$H:$H,$G$1)</f>
        <v>833543.02125000011</v>
      </c>
      <c r="V32" s="3"/>
    </row>
    <row r="33" spans="1:22" x14ac:dyDescent="0.25">
      <c r="A33" t="str">
        <v>Nevada</v>
      </c>
      <c r="B33" s="7">
        <f>SUMIFS(DATA!$E:$E,DATA!$B:$B,Worksheet!A33,DATA!$H:$H,$G$1)</f>
        <v>1208487.9712499999</v>
      </c>
      <c r="V33" s="3"/>
    </row>
    <row r="34" spans="1:22" x14ac:dyDescent="0.25">
      <c r="A34" t="str">
        <v>New York</v>
      </c>
      <c r="B34" s="7">
        <f>SUMIFS(DATA!$E:$E,DATA!$B:$B,Worksheet!A34,DATA!$H:$H,$G$1)</f>
        <v>3339468.4792500003</v>
      </c>
      <c r="V34" s="3"/>
    </row>
    <row r="35" spans="1:22" x14ac:dyDescent="0.25">
      <c r="A35" t="str">
        <v>Ohio</v>
      </c>
      <c r="B35" s="7">
        <f>SUMIFS(DATA!$E:$E,DATA!$B:$B,Worksheet!A35,DATA!$H:$H,$G$1)</f>
        <v>1144579.7609999999</v>
      </c>
      <c r="V35" s="3"/>
    </row>
    <row r="36" spans="1:22" x14ac:dyDescent="0.25">
      <c r="A36" t="str">
        <v>Oklahoma</v>
      </c>
      <c r="B36" s="7">
        <f>SUMIFS(DATA!$E:$E,DATA!$B:$B,Worksheet!A36,DATA!$H:$H,$G$1)</f>
        <v>1027535.004</v>
      </c>
      <c r="V36" s="3"/>
    </row>
    <row r="37" spans="1:22" x14ac:dyDescent="0.25">
      <c r="A37" t="str">
        <v>Oregon</v>
      </c>
      <c r="B37" s="7">
        <f>SUMIFS(DATA!$E:$E,DATA!$B:$B,Worksheet!A37,DATA!$H:$H,$G$1)</f>
        <v>587334.48299999989</v>
      </c>
      <c r="V37" s="3"/>
    </row>
    <row r="38" spans="1:22" x14ac:dyDescent="0.25">
      <c r="A38" t="str">
        <v>Pennsylvania</v>
      </c>
      <c r="B38" s="7">
        <f>SUMIFS(DATA!$E:$E,DATA!$B:$B,Worksheet!A38,DATA!$H:$H,$G$1)</f>
        <v>1594012.2232500003</v>
      </c>
      <c r="V38" s="3"/>
    </row>
    <row r="39" spans="1:22" x14ac:dyDescent="0.25">
      <c r="A39" t="str">
        <v>Rhode Island</v>
      </c>
      <c r="B39" s="7">
        <f>SUMIFS(DATA!$E:$E,DATA!$B:$B,Worksheet!A39,DATA!$H:$H,$G$1)</f>
        <v>978334.90875000006</v>
      </c>
      <c r="V39" s="3"/>
    </row>
    <row r="40" spans="1:22" x14ac:dyDescent="0.25">
      <c r="A40" t="str">
        <v>South Carolina</v>
      </c>
      <c r="B40" s="7">
        <f>SUMIFS(DATA!$E:$E,DATA!$B:$B,Worksheet!A40,DATA!$H:$H,$G$1)</f>
        <v>986414.5845</v>
      </c>
      <c r="V40" s="3"/>
    </row>
    <row r="41" spans="1:22" x14ac:dyDescent="0.25">
      <c r="A41" t="str">
        <v>South Dakota</v>
      </c>
      <c r="B41" s="7">
        <f>SUMIFS(DATA!$E:$E,DATA!$B:$B,Worksheet!A41,DATA!$H:$H,$G$1)</f>
        <v>888931.42200000002</v>
      </c>
      <c r="V41" s="3"/>
    </row>
    <row r="42" spans="1:22" x14ac:dyDescent="0.25">
      <c r="A42" t="str">
        <v>Tennessee</v>
      </c>
      <c r="B42" s="7">
        <f>SUMIFS(DATA!$E:$E,DATA!$B:$B,Worksheet!A42,DATA!$H:$H,$G$1)</f>
        <v>1834281.9292499998</v>
      </c>
      <c r="V42" s="3"/>
    </row>
    <row r="43" spans="1:22" x14ac:dyDescent="0.25">
      <c r="A43" t="str">
        <v>Texas</v>
      </c>
      <c r="B43" s="7">
        <f>SUMIFS(DATA!$E:$E,DATA!$B:$B,Worksheet!A43,DATA!$H:$H,$G$1)</f>
        <v>2139982.4700000002</v>
      </c>
      <c r="V43" s="3"/>
    </row>
    <row r="44" spans="1:22" x14ac:dyDescent="0.25">
      <c r="A44" t="str">
        <v>Utah</v>
      </c>
      <c r="B44" s="7">
        <f>SUMIFS(DATA!$E:$E,DATA!$B:$B,Worksheet!A44,DATA!$H:$H,$G$1)</f>
        <v>991739.99024999992</v>
      </c>
      <c r="V44" s="3"/>
    </row>
    <row r="45" spans="1:22" x14ac:dyDescent="0.25">
      <c r="A45" t="str">
        <v>Virginia</v>
      </c>
      <c r="B45" s="7">
        <f>SUMIFS(DATA!$E:$E,DATA!$B:$B,Worksheet!A45,DATA!$H:$H,$G$1)</f>
        <v>925517.03625</v>
      </c>
      <c r="V45" s="3"/>
    </row>
    <row r="46" spans="1:22" x14ac:dyDescent="0.25">
      <c r="A46" t="str">
        <v>Vermont</v>
      </c>
      <c r="B46" s="7">
        <f>SUMIFS(DATA!$E:$E,DATA!$B:$B,Worksheet!A46,DATA!$H:$H,$G$1)</f>
        <v>1018104.7342500002</v>
      </c>
      <c r="V46" s="3"/>
    </row>
    <row r="47" spans="1:22" x14ac:dyDescent="0.25">
      <c r="A47" t="str">
        <v>Washington</v>
      </c>
      <c r="B47" s="7">
        <f>SUMIFS(DATA!$E:$E,DATA!$B:$B,Worksheet!A47,DATA!$H:$H,$G$1)</f>
        <v>964041.81750000012</v>
      </c>
      <c r="V47" s="3"/>
    </row>
    <row r="48" spans="1:22" x14ac:dyDescent="0.25">
      <c r="A48" t="str">
        <v>Wisconsin</v>
      </c>
      <c r="B48" s="7">
        <f>SUMIFS(DATA!$E:$E,DATA!$B:$B,Worksheet!A48,DATA!$H:$H,$G$1)</f>
        <v>1360784.8665</v>
      </c>
      <c r="V48" s="3"/>
    </row>
    <row r="49" spans="1:22" x14ac:dyDescent="0.25">
      <c r="A49" t="str">
        <v>West Virginia</v>
      </c>
      <c r="B49" s="7">
        <f>SUMIFS(DATA!$E:$E,DATA!$B:$B,Worksheet!A49,DATA!$H:$H,$G$1)</f>
        <v>574922.41424999991</v>
      </c>
      <c r="V49" s="3"/>
    </row>
    <row r="50" spans="1:22" x14ac:dyDescent="0.25">
      <c r="A50" t="str">
        <v>Wyoming</v>
      </c>
      <c r="B50" s="7">
        <f>SUMIFS(DATA!$E:$E,DATA!$B:$B,Worksheet!A50,DATA!$H:$H,$G$1)</f>
        <v>1148055.9569999999</v>
      </c>
      <c r="V50" s="3"/>
    </row>
    <row r="51" spans="1:22" x14ac:dyDescent="0.25">
      <c r="V51" s="3"/>
    </row>
    <row r="52" spans="1:22" x14ac:dyDescent="0.25">
      <c r="V52" s="3"/>
    </row>
    <row r="53" spans="1:22" x14ac:dyDescent="0.25">
      <c r="V53" s="3"/>
    </row>
    <row r="54" spans="1:22" x14ac:dyDescent="0.25">
      <c r="V54" s="3"/>
    </row>
    <row r="55" spans="1:22" x14ac:dyDescent="0.25">
      <c r="V55" s="3"/>
    </row>
    <row r="56" spans="1:22" x14ac:dyDescent="0.25">
      <c r="V56" s="3"/>
    </row>
    <row r="57" spans="1:22" x14ac:dyDescent="0.25">
      <c r="V57" s="3"/>
    </row>
    <row r="58" spans="1:22" x14ac:dyDescent="0.25">
      <c r="V58" s="3"/>
    </row>
    <row r="59" spans="1:22" x14ac:dyDescent="0.25">
      <c r="V59" s="3"/>
    </row>
    <row r="60" spans="1:22" x14ac:dyDescent="0.25">
      <c r="V60" s="3"/>
    </row>
    <row r="61" spans="1:22" x14ac:dyDescent="0.25">
      <c r="V61" s="3"/>
    </row>
    <row r="62" spans="1:22" x14ac:dyDescent="0.25">
      <c r="V62" s="3"/>
    </row>
    <row r="63" spans="1:22" x14ac:dyDescent="0.25">
      <c r="V63" s="3"/>
    </row>
    <row r="64" spans="1:22" x14ac:dyDescent="0.25">
      <c r="V64" s="3"/>
    </row>
    <row r="65" spans="22:22" x14ac:dyDescent="0.25">
      <c r="V65" s="3"/>
    </row>
    <row r="66" spans="22:22" x14ac:dyDescent="0.25">
      <c r="V66" s="3"/>
    </row>
    <row r="67" spans="22:22" x14ac:dyDescent="0.25">
      <c r="V67" s="3"/>
    </row>
    <row r="68" spans="22:22" x14ac:dyDescent="0.25">
      <c r="V68" s="3"/>
    </row>
    <row r="69" spans="22:22" x14ac:dyDescent="0.25">
      <c r="V69" s="3"/>
    </row>
    <row r="70" spans="22:22" x14ac:dyDescent="0.25">
      <c r="V70" s="3"/>
    </row>
    <row r="71" spans="22:22" x14ac:dyDescent="0.25">
      <c r="V71" s="3"/>
    </row>
    <row r="72" spans="22:22" x14ac:dyDescent="0.25">
      <c r="V72" s="3"/>
    </row>
    <row r="73" spans="22:22" x14ac:dyDescent="0.25">
      <c r="V73" s="3"/>
    </row>
    <row r="74" spans="22:22" x14ac:dyDescent="0.25">
      <c r="V74" s="3"/>
    </row>
    <row r="75" spans="22:22" x14ac:dyDescent="0.25">
      <c r="V75" s="3"/>
    </row>
    <row r="76" spans="22:22" x14ac:dyDescent="0.25">
      <c r="V76" s="3"/>
    </row>
    <row r="77" spans="22:22" x14ac:dyDescent="0.25">
      <c r="V77" s="3"/>
    </row>
    <row r="78" spans="22:22" x14ac:dyDescent="0.25">
      <c r="V78" s="3"/>
    </row>
    <row r="79" spans="22:22" x14ac:dyDescent="0.25">
      <c r="V79" s="3"/>
    </row>
    <row r="80" spans="22:22" x14ac:dyDescent="0.25">
      <c r="V80" s="3"/>
    </row>
    <row r="81" spans="22:22" x14ac:dyDescent="0.25">
      <c r="V81" s="3"/>
    </row>
    <row r="82" spans="22:22" x14ac:dyDescent="0.25">
      <c r="V82" s="3"/>
    </row>
    <row r="83" spans="22:22" x14ac:dyDescent="0.25">
      <c r="V83" s="3"/>
    </row>
    <row r="84" spans="22:22" x14ac:dyDescent="0.25">
      <c r="V84" s="3"/>
    </row>
    <row r="85" spans="22:22" x14ac:dyDescent="0.25">
      <c r="V85" s="3"/>
    </row>
    <row r="86" spans="22:22" x14ac:dyDescent="0.25">
      <c r="V86" s="3"/>
    </row>
    <row r="87" spans="22:22" x14ac:dyDescent="0.25">
      <c r="V87" s="3"/>
    </row>
    <row r="88" spans="22:22" x14ac:dyDescent="0.25">
      <c r="V88" s="3"/>
    </row>
    <row r="89" spans="22:22" x14ac:dyDescent="0.25">
      <c r="V89" s="3"/>
    </row>
    <row r="90" spans="22:22" x14ac:dyDescent="0.25">
      <c r="V90" s="3"/>
    </row>
    <row r="91" spans="22:22" x14ac:dyDescent="0.25">
      <c r="V91" s="3"/>
    </row>
    <row r="92" spans="22:22" x14ac:dyDescent="0.25">
      <c r="V92" s="3"/>
    </row>
    <row r="93" spans="22:22" x14ac:dyDescent="0.25">
      <c r="V93" s="3"/>
    </row>
    <row r="94" spans="22:22" x14ac:dyDescent="0.25">
      <c r="V94" s="3"/>
    </row>
    <row r="95" spans="22:22" x14ac:dyDescent="0.25">
      <c r="V95" s="3"/>
    </row>
    <row r="96" spans="22:22" x14ac:dyDescent="0.25">
      <c r="V96" s="3"/>
    </row>
    <row r="97" spans="22:22" x14ac:dyDescent="0.25">
      <c r="V97" s="3"/>
    </row>
    <row r="98" spans="22:22" x14ac:dyDescent="0.25">
      <c r="V98" s="3"/>
    </row>
    <row r="99" spans="22:22" x14ac:dyDescent="0.25">
      <c r="V99" s="3"/>
    </row>
    <row r="100" spans="22:22" x14ac:dyDescent="0.25">
      <c r="V100" s="3"/>
    </row>
    <row r="101" spans="22:22" x14ac:dyDescent="0.25">
      <c r="V101" s="3"/>
    </row>
    <row r="102" spans="22:22" x14ac:dyDescent="0.25">
      <c r="V102" s="3"/>
    </row>
    <row r="103" spans="22:22" x14ac:dyDescent="0.25">
      <c r="V103" s="3"/>
    </row>
    <row r="104" spans="22:22" x14ac:dyDescent="0.25">
      <c r="V104" s="3"/>
    </row>
    <row r="105" spans="22:22" x14ac:dyDescent="0.25">
      <c r="V105" s="3"/>
    </row>
    <row r="106" spans="22:22" x14ac:dyDescent="0.25">
      <c r="V106" s="3"/>
    </row>
    <row r="107" spans="22:22" x14ac:dyDescent="0.25">
      <c r="V107" s="3"/>
    </row>
    <row r="108" spans="22:22" x14ac:dyDescent="0.25">
      <c r="V108" s="3"/>
    </row>
    <row r="109" spans="22:22" x14ac:dyDescent="0.25">
      <c r="V109" s="3"/>
    </row>
    <row r="110" spans="22:22" x14ac:dyDescent="0.25">
      <c r="V110" s="3"/>
    </row>
    <row r="111" spans="22:22" x14ac:dyDescent="0.25">
      <c r="V111" s="3"/>
    </row>
    <row r="112" spans="22:22" x14ac:dyDescent="0.25">
      <c r="V112" s="3"/>
    </row>
    <row r="113" spans="22:22" x14ac:dyDescent="0.25">
      <c r="V113" s="3"/>
    </row>
    <row r="114" spans="22:22" x14ac:dyDescent="0.25">
      <c r="V114" s="3"/>
    </row>
    <row r="115" spans="22:22" x14ac:dyDescent="0.25">
      <c r="V115" s="3"/>
    </row>
    <row r="116" spans="22:22" x14ac:dyDescent="0.25">
      <c r="V116" s="3"/>
    </row>
    <row r="117" spans="22:22" x14ac:dyDescent="0.25">
      <c r="V117" s="3"/>
    </row>
    <row r="118" spans="22:22" x14ac:dyDescent="0.25">
      <c r="V118" s="3"/>
    </row>
    <row r="119" spans="22:22" x14ac:dyDescent="0.25">
      <c r="V119" s="3"/>
    </row>
    <row r="120" spans="22:22" x14ac:dyDescent="0.25">
      <c r="V120" s="3"/>
    </row>
    <row r="121" spans="22:22" x14ac:dyDescent="0.25">
      <c r="V121" s="3"/>
    </row>
    <row r="122" spans="22:22" x14ac:dyDescent="0.25">
      <c r="V122" s="3"/>
    </row>
    <row r="123" spans="22:22" x14ac:dyDescent="0.25">
      <c r="V123" s="3"/>
    </row>
    <row r="124" spans="22:22" x14ac:dyDescent="0.25">
      <c r="V124" s="3"/>
    </row>
    <row r="125" spans="22:22" x14ac:dyDescent="0.25">
      <c r="V125" s="3"/>
    </row>
    <row r="126" spans="22:22" x14ac:dyDescent="0.25">
      <c r="V126" s="3"/>
    </row>
    <row r="127" spans="22:22" x14ac:dyDescent="0.25">
      <c r="V127" s="3"/>
    </row>
    <row r="128" spans="22:22" x14ac:dyDescent="0.25">
      <c r="V128" s="3"/>
    </row>
    <row r="129" spans="22:22" x14ac:dyDescent="0.25">
      <c r="V129" s="3"/>
    </row>
    <row r="130" spans="22:22" x14ac:dyDescent="0.25">
      <c r="V130" s="3"/>
    </row>
    <row r="131" spans="22:22" x14ac:dyDescent="0.25">
      <c r="V131" s="3"/>
    </row>
    <row r="132" spans="22:22" x14ac:dyDescent="0.25">
      <c r="V132" s="3"/>
    </row>
    <row r="133" spans="22:22" x14ac:dyDescent="0.25">
      <c r="V133" s="3"/>
    </row>
    <row r="134" spans="22:22" x14ac:dyDescent="0.25">
      <c r="V134" s="3"/>
    </row>
    <row r="135" spans="22:22" x14ac:dyDescent="0.25">
      <c r="V135" s="3"/>
    </row>
    <row r="136" spans="22:22" x14ac:dyDescent="0.25">
      <c r="V136" s="3"/>
    </row>
    <row r="137" spans="22:22" x14ac:dyDescent="0.25">
      <c r="V137" s="3"/>
    </row>
    <row r="138" spans="22:22" x14ac:dyDescent="0.25">
      <c r="V138" s="3"/>
    </row>
    <row r="139" spans="22:22" x14ac:dyDescent="0.25">
      <c r="V139" s="3"/>
    </row>
    <row r="140" spans="22:22" x14ac:dyDescent="0.25">
      <c r="V140" s="3"/>
    </row>
    <row r="141" spans="22:22" x14ac:dyDescent="0.25">
      <c r="V141" s="3"/>
    </row>
    <row r="142" spans="22:22" x14ac:dyDescent="0.25">
      <c r="V142" s="3"/>
    </row>
    <row r="143" spans="22:22" x14ac:dyDescent="0.25">
      <c r="V143" s="3"/>
    </row>
    <row r="144" spans="22:22" x14ac:dyDescent="0.25">
      <c r="V144" s="3"/>
    </row>
    <row r="145" spans="22:22" x14ac:dyDescent="0.25">
      <c r="V145" s="3"/>
    </row>
    <row r="146" spans="22:22" x14ac:dyDescent="0.25">
      <c r="V146" s="3"/>
    </row>
    <row r="147" spans="22:22" x14ac:dyDescent="0.25">
      <c r="V147" s="3"/>
    </row>
    <row r="148" spans="22:22" x14ac:dyDescent="0.25">
      <c r="V148" s="3"/>
    </row>
    <row r="149" spans="22:22" x14ac:dyDescent="0.25">
      <c r="V149" s="3"/>
    </row>
    <row r="150" spans="22:22" x14ac:dyDescent="0.25">
      <c r="V150" s="3"/>
    </row>
    <row r="151" spans="22:22" x14ac:dyDescent="0.25">
      <c r="V151" s="3"/>
    </row>
    <row r="152" spans="22:22" x14ac:dyDescent="0.25">
      <c r="V152" s="3"/>
    </row>
    <row r="153" spans="22:22" x14ac:dyDescent="0.25">
      <c r="V153" s="3"/>
    </row>
    <row r="154" spans="22:22" x14ac:dyDescent="0.25">
      <c r="V154" s="3"/>
    </row>
    <row r="155" spans="22:22" x14ac:dyDescent="0.25">
      <c r="V155" s="3"/>
    </row>
    <row r="156" spans="22:22" x14ac:dyDescent="0.25">
      <c r="V156" s="3"/>
    </row>
    <row r="157" spans="22:22" x14ac:dyDescent="0.25">
      <c r="V157" s="3"/>
    </row>
    <row r="158" spans="22:22" x14ac:dyDescent="0.25">
      <c r="V158" s="3"/>
    </row>
    <row r="159" spans="22:22" x14ac:dyDescent="0.25">
      <c r="V159" s="3"/>
    </row>
    <row r="160" spans="22:22" x14ac:dyDescent="0.25">
      <c r="V160" s="3"/>
    </row>
    <row r="161" spans="22:22" x14ac:dyDescent="0.25">
      <c r="V161" s="3"/>
    </row>
    <row r="162" spans="22:22" x14ac:dyDescent="0.25">
      <c r="V162" s="3"/>
    </row>
    <row r="163" spans="22:22" x14ac:dyDescent="0.25">
      <c r="V163" s="3"/>
    </row>
    <row r="164" spans="22:22" x14ac:dyDescent="0.25">
      <c r="V164" s="3"/>
    </row>
    <row r="165" spans="22:22" x14ac:dyDescent="0.25">
      <c r="V165" s="3"/>
    </row>
    <row r="166" spans="22:22" x14ac:dyDescent="0.25">
      <c r="V166" s="3"/>
    </row>
    <row r="167" spans="22:22" x14ac:dyDescent="0.25">
      <c r="V167" s="3"/>
    </row>
    <row r="168" spans="22:22" x14ac:dyDescent="0.25">
      <c r="V168" s="3"/>
    </row>
    <row r="169" spans="22:22" x14ac:dyDescent="0.25">
      <c r="V169" s="3"/>
    </row>
    <row r="170" spans="22:22" x14ac:dyDescent="0.25">
      <c r="V170" s="3"/>
    </row>
    <row r="171" spans="22:22" x14ac:dyDescent="0.25">
      <c r="V171" s="3"/>
    </row>
    <row r="172" spans="22:22" x14ac:dyDescent="0.25">
      <c r="V172" s="3"/>
    </row>
    <row r="173" spans="22:22" x14ac:dyDescent="0.25">
      <c r="V173" s="3"/>
    </row>
    <row r="174" spans="22:22" x14ac:dyDescent="0.25">
      <c r="V174" s="3"/>
    </row>
    <row r="175" spans="22:22" x14ac:dyDescent="0.25">
      <c r="V175" s="3"/>
    </row>
    <row r="176" spans="22:22" x14ac:dyDescent="0.25">
      <c r="V176" s="3"/>
    </row>
    <row r="177" spans="22:22" x14ac:dyDescent="0.25">
      <c r="V177" s="3"/>
    </row>
    <row r="178" spans="22:22" x14ac:dyDescent="0.25">
      <c r="V178" s="3"/>
    </row>
    <row r="179" spans="22:22" x14ac:dyDescent="0.25">
      <c r="V179" s="3"/>
    </row>
    <row r="180" spans="22:22" x14ac:dyDescent="0.25">
      <c r="V180" s="3"/>
    </row>
    <row r="181" spans="22:22" x14ac:dyDescent="0.25">
      <c r="V181" s="3"/>
    </row>
    <row r="182" spans="22:22" x14ac:dyDescent="0.25">
      <c r="V182" s="3"/>
    </row>
    <row r="183" spans="22:22" x14ac:dyDescent="0.25">
      <c r="V183" s="3"/>
    </row>
    <row r="184" spans="22:22" x14ac:dyDescent="0.25">
      <c r="V184" s="3"/>
    </row>
    <row r="185" spans="22:22" x14ac:dyDescent="0.25">
      <c r="V185" s="3"/>
    </row>
    <row r="186" spans="22:22" x14ac:dyDescent="0.25">
      <c r="V186" s="3"/>
    </row>
    <row r="187" spans="22:22" x14ac:dyDescent="0.25">
      <c r="V187" s="3"/>
    </row>
    <row r="188" spans="22:22" x14ac:dyDescent="0.25">
      <c r="V188" s="3"/>
    </row>
    <row r="189" spans="22:22" x14ac:dyDescent="0.25">
      <c r="V189" s="3"/>
    </row>
    <row r="190" spans="22:22" x14ac:dyDescent="0.25">
      <c r="V190" s="3"/>
    </row>
    <row r="191" spans="22:22" x14ac:dyDescent="0.25">
      <c r="V191" s="3"/>
    </row>
    <row r="192" spans="22:22" x14ac:dyDescent="0.25">
      <c r="V192" s="3"/>
    </row>
    <row r="193" spans="22:22" x14ac:dyDescent="0.25">
      <c r="V193" s="3"/>
    </row>
    <row r="194" spans="22:22" x14ac:dyDescent="0.25">
      <c r="V194" s="3"/>
    </row>
    <row r="195" spans="22:22" x14ac:dyDescent="0.25">
      <c r="V195" s="3"/>
    </row>
    <row r="196" spans="22:22" x14ac:dyDescent="0.25">
      <c r="V196" s="3"/>
    </row>
    <row r="197" spans="22:22" x14ac:dyDescent="0.25">
      <c r="V197" s="3"/>
    </row>
    <row r="198" spans="22:22" x14ac:dyDescent="0.25">
      <c r="V198" s="3"/>
    </row>
    <row r="199" spans="22:22" x14ac:dyDescent="0.25">
      <c r="V199" s="3"/>
    </row>
    <row r="200" spans="22:22" x14ac:dyDescent="0.25">
      <c r="V200" s="3"/>
    </row>
    <row r="201" spans="22:22" x14ac:dyDescent="0.25">
      <c r="V201" s="3"/>
    </row>
    <row r="202" spans="22:22" x14ac:dyDescent="0.25">
      <c r="V202" s="3"/>
    </row>
    <row r="203" spans="22:22" x14ac:dyDescent="0.25">
      <c r="V203" s="3"/>
    </row>
    <row r="204" spans="22:22" x14ac:dyDescent="0.25">
      <c r="V204" s="3"/>
    </row>
    <row r="205" spans="22:22" x14ac:dyDescent="0.25">
      <c r="V205" s="3"/>
    </row>
    <row r="206" spans="22:22" x14ac:dyDescent="0.25">
      <c r="V206" s="3"/>
    </row>
    <row r="207" spans="22:22" x14ac:dyDescent="0.25">
      <c r="V207" s="3"/>
    </row>
    <row r="208" spans="22:22" x14ac:dyDescent="0.25">
      <c r="V208" s="3"/>
    </row>
    <row r="209" spans="22:22" x14ac:dyDescent="0.25">
      <c r="V209" s="3"/>
    </row>
    <row r="210" spans="22:22" x14ac:dyDescent="0.25">
      <c r="V210" s="3"/>
    </row>
    <row r="211" spans="22:22" x14ac:dyDescent="0.25">
      <c r="V211" s="3"/>
    </row>
    <row r="212" spans="22:22" x14ac:dyDescent="0.25">
      <c r="V212" s="3"/>
    </row>
    <row r="213" spans="22:22" x14ac:dyDescent="0.25">
      <c r="V213" s="3"/>
    </row>
    <row r="214" spans="22:22" x14ac:dyDescent="0.25">
      <c r="V214" s="3"/>
    </row>
    <row r="215" spans="22:22" x14ac:dyDescent="0.25">
      <c r="V215" s="3"/>
    </row>
    <row r="216" spans="22:22" x14ac:dyDescent="0.25">
      <c r="V216" s="3"/>
    </row>
    <row r="217" spans="22:22" x14ac:dyDescent="0.25">
      <c r="V217" s="3"/>
    </row>
    <row r="218" spans="22:22" x14ac:dyDescent="0.25">
      <c r="V218" s="3"/>
    </row>
    <row r="219" spans="22:22" x14ac:dyDescent="0.25">
      <c r="V219" s="3"/>
    </row>
    <row r="220" spans="22:22" x14ac:dyDescent="0.25">
      <c r="V220" s="3"/>
    </row>
    <row r="221" spans="22:22" x14ac:dyDescent="0.25">
      <c r="V221" s="3"/>
    </row>
    <row r="222" spans="22:22" x14ac:dyDescent="0.25">
      <c r="V222" s="3"/>
    </row>
    <row r="223" spans="22:22" x14ac:dyDescent="0.25">
      <c r="V223" s="3"/>
    </row>
    <row r="224" spans="22:22" x14ac:dyDescent="0.25">
      <c r="V224" s="3"/>
    </row>
    <row r="225" spans="22:22" x14ac:dyDescent="0.25">
      <c r="V225" s="3"/>
    </row>
    <row r="226" spans="22:22" x14ac:dyDescent="0.25">
      <c r="V226" s="3"/>
    </row>
    <row r="227" spans="22:22" x14ac:dyDescent="0.25">
      <c r="V227" s="3"/>
    </row>
    <row r="228" spans="22:22" x14ac:dyDescent="0.25">
      <c r="V228" s="3"/>
    </row>
    <row r="229" spans="22:22" x14ac:dyDescent="0.25">
      <c r="V229" s="3"/>
    </row>
    <row r="230" spans="22:22" x14ac:dyDescent="0.25">
      <c r="V230" s="3"/>
    </row>
    <row r="231" spans="22:22" x14ac:dyDescent="0.25">
      <c r="V231" s="3"/>
    </row>
    <row r="232" spans="22:22" x14ac:dyDescent="0.25">
      <c r="V232" s="3"/>
    </row>
    <row r="233" spans="22:22" x14ac:dyDescent="0.25">
      <c r="V233" s="3"/>
    </row>
    <row r="234" spans="22:22" x14ac:dyDescent="0.25">
      <c r="V234" s="3"/>
    </row>
    <row r="235" spans="22:22" x14ac:dyDescent="0.25">
      <c r="V235" s="3"/>
    </row>
    <row r="236" spans="22:22" x14ac:dyDescent="0.25">
      <c r="V236" s="3"/>
    </row>
    <row r="237" spans="22:22" x14ac:dyDescent="0.25">
      <c r="V237" s="3"/>
    </row>
    <row r="238" spans="22:22" x14ac:dyDescent="0.25">
      <c r="V238" s="3"/>
    </row>
    <row r="239" spans="22:22" x14ac:dyDescent="0.25">
      <c r="V239" s="3"/>
    </row>
    <row r="240" spans="22:22" x14ac:dyDescent="0.25">
      <c r="V240" s="3"/>
    </row>
    <row r="241" spans="22:22" x14ac:dyDescent="0.25">
      <c r="V241" s="3"/>
    </row>
    <row r="242" spans="22:22" x14ac:dyDescent="0.25">
      <c r="V242" s="3"/>
    </row>
    <row r="243" spans="22:22" x14ac:dyDescent="0.25">
      <c r="V243" s="3"/>
    </row>
    <row r="244" spans="22:22" x14ac:dyDescent="0.25">
      <c r="V244" s="3"/>
    </row>
    <row r="245" spans="22:22" x14ac:dyDescent="0.25">
      <c r="V245" s="3"/>
    </row>
    <row r="246" spans="22:22" x14ac:dyDescent="0.25">
      <c r="V246" s="3"/>
    </row>
    <row r="247" spans="22:22" x14ac:dyDescent="0.25">
      <c r="V247" s="3"/>
    </row>
    <row r="248" spans="22:22" x14ac:dyDescent="0.25">
      <c r="V248" s="3"/>
    </row>
    <row r="249" spans="22:22" x14ac:dyDescent="0.25">
      <c r="V249" s="3"/>
    </row>
    <row r="250" spans="22:22" x14ac:dyDescent="0.25">
      <c r="V250" s="3"/>
    </row>
    <row r="251" spans="22:22" x14ac:dyDescent="0.25">
      <c r="V251" s="3"/>
    </row>
    <row r="252" spans="22:22" x14ac:dyDescent="0.25">
      <c r="V252" s="3"/>
    </row>
    <row r="253" spans="22:22" x14ac:dyDescent="0.25">
      <c r="V253" s="3"/>
    </row>
    <row r="254" spans="22:22" x14ac:dyDescent="0.25">
      <c r="V254" s="3"/>
    </row>
    <row r="255" spans="22:22" x14ac:dyDescent="0.25">
      <c r="V255" s="3"/>
    </row>
    <row r="256" spans="22:22" x14ac:dyDescent="0.25">
      <c r="V256" s="3"/>
    </row>
    <row r="257" spans="22:22" x14ac:dyDescent="0.25">
      <c r="V257" s="3"/>
    </row>
    <row r="258" spans="22:22" x14ac:dyDescent="0.25">
      <c r="V258" s="3"/>
    </row>
    <row r="259" spans="22:22" x14ac:dyDescent="0.25">
      <c r="V259" s="3"/>
    </row>
    <row r="260" spans="22:22" x14ac:dyDescent="0.25">
      <c r="V260" s="3"/>
    </row>
    <row r="261" spans="22:22" x14ac:dyDescent="0.25">
      <c r="V261" s="3"/>
    </row>
    <row r="262" spans="22:22" x14ac:dyDescent="0.25">
      <c r="V262" s="3"/>
    </row>
    <row r="263" spans="22:22" x14ac:dyDescent="0.25">
      <c r="V263" s="3"/>
    </row>
    <row r="264" spans="22:22" x14ac:dyDescent="0.25">
      <c r="V264" s="3"/>
    </row>
    <row r="265" spans="22:22" x14ac:dyDescent="0.25">
      <c r="V265" s="3"/>
    </row>
    <row r="266" spans="22:22" x14ac:dyDescent="0.25">
      <c r="V266" s="3"/>
    </row>
    <row r="267" spans="22:22" x14ac:dyDescent="0.25">
      <c r="V267" s="3"/>
    </row>
    <row r="268" spans="22:22" x14ac:dyDescent="0.25">
      <c r="V268" s="3"/>
    </row>
    <row r="269" spans="22:22" x14ac:dyDescent="0.25">
      <c r="V269" s="3"/>
    </row>
    <row r="270" spans="22:22" x14ac:dyDescent="0.25">
      <c r="V270" s="3"/>
    </row>
    <row r="271" spans="22:22" x14ac:dyDescent="0.25">
      <c r="V271" s="3"/>
    </row>
    <row r="272" spans="22:22" x14ac:dyDescent="0.25">
      <c r="V272" s="3"/>
    </row>
    <row r="273" spans="22:22" x14ac:dyDescent="0.25">
      <c r="V273" s="3"/>
    </row>
    <row r="274" spans="22:22" x14ac:dyDescent="0.25">
      <c r="V274" s="3"/>
    </row>
    <row r="275" spans="22:22" x14ac:dyDescent="0.25">
      <c r="V275" s="3"/>
    </row>
    <row r="276" spans="22:22" x14ac:dyDescent="0.25">
      <c r="V276" s="3"/>
    </row>
    <row r="277" spans="22:22" x14ac:dyDescent="0.25">
      <c r="V277" s="3"/>
    </row>
    <row r="278" spans="22:22" x14ac:dyDescent="0.25">
      <c r="V278" s="3"/>
    </row>
    <row r="279" spans="22:22" x14ac:dyDescent="0.25">
      <c r="V279" s="3"/>
    </row>
    <row r="280" spans="22:22" x14ac:dyDescent="0.25">
      <c r="V280" s="3"/>
    </row>
    <row r="281" spans="22:22" x14ac:dyDescent="0.25">
      <c r="V281" s="3"/>
    </row>
    <row r="282" spans="22:22" x14ac:dyDescent="0.25">
      <c r="V282" s="3"/>
    </row>
    <row r="283" spans="22:22" x14ac:dyDescent="0.25">
      <c r="V283" s="3"/>
    </row>
    <row r="284" spans="22:22" x14ac:dyDescent="0.25">
      <c r="V284" s="3"/>
    </row>
    <row r="285" spans="22:22" x14ac:dyDescent="0.25">
      <c r="V285" s="3"/>
    </row>
    <row r="286" spans="22:22" x14ac:dyDescent="0.25">
      <c r="V286" s="3"/>
    </row>
    <row r="287" spans="22:22" x14ac:dyDescent="0.25">
      <c r="V287" s="3"/>
    </row>
    <row r="288" spans="22:22" x14ac:dyDescent="0.25">
      <c r="V288" s="3"/>
    </row>
    <row r="289" spans="22:22" x14ac:dyDescent="0.25">
      <c r="V289" s="3"/>
    </row>
    <row r="290" spans="22:22" x14ac:dyDescent="0.25">
      <c r="V290" s="3"/>
    </row>
    <row r="291" spans="22:22" x14ac:dyDescent="0.25">
      <c r="V291" s="3"/>
    </row>
    <row r="292" spans="22:22" x14ac:dyDescent="0.25">
      <c r="V292" s="3"/>
    </row>
    <row r="293" spans="22:22" x14ac:dyDescent="0.25">
      <c r="V293" s="3"/>
    </row>
    <row r="294" spans="22:22" x14ac:dyDescent="0.25">
      <c r="V294" s="3"/>
    </row>
    <row r="295" spans="22:22" x14ac:dyDescent="0.25">
      <c r="V295" s="3"/>
    </row>
    <row r="296" spans="22:22" x14ac:dyDescent="0.25">
      <c r="V296" s="3"/>
    </row>
    <row r="297" spans="22:22" x14ac:dyDescent="0.25">
      <c r="V297" s="3"/>
    </row>
    <row r="298" spans="22:22" x14ac:dyDescent="0.25">
      <c r="V298" s="3"/>
    </row>
    <row r="299" spans="22:22" x14ac:dyDescent="0.25">
      <c r="V299" s="3"/>
    </row>
    <row r="300" spans="22:22" x14ac:dyDescent="0.25">
      <c r="V300" s="3"/>
    </row>
    <row r="301" spans="22:22" x14ac:dyDescent="0.25">
      <c r="V301" s="3"/>
    </row>
    <row r="302" spans="22:22" x14ac:dyDescent="0.25">
      <c r="V302" s="3"/>
    </row>
    <row r="303" spans="22:22" x14ac:dyDescent="0.25">
      <c r="V303" s="3"/>
    </row>
    <row r="304" spans="22:22" x14ac:dyDescent="0.25">
      <c r="V304" s="3"/>
    </row>
    <row r="305" spans="22:22" x14ac:dyDescent="0.25">
      <c r="V305" s="3"/>
    </row>
    <row r="306" spans="22:22" x14ac:dyDescent="0.25">
      <c r="V306" s="3"/>
    </row>
    <row r="307" spans="22:22" x14ac:dyDescent="0.25">
      <c r="V307" s="3"/>
    </row>
    <row r="308" spans="22:22" x14ac:dyDescent="0.25">
      <c r="V308" s="3"/>
    </row>
    <row r="309" spans="22:22" x14ac:dyDescent="0.25">
      <c r="V309" s="3"/>
    </row>
    <row r="310" spans="22:22" x14ac:dyDescent="0.25">
      <c r="V310" s="3"/>
    </row>
    <row r="311" spans="22:22" x14ac:dyDescent="0.25">
      <c r="V311" s="3"/>
    </row>
    <row r="312" spans="22:22" x14ac:dyDescent="0.25">
      <c r="V312" s="3"/>
    </row>
    <row r="313" spans="22:22" x14ac:dyDescent="0.25">
      <c r="V313" s="3"/>
    </row>
    <row r="314" spans="22:22" x14ac:dyDescent="0.25">
      <c r="V314" s="3"/>
    </row>
    <row r="315" spans="22:22" x14ac:dyDescent="0.25">
      <c r="V315" s="3"/>
    </row>
    <row r="316" spans="22:22" x14ac:dyDescent="0.25">
      <c r="V316" s="3"/>
    </row>
    <row r="317" spans="22:22" x14ac:dyDescent="0.25">
      <c r="V317" s="3"/>
    </row>
    <row r="318" spans="22:22" x14ac:dyDescent="0.25">
      <c r="V318" s="3"/>
    </row>
    <row r="319" spans="22:22" x14ac:dyDescent="0.25">
      <c r="V319" s="3"/>
    </row>
    <row r="320" spans="22:22" x14ac:dyDescent="0.25">
      <c r="V320" s="3"/>
    </row>
    <row r="321" spans="22:22" x14ac:dyDescent="0.25">
      <c r="V321" s="3"/>
    </row>
    <row r="322" spans="22:22" x14ac:dyDescent="0.25">
      <c r="V322" s="3"/>
    </row>
    <row r="323" spans="22:22" x14ac:dyDescent="0.25">
      <c r="V323" s="3"/>
    </row>
    <row r="324" spans="22:22" x14ac:dyDescent="0.25">
      <c r="V324" s="3"/>
    </row>
    <row r="325" spans="22:22" x14ac:dyDescent="0.25">
      <c r="V325" s="3"/>
    </row>
    <row r="326" spans="22:22" x14ac:dyDescent="0.25">
      <c r="V326" s="3"/>
    </row>
    <row r="327" spans="22:22" x14ac:dyDescent="0.25">
      <c r="V327" s="3"/>
    </row>
    <row r="328" spans="22:22" x14ac:dyDescent="0.25">
      <c r="V328" s="3"/>
    </row>
    <row r="329" spans="22:22" x14ac:dyDescent="0.25">
      <c r="V329" s="3"/>
    </row>
    <row r="330" spans="22:22" x14ac:dyDescent="0.25">
      <c r="V330" s="3"/>
    </row>
    <row r="331" spans="22:22" x14ac:dyDescent="0.25">
      <c r="V331" s="3"/>
    </row>
    <row r="332" spans="22:22" x14ac:dyDescent="0.25">
      <c r="V332" s="3"/>
    </row>
    <row r="333" spans="22:22" x14ac:dyDescent="0.25">
      <c r="V333" s="3"/>
    </row>
    <row r="334" spans="22:22" x14ac:dyDescent="0.25">
      <c r="V334" s="3"/>
    </row>
    <row r="335" spans="22:22" x14ac:dyDescent="0.25">
      <c r="V335" s="3"/>
    </row>
    <row r="336" spans="22:22" x14ac:dyDescent="0.25">
      <c r="V336" s="3"/>
    </row>
    <row r="337" spans="22:22" x14ac:dyDescent="0.25">
      <c r="V337" s="3"/>
    </row>
    <row r="338" spans="22:22" x14ac:dyDescent="0.25">
      <c r="V338" s="3"/>
    </row>
    <row r="339" spans="22:22" x14ac:dyDescent="0.25">
      <c r="V339" s="3"/>
    </row>
    <row r="340" spans="22:22" x14ac:dyDescent="0.25">
      <c r="V340" s="3"/>
    </row>
    <row r="341" spans="22:22" x14ac:dyDescent="0.25">
      <c r="V341" s="3"/>
    </row>
    <row r="342" spans="22:22" x14ac:dyDescent="0.25">
      <c r="V342" s="3"/>
    </row>
    <row r="343" spans="22:22" x14ac:dyDescent="0.25">
      <c r="V343" s="3"/>
    </row>
    <row r="344" spans="22:22" x14ac:dyDescent="0.25">
      <c r="V344" s="3"/>
    </row>
    <row r="345" spans="22:22" x14ac:dyDescent="0.25">
      <c r="V345" s="3"/>
    </row>
    <row r="346" spans="22:22" x14ac:dyDescent="0.25">
      <c r="V346" s="3"/>
    </row>
    <row r="347" spans="22:22" x14ac:dyDescent="0.25">
      <c r="V347" s="3"/>
    </row>
    <row r="348" spans="22:22" x14ac:dyDescent="0.25">
      <c r="V348" s="3"/>
    </row>
    <row r="349" spans="22:22" x14ac:dyDescent="0.25">
      <c r="V349" s="3"/>
    </row>
    <row r="350" spans="22:22" x14ac:dyDescent="0.25">
      <c r="V350" s="3"/>
    </row>
    <row r="351" spans="22:22" x14ac:dyDescent="0.25">
      <c r="V351" s="3"/>
    </row>
    <row r="352" spans="22:22" x14ac:dyDescent="0.25">
      <c r="V352" s="3"/>
    </row>
    <row r="353" spans="22:22" x14ac:dyDescent="0.25">
      <c r="V353" s="3"/>
    </row>
    <row r="354" spans="22:22" x14ac:dyDescent="0.25">
      <c r="V354" s="3"/>
    </row>
    <row r="355" spans="22:22" x14ac:dyDescent="0.25">
      <c r="V355" s="3"/>
    </row>
    <row r="356" spans="22:22" x14ac:dyDescent="0.25">
      <c r="V356" s="3"/>
    </row>
    <row r="357" spans="22:22" x14ac:dyDescent="0.25">
      <c r="V357" s="3"/>
    </row>
    <row r="358" spans="22:22" x14ac:dyDescent="0.25">
      <c r="V358" s="3"/>
    </row>
    <row r="359" spans="22:22" x14ac:dyDescent="0.25">
      <c r="V359" s="3"/>
    </row>
    <row r="360" spans="22:22" x14ac:dyDescent="0.25">
      <c r="V360" s="3"/>
    </row>
    <row r="361" spans="22:22" x14ac:dyDescent="0.25">
      <c r="V361" s="3"/>
    </row>
    <row r="362" spans="22:22" x14ac:dyDescent="0.25">
      <c r="V362" s="3"/>
    </row>
    <row r="363" spans="22:22" x14ac:dyDescent="0.25">
      <c r="V363" s="3"/>
    </row>
    <row r="364" spans="22:22" x14ac:dyDescent="0.25">
      <c r="V364" s="3"/>
    </row>
    <row r="365" spans="22:22" x14ac:dyDescent="0.25">
      <c r="V365" s="3"/>
    </row>
    <row r="366" spans="22:22" x14ac:dyDescent="0.25">
      <c r="V366" s="3"/>
    </row>
    <row r="367" spans="22:22" x14ac:dyDescent="0.25">
      <c r="V367" s="3"/>
    </row>
    <row r="368" spans="22:22" x14ac:dyDescent="0.25">
      <c r="V368" s="3"/>
    </row>
    <row r="369" spans="22:22" x14ac:dyDescent="0.25">
      <c r="V369" s="3"/>
    </row>
    <row r="370" spans="22:22" x14ac:dyDescent="0.25">
      <c r="V370" s="3"/>
    </row>
    <row r="371" spans="22:22" x14ac:dyDescent="0.25">
      <c r="V371" s="3"/>
    </row>
    <row r="372" spans="22:22" x14ac:dyDescent="0.25">
      <c r="V372" s="3"/>
    </row>
    <row r="373" spans="22:22" x14ac:dyDescent="0.25">
      <c r="V373" s="3"/>
    </row>
    <row r="374" spans="22:22" x14ac:dyDescent="0.25">
      <c r="V374" s="3"/>
    </row>
    <row r="375" spans="22:22" x14ac:dyDescent="0.25">
      <c r="V375" s="3"/>
    </row>
    <row r="376" spans="22:22" x14ac:dyDescent="0.25">
      <c r="V376" s="3"/>
    </row>
    <row r="377" spans="22:22" x14ac:dyDescent="0.25">
      <c r="V377" s="3"/>
    </row>
    <row r="378" spans="22:22" x14ac:dyDescent="0.25">
      <c r="V378" s="3"/>
    </row>
    <row r="379" spans="22:22" x14ac:dyDescent="0.25">
      <c r="V379" s="3"/>
    </row>
    <row r="380" spans="22:22" x14ac:dyDescent="0.25">
      <c r="V380" s="3"/>
    </row>
    <row r="381" spans="22:22" x14ac:dyDescent="0.25">
      <c r="V381" s="3"/>
    </row>
    <row r="382" spans="22:22" x14ac:dyDescent="0.25">
      <c r="V382" s="3"/>
    </row>
    <row r="383" spans="22:22" x14ac:dyDescent="0.25">
      <c r="V383" s="3"/>
    </row>
    <row r="384" spans="22:22" x14ac:dyDescent="0.25">
      <c r="V384" s="3"/>
    </row>
    <row r="385" spans="22:22" x14ac:dyDescent="0.25">
      <c r="V385" s="3"/>
    </row>
    <row r="386" spans="22:22" x14ac:dyDescent="0.25">
      <c r="V386" s="3"/>
    </row>
    <row r="387" spans="22:22" x14ac:dyDescent="0.25">
      <c r="V387" s="3"/>
    </row>
    <row r="388" spans="22:22" x14ac:dyDescent="0.25">
      <c r="V388" s="3"/>
    </row>
    <row r="389" spans="22:22" x14ac:dyDescent="0.25">
      <c r="V389" s="3"/>
    </row>
    <row r="390" spans="22:22" x14ac:dyDescent="0.25">
      <c r="V390" s="3"/>
    </row>
    <row r="391" spans="22:22" x14ac:dyDescent="0.25">
      <c r="V391" s="3"/>
    </row>
    <row r="392" spans="22:22" x14ac:dyDescent="0.25">
      <c r="V392" s="3"/>
    </row>
    <row r="393" spans="22:22" x14ac:dyDescent="0.25">
      <c r="V393" s="3"/>
    </row>
    <row r="394" spans="22:22" x14ac:dyDescent="0.25">
      <c r="V394" s="3"/>
    </row>
    <row r="395" spans="22:22" x14ac:dyDescent="0.25">
      <c r="V395" s="3"/>
    </row>
    <row r="396" spans="22:22" x14ac:dyDescent="0.25">
      <c r="V396" s="3"/>
    </row>
    <row r="397" spans="22:22" x14ac:dyDescent="0.25">
      <c r="V397" s="3"/>
    </row>
    <row r="398" spans="22:22" x14ac:dyDescent="0.25">
      <c r="V398" s="3"/>
    </row>
    <row r="399" spans="22:22" x14ac:dyDescent="0.25">
      <c r="V399" s="3"/>
    </row>
    <row r="400" spans="22:22" x14ac:dyDescent="0.25">
      <c r="V400" s="3"/>
    </row>
    <row r="401" spans="22:22" x14ac:dyDescent="0.25">
      <c r="V401" s="3"/>
    </row>
    <row r="402" spans="22:22" x14ac:dyDescent="0.25">
      <c r="V402" s="3"/>
    </row>
    <row r="403" spans="22:22" x14ac:dyDescent="0.25">
      <c r="V403" s="3"/>
    </row>
    <row r="404" spans="22:22" x14ac:dyDescent="0.25">
      <c r="V404" s="3"/>
    </row>
    <row r="405" spans="22:22" x14ac:dyDescent="0.25">
      <c r="V405" s="3"/>
    </row>
    <row r="406" spans="22:22" x14ac:dyDescent="0.25">
      <c r="V406" s="3"/>
    </row>
    <row r="407" spans="22:22" x14ac:dyDescent="0.25">
      <c r="V407" s="3"/>
    </row>
    <row r="408" spans="22:22" x14ac:dyDescent="0.25">
      <c r="V408" s="3"/>
    </row>
    <row r="409" spans="22:22" x14ac:dyDescent="0.25">
      <c r="V409" s="3"/>
    </row>
    <row r="410" spans="22:22" x14ac:dyDescent="0.25">
      <c r="V410" s="3"/>
    </row>
    <row r="411" spans="22:22" x14ac:dyDescent="0.25">
      <c r="V411" s="3"/>
    </row>
    <row r="412" spans="22:22" x14ac:dyDescent="0.25">
      <c r="V412" s="3"/>
    </row>
    <row r="413" spans="22:22" x14ac:dyDescent="0.25">
      <c r="V413" s="3"/>
    </row>
    <row r="414" spans="22:22" x14ac:dyDescent="0.25">
      <c r="V414" s="3"/>
    </row>
    <row r="415" spans="22:22" x14ac:dyDescent="0.25">
      <c r="V415" s="3"/>
    </row>
    <row r="416" spans="22:22" x14ac:dyDescent="0.25">
      <c r="V416" s="3"/>
    </row>
    <row r="417" spans="22:22" x14ac:dyDescent="0.25">
      <c r="V417" s="3"/>
    </row>
    <row r="418" spans="22:22" x14ac:dyDescent="0.25">
      <c r="V418" s="3"/>
    </row>
    <row r="419" spans="22:22" x14ac:dyDescent="0.25">
      <c r="V419" s="3"/>
    </row>
    <row r="420" spans="22:22" x14ac:dyDescent="0.25">
      <c r="V420" s="3"/>
    </row>
    <row r="421" spans="22:22" x14ac:dyDescent="0.25">
      <c r="V421" s="3"/>
    </row>
    <row r="422" spans="22:22" x14ac:dyDescent="0.25">
      <c r="V422" s="3"/>
    </row>
    <row r="423" spans="22:22" x14ac:dyDescent="0.25">
      <c r="V423" s="3"/>
    </row>
    <row r="424" spans="22:22" x14ac:dyDescent="0.25">
      <c r="V424" s="3"/>
    </row>
    <row r="425" spans="22:22" x14ac:dyDescent="0.25">
      <c r="V425" s="3"/>
    </row>
    <row r="426" spans="22:22" x14ac:dyDescent="0.25">
      <c r="V426" s="3"/>
    </row>
    <row r="427" spans="22:22" x14ac:dyDescent="0.25">
      <c r="V427" s="3"/>
    </row>
    <row r="428" spans="22:22" x14ac:dyDescent="0.25">
      <c r="V428" s="3"/>
    </row>
    <row r="429" spans="22:22" x14ac:dyDescent="0.25">
      <c r="V429" s="3"/>
    </row>
    <row r="430" spans="22:22" x14ac:dyDescent="0.25">
      <c r="V430" s="3"/>
    </row>
    <row r="431" spans="22:22" x14ac:dyDescent="0.25">
      <c r="V431" s="3"/>
    </row>
    <row r="432" spans="22:22" x14ac:dyDescent="0.25">
      <c r="V432" s="3"/>
    </row>
    <row r="433" spans="22:22" x14ac:dyDescent="0.25">
      <c r="V433" s="3"/>
    </row>
    <row r="434" spans="22:22" x14ac:dyDescent="0.25">
      <c r="V434" s="3"/>
    </row>
    <row r="435" spans="22:22" x14ac:dyDescent="0.25">
      <c r="V435" s="3"/>
    </row>
    <row r="436" spans="22:22" x14ac:dyDescent="0.25">
      <c r="V436" s="3"/>
    </row>
    <row r="437" spans="22:22" x14ac:dyDescent="0.25">
      <c r="V437" s="3"/>
    </row>
    <row r="438" spans="22:22" x14ac:dyDescent="0.25">
      <c r="V438" s="3"/>
    </row>
    <row r="439" spans="22:22" x14ac:dyDescent="0.25">
      <c r="V439" s="3"/>
    </row>
    <row r="440" spans="22:22" x14ac:dyDescent="0.25">
      <c r="V440" s="3"/>
    </row>
    <row r="441" spans="22:22" x14ac:dyDescent="0.25">
      <c r="V441" s="3"/>
    </row>
    <row r="442" spans="22:22" x14ac:dyDescent="0.25">
      <c r="V442" s="3"/>
    </row>
    <row r="443" spans="22:22" x14ac:dyDescent="0.25">
      <c r="V443" s="3"/>
    </row>
    <row r="444" spans="22:22" x14ac:dyDescent="0.25">
      <c r="V444" s="3"/>
    </row>
    <row r="445" spans="22:22" x14ac:dyDescent="0.25">
      <c r="V445" s="3"/>
    </row>
    <row r="446" spans="22:22" x14ac:dyDescent="0.25">
      <c r="V446" s="3"/>
    </row>
    <row r="447" spans="22:22" x14ac:dyDescent="0.25">
      <c r="V447" s="3"/>
    </row>
    <row r="448" spans="22:22" x14ac:dyDescent="0.25">
      <c r="V448" s="3"/>
    </row>
    <row r="449" spans="22:22" x14ac:dyDescent="0.25">
      <c r="V449" s="3"/>
    </row>
    <row r="450" spans="22:22" x14ac:dyDescent="0.25">
      <c r="V450" s="3"/>
    </row>
    <row r="451" spans="22:22" x14ac:dyDescent="0.25">
      <c r="V451" s="3"/>
    </row>
    <row r="452" spans="22:22" x14ac:dyDescent="0.25">
      <c r="V452" s="3"/>
    </row>
    <row r="453" spans="22:22" x14ac:dyDescent="0.25">
      <c r="V453" s="3"/>
    </row>
    <row r="454" spans="22:22" x14ac:dyDescent="0.25">
      <c r="V454" s="3"/>
    </row>
    <row r="455" spans="22:22" x14ac:dyDescent="0.25">
      <c r="V455" s="3"/>
    </row>
    <row r="456" spans="22:22" x14ac:dyDescent="0.25">
      <c r="V456" s="3"/>
    </row>
    <row r="457" spans="22:22" x14ac:dyDescent="0.25">
      <c r="V457" s="3"/>
    </row>
    <row r="458" spans="22:22" x14ac:dyDescent="0.25">
      <c r="V458" s="3"/>
    </row>
    <row r="459" spans="22:22" x14ac:dyDescent="0.25">
      <c r="V459" s="3"/>
    </row>
    <row r="460" spans="22:22" x14ac:dyDescent="0.25">
      <c r="V460" s="3"/>
    </row>
    <row r="461" spans="22:22" x14ac:dyDescent="0.25">
      <c r="V461" s="3"/>
    </row>
    <row r="462" spans="22:22" x14ac:dyDescent="0.25">
      <c r="V462" s="3"/>
    </row>
    <row r="463" spans="22:22" x14ac:dyDescent="0.25">
      <c r="V463" s="3"/>
    </row>
    <row r="464" spans="22:22" x14ac:dyDescent="0.25">
      <c r="V464" s="3"/>
    </row>
    <row r="465" spans="22:22" x14ac:dyDescent="0.25">
      <c r="V465" s="3"/>
    </row>
    <row r="466" spans="22:22" x14ac:dyDescent="0.25">
      <c r="V466" s="3"/>
    </row>
    <row r="467" spans="22:22" x14ac:dyDescent="0.25">
      <c r="V467" s="3"/>
    </row>
    <row r="468" spans="22:22" x14ac:dyDescent="0.25">
      <c r="V468" s="3"/>
    </row>
    <row r="469" spans="22:22" x14ac:dyDescent="0.25">
      <c r="V469" s="3"/>
    </row>
    <row r="470" spans="22:22" x14ac:dyDescent="0.25">
      <c r="V470" s="3"/>
    </row>
    <row r="471" spans="22:22" x14ac:dyDescent="0.25">
      <c r="V471" s="3"/>
    </row>
    <row r="472" spans="22:22" x14ac:dyDescent="0.25">
      <c r="V472" s="3"/>
    </row>
    <row r="473" spans="22:22" x14ac:dyDescent="0.25">
      <c r="V473" s="3"/>
    </row>
    <row r="474" spans="22:22" x14ac:dyDescent="0.25">
      <c r="V474" s="3"/>
    </row>
    <row r="475" spans="22:22" x14ac:dyDescent="0.25">
      <c r="V475" s="3"/>
    </row>
    <row r="476" spans="22:22" x14ac:dyDescent="0.25">
      <c r="V476" s="3"/>
    </row>
    <row r="477" spans="22:22" x14ac:dyDescent="0.25">
      <c r="V477" s="3"/>
    </row>
    <row r="478" spans="22:22" x14ac:dyDescent="0.25">
      <c r="V478" s="3"/>
    </row>
    <row r="479" spans="22:22" x14ac:dyDescent="0.25">
      <c r="V479" s="3"/>
    </row>
    <row r="480" spans="22:22" x14ac:dyDescent="0.25">
      <c r="V480" s="3"/>
    </row>
    <row r="481" spans="22:22" x14ac:dyDescent="0.25">
      <c r="V481" s="3"/>
    </row>
    <row r="482" spans="22:22" x14ac:dyDescent="0.25">
      <c r="V482" s="3"/>
    </row>
    <row r="483" spans="22:22" x14ac:dyDescent="0.25">
      <c r="V483" s="3"/>
    </row>
    <row r="484" spans="22:22" x14ac:dyDescent="0.25">
      <c r="V484" s="3"/>
    </row>
    <row r="485" spans="22:22" x14ac:dyDescent="0.25">
      <c r="V485" s="3"/>
    </row>
    <row r="486" spans="22:22" x14ac:dyDescent="0.25">
      <c r="V486" s="3"/>
    </row>
    <row r="487" spans="22:22" x14ac:dyDescent="0.25">
      <c r="V487" s="3"/>
    </row>
    <row r="488" spans="22:22" x14ac:dyDescent="0.25">
      <c r="V488" s="3"/>
    </row>
    <row r="489" spans="22:22" x14ac:dyDescent="0.25">
      <c r="V489" s="3"/>
    </row>
    <row r="490" spans="22:22" x14ac:dyDescent="0.25">
      <c r="V490" s="3"/>
    </row>
    <row r="491" spans="22:22" x14ac:dyDescent="0.25">
      <c r="V491" s="3"/>
    </row>
    <row r="492" spans="22:22" x14ac:dyDescent="0.25">
      <c r="V492" s="3"/>
    </row>
    <row r="493" spans="22:22" x14ac:dyDescent="0.25">
      <c r="V493" s="3"/>
    </row>
    <row r="494" spans="22:22" x14ac:dyDescent="0.25">
      <c r="V494" s="3"/>
    </row>
    <row r="495" spans="22:22" x14ac:dyDescent="0.25">
      <c r="V495" s="3"/>
    </row>
    <row r="496" spans="22:22" x14ac:dyDescent="0.25">
      <c r="V496" s="3"/>
    </row>
    <row r="497" spans="22:22" x14ac:dyDescent="0.25">
      <c r="V497" s="3"/>
    </row>
    <row r="498" spans="22:22" x14ac:dyDescent="0.25">
      <c r="V498" s="3"/>
    </row>
    <row r="499" spans="22:22" x14ac:dyDescent="0.25">
      <c r="V499" s="3"/>
    </row>
    <row r="500" spans="22:22" x14ac:dyDescent="0.25">
      <c r="V500" s="3"/>
    </row>
    <row r="501" spans="22:22" x14ac:dyDescent="0.25">
      <c r="V501" s="3"/>
    </row>
    <row r="502" spans="22:22" x14ac:dyDescent="0.25">
      <c r="V502" s="3"/>
    </row>
    <row r="503" spans="22:22" x14ac:dyDescent="0.25">
      <c r="V503" s="3"/>
    </row>
    <row r="504" spans="22:22" x14ac:dyDescent="0.25">
      <c r="V504" s="3"/>
    </row>
    <row r="505" spans="22:22" x14ac:dyDescent="0.25">
      <c r="V505" s="3"/>
    </row>
    <row r="506" spans="22:22" x14ac:dyDescent="0.25">
      <c r="V506" s="3"/>
    </row>
    <row r="507" spans="22:22" x14ac:dyDescent="0.25">
      <c r="V507" s="3"/>
    </row>
    <row r="508" spans="22:22" x14ac:dyDescent="0.25">
      <c r="V508" s="3"/>
    </row>
    <row r="509" spans="22:22" x14ac:dyDescent="0.25">
      <c r="V509" s="3"/>
    </row>
    <row r="510" spans="22:22" x14ac:dyDescent="0.25">
      <c r="V510" s="3"/>
    </row>
    <row r="511" spans="22:22" x14ac:dyDescent="0.25">
      <c r="V511" s="3"/>
    </row>
    <row r="512" spans="22:22" x14ac:dyDescent="0.25">
      <c r="V512" s="3"/>
    </row>
    <row r="513" spans="22:22" x14ac:dyDescent="0.25">
      <c r="V513" s="3"/>
    </row>
    <row r="514" spans="22:22" x14ac:dyDescent="0.25">
      <c r="V514" s="3"/>
    </row>
    <row r="515" spans="22:22" x14ac:dyDescent="0.25">
      <c r="V515" s="3"/>
    </row>
    <row r="516" spans="22:22" x14ac:dyDescent="0.25">
      <c r="V516" s="3"/>
    </row>
    <row r="517" spans="22:22" x14ac:dyDescent="0.25">
      <c r="V517" s="3"/>
    </row>
    <row r="518" spans="22:22" x14ac:dyDescent="0.25">
      <c r="V518" s="3"/>
    </row>
    <row r="519" spans="22:22" x14ac:dyDescent="0.25">
      <c r="V519" s="3"/>
    </row>
    <row r="520" spans="22:22" x14ac:dyDescent="0.25">
      <c r="V520" s="3"/>
    </row>
    <row r="521" spans="22:22" x14ac:dyDescent="0.25">
      <c r="V521" s="3"/>
    </row>
    <row r="522" spans="22:22" x14ac:dyDescent="0.25">
      <c r="V522" s="3"/>
    </row>
    <row r="523" spans="22:22" x14ac:dyDescent="0.25">
      <c r="V523" s="3"/>
    </row>
    <row r="524" spans="22:22" x14ac:dyDescent="0.25">
      <c r="V524" s="3"/>
    </row>
    <row r="525" spans="22:22" x14ac:dyDescent="0.25">
      <c r="V525" s="3"/>
    </row>
    <row r="526" spans="22:22" x14ac:dyDescent="0.25">
      <c r="V526" s="3"/>
    </row>
    <row r="527" spans="22:22" x14ac:dyDescent="0.25">
      <c r="V527" s="3"/>
    </row>
    <row r="528" spans="22:22" x14ac:dyDescent="0.25">
      <c r="V528" s="3"/>
    </row>
    <row r="529" spans="22:22" x14ac:dyDescent="0.25">
      <c r="V529" s="3"/>
    </row>
    <row r="530" spans="22:22" x14ac:dyDescent="0.25">
      <c r="V530" s="3"/>
    </row>
    <row r="531" spans="22:22" x14ac:dyDescent="0.25">
      <c r="V531" s="3"/>
    </row>
    <row r="532" spans="22:22" x14ac:dyDescent="0.25">
      <c r="V532" s="3"/>
    </row>
    <row r="533" spans="22:22" x14ac:dyDescent="0.25">
      <c r="V533" s="3"/>
    </row>
    <row r="534" spans="22:22" x14ac:dyDescent="0.25">
      <c r="V534" s="3"/>
    </row>
    <row r="535" spans="22:22" x14ac:dyDescent="0.25">
      <c r="V535" s="3"/>
    </row>
    <row r="536" spans="22:22" x14ac:dyDescent="0.25">
      <c r="V536" s="3"/>
    </row>
    <row r="537" spans="22:22" x14ac:dyDescent="0.25">
      <c r="V537" s="3"/>
    </row>
    <row r="538" spans="22:22" x14ac:dyDescent="0.25">
      <c r="V538" s="3"/>
    </row>
    <row r="539" spans="22:22" x14ac:dyDescent="0.25">
      <c r="V539" s="3"/>
    </row>
    <row r="540" spans="22:22" x14ac:dyDescent="0.25">
      <c r="V540" s="3"/>
    </row>
    <row r="541" spans="22:22" x14ac:dyDescent="0.25">
      <c r="V541" s="3"/>
    </row>
    <row r="542" spans="22:22" x14ac:dyDescent="0.25">
      <c r="V542" s="3"/>
    </row>
    <row r="543" spans="22:22" x14ac:dyDescent="0.25">
      <c r="V543" s="3"/>
    </row>
    <row r="544" spans="22:22" x14ac:dyDescent="0.25">
      <c r="V544" s="3"/>
    </row>
    <row r="545" spans="22:22" x14ac:dyDescent="0.25">
      <c r="V545" s="3"/>
    </row>
    <row r="546" spans="22:22" x14ac:dyDescent="0.25">
      <c r="V546" s="3"/>
    </row>
    <row r="547" spans="22:22" x14ac:dyDescent="0.25">
      <c r="V547" s="3"/>
    </row>
    <row r="548" spans="22:22" x14ac:dyDescent="0.25">
      <c r="V548" s="3"/>
    </row>
    <row r="549" spans="22:22" x14ac:dyDescent="0.25">
      <c r="V549" s="3"/>
    </row>
    <row r="550" spans="22:22" x14ac:dyDescent="0.25">
      <c r="V550" s="3"/>
    </row>
    <row r="551" spans="22:22" x14ac:dyDescent="0.25">
      <c r="V551" s="3"/>
    </row>
    <row r="552" spans="22:22" x14ac:dyDescent="0.25">
      <c r="V552" s="3"/>
    </row>
    <row r="553" spans="22:22" x14ac:dyDescent="0.25">
      <c r="V553" s="3"/>
    </row>
    <row r="554" spans="22:22" x14ac:dyDescent="0.25">
      <c r="V554" s="3"/>
    </row>
    <row r="555" spans="22:22" x14ac:dyDescent="0.25">
      <c r="V555" s="3"/>
    </row>
    <row r="556" spans="22:22" x14ac:dyDescent="0.25">
      <c r="V556" s="3"/>
    </row>
    <row r="557" spans="22:22" x14ac:dyDescent="0.25">
      <c r="V557" s="3"/>
    </row>
    <row r="558" spans="22:22" x14ac:dyDescent="0.25">
      <c r="V558" s="3"/>
    </row>
    <row r="559" spans="22:22" x14ac:dyDescent="0.25">
      <c r="V559" s="3"/>
    </row>
    <row r="560" spans="22:22" x14ac:dyDescent="0.25">
      <c r="V560" s="3"/>
    </row>
    <row r="561" spans="22:22" x14ac:dyDescent="0.25">
      <c r="V561" s="3"/>
    </row>
    <row r="562" spans="22:22" x14ac:dyDescent="0.25">
      <c r="V562" s="3"/>
    </row>
    <row r="563" spans="22:22" x14ac:dyDescent="0.25">
      <c r="V563" s="3"/>
    </row>
    <row r="564" spans="22:22" x14ac:dyDescent="0.25">
      <c r="V564" s="3"/>
    </row>
    <row r="565" spans="22:22" x14ac:dyDescent="0.25">
      <c r="V565" s="3"/>
    </row>
    <row r="566" spans="22:22" x14ac:dyDescent="0.25">
      <c r="V566" s="3"/>
    </row>
    <row r="567" spans="22:22" x14ac:dyDescent="0.25">
      <c r="V567" s="3"/>
    </row>
    <row r="568" spans="22:22" x14ac:dyDescent="0.25">
      <c r="V568" s="3"/>
    </row>
    <row r="569" spans="22:22" x14ac:dyDescent="0.25">
      <c r="V569" s="3"/>
    </row>
    <row r="570" spans="22:22" x14ac:dyDescent="0.25">
      <c r="V570" s="3"/>
    </row>
    <row r="571" spans="22:22" x14ac:dyDescent="0.25">
      <c r="V571" s="3"/>
    </row>
    <row r="572" spans="22:22" x14ac:dyDescent="0.25">
      <c r="V572" s="3"/>
    </row>
    <row r="573" spans="22:22" x14ac:dyDescent="0.25">
      <c r="V573" s="3"/>
    </row>
    <row r="574" spans="22:22" x14ac:dyDescent="0.25">
      <c r="V574" s="3"/>
    </row>
    <row r="575" spans="22:22" x14ac:dyDescent="0.25">
      <c r="V575" s="3"/>
    </row>
    <row r="576" spans="22:22" x14ac:dyDescent="0.25">
      <c r="V576" s="3"/>
    </row>
    <row r="577" spans="22:22" x14ac:dyDescent="0.25">
      <c r="V577" s="3"/>
    </row>
    <row r="578" spans="22:22" x14ac:dyDescent="0.25">
      <c r="V578" s="3"/>
    </row>
    <row r="579" spans="22:22" x14ac:dyDescent="0.25">
      <c r="V579" s="3"/>
    </row>
    <row r="580" spans="22:22" x14ac:dyDescent="0.25">
      <c r="V580" s="3"/>
    </row>
    <row r="581" spans="22:22" x14ac:dyDescent="0.25">
      <c r="V581" s="3"/>
    </row>
    <row r="582" spans="22:22" x14ac:dyDescent="0.25">
      <c r="V582" s="3"/>
    </row>
    <row r="583" spans="22:22" x14ac:dyDescent="0.25">
      <c r="V583" s="3"/>
    </row>
    <row r="584" spans="22:22" x14ac:dyDescent="0.25">
      <c r="V584" s="3"/>
    </row>
    <row r="585" spans="22:22" x14ac:dyDescent="0.25">
      <c r="V585" s="3"/>
    </row>
    <row r="586" spans="22:22" x14ac:dyDescent="0.25">
      <c r="V586" s="3"/>
    </row>
    <row r="587" spans="22:22" x14ac:dyDescent="0.25">
      <c r="V587" s="3"/>
    </row>
    <row r="588" spans="22:22" x14ac:dyDescent="0.25">
      <c r="V588" s="3"/>
    </row>
    <row r="589" spans="22:22" x14ac:dyDescent="0.25">
      <c r="V589" s="3"/>
    </row>
    <row r="590" spans="22:22" x14ac:dyDescent="0.25">
      <c r="V590" s="3"/>
    </row>
    <row r="591" spans="22:22" x14ac:dyDescent="0.25">
      <c r="V591" s="3"/>
    </row>
    <row r="592" spans="22:22" x14ac:dyDescent="0.25">
      <c r="V592" s="3"/>
    </row>
    <row r="593" spans="22:22" x14ac:dyDescent="0.25">
      <c r="V593" s="3"/>
    </row>
    <row r="594" spans="22:22" x14ac:dyDescent="0.25">
      <c r="V594" s="3"/>
    </row>
    <row r="595" spans="22:22" x14ac:dyDescent="0.25">
      <c r="V595" s="3"/>
    </row>
    <row r="596" spans="22:22" x14ac:dyDescent="0.25">
      <c r="V596" s="3"/>
    </row>
    <row r="597" spans="22:22" x14ac:dyDescent="0.25">
      <c r="V597" s="3"/>
    </row>
    <row r="598" spans="22:22" x14ac:dyDescent="0.25">
      <c r="V598" s="3"/>
    </row>
    <row r="599" spans="22:22" x14ac:dyDescent="0.25">
      <c r="V599" s="3"/>
    </row>
    <row r="600" spans="22:22" x14ac:dyDescent="0.25">
      <c r="V600" s="3"/>
    </row>
    <row r="601" spans="22:22" x14ac:dyDescent="0.25">
      <c r="V601" s="3"/>
    </row>
    <row r="602" spans="22:22" x14ac:dyDescent="0.25">
      <c r="V602" s="3"/>
    </row>
    <row r="603" spans="22:22" x14ac:dyDescent="0.25">
      <c r="V603" s="3"/>
    </row>
    <row r="604" spans="22:22" x14ac:dyDescent="0.25">
      <c r="V604" s="3"/>
    </row>
    <row r="605" spans="22:22" x14ac:dyDescent="0.25">
      <c r="V605" s="3"/>
    </row>
    <row r="606" spans="22:22" x14ac:dyDescent="0.25">
      <c r="V606" s="3"/>
    </row>
    <row r="607" spans="22:22" x14ac:dyDescent="0.25">
      <c r="V607" s="3"/>
    </row>
    <row r="608" spans="22:22" x14ac:dyDescent="0.25">
      <c r="V608" s="3"/>
    </row>
    <row r="609" spans="22:22" x14ac:dyDescent="0.25">
      <c r="V609" s="3"/>
    </row>
    <row r="610" spans="22:22" x14ac:dyDescent="0.25">
      <c r="V610" s="3"/>
    </row>
    <row r="611" spans="22:22" x14ac:dyDescent="0.25">
      <c r="V611" s="3"/>
    </row>
    <row r="612" spans="22:22" x14ac:dyDescent="0.25">
      <c r="V612" s="3"/>
    </row>
    <row r="613" spans="22:22" x14ac:dyDescent="0.25">
      <c r="V613" s="3"/>
    </row>
    <row r="614" spans="22:22" x14ac:dyDescent="0.25">
      <c r="V614" s="3"/>
    </row>
    <row r="615" spans="22:22" x14ac:dyDescent="0.25">
      <c r="V615" s="3"/>
    </row>
    <row r="616" spans="22:22" x14ac:dyDescent="0.25">
      <c r="V616" s="3"/>
    </row>
    <row r="617" spans="22:22" x14ac:dyDescent="0.25">
      <c r="V617" s="3"/>
    </row>
    <row r="618" spans="22:22" x14ac:dyDescent="0.25">
      <c r="V618" s="3"/>
    </row>
    <row r="619" spans="22:22" x14ac:dyDescent="0.25">
      <c r="V619" s="3"/>
    </row>
    <row r="620" spans="22:22" x14ac:dyDescent="0.25">
      <c r="V620" s="3"/>
    </row>
    <row r="621" spans="22:22" x14ac:dyDescent="0.25">
      <c r="V621" s="3"/>
    </row>
    <row r="622" spans="22:22" x14ac:dyDescent="0.25">
      <c r="V622" s="3"/>
    </row>
    <row r="623" spans="22:22" x14ac:dyDescent="0.25">
      <c r="V623" s="3"/>
    </row>
    <row r="624" spans="22:22" x14ac:dyDescent="0.25">
      <c r="V624" s="3"/>
    </row>
    <row r="625" spans="22:22" x14ac:dyDescent="0.25">
      <c r="V625" s="3"/>
    </row>
    <row r="626" spans="22:22" x14ac:dyDescent="0.25">
      <c r="V626" s="3"/>
    </row>
    <row r="627" spans="22:22" x14ac:dyDescent="0.25">
      <c r="V627" s="3"/>
    </row>
    <row r="628" spans="22:22" x14ac:dyDescent="0.25">
      <c r="V628" s="3"/>
    </row>
    <row r="629" spans="22:22" x14ac:dyDescent="0.25">
      <c r="V629" s="3"/>
    </row>
    <row r="630" spans="22:22" x14ac:dyDescent="0.25">
      <c r="V630" s="3"/>
    </row>
    <row r="631" spans="22:22" x14ac:dyDescent="0.25">
      <c r="V631" s="3"/>
    </row>
    <row r="632" spans="22:22" x14ac:dyDescent="0.25">
      <c r="V632" s="3"/>
    </row>
    <row r="633" spans="22:22" x14ac:dyDescent="0.25">
      <c r="V633" s="3"/>
    </row>
    <row r="634" spans="22:22" x14ac:dyDescent="0.25">
      <c r="V634" s="3"/>
    </row>
    <row r="635" spans="22:22" x14ac:dyDescent="0.25">
      <c r="V635" s="3"/>
    </row>
    <row r="636" spans="22:22" x14ac:dyDescent="0.25">
      <c r="V636" s="3"/>
    </row>
    <row r="637" spans="22:22" x14ac:dyDescent="0.25">
      <c r="V637" s="3"/>
    </row>
    <row r="638" spans="22:22" x14ac:dyDescent="0.25">
      <c r="V638" s="3"/>
    </row>
    <row r="639" spans="22:22" x14ac:dyDescent="0.25">
      <c r="V639" s="3"/>
    </row>
    <row r="640" spans="22:22" x14ac:dyDescent="0.25">
      <c r="V640" s="3"/>
    </row>
    <row r="641" spans="22:22" x14ac:dyDescent="0.25">
      <c r="V641" s="3"/>
    </row>
    <row r="642" spans="22:22" x14ac:dyDescent="0.25">
      <c r="V642" s="3"/>
    </row>
    <row r="643" spans="22:22" x14ac:dyDescent="0.25">
      <c r="V643" s="3"/>
    </row>
    <row r="644" spans="22:22" x14ac:dyDescent="0.25">
      <c r="V644" s="3"/>
    </row>
    <row r="645" spans="22:22" x14ac:dyDescent="0.25">
      <c r="V645" s="3"/>
    </row>
    <row r="646" spans="22:22" x14ac:dyDescent="0.25">
      <c r="V646" s="3"/>
    </row>
    <row r="647" spans="22:22" x14ac:dyDescent="0.25">
      <c r="V647" s="3"/>
    </row>
    <row r="648" spans="22:22" x14ac:dyDescent="0.25">
      <c r="V648" s="3"/>
    </row>
    <row r="649" spans="22:22" x14ac:dyDescent="0.25">
      <c r="V649" s="3"/>
    </row>
    <row r="650" spans="22:22" x14ac:dyDescent="0.25">
      <c r="V650" s="3"/>
    </row>
    <row r="651" spans="22:22" x14ac:dyDescent="0.25">
      <c r="V651" s="3"/>
    </row>
    <row r="652" spans="22:22" x14ac:dyDescent="0.25">
      <c r="V652" s="3"/>
    </row>
    <row r="653" spans="22:22" x14ac:dyDescent="0.25">
      <c r="V653" s="3"/>
    </row>
    <row r="654" spans="22:22" x14ac:dyDescent="0.25">
      <c r="V654" s="3"/>
    </row>
    <row r="655" spans="22:22" x14ac:dyDescent="0.25">
      <c r="V655" s="3"/>
    </row>
    <row r="656" spans="22:22" x14ac:dyDescent="0.25">
      <c r="V656" s="3"/>
    </row>
    <row r="657" spans="22:22" x14ac:dyDescent="0.25">
      <c r="V657" s="3"/>
    </row>
    <row r="658" spans="22:22" x14ac:dyDescent="0.25">
      <c r="V658" s="3"/>
    </row>
    <row r="659" spans="22:22" x14ac:dyDescent="0.25">
      <c r="V659" s="3"/>
    </row>
    <row r="660" spans="22:22" x14ac:dyDescent="0.25">
      <c r="V660" s="3"/>
    </row>
    <row r="661" spans="22:22" x14ac:dyDescent="0.25">
      <c r="V661" s="3"/>
    </row>
    <row r="662" spans="22:22" x14ac:dyDescent="0.25">
      <c r="V662" s="3"/>
    </row>
    <row r="663" spans="22:22" x14ac:dyDescent="0.25">
      <c r="V663" s="3"/>
    </row>
    <row r="664" spans="22:22" x14ac:dyDescent="0.25">
      <c r="V664" s="3"/>
    </row>
    <row r="665" spans="22:22" x14ac:dyDescent="0.25">
      <c r="V665" s="3"/>
    </row>
    <row r="666" spans="22:22" x14ac:dyDescent="0.25">
      <c r="V666" s="3"/>
    </row>
    <row r="667" spans="22:22" x14ac:dyDescent="0.25">
      <c r="V667" s="3"/>
    </row>
    <row r="668" spans="22:22" x14ac:dyDescent="0.25">
      <c r="V668" s="3"/>
    </row>
    <row r="669" spans="22:22" x14ac:dyDescent="0.25">
      <c r="V669" s="3"/>
    </row>
    <row r="670" spans="22:22" x14ac:dyDescent="0.25">
      <c r="V670" s="3"/>
    </row>
    <row r="671" spans="22:22" x14ac:dyDescent="0.25">
      <c r="V671" s="3"/>
    </row>
    <row r="672" spans="22:22" x14ac:dyDescent="0.25">
      <c r="V672" s="3"/>
    </row>
    <row r="673" spans="22:22" x14ac:dyDescent="0.25">
      <c r="V673" s="3"/>
    </row>
    <row r="674" spans="22:22" x14ac:dyDescent="0.25">
      <c r="V674" s="3"/>
    </row>
    <row r="675" spans="22:22" x14ac:dyDescent="0.25">
      <c r="V675" s="3"/>
    </row>
    <row r="676" spans="22:22" x14ac:dyDescent="0.25">
      <c r="V676" s="3"/>
    </row>
    <row r="677" spans="22:22" x14ac:dyDescent="0.25">
      <c r="V677" s="3"/>
    </row>
    <row r="678" spans="22:22" x14ac:dyDescent="0.25">
      <c r="V678" s="3"/>
    </row>
    <row r="679" spans="22:22" x14ac:dyDescent="0.25">
      <c r="V679" s="3"/>
    </row>
    <row r="680" spans="22:22" x14ac:dyDescent="0.25">
      <c r="V680" s="3"/>
    </row>
    <row r="681" spans="22:22" x14ac:dyDescent="0.25">
      <c r="V681" s="3"/>
    </row>
    <row r="682" spans="22:22" x14ac:dyDescent="0.25">
      <c r="V682" s="3"/>
    </row>
    <row r="683" spans="22:22" x14ac:dyDescent="0.25">
      <c r="V683" s="3"/>
    </row>
    <row r="684" spans="22:22" x14ac:dyDescent="0.25">
      <c r="V684" s="3"/>
    </row>
    <row r="685" spans="22:22" x14ac:dyDescent="0.25">
      <c r="V685" s="3"/>
    </row>
    <row r="686" spans="22:22" x14ac:dyDescent="0.25">
      <c r="V686" s="3"/>
    </row>
    <row r="687" spans="22:22" x14ac:dyDescent="0.25">
      <c r="V687" s="3"/>
    </row>
    <row r="688" spans="22:22" x14ac:dyDescent="0.25">
      <c r="V688" s="3"/>
    </row>
    <row r="689" spans="22:22" x14ac:dyDescent="0.25">
      <c r="V689" s="3"/>
    </row>
    <row r="690" spans="22:22" x14ac:dyDescent="0.25">
      <c r="V690" s="3"/>
    </row>
    <row r="691" spans="22:22" x14ac:dyDescent="0.25">
      <c r="V691" s="3"/>
    </row>
    <row r="692" spans="22:22" x14ac:dyDescent="0.25">
      <c r="V692" s="3"/>
    </row>
    <row r="693" spans="22:22" x14ac:dyDescent="0.25">
      <c r="V693" s="3"/>
    </row>
    <row r="694" spans="22:22" x14ac:dyDescent="0.25">
      <c r="V694" s="3"/>
    </row>
    <row r="695" spans="22:22" x14ac:dyDescent="0.25">
      <c r="V695" s="3"/>
    </row>
    <row r="696" spans="22:22" x14ac:dyDescent="0.25">
      <c r="V696" s="3"/>
    </row>
    <row r="697" spans="22:22" x14ac:dyDescent="0.25">
      <c r="V697" s="3"/>
    </row>
    <row r="698" spans="22:22" x14ac:dyDescent="0.25">
      <c r="V698" s="3"/>
    </row>
    <row r="699" spans="22:22" x14ac:dyDescent="0.25">
      <c r="V699" s="3"/>
    </row>
    <row r="700" spans="22:22" x14ac:dyDescent="0.25">
      <c r="V700" s="3"/>
    </row>
    <row r="701" spans="22:22" x14ac:dyDescent="0.25">
      <c r="V701" s="3"/>
    </row>
    <row r="702" spans="22:22" x14ac:dyDescent="0.25">
      <c r="V702" s="3"/>
    </row>
    <row r="703" spans="22:22" x14ac:dyDescent="0.25">
      <c r="V703" s="3"/>
    </row>
    <row r="704" spans="22:22" x14ac:dyDescent="0.25">
      <c r="V704" s="3"/>
    </row>
    <row r="705" spans="22:22" x14ac:dyDescent="0.25">
      <c r="V705" s="3"/>
    </row>
    <row r="706" spans="22:22" x14ac:dyDescent="0.25">
      <c r="V706" s="3"/>
    </row>
    <row r="707" spans="22:22" x14ac:dyDescent="0.25">
      <c r="V707" s="3"/>
    </row>
    <row r="708" spans="22:22" x14ac:dyDescent="0.25">
      <c r="V708" s="3"/>
    </row>
    <row r="709" spans="22:22" x14ac:dyDescent="0.25">
      <c r="V709" s="3"/>
    </row>
    <row r="710" spans="22:22" x14ac:dyDescent="0.25">
      <c r="V710" s="3"/>
    </row>
    <row r="711" spans="22:22" x14ac:dyDescent="0.25">
      <c r="V711" s="3"/>
    </row>
    <row r="712" spans="22:22" x14ac:dyDescent="0.25">
      <c r="V712" s="3"/>
    </row>
    <row r="713" spans="22:22" x14ac:dyDescent="0.25">
      <c r="V713" s="3"/>
    </row>
    <row r="714" spans="22:22" x14ac:dyDescent="0.25">
      <c r="V714" s="3"/>
    </row>
    <row r="715" spans="22:22" x14ac:dyDescent="0.25">
      <c r="V715" s="3"/>
    </row>
    <row r="716" spans="22:22" x14ac:dyDescent="0.25">
      <c r="V716" s="3"/>
    </row>
    <row r="717" spans="22:22" x14ac:dyDescent="0.25">
      <c r="V717" s="3"/>
    </row>
    <row r="718" spans="22:22" x14ac:dyDescent="0.25">
      <c r="V718" s="3"/>
    </row>
    <row r="719" spans="22:22" x14ac:dyDescent="0.25">
      <c r="V719" s="3"/>
    </row>
    <row r="720" spans="22:22" x14ac:dyDescent="0.25">
      <c r="V720" s="3"/>
    </row>
    <row r="721" spans="22:22" x14ac:dyDescent="0.25">
      <c r="V721" s="3"/>
    </row>
    <row r="722" spans="22:22" x14ac:dyDescent="0.25">
      <c r="V722" s="3"/>
    </row>
    <row r="723" spans="22:22" x14ac:dyDescent="0.25">
      <c r="V723" s="3"/>
    </row>
    <row r="724" spans="22:22" x14ac:dyDescent="0.25">
      <c r="V724" s="3"/>
    </row>
    <row r="725" spans="22:22" x14ac:dyDescent="0.25">
      <c r="V725" s="3"/>
    </row>
    <row r="726" spans="22:22" x14ac:dyDescent="0.25">
      <c r="V726" s="3"/>
    </row>
    <row r="727" spans="22:22" x14ac:dyDescent="0.25">
      <c r="V727" s="3"/>
    </row>
    <row r="728" spans="22:22" x14ac:dyDescent="0.25">
      <c r="V728" s="3"/>
    </row>
    <row r="729" spans="22:22" x14ac:dyDescent="0.25">
      <c r="V729" s="3"/>
    </row>
    <row r="730" spans="22:22" x14ac:dyDescent="0.25">
      <c r="V730" s="3"/>
    </row>
    <row r="731" spans="22:22" x14ac:dyDescent="0.25">
      <c r="V731" s="3"/>
    </row>
    <row r="732" spans="22:22" x14ac:dyDescent="0.25">
      <c r="V732" s="3"/>
    </row>
    <row r="733" spans="22:22" x14ac:dyDescent="0.25">
      <c r="V733" s="3"/>
    </row>
    <row r="734" spans="22:22" x14ac:dyDescent="0.25">
      <c r="V734" s="3"/>
    </row>
    <row r="735" spans="22:22" x14ac:dyDescent="0.25">
      <c r="V735" s="3"/>
    </row>
    <row r="736" spans="22:22" x14ac:dyDescent="0.25">
      <c r="V736" s="3"/>
    </row>
    <row r="737" spans="22:22" x14ac:dyDescent="0.25">
      <c r="V737" s="3"/>
    </row>
    <row r="738" spans="22:22" x14ac:dyDescent="0.25">
      <c r="V738" s="3"/>
    </row>
    <row r="739" spans="22:22" x14ac:dyDescent="0.25">
      <c r="V739" s="3"/>
    </row>
    <row r="740" spans="22:22" x14ac:dyDescent="0.25">
      <c r="V740" s="3"/>
    </row>
    <row r="741" spans="22:22" x14ac:dyDescent="0.25">
      <c r="V741" s="3"/>
    </row>
    <row r="742" spans="22:22" x14ac:dyDescent="0.25">
      <c r="V742" s="3"/>
    </row>
    <row r="743" spans="22:22" x14ac:dyDescent="0.25">
      <c r="V743" s="3"/>
    </row>
    <row r="744" spans="22:22" x14ac:dyDescent="0.25">
      <c r="V744" s="3"/>
    </row>
    <row r="745" spans="22:22" x14ac:dyDescent="0.25">
      <c r="V745" s="3"/>
    </row>
    <row r="746" spans="22:22" x14ac:dyDescent="0.25">
      <c r="V746" s="3"/>
    </row>
    <row r="747" spans="22:22" x14ac:dyDescent="0.25">
      <c r="V747" s="3"/>
    </row>
    <row r="748" spans="22:22" x14ac:dyDescent="0.25">
      <c r="V748" s="3"/>
    </row>
    <row r="749" spans="22:22" x14ac:dyDescent="0.25">
      <c r="V749" s="3"/>
    </row>
    <row r="750" spans="22:22" x14ac:dyDescent="0.25">
      <c r="V750" s="3"/>
    </row>
    <row r="751" spans="22:22" x14ac:dyDescent="0.25">
      <c r="V751" s="3"/>
    </row>
    <row r="752" spans="22:22" x14ac:dyDescent="0.25">
      <c r="V752" s="3"/>
    </row>
    <row r="753" spans="22:22" x14ac:dyDescent="0.25">
      <c r="V753" s="3"/>
    </row>
    <row r="754" spans="22:22" x14ac:dyDescent="0.25">
      <c r="V754" s="3"/>
    </row>
    <row r="755" spans="22:22" x14ac:dyDescent="0.25">
      <c r="V755" s="3"/>
    </row>
    <row r="756" spans="22:22" x14ac:dyDescent="0.25">
      <c r="V756" s="3"/>
    </row>
    <row r="757" spans="22:22" x14ac:dyDescent="0.25">
      <c r="V757" s="3"/>
    </row>
    <row r="758" spans="22:22" x14ac:dyDescent="0.25">
      <c r="V758" s="3"/>
    </row>
    <row r="759" spans="22:22" x14ac:dyDescent="0.25">
      <c r="V759" s="3"/>
    </row>
    <row r="760" spans="22:22" x14ac:dyDescent="0.25">
      <c r="V760" s="3"/>
    </row>
    <row r="761" spans="22:22" x14ac:dyDescent="0.25">
      <c r="V761" s="3"/>
    </row>
    <row r="762" spans="22:22" x14ac:dyDescent="0.25">
      <c r="V762" s="3"/>
    </row>
    <row r="763" spans="22:22" x14ac:dyDescent="0.25">
      <c r="V763" s="3"/>
    </row>
    <row r="764" spans="22:22" x14ac:dyDescent="0.25">
      <c r="V764" s="3"/>
    </row>
    <row r="765" spans="22:22" x14ac:dyDescent="0.25">
      <c r="V765" s="3"/>
    </row>
    <row r="766" spans="22:22" x14ac:dyDescent="0.25">
      <c r="V766" s="3"/>
    </row>
    <row r="767" spans="22:22" x14ac:dyDescent="0.25">
      <c r="V767" s="3"/>
    </row>
    <row r="768" spans="22:22" x14ac:dyDescent="0.25">
      <c r="V768" s="3"/>
    </row>
    <row r="769" spans="22:22" x14ac:dyDescent="0.25">
      <c r="V769" s="3"/>
    </row>
    <row r="770" spans="22:22" x14ac:dyDescent="0.25">
      <c r="V770" s="3"/>
    </row>
    <row r="771" spans="22:22" x14ac:dyDescent="0.25">
      <c r="V771" s="3"/>
    </row>
    <row r="772" spans="22:22" x14ac:dyDescent="0.25">
      <c r="V772" s="3"/>
    </row>
    <row r="773" spans="22:22" x14ac:dyDescent="0.25">
      <c r="V773" s="3"/>
    </row>
    <row r="774" spans="22:22" x14ac:dyDescent="0.25">
      <c r="V774" s="3"/>
    </row>
    <row r="775" spans="22:22" x14ac:dyDescent="0.25">
      <c r="V775" s="3"/>
    </row>
    <row r="776" spans="22:22" x14ac:dyDescent="0.25">
      <c r="V776" s="3"/>
    </row>
    <row r="777" spans="22:22" x14ac:dyDescent="0.25">
      <c r="V777" s="3"/>
    </row>
    <row r="778" spans="22:22" x14ac:dyDescent="0.25">
      <c r="V778" s="3"/>
    </row>
    <row r="779" spans="22:22" x14ac:dyDescent="0.25">
      <c r="V779" s="3"/>
    </row>
    <row r="780" spans="22:22" x14ac:dyDescent="0.25">
      <c r="V780" s="3"/>
    </row>
    <row r="781" spans="22:22" x14ac:dyDescent="0.25">
      <c r="V781" s="3"/>
    </row>
    <row r="782" spans="22:22" x14ac:dyDescent="0.25">
      <c r="V782" s="3"/>
    </row>
    <row r="783" spans="22:22" x14ac:dyDescent="0.25">
      <c r="V783" s="3"/>
    </row>
    <row r="784" spans="22:22" x14ac:dyDescent="0.25">
      <c r="V784" s="3"/>
    </row>
    <row r="785" spans="22:22" x14ac:dyDescent="0.25">
      <c r="V785" s="3"/>
    </row>
    <row r="786" spans="22:22" x14ac:dyDescent="0.25">
      <c r="V786" s="3"/>
    </row>
    <row r="787" spans="22:22" x14ac:dyDescent="0.25">
      <c r="V787" s="3"/>
    </row>
    <row r="788" spans="22:22" x14ac:dyDescent="0.25">
      <c r="V788" s="3"/>
    </row>
    <row r="789" spans="22:22" x14ac:dyDescent="0.25">
      <c r="V789" s="3"/>
    </row>
    <row r="790" spans="22:22" x14ac:dyDescent="0.25">
      <c r="V790" s="3"/>
    </row>
    <row r="791" spans="22:22" x14ac:dyDescent="0.25">
      <c r="V791" s="3"/>
    </row>
    <row r="792" spans="22:22" x14ac:dyDescent="0.25">
      <c r="V792" s="3"/>
    </row>
    <row r="793" spans="22:22" x14ac:dyDescent="0.25">
      <c r="V793" s="3"/>
    </row>
    <row r="794" spans="22:22" x14ac:dyDescent="0.25">
      <c r="V794" s="3"/>
    </row>
    <row r="795" spans="22:22" x14ac:dyDescent="0.25">
      <c r="V795" s="3"/>
    </row>
    <row r="796" spans="22:22" x14ac:dyDescent="0.25">
      <c r="V796" s="3"/>
    </row>
    <row r="797" spans="22:22" x14ac:dyDescent="0.25">
      <c r="V797" s="3"/>
    </row>
    <row r="798" spans="22:22" x14ac:dyDescent="0.25">
      <c r="V798" s="3"/>
    </row>
    <row r="799" spans="22:22" x14ac:dyDescent="0.25">
      <c r="V799" s="3"/>
    </row>
    <row r="800" spans="22:22" x14ac:dyDescent="0.25">
      <c r="V800" s="3"/>
    </row>
    <row r="801" spans="22:22" x14ac:dyDescent="0.25">
      <c r="V801" s="3"/>
    </row>
    <row r="802" spans="22:22" x14ac:dyDescent="0.25">
      <c r="V802" s="3"/>
    </row>
    <row r="803" spans="22:22" x14ac:dyDescent="0.25">
      <c r="V803" s="3"/>
    </row>
    <row r="804" spans="22:22" x14ac:dyDescent="0.25">
      <c r="V804" s="3"/>
    </row>
    <row r="805" spans="22:22" x14ac:dyDescent="0.25">
      <c r="V805" s="3"/>
    </row>
    <row r="806" spans="22:22" x14ac:dyDescent="0.25">
      <c r="V806" s="3"/>
    </row>
    <row r="807" spans="22:22" x14ac:dyDescent="0.25">
      <c r="V807" s="3"/>
    </row>
    <row r="808" spans="22:22" x14ac:dyDescent="0.25">
      <c r="V808" s="3"/>
    </row>
    <row r="809" spans="22:22" x14ac:dyDescent="0.25">
      <c r="V809" s="3"/>
    </row>
    <row r="810" spans="22:22" x14ac:dyDescent="0.25">
      <c r="V810" s="3"/>
    </row>
    <row r="811" spans="22:22" x14ac:dyDescent="0.25">
      <c r="V811" s="3"/>
    </row>
    <row r="812" spans="22:22" x14ac:dyDescent="0.25">
      <c r="V812" s="3"/>
    </row>
    <row r="813" spans="22:22" x14ac:dyDescent="0.25">
      <c r="V813" s="3"/>
    </row>
    <row r="814" spans="22:22" x14ac:dyDescent="0.25">
      <c r="V814" s="3"/>
    </row>
    <row r="815" spans="22:22" x14ac:dyDescent="0.25">
      <c r="V815" s="3"/>
    </row>
    <row r="816" spans="22:22" x14ac:dyDescent="0.25">
      <c r="V816" s="3"/>
    </row>
    <row r="817" spans="22:22" x14ac:dyDescent="0.25">
      <c r="V817" s="3"/>
    </row>
    <row r="818" spans="22:22" x14ac:dyDescent="0.25">
      <c r="V818" s="3"/>
    </row>
    <row r="819" spans="22:22" x14ac:dyDescent="0.25">
      <c r="V819" s="3"/>
    </row>
    <row r="820" spans="22:22" x14ac:dyDescent="0.25">
      <c r="V820" s="3"/>
    </row>
    <row r="821" spans="22:22" x14ac:dyDescent="0.25">
      <c r="V821" s="3"/>
    </row>
    <row r="822" spans="22:22" x14ac:dyDescent="0.25">
      <c r="V822" s="3"/>
    </row>
    <row r="823" spans="22:22" x14ac:dyDescent="0.25">
      <c r="V823" s="3"/>
    </row>
    <row r="824" spans="22:22" x14ac:dyDescent="0.25">
      <c r="V824" s="3"/>
    </row>
    <row r="825" spans="22:22" x14ac:dyDescent="0.25">
      <c r="V825" s="3"/>
    </row>
    <row r="826" spans="22:22" x14ac:dyDescent="0.25">
      <c r="V826" s="3"/>
    </row>
    <row r="827" spans="22:22" x14ac:dyDescent="0.25">
      <c r="V827" s="3"/>
    </row>
    <row r="828" spans="22:22" x14ac:dyDescent="0.25">
      <c r="V828" s="3"/>
    </row>
    <row r="829" spans="22:22" x14ac:dyDescent="0.25">
      <c r="V829" s="3"/>
    </row>
    <row r="830" spans="22:22" x14ac:dyDescent="0.25">
      <c r="V830" s="3"/>
    </row>
    <row r="831" spans="22:22" x14ac:dyDescent="0.25">
      <c r="V831" s="3"/>
    </row>
    <row r="832" spans="22:22" x14ac:dyDescent="0.25">
      <c r="V832" s="3"/>
    </row>
    <row r="833" spans="22:22" x14ac:dyDescent="0.25">
      <c r="V833" s="3"/>
    </row>
    <row r="834" spans="22:22" x14ac:dyDescent="0.25">
      <c r="V834" s="3"/>
    </row>
    <row r="835" spans="22:22" x14ac:dyDescent="0.25">
      <c r="V835" s="3"/>
    </row>
    <row r="836" spans="22:22" x14ac:dyDescent="0.25">
      <c r="V836" s="3"/>
    </row>
    <row r="837" spans="22:22" x14ac:dyDescent="0.25">
      <c r="V837" s="3"/>
    </row>
    <row r="838" spans="22:22" x14ac:dyDescent="0.25">
      <c r="V838" s="3"/>
    </row>
    <row r="839" spans="22:22" x14ac:dyDescent="0.25">
      <c r="V839" s="3"/>
    </row>
    <row r="840" spans="22:22" x14ac:dyDescent="0.25">
      <c r="V840" s="3"/>
    </row>
    <row r="841" spans="22:22" x14ac:dyDescent="0.25">
      <c r="V841" s="3"/>
    </row>
    <row r="842" spans="22:22" x14ac:dyDescent="0.25">
      <c r="V842" s="3"/>
    </row>
    <row r="843" spans="22:22" x14ac:dyDescent="0.25">
      <c r="V843" s="3"/>
    </row>
    <row r="844" spans="22:22" x14ac:dyDescent="0.25">
      <c r="V844" s="3"/>
    </row>
    <row r="845" spans="22:22" x14ac:dyDescent="0.25">
      <c r="V845" s="3"/>
    </row>
    <row r="846" spans="22:22" x14ac:dyDescent="0.25">
      <c r="V846" s="3"/>
    </row>
    <row r="847" spans="22:22" x14ac:dyDescent="0.25">
      <c r="V847" s="3"/>
    </row>
    <row r="848" spans="22:22" x14ac:dyDescent="0.25">
      <c r="V848" s="3"/>
    </row>
    <row r="849" spans="22:22" x14ac:dyDescent="0.25">
      <c r="V849" s="3"/>
    </row>
    <row r="850" spans="22:22" x14ac:dyDescent="0.25">
      <c r="V850" s="3"/>
    </row>
    <row r="851" spans="22:22" x14ac:dyDescent="0.25">
      <c r="V851" s="3"/>
    </row>
    <row r="852" spans="22:22" x14ac:dyDescent="0.25">
      <c r="V852" s="3"/>
    </row>
    <row r="853" spans="22:22" x14ac:dyDescent="0.25">
      <c r="V853" s="3"/>
    </row>
    <row r="854" spans="22:22" x14ac:dyDescent="0.25">
      <c r="V854" s="3"/>
    </row>
    <row r="855" spans="22:22" x14ac:dyDescent="0.25">
      <c r="V855" s="3"/>
    </row>
    <row r="856" spans="22:22" x14ac:dyDescent="0.25">
      <c r="V856" s="3"/>
    </row>
    <row r="857" spans="22:22" x14ac:dyDescent="0.25">
      <c r="V857" s="3"/>
    </row>
    <row r="858" spans="22:22" x14ac:dyDescent="0.25">
      <c r="V858" s="3"/>
    </row>
    <row r="859" spans="22:22" x14ac:dyDescent="0.25">
      <c r="V859" s="3"/>
    </row>
    <row r="860" spans="22:22" x14ac:dyDescent="0.25">
      <c r="V860" s="3"/>
    </row>
    <row r="861" spans="22:22" x14ac:dyDescent="0.25">
      <c r="V861" s="3"/>
    </row>
    <row r="862" spans="22:22" x14ac:dyDescent="0.25">
      <c r="V862" s="3"/>
    </row>
    <row r="863" spans="22:22" x14ac:dyDescent="0.25">
      <c r="V863" s="3"/>
    </row>
    <row r="864" spans="22:22" x14ac:dyDescent="0.25">
      <c r="V864" s="3"/>
    </row>
    <row r="865" spans="22:22" x14ac:dyDescent="0.25">
      <c r="V865" s="3"/>
    </row>
    <row r="866" spans="22:22" x14ac:dyDescent="0.25">
      <c r="V866" s="3"/>
    </row>
    <row r="867" spans="22:22" x14ac:dyDescent="0.25">
      <c r="V867" s="3"/>
    </row>
    <row r="868" spans="22:22" x14ac:dyDescent="0.25">
      <c r="V868" s="3"/>
    </row>
    <row r="869" spans="22:22" x14ac:dyDescent="0.25">
      <c r="V869" s="3"/>
    </row>
    <row r="870" spans="22:22" x14ac:dyDescent="0.25">
      <c r="V870" s="3"/>
    </row>
    <row r="871" spans="22:22" x14ac:dyDescent="0.25">
      <c r="V871" s="3"/>
    </row>
    <row r="872" spans="22:22" x14ac:dyDescent="0.25">
      <c r="V872" s="3"/>
    </row>
    <row r="873" spans="22:22" x14ac:dyDescent="0.25">
      <c r="V873" s="3"/>
    </row>
    <row r="874" spans="22:22" x14ac:dyDescent="0.25">
      <c r="V874" s="3"/>
    </row>
    <row r="875" spans="22:22" x14ac:dyDescent="0.25">
      <c r="V875" s="3"/>
    </row>
    <row r="876" spans="22:22" x14ac:dyDescent="0.25">
      <c r="V876" s="3"/>
    </row>
    <row r="877" spans="22:22" x14ac:dyDescent="0.25">
      <c r="V877" s="3"/>
    </row>
    <row r="878" spans="22:22" x14ac:dyDescent="0.25">
      <c r="V878" s="3"/>
    </row>
    <row r="879" spans="22:22" x14ac:dyDescent="0.25">
      <c r="V879" s="3"/>
    </row>
    <row r="880" spans="22:22" x14ac:dyDescent="0.25">
      <c r="V880" s="3"/>
    </row>
    <row r="881" spans="22:22" x14ac:dyDescent="0.25">
      <c r="V881" s="3"/>
    </row>
    <row r="882" spans="22:22" x14ac:dyDescent="0.25">
      <c r="V882" s="3"/>
    </row>
    <row r="883" spans="22:22" x14ac:dyDescent="0.25">
      <c r="V883" s="3"/>
    </row>
    <row r="884" spans="22:22" x14ac:dyDescent="0.25">
      <c r="V884" s="3"/>
    </row>
    <row r="885" spans="22:22" x14ac:dyDescent="0.25">
      <c r="V885" s="3"/>
    </row>
    <row r="886" spans="22:22" x14ac:dyDescent="0.25">
      <c r="V886" s="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1775F-E68A-4D19-8292-D7CF0558C6C2}">
  <sheetPr codeName="Sheet1"/>
  <dimension ref="A1:AD69"/>
  <sheetViews>
    <sheetView showRowColHeaders="0" tabSelected="1" topLeftCell="B1" zoomScaleNormal="100" workbookViewId="0">
      <selection activeCell="AD13" sqref="AD13"/>
    </sheetView>
  </sheetViews>
  <sheetFormatPr defaultColWidth="0" defaultRowHeight="15" x14ac:dyDescent="0.25"/>
  <cols>
    <col min="1" max="2" width="9.140625" style="1" customWidth="1"/>
    <col min="3" max="30" width="9.140625" style="24" customWidth="1"/>
    <col min="31" max="16384" width="9.140625" style="1" hidden="1"/>
  </cols>
  <sheetData>
    <row r="1" spans="1:30" ht="15.75" thickBot="1" x14ac:dyDescent="0.3"/>
    <row r="2" spans="1:30" x14ac:dyDescent="0.25">
      <c r="A2" s="10"/>
      <c r="B2" s="11"/>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6"/>
    </row>
    <row r="3" spans="1:30" x14ac:dyDescent="0.25">
      <c r="A3" s="12"/>
      <c r="AD3" s="27"/>
    </row>
    <row r="4" spans="1:30" x14ac:dyDescent="0.25">
      <c r="A4" s="12"/>
      <c r="AD4" s="27"/>
    </row>
    <row r="5" spans="1:30" x14ac:dyDescent="0.25">
      <c r="A5" s="12"/>
      <c r="AD5" s="27"/>
    </row>
    <row r="6" spans="1:30" x14ac:dyDescent="0.25">
      <c r="A6" s="12"/>
      <c r="AD6" s="27"/>
    </row>
    <row r="7" spans="1:30" x14ac:dyDescent="0.25">
      <c r="A7" s="12"/>
      <c r="AD7" s="27"/>
    </row>
    <row r="8" spans="1:30" x14ac:dyDescent="0.25">
      <c r="A8" s="12"/>
      <c r="AD8" s="27"/>
    </row>
    <row r="9" spans="1:30" x14ac:dyDescent="0.25">
      <c r="A9" s="12"/>
      <c r="AD9" s="27"/>
    </row>
    <row r="10" spans="1:30" s="24" customFormat="1" x14ac:dyDescent="0.25">
      <c r="A10" s="29"/>
      <c r="AD10" s="27"/>
    </row>
    <row r="11" spans="1:30" s="24" customFormat="1" x14ac:dyDescent="0.25">
      <c r="A11" s="29"/>
      <c r="AD11" s="27"/>
    </row>
    <row r="12" spans="1:30" s="24" customFormat="1" x14ac:dyDescent="0.25">
      <c r="A12" s="29"/>
      <c r="AD12" s="27"/>
    </row>
    <row r="13" spans="1:30" s="24" customFormat="1" x14ac:dyDescent="0.25">
      <c r="A13" s="29"/>
      <c r="AD13" s="27"/>
    </row>
    <row r="14" spans="1:30" s="24" customFormat="1" x14ac:dyDescent="0.25">
      <c r="A14" s="29"/>
      <c r="AD14" s="27"/>
    </row>
    <row r="15" spans="1:30" s="24" customFormat="1" x14ac:dyDescent="0.25">
      <c r="A15" s="29"/>
      <c r="AD15" s="27"/>
    </row>
    <row r="16" spans="1:30" s="24" customFormat="1" x14ac:dyDescent="0.25">
      <c r="A16" s="29"/>
      <c r="AD16" s="27"/>
    </row>
    <row r="17" spans="1:30" s="24" customFormat="1" x14ac:dyDescent="0.25">
      <c r="A17" s="29"/>
      <c r="AD17" s="27"/>
    </row>
    <row r="18" spans="1:30" s="24" customFormat="1" x14ac:dyDescent="0.25">
      <c r="A18" s="29"/>
      <c r="AD18" s="27"/>
    </row>
    <row r="19" spans="1:30" s="24" customFormat="1" x14ac:dyDescent="0.25">
      <c r="A19" s="29"/>
      <c r="AD19" s="27"/>
    </row>
    <row r="20" spans="1:30" s="24" customFormat="1" x14ac:dyDescent="0.25">
      <c r="A20" s="29"/>
      <c r="G20" s="24" t="s">
        <v>179</v>
      </c>
      <c r="AD20" s="27"/>
    </row>
    <row r="21" spans="1:30" s="24" customFormat="1" x14ac:dyDescent="0.25">
      <c r="A21" s="29"/>
      <c r="AD21" s="27"/>
    </row>
    <row r="22" spans="1:30" s="24" customFormat="1" x14ac:dyDescent="0.25">
      <c r="A22" s="29"/>
      <c r="AD22" s="27"/>
    </row>
    <row r="23" spans="1:30" s="24" customFormat="1" x14ac:dyDescent="0.25">
      <c r="A23" s="29"/>
      <c r="AD23" s="27"/>
    </row>
    <row r="24" spans="1:30" s="24" customFormat="1" x14ac:dyDescent="0.25">
      <c r="A24" s="29"/>
      <c r="AD24" s="27"/>
    </row>
    <row r="25" spans="1:30" s="24" customFormat="1" x14ac:dyDescent="0.25">
      <c r="A25" s="29"/>
      <c r="AD25" s="27"/>
    </row>
    <row r="26" spans="1:30" s="24" customFormat="1" x14ac:dyDescent="0.25">
      <c r="A26" s="29"/>
      <c r="C26" s="28"/>
      <c r="AD26" s="27"/>
    </row>
    <row r="27" spans="1:30" s="24" customFormat="1" x14ac:dyDescent="0.25">
      <c r="A27" s="29"/>
      <c r="AD27" s="27"/>
    </row>
    <row r="28" spans="1:30" s="24" customFormat="1" x14ac:dyDescent="0.25">
      <c r="A28" s="29"/>
      <c r="AD28" s="27"/>
    </row>
    <row r="29" spans="1:30" s="24" customFormat="1" x14ac:dyDescent="0.25">
      <c r="A29" s="29"/>
      <c r="AD29" s="27"/>
    </row>
    <row r="30" spans="1:30" s="24" customFormat="1" x14ac:dyDescent="0.25">
      <c r="A30" s="29"/>
      <c r="AD30" s="27"/>
    </row>
    <row r="31" spans="1:30" s="24" customFormat="1" x14ac:dyDescent="0.25">
      <c r="A31" s="29"/>
      <c r="AD31" s="27"/>
    </row>
    <row r="32" spans="1:30" s="24" customFormat="1" x14ac:dyDescent="0.25">
      <c r="A32" s="29"/>
      <c r="AD32" s="27"/>
    </row>
    <row r="33" spans="1:30" s="24" customFormat="1" x14ac:dyDescent="0.25">
      <c r="A33" s="29"/>
      <c r="AD33" s="27"/>
    </row>
    <row r="34" spans="1:30" s="24" customFormat="1" x14ac:dyDescent="0.25">
      <c r="A34" s="29"/>
      <c r="AD34" s="27"/>
    </row>
    <row r="35" spans="1:30" s="24" customFormat="1" x14ac:dyDescent="0.25">
      <c r="A35" s="29"/>
      <c r="AD35" s="27"/>
    </row>
    <row r="36" spans="1:30" s="24" customFormat="1" x14ac:dyDescent="0.25">
      <c r="A36" s="29"/>
      <c r="AD36" s="27"/>
    </row>
    <row r="37" spans="1:30" s="24" customFormat="1" x14ac:dyDescent="0.25">
      <c r="A37" s="29"/>
      <c r="AD37" s="27"/>
    </row>
    <row r="38" spans="1:30" s="24" customFormat="1" x14ac:dyDescent="0.25">
      <c r="A38" s="29"/>
      <c r="AD38" s="27"/>
    </row>
    <row r="39" spans="1:30" s="24" customFormat="1" x14ac:dyDescent="0.25">
      <c r="A39" s="29"/>
      <c r="AD39" s="27"/>
    </row>
    <row r="40" spans="1:30" s="24" customFormat="1" x14ac:dyDescent="0.25">
      <c r="A40" s="29"/>
      <c r="AD40" s="27"/>
    </row>
    <row r="41" spans="1:30" s="24" customFormat="1" x14ac:dyDescent="0.25">
      <c r="A41" s="29"/>
      <c r="AD41" s="27"/>
    </row>
    <row r="42" spans="1:30" s="24" customFormat="1" x14ac:dyDescent="0.25">
      <c r="A42" s="29"/>
      <c r="AD42" s="27"/>
    </row>
    <row r="43" spans="1:30" s="24" customFormat="1" x14ac:dyDescent="0.25">
      <c r="A43" s="29"/>
      <c r="AD43" s="27"/>
    </row>
    <row r="44" spans="1:30" s="24" customFormat="1" x14ac:dyDescent="0.25">
      <c r="A44" s="29"/>
      <c r="AD44" s="27"/>
    </row>
    <row r="45" spans="1:30" s="24" customFormat="1" x14ac:dyDescent="0.25">
      <c r="A45" s="29"/>
      <c r="AD45" s="27"/>
    </row>
    <row r="46" spans="1:30" s="24" customFormat="1" x14ac:dyDescent="0.25">
      <c r="A46" s="29"/>
      <c r="AD46" s="27"/>
    </row>
    <row r="47" spans="1:30" s="24" customFormat="1" x14ac:dyDescent="0.25">
      <c r="A47" s="29"/>
      <c r="AD47" s="27"/>
    </row>
    <row r="48" spans="1:30" s="24" customFormat="1" ht="14.25" customHeight="1" thickBot="1" x14ac:dyDescent="0.3">
      <c r="A48" s="30"/>
      <c r="AD48" s="27"/>
    </row>
    <row r="49" s="24" customFormat="1" ht="15.75" thickTop="1" x14ac:dyDescent="0.25"/>
    <row r="50" s="24" customFormat="1" x14ac:dyDescent="0.25"/>
    <row r="51" s="24" customFormat="1" x14ac:dyDescent="0.25"/>
    <row r="52" s="24" customFormat="1" x14ac:dyDescent="0.25"/>
    <row r="53" s="24" customFormat="1" x14ac:dyDescent="0.25"/>
    <row r="54" s="24" customFormat="1" x14ac:dyDescent="0.25"/>
    <row r="55" s="24" customFormat="1" x14ac:dyDescent="0.25"/>
    <row r="56" s="24" customFormat="1" x14ac:dyDescent="0.25"/>
    <row r="57" s="24" customFormat="1" x14ac:dyDescent="0.25"/>
    <row r="58" s="24" customFormat="1" x14ac:dyDescent="0.25"/>
    <row r="59" s="24" customFormat="1" x14ac:dyDescent="0.25"/>
    <row r="60" s="24" customFormat="1" x14ac:dyDescent="0.25"/>
    <row r="61" s="24" customFormat="1" x14ac:dyDescent="0.25"/>
    <row r="62" s="24" customFormat="1" x14ac:dyDescent="0.25"/>
    <row r="63" s="24" customFormat="1" x14ac:dyDescent="0.25"/>
    <row r="64" s="24" customFormat="1" x14ac:dyDescent="0.25"/>
    <row r="65" spans="1:1" s="24" customFormat="1" x14ac:dyDescent="0.25"/>
    <row r="66" spans="1:1" s="24" customFormat="1" x14ac:dyDescent="0.25"/>
    <row r="67" spans="1:1" s="24" customFormat="1" x14ac:dyDescent="0.25"/>
    <row r="68" spans="1:1" x14ac:dyDescent="0.25">
      <c r="A68" s="1" t="s">
        <v>154</v>
      </c>
    </row>
    <row r="69" spans="1:1" x14ac:dyDescent="0.25">
      <c r="A69" s="1" t="s">
        <v>180</v>
      </c>
    </row>
  </sheetData>
  <phoneticPr fontId="3" type="noConversion"/>
  <pageMargins left="0.7" right="0.7" top="0.75" bottom="0.75" header="0.3" footer="0.3"/>
  <drawing r:id="rId1"/>
  <legacyDrawing r:id="rId2"/>
  <controls>
    <mc:AlternateContent xmlns:mc="http://schemas.openxmlformats.org/markup-compatibility/2006">
      <mc:Choice Requires="x14">
        <control shapeId="18435" r:id="rId3" name="ComboBox2">
          <controlPr defaultSize="0" autoLine="0" linkedCell="A69" listFillRange="year" r:id="rId4">
            <anchor moveWithCells="1">
              <from>
                <xdr:col>9</xdr:col>
                <xdr:colOff>66675</xdr:colOff>
                <xdr:row>34</xdr:row>
                <xdr:rowOff>85725</xdr:rowOff>
              </from>
              <to>
                <xdr:col>12</xdr:col>
                <xdr:colOff>38100</xdr:colOff>
                <xdr:row>36</xdr:row>
                <xdr:rowOff>133350</xdr:rowOff>
              </to>
            </anchor>
          </controlPr>
        </control>
      </mc:Choice>
      <mc:Fallback>
        <control shapeId="18435" r:id="rId3" name="ComboBox2"/>
      </mc:Fallback>
    </mc:AlternateContent>
    <mc:AlternateContent xmlns:mc="http://schemas.openxmlformats.org/markup-compatibility/2006">
      <mc:Choice Requires="x14">
        <control shapeId="18434" r:id="rId5" name="ComboBox1">
          <controlPr defaultSize="0" autoLine="0" linkedCell="A68" listFillRange="states" r:id="rId6">
            <anchor moveWithCells="1">
              <from>
                <xdr:col>9</xdr:col>
                <xdr:colOff>57150</xdr:colOff>
                <xdr:row>37</xdr:row>
                <xdr:rowOff>123825</xdr:rowOff>
              </from>
              <to>
                <xdr:col>12</xdr:col>
                <xdr:colOff>19050</xdr:colOff>
                <xdr:row>40</xdr:row>
                <xdr:rowOff>19050</xdr:rowOff>
              </to>
            </anchor>
          </controlPr>
        </control>
      </mc:Choice>
      <mc:Fallback>
        <control shapeId="18434" r:id="rId5" name="ComboBox1"/>
      </mc:Fallback>
    </mc:AlternateContent>
    <mc:AlternateContent xmlns:mc="http://schemas.openxmlformats.org/markup-compatibility/2006">
      <mc:Choice Requires="x14">
        <control shapeId="18433" r:id="rId7" name="ListBox1">
          <controlPr defaultSize="0" autoLine="0" linkedCell="G20" listFillRange="year" r:id="rId8">
            <anchor moveWithCells="1">
              <from>
                <xdr:col>18</xdr:col>
                <xdr:colOff>352425</xdr:colOff>
                <xdr:row>0</xdr:row>
                <xdr:rowOff>66675</xdr:rowOff>
              </from>
              <to>
                <xdr:col>20</xdr:col>
                <xdr:colOff>161925</xdr:colOff>
                <xdr:row>3</xdr:row>
                <xdr:rowOff>161925</xdr:rowOff>
              </to>
            </anchor>
          </controlPr>
        </control>
      </mc:Choice>
      <mc:Fallback>
        <control shapeId="18433" r:id="rId7" name="ListBox1"/>
      </mc:Fallback>
    </mc:AlternateContent>
  </control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D356-FAE0-459D-A334-9B153DFDA784}">
  <sheetPr codeName="Sheet4"/>
  <dimension ref="A1:C61"/>
  <sheetViews>
    <sheetView topLeftCell="A77" workbookViewId="0">
      <selection activeCell="B3" sqref="B3"/>
    </sheetView>
  </sheetViews>
  <sheetFormatPr defaultRowHeight="99.95" customHeight="1" x14ac:dyDescent="0.25"/>
  <cols>
    <col min="1" max="1" width="4.140625" style="2" bestFit="1" customWidth="1"/>
    <col min="2" max="2" width="15.28515625" style="3" bestFit="1" customWidth="1"/>
    <col min="3" max="3" width="21" style="3" bestFit="1" customWidth="1"/>
    <col min="4" max="4" width="22.85546875" style="2" customWidth="1"/>
    <col min="5" max="16384" width="9.140625" style="2"/>
  </cols>
  <sheetData>
    <row r="1" spans="1:3" ht="15" customHeight="1" x14ac:dyDescent="0.25"/>
    <row r="2" spans="1:3" ht="15" customHeight="1" x14ac:dyDescent="0.25"/>
    <row r="3" spans="1:3" ht="99.95" customHeight="1" x14ac:dyDescent="0.25">
      <c r="A3" s="2" t="s">
        <v>8</v>
      </c>
      <c r="B3" s="3" t="s">
        <v>9</v>
      </c>
      <c r="C3" s="3" t="s">
        <v>10</v>
      </c>
    </row>
    <row r="4" spans="1:3" ht="99.95" customHeight="1" x14ac:dyDescent="0.25">
      <c r="A4" s="2" t="s">
        <v>12</v>
      </c>
      <c r="B4" s="3" t="s">
        <v>13</v>
      </c>
      <c r="C4" s="3" t="s">
        <v>14</v>
      </c>
    </row>
    <row r="5" spans="1:3" ht="99.95" customHeight="1" x14ac:dyDescent="0.25">
      <c r="A5" s="2" t="s">
        <v>15</v>
      </c>
      <c r="B5" s="3" t="s">
        <v>16</v>
      </c>
      <c r="C5" s="3" t="s">
        <v>17</v>
      </c>
    </row>
    <row r="6" spans="1:3" ht="99.95" customHeight="1" x14ac:dyDescent="0.25">
      <c r="A6" s="2" t="s">
        <v>18</v>
      </c>
      <c r="B6" s="3" t="s">
        <v>19</v>
      </c>
      <c r="C6" s="3" t="s">
        <v>20</v>
      </c>
    </row>
    <row r="7" spans="1:3" ht="99.95" customHeight="1" x14ac:dyDescent="0.25">
      <c r="A7" s="2" t="s">
        <v>21</v>
      </c>
      <c r="B7" s="3" t="s">
        <v>22</v>
      </c>
      <c r="C7" s="3" t="s">
        <v>23</v>
      </c>
    </row>
    <row r="8" spans="1:3" ht="99.95" customHeight="1" x14ac:dyDescent="0.25">
      <c r="A8" s="2" t="s">
        <v>21</v>
      </c>
      <c r="B8" s="3" t="s">
        <v>22</v>
      </c>
      <c r="C8" s="3" t="s">
        <v>24</v>
      </c>
    </row>
    <row r="9" spans="1:3" ht="99.95" customHeight="1" x14ac:dyDescent="0.25">
      <c r="A9" s="2" t="s">
        <v>21</v>
      </c>
      <c r="B9" s="3" t="s">
        <v>22</v>
      </c>
      <c r="C9" s="3" t="s">
        <v>25</v>
      </c>
    </row>
    <row r="10" spans="1:3" ht="99.95" customHeight="1" x14ac:dyDescent="0.25">
      <c r="A10" s="2" t="s">
        <v>21</v>
      </c>
      <c r="B10" s="3" t="s">
        <v>22</v>
      </c>
      <c r="C10" s="3" t="s">
        <v>26</v>
      </c>
    </row>
    <row r="11" spans="1:3" ht="99.95" customHeight="1" x14ac:dyDescent="0.25">
      <c r="A11" s="2" t="s">
        <v>27</v>
      </c>
      <c r="B11" s="3" t="s">
        <v>28</v>
      </c>
      <c r="C11" s="3" t="s">
        <v>29</v>
      </c>
    </row>
    <row r="12" spans="1:3" ht="99.95" customHeight="1" x14ac:dyDescent="0.25">
      <c r="A12" s="2" t="s">
        <v>30</v>
      </c>
      <c r="B12" s="3" t="s">
        <v>31</v>
      </c>
      <c r="C12" s="3" t="s">
        <v>32</v>
      </c>
    </row>
    <row r="13" spans="1:3" ht="99.95" customHeight="1" x14ac:dyDescent="0.25">
      <c r="A13" s="2" t="s">
        <v>33</v>
      </c>
      <c r="B13" s="3" t="s">
        <v>34</v>
      </c>
      <c r="C13" s="3" t="s">
        <v>35</v>
      </c>
    </row>
    <row r="14" spans="1:3" ht="99.95" customHeight="1" x14ac:dyDescent="0.25">
      <c r="A14" s="2" t="s">
        <v>36</v>
      </c>
      <c r="B14" s="3" t="s">
        <v>37</v>
      </c>
      <c r="C14" s="3" t="s">
        <v>38</v>
      </c>
    </row>
    <row r="15" spans="1:3" ht="99.95" customHeight="1" x14ac:dyDescent="0.25">
      <c r="A15" s="2" t="s">
        <v>36</v>
      </c>
      <c r="B15" s="3" t="s">
        <v>37</v>
      </c>
      <c r="C15" s="3" t="s">
        <v>39</v>
      </c>
    </row>
    <row r="16" spans="1:3" ht="99.95" customHeight="1" x14ac:dyDescent="0.25">
      <c r="A16" s="2" t="s">
        <v>40</v>
      </c>
      <c r="B16" s="3" t="s">
        <v>41</v>
      </c>
      <c r="C16" s="3" t="s">
        <v>42</v>
      </c>
    </row>
    <row r="17" spans="1:3" ht="99.95" customHeight="1" x14ac:dyDescent="0.25">
      <c r="A17" s="2" t="s">
        <v>43</v>
      </c>
      <c r="B17" s="3" t="s">
        <v>44</v>
      </c>
      <c r="C17" s="3" t="s">
        <v>45</v>
      </c>
    </row>
    <row r="18" spans="1:3" ht="99.95" customHeight="1" x14ac:dyDescent="0.25">
      <c r="A18" s="2" t="s">
        <v>46</v>
      </c>
      <c r="B18" s="3" t="s">
        <v>47</v>
      </c>
      <c r="C18" s="3" t="s">
        <v>48</v>
      </c>
    </row>
    <row r="19" spans="1:3" ht="99.95" customHeight="1" x14ac:dyDescent="0.25">
      <c r="A19" s="2" t="s">
        <v>49</v>
      </c>
      <c r="B19" s="3" t="s">
        <v>50</v>
      </c>
      <c r="C19" s="3" t="s">
        <v>51</v>
      </c>
    </row>
    <row r="20" spans="1:3" ht="99.95" customHeight="1" x14ac:dyDescent="0.25">
      <c r="A20" s="2" t="s">
        <v>52</v>
      </c>
      <c r="B20" s="3" t="s">
        <v>53</v>
      </c>
      <c r="C20" s="3" t="s">
        <v>54</v>
      </c>
    </row>
    <row r="21" spans="1:3" ht="99.95" customHeight="1" x14ac:dyDescent="0.25">
      <c r="A21" s="2" t="s">
        <v>52</v>
      </c>
      <c r="B21" s="3" t="s">
        <v>53</v>
      </c>
      <c r="C21" s="3" t="s">
        <v>55</v>
      </c>
    </row>
    <row r="22" spans="1:3" ht="99.95" customHeight="1" x14ac:dyDescent="0.25">
      <c r="A22" s="2" t="s">
        <v>56</v>
      </c>
      <c r="B22" s="3" t="s">
        <v>57</v>
      </c>
      <c r="C22" s="3" t="s">
        <v>58</v>
      </c>
    </row>
    <row r="23" spans="1:3" ht="99.95" customHeight="1" x14ac:dyDescent="0.25">
      <c r="A23" s="2" t="s">
        <v>59</v>
      </c>
      <c r="B23" s="3" t="s">
        <v>60</v>
      </c>
      <c r="C23" s="3" t="s">
        <v>61</v>
      </c>
    </row>
    <row r="24" spans="1:3" ht="99.95" customHeight="1" x14ac:dyDescent="0.25">
      <c r="A24" s="2" t="s">
        <v>62</v>
      </c>
      <c r="B24" s="3" t="s">
        <v>63</v>
      </c>
      <c r="C24" s="3" t="s">
        <v>64</v>
      </c>
    </row>
    <row r="25" spans="1:3" ht="99.95" customHeight="1" x14ac:dyDescent="0.25">
      <c r="A25" s="2" t="s">
        <v>65</v>
      </c>
      <c r="B25" s="3" t="s">
        <v>66</v>
      </c>
      <c r="C25" s="3" t="s">
        <v>67</v>
      </c>
    </row>
    <row r="26" spans="1:3" ht="99.95" customHeight="1" x14ac:dyDescent="0.25">
      <c r="A26" s="2" t="s">
        <v>68</v>
      </c>
      <c r="B26" s="3" t="s">
        <v>69</v>
      </c>
      <c r="C26" s="3" t="s">
        <v>70</v>
      </c>
    </row>
    <row r="27" spans="1:3" ht="99.95" customHeight="1" x14ac:dyDescent="0.25">
      <c r="A27" s="2" t="s">
        <v>71</v>
      </c>
      <c r="B27" s="3" t="s">
        <v>72</v>
      </c>
      <c r="C27" s="3" t="s">
        <v>73</v>
      </c>
    </row>
    <row r="28" spans="1:3" ht="99.95" customHeight="1" x14ac:dyDescent="0.25">
      <c r="A28" s="2" t="s">
        <v>71</v>
      </c>
      <c r="B28" s="3" t="s">
        <v>72</v>
      </c>
      <c r="C28" s="3" t="s">
        <v>74</v>
      </c>
    </row>
    <row r="29" spans="1:3" ht="99.95" customHeight="1" x14ac:dyDescent="0.25">
      <c r="A29" s="2" t="s">
        <v>75</v>
      </c>
      <c r="B29" s="3" t="s">
        <v>76</v>
      </c>
      <c r="C29" s="3" t="s">
        <v>77</v>
      </c>
    </row>
    <row r="30" spans="1:3" ht="99.95" customHeight="1" x14ac:dyDescent="0.25">
      <c r="A30" s="2" t="s">
        <v>78</v>
      </c>
      <c r="B30" s="3" t="s">
        <v>79</v>
      </c>
      <c r="C30" s="3" t="s">
        <v>80</v>
      </c>
    </row>
    <row r="31" spans="1:3" ht="99.95" customHeight="1" x14ac:dyDescent="0.25">
      <c r="A31" s="2" t="s">
        <v>81</v>
      </c>
      <c r="B31" s="3" t="s">
        <v>82</v>
      </c>
      <c r="C31" s="3" t="s">
        <v>83</v>
      </c>
    </row>
    <row r="32" spans="1:3" ht="99.95" customHeight="1" x14ac:dyDescent="0.25">
      <c r="A32" s="2" t="s">
        <v>84</v>
      </c>
      <c r="B32" s="3" t="s">
        <v>85</v>
      </c>
      <c r="C32" s="3" t="s">
        <v>86</v>
      </c>
    </row>
    <row r="33" spans="1:3" ht="99.95" customHeight="1" x14ac:dyDescent="0.25">
      <c r="A33" s="2" t="s">
        <v>87</v>
      </c>
      <c r="B33" s="3" t="s">
        <v>88</v>
      </c>
      <c r="C33" s="3" t="s">
        <v>89</v>
      </c>
    </row>
    <row r="34" spans="1:3" ht="99.95" customHeight="1" x14ac:dyDescent="0.25">
      <c r="A34" s="2" t="s">
        <v>90</v>
      </c>
      <c r="B34" s="3" t="s">
        <v>91</v>
      </c>
      <c r="C34" s="3" t="s">
        <v>92</v>
      </c>
    </row>
    <row r="35" spans="1:3" ht="99.95" customHeight="1" x14ac:dyDescent="0.25">
      <c r="A35" s="2" t="s">
        <v>93</v>
      </c>
      <c r="B35" s="3" t="s">
        <v>94</v>
      </c>
      <c r="C35" s="3" t="s">
        <v>95</v>
      </c>
    </row>
    <row r="36" spans="1:3" ht="99.95" customHeight="1" x14ac:dyDescent="0.25">
      <c r="A36" s="2" t="s">
        <v>96</v>
      </c>
      <c r="B36" s="3" t="s">
        <v>97</v>
      </c>
      <c r="C36" s="3" t="s">
        <v>98</v>
      </c>
    </row>
    <row r="37" spans="1:3" ht="99.95" customHeight="1" x14ac:dyDescent="0.25">
      <c r="A37" s="2" t="s">
        <v>99</v>
      </c>
      <c r="B37" s="3" t="s">
        <v>100</v>
      </c>
      <c r="C37" s="3" t="s">
        <v>101</v>
      </c>
    </row>
    <row r="38" spans="1:3" ht="99.95" customHeight="1" x14ac:dyDescent="0.25">
      <c r="A38" s="2" t="s">
        <v>102</v>
      </c>
      <c r="B38" s="3" t="s">
        <v>103</v>
      </c>
      <c r="C38" s="3" t="s">
        <v>104</v>
      </c>
    </row>
    <row r="39" spans="1:3" ht="99.95" customHeight="1" x14ac:dyDescent="0.25">
      <c r="A39" s="2" t="s">
        <v>105</v>
      </c>
      <c r="B39" s="3" t="s">
        <v>106</v>
      </c>
      <c r="C39" s="3" t="s">
        <v>107</v>
      </c>
    </row>
    <row r="40" spans="1:3" ht="99.95" customHeight="1" x14ac:dyDescent="0.25">
      <c r="A40" s="2" t="s">
        <v>108</v>
      </c>
      <c r="B40" s="3" t="s">
        <v>109</v>
      </c>
      <c r="C40" s="3" t="s">
        <v>110</v>
      </c>
    </row>
    <row r="41" spans="1:3" ht="99.95" customHeight="1" x14ac:dyDescent="0.25">
      <c r="A41" s="2" t="s">
        <v>111</v>
      </c>
      <c r="B41" s="3" t="s">
        <v>112</v>
      </c>
      <c r="C41" s="3" t="s">
        <v>113</v>
      </c>
    </row>
    <row r="42" spans="1:3" ht="99.95" customHeight="1" x14ac:dyDescent="0.25">
      <c r="A42" s="2" t="s">
        <v>114</v>
      </c>
      <c r="B42" s="3" t="s">
        <v>115</v>
      </c>
      <c r="C42" s="3" t="s">
        <v>116</v>
      </c>
    </row>
    <row r="43" spans="1:3" ht="99.95" customHeight="1" x14ac:dyDescent="0.25">
      <c r="A43" s="2" t="s">
        <v>114</v>
      </c>
      <c r="B43" s="3" t="s">
        <v>115</v>
      </c>
      <c r="C43" s="3" t="s">
        <v>117</v>
      </c>
    </row>
    <row r="44" spans="1:3" ht="99.95" customHeight="1" x14ac:dyDescent="0.25">
      <c r="A44" s="2" t="s">
        <v>114</v>
      </c>
      <c r="B44" s="3" t="s">
        <v>115</v>
      </c>
      <c r="C44" s="3" t="s">
        <v>118</v>
      </c>
    </row>
    <row r="45" spans="1:3" ht="99.95" customHeight="1" x14ac:dyDescent="0.25">
      <c r="A45" s="2" t="s">
        <v>119</v>
      </c>
      <c r="B45" s="3" t="s">
        <v>120</v>
      </c>
      <c r="C45" s="3" t="s">
        <v>121</v>
      </c>
    </row>
    <row r="46" spans="1:3" ht="99.95" customHeight="1" x14ac:dyDescent="0.25">
      <c r="A46" s="2" t="s">
        <v>122</v>
      </c>
      <c r="B46" s="3" t="s">
        <v>123</v>
      </c>
      <c r="C46" s="3" t="s">
        <v>124</v>
      </c>
    </row>
    <row r="47" spans="1:3" ht="99.95" customHeight="1" x14ac:dyDescent="0.25">
      <c r="A47" s="2" t="s">
        <v>125</v>
      </c>
      <c r="B47" s="3" t="s">
        <v>126</v>
      </c>
      <c r="C47" s="3" t="s">
        <v>127</v>
      </c>
    </row>
    <row r="48" spans="1:3" ht="99.95" customHeight="1" x14ac:dyDescent="0.25">
      <c r="A48" s="2" t="s">
        <v>128</v>
      </c>
      <c r="B48" s="3" t="s">
        <v>129</v>
      </c>
      <c r="C48" s="3" t="s">
        <v>130</v>
      </c>
    </row>
    <row r="49" spans="1:3" ht="99.95" customHeight="1" x14ac:dyDescent="0.25">
      <c r="A49" s="2" t="s">
        <v>131</v>
      </c>
      <c r="B49" s="3" t="s">
        <v>132</v>
      </c>
      <c r="C49" s="3" t="s">
        <v>133</v>
      </c>
    </row>
    <row r="50" spans="1:3" ht="99.95" customHeight="1" x14ac:dyDescent="0.25">
      <c r="A50" s="2" t="s">
        <v>134</v>
      </c>
      <c r="B50" s="3" t="s">
        <v>135</v>
      </c>
      <c r="C50" s="3" t="s">
        <v>136</v>
      </c>
    </row>
    <row r="51" spans="1:3" ht="99.95" customHeight="1" x14ac:dyDescent="0.25">
      <c r="A51" s="2" t="s">
        <v>137</v>
      </c>
      <c r="B51" s="3" t="s">
        <v>138</v>
      </c>
      <c r="C51" s="3" t="s">
        <v>139</v>
      </c>
    </row>
    <row r="52" spans="1:3" ht="99.95" customHeight="1" x14ac:dyDescent="0.25">
      <c r="A52" s="2" t="s">
        <v>140</v>
      </c>
      <c r="B52" s="3" t="s">
        <v>141</v>
      </c>
      <c r="C52" s="3" t="s">
        <v>142</v>
      </c>
    </row>
    <row r="53" spans="1:3" ht="99.95" customHeight="1" x14ac:dyDescent="0.25">
      <c r="A53" s="2" t="s">
        <v>143</v>
      </c>
      <c r="B53" s="3" t="s">
        <v>144</v>
      </c>
      <c r="C53" s="3" t="s">
        <v>145</v>
      </c>
    </row>
    <row r="54" spans="1:3" ht="99.95" customHeight="1" x14ac:dyDescent="0.25">
      <c r="A54" s="2" t="s">
        <v>143</v>
      </c>
      <c r="B54" s="3" t="s">
        <v>144</v>
      </c>
      <c r="C54" s="3" t="s">
        <v>146</v>
      </c>
    </row>
    <row r="55" spans="1:3" ht="99.95" customHeight="1" x14ac:dyDescent="0.25">
      <c r="A55" s="2" t="s">
        <v>147</v>
      </c>
      <c r="B55" s="3" t="s">
        <v>148</v>
      </c>
      <c r="C55" s="3" t="s">
        <v>149</v>
      </c>
    </row>
    <row r="56" spans="1:3" ht="99.95" customHeight="1" x14ac:dyDescent="0.25">
      <c r="A56" s="2" t="s">
        <v>150</v>
      </c>
      <c r="B56" s="3" t="s">
        <v>151</v>
      </c>
      <c r="C56" s="3" t="s">
        <v>152</v>
      </c>
    </row>
    <row r="57" spans="1:3" ht="99.95" customHeight="1" x14ac:dyDescent="0.25">
      <c r="A57" s="2" t="s">
        <v>153</v>
      </c>
      <c r="B57" s="3" t="s">
        <v>154</v>
      </c>
      <c r="C57" s="3" t="s">
        <v>155</v>
      </c>
    </row>
    <row r="58" spans="1:3" ht="99.95" customHeight="1" x14ac:dyDescent="0.25">
      <c r="A58" s="2" t="s">
        <v>156</v>
      </c>
      <c r="B58" s="3" t="s">
        <v>157</v>
      </c>
      <c r="C58" s="3" t="s">
        <v>158</v>
      </c>
    </row>
    <row r="59" spans="1:3" ht="99.95" customHeight="1" x14ac:dyDescent="0.25">
      <c r="A59" s="2" t="s">
        <v>159</v>
      </c>
      <c r="B59" s="3" t="s">
        <v>160</v>
      </c>
      <c r="C59" s="3" t="s">
        <v>161</v>
      </c>
    </row>
    <row r="60" spans="1:3" ht="99.95" customHeight="1" x14ac:dyDescent="0.25">
      <c r="A60" s="2" t="s">
        <v>162</v>
      </c>
      <c r="B60" s="3" t="s">
        <v>163</v>
      </c>
      <c r="C60" s="3" t="s">
        <v>164</v>
      </c>
    </row>
    <row r="61" spans="1:3" ht="99.95" customHeight="1" x14ac:dyDescent="0.25">
      <c r="A61" s="2" t="s">
        <v>165</v>
      </c>
      <c r="B61" s="3" t="s">
        <v>166</v>
      </c>
      <c r="C61" s="3" t="s">
        <v>167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953F7-C023-4DE8-B63B-BA9820E89698}">
  <sheetPr codeName="Sheet5"/>
  <dimension ref="A1"/>
  <sheetViews>
    <sheetView workbookViewId="0">
      <selection activeCell="F26" sqref="F26"/>
    </sheetView>
  </sheetViews>
  <sheetFormatPr defaultRowHeight="15" x14ac:dyDescent="0.25"/>
  <cols>
    <col min="1" max="16384" width="9.140625" style="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Sheet1</vt:lpstr>
      <vt:lpstr>DATA</vt:lpstr>
      <vt:lpstr>Worksheet</vt:lpstr>
      <vt:lpstr>Dashboard</vt:lpstr>
      <vt:lpstr>Sellers</vt:lpstr>
      <vt:lpstr>images</vt:lpstr>
      <vt:lpstr>states</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 MUSTAFA BOLAT</dc:creator>
  <cp:lastModifiedBy>Nasip Ahmet</cp:lastModifiedBy>
  <dcterms:created xsi:type="dcterms:W3CDTF">2021-07-18T10:06:19Z</dcterms:created>
  <dcterms:modified xsi:type="dcterms:W3CDTF">2024-05-17T17:39:59Z</dcterms:modified>
</cp:coreProperties>
</file>