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1.MSc Engineering Course\4. Railway System Engineering\Thesis\Railway Accidents\0. Accident Data\Accident Analysis\"/>
    </mc:Choice>
  </mc:AlternateContent>
  <bookViews>
    <workbookView xWindow="3732" yWindow="3396" windowWidth="17280" windowHeight="8964" firstSheet="4" activeTab="9"/>
  </bookViews>
  <sheets>
    <sheet name="Annual Distribution" sheetId="6" r:id="rId1"/>
    <sheet name="Accident Types" sheetId="7" r:id="rId2"/>
    <sheet name="YWDAT" sheetId="8" state="hidden" r:id="rId3"/>
    <sheet name="Location of Accidents" sheetId="9" r:id="rId4"/>
    <sheet name="Type of Line" sheetId="13" r:id="rId5"/>
    <sheet name="Season" sheetId="10" r:id="rId6"/>
    <sheet name="Types of Train" sheetId="11" r:id="rId7"/>
    <sheet name="Passenager Trains" sheetId="14" state="hidden" r:id="rId8"/>
    <sheet name="Signal Defects" sheetId="12" r:id="rId9"/>
    <sheet name="Mechanical Causes " sheetId="15" r:id="rId10"/>
    <sheet name="Cost of Damage" sheetId="16" r:id="rId11"/>
    <sheet name="Severity" sheetId="17" r:id="rId12"/>
  </sheets>
  <externalReferences>
    <externalReference r:id="rId1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17" l="1"/>
  <c r="H28" i="17"/>
  <c r="G28" i="17"/>
  <c r="F28" i="17"/>
  <c r="E28" i="17"/>
  <c r="D24" i="17"/>
  <c r="D25" i="17" s="1"/>
  <c r="D26" i="17" s="1"/>
  <c r="D27" i="17" s="1"/>
  <c r="D23" i="17"/>
  <c r="I19" i="17"/>
  <c r="H19" i="17"/>
  <c r="G19" i="17"/>
  <c r="F19" i="17"/>
  <c r="E19" i="17"/>
  <c r="D14" i="17"/>
  <c r="D15" i="17" s="1"/>
  <c r="D16" i="17" s="1"/>
  <c r="D17" i="17" s="1"/>
  <c r="D18" i="17" s="1"/>
  <c r="H28" i="16"/>
  <c r="G28" i="16"/>
  <c r="F28" i="16"/>
  <c r="E28" i="16"/>
  <c r="D23" i="16"/>
  <c r="D24" i="16" s="1"/>
  <c r="D25" i="16" s="1"/>
  <c r="D26" i="16" s="1"/>
  <c r="D27" i="16" s="1"/>
  <c r="H19" i="16"/>
  <c r="G19" i="16"/>
  <c r="F19" i="16"/>
  <c r="E19" i="16"/>
  <c r="D14" i="16"/>
  <c r="D15" i="16" s="1"/>
  <c r="D16" i="16" s="1"/>
  <c r="D17" i="16" s="1"/>
  <c r="D18" i="16" s="1"/>
  <c r="G31" i="11"/>
  <c r="F31" i="11"/>
  <c r="E31" i="11"/>
  <c r="D26" i="11"/>
  <c r="D27" i="11" s="1"/>
  <c r="D28" i="11" s="1"/>
  <c r="D29" i="11" s="1"/>
  <c r="D30" i="11" s="1"/>
  <c r="G22" i="11"/>
  <c r="F22" i="11"/>
  <c r="E22" i="11"/>
  <c r="D17" i="11"/>
  <c r="D18" i="11" s="1"/>
  <c r="D19" i="11" s="1"/>
  <c r="D20" i="11" s="1"/>
  <c r="D21" i="11" s="1"/>
  <c r="F24" i="13"/>
  <c r="E24" i="13"/>
  <c r="F17" i="13"/>
  <c r="E17" i="13"/>
  <c r="G34" i="9"/>
  <c r="F34" i="9"/>
  <c r="G33" i="9"/>
  <c r="F33" i="9"/>
  <c r="E33" i="9"/>
  <c r="D28" i="9"/>
  <c r="D29" i="9" s="1"/>
  <c r="D30" i="9" s="1"/>
  <c r="D31" i="9" s="1"/>
  <c r="D32" i="9" s="1"/>
  <c r="G23" i="9"/>
  <c r="G24" i="9" s="1"/>
  <c r="F23" i="9"/>
  <c r="F24" i="9" s="1"/>
  <c r="E23" i="9"/>
  <c r="D18" i="9"/>
  <c r="D19" i="9" s="1"/>
  <c r="D20" i="9" s="1"/>
  <c r="D21" i="9" s="1"/>
  <c r="D22" i="9" s="1"/>
  <c r="I32" i="7"/>
  <c r="H32" i="7"/>
  <c r="G32" i="7"/>
  <c r="I31" i="7"/>
  <c r="H31" i="7"/>
  <c r="G31" i="7"/>
  <c r="F31" i="7"/>
  <c r="F32" i="7" s="1"/>
  <c r="E31" i="7"/>
  <c r="D26" i="7"/>
  <c r="D27" i="7" s="1"/>
  <c r="D28" i="7" s="1"/>
  <c r="D29" i="7" s="1"/>
  <c r="D30" i="7" s="1"/>
  <c r="H21" i="7"/>
  <c r="H22" i="7" s="1"/>
  <c r="G21" i="7"/>
  <c r="G22" i="7" s="1"/>
  <c r="F21" i="7"/>
  <c r="F22" i="7" s="1"/>
  <c r="E21" i="7"/>
  <c r="D17" i="7"/>
  <c r="D18" i="7" s="1"/>
  <c r="D19" i="7" s="1"/>
  <c r="D20" i="7" s="1"/>
  <c r="D16" i="7"/>
  <c r="F27" i="6"/>
  <c r="F26" i="6"/>
  <c r="F25" i="6"/>
  <c r="F24" i="6"/>
  <c r="D24" i="6"/>
  <c r="D25" i="6" s="1"/>
  <c r="D26" i="6" s="1"/>
  <c r="D27" i="6" s="1"/>
  <c r="F23" i="6"/>
  <c r="D23" i="6"/>
  <c r="F22" i="6"/>
  <c r="F19" i="6" l="1"/>
  <c r="F18" i="6"/>
  <c r="F17" i="6"/>
  <c r="F16" i="6"/>
  <c r="D16" i="6"/>
  <c r="D17" i="6" s="1"/>
  <c r="D18" i="6" s="1"/>
  <c r="D19" i="6" s="1"/>
  <c r="F15" i="6"/>
  <c r="D15" i="6"/>
  <c r="F14" i="6"/>
  <c r="I9" i="17" l="1"/>
  <c r="I10" i="17" s="1"/>
  <c r="H9" i="17"/>
  <c r="H10" i="17" s="1"/>
  <c r="G9" i="17"/>
  <c r="G10" i="17" s="1"/>
  <c r="F9" i="17"/>
  <c r="F10" i="17" s="1"/>
  <c r="E9" i="17"/>
  <c r="D4" i="17"/>
  <c r="D5" i="17" s="1"/>
  <c r="D6" i="17" s="1"/>
  <c r="D7" i="17" s="1"/>
  <c r="D8" i="17" s="1"/>
  <c r="G9" i="16"/>
  <c r="G10" i="16" s="1"/>
  <c r="H9" i="16"/>
  <c r="F9" i="16"/>
  <c r="F10" i="16" s="1"/>
  <c r="E9" i="16"/>
  <c r="D4" i="16"/>
  <c r="D5" i="16" s="1"/>
  <c r="D6" i="16" s="1"/>
  <c r="D7" i="16" s="1"/>
  <c r="D8" i="16" s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3" i="14"/>
  <c r="D21" i="14"/>
  <c r="D3" i="13" a="1"/>
  <c r="D3" i="13" s="1"/>
  <c r="F11" i="13"/>
  <c r="E11" i="13"/>
  <c r="F7" i="6"/>
  <c r="F8" i="6"/>
  <c r="F9" i="6"/>
  <c r="F10" i="6"/>
  <c r="F11" i="6"/>
  <c r="F6" i="6"/>
  <c r="E12" i="11"/>
  <c r="H12" i="11"/>
  <c r="G12" i="11"/>
  <c r="F12" i="11"/>
  <c r="D7" i="11"/>
  <c r="D8" i="11" s="1"/>
  <c r="D9" i="11" s="1"/>
  <c r="D10" i="11" s="1"/>
  <c r="D11" i="11" s="1"/>
  <c r="E13" i="9"/>
  <c r="G13" i="9"/>
  <c r="F13" i="9"/>
  <c r="D8" i="9"/>
  <c r="D9" i="9" s="1"/>
  <c r="D10" i="9" s="1"/>
  <c r="D11" i="9" s="1"/>
  <c r="D12" i="9" s="1"/>
  <c r="D6" i="8"/>
  <c r="D7" i="8" s="1"/>
  <c r="D8" i="8" s="1"/>
  <c r="D9" i="8" s="1"/>
  <c r="D10" i="8" s="1"/>
  <c r="E12" i="13" l="1"/>
  <c r="F12" i="13"/>
  <c r="H13" i="11"/>
  <c r="G13" i="11"/>
  <c r="F13" i="11"/>
  <c r="F14" i="9"/>
  <c r="G14" i="9"/>
  <c r="F11" i="7"/>
  <c r="F12" i="7" s="1"/>
  <c r="G11" i="7"/>
  <c r="G12" i="7" s="1"/>
  <c r="H11" i="7"/>
  <c r="H12" i="7" s="1"/>
  <c r="I11" i="7"/>
  <c r="I12" i="7" s="1"/>
  <c r="J11" i="7"/>
  <c r="J12" i="7" s="1"/>
  <c r="D6" i="7" l="1"/>
  <c r="D7" i="7" s="1"/>
  <c r="D8" i="7" s="1"/>
  <c r="D9" i="7" s="1"/>
  <c r="D10" i="7" s="1"/>
  <c r="D7" i="6"/>
  <c r="D8" i="6" s="1"/>
  <c r="D9" i="6" s="1"/>
  <c r="D10" i="6" s="1"/>
  <c r="D11" i="6" s="1"/>
  <c r="E3" i="1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<sst xmlns="http://schemas.openxmlformats.org/spreadsheetml/2006/main" count="258" uniqueCount="89">
  <si>
    <t>Sr No</t>
  </si>
  <si>
    <t>Year</t>
  </si>
  <si>
    <t>No of Accidents</t>
  </si>
  <si>
    <t xml:space="preserve">  </t>
  </si>
  <si>
    <t>Derailments</t>
  </si>
  <si>
    <t>Collisions</t>
  </si>
  <si>
    <t>Collisions at LC</t>
  </si>
  <si>
    <t>Fire Accidents</t>
  </si>
  <si>
    <t xml:space="preserve">Overshooting </t>
  </si>
  <si>
    <t>Total</t>
  </si>
  <si>
    <t>Percentage</t>
  </si>
  <si>
    <t>Percentages</t>
  </si>
  <si>
    <t>Accidents at Track</t>
  </si>
  <si>
    <t>Accidents in Station Limits</t>
  </si>
  <si>
    <t>Passenager</t>
  </si>
  <si>
    <t>Good</t>
  </si>
  <si>
    <t>Other Train</t>
  </si>
  <si>
    <t>Branch Line</t>
  </si>
  <si>
    <t>Main Line</t>
  </si>
  <si>
    <t>LLM  to RWP</t>
  </si>
  <si>
    <t>SRQ to LLM</t>
  </si>
  <si>
    <t>TXLC to HVN</t>
  </si>
  <si>
    <t>BSL to RWP</t>
  </si>
  <si>
    <t>Section</t>
  </si>
  <si>
    <t xml:space="preserve">Total </t>
  </si>
  <si>
    <t xml:space="preserve">Month </t>
  </si>
  <si>
    <t>Winter</t>
  </si>
  <si>
    <t>Spring</t>
  </si>
  <si>
    <t>Summer</t>
  </si>
  <si>
    <t>Autam</t>
  </si>
  <si>
    <t>Season</t>
  </si>
  <si>
    <t>Lalamusa Express</t>
  </si>
  <si>
    <t>Tezgam</t>
  </si>
  <si>
    <t>Millat Express</t>
  </si>
  <si>
    <t>Sandal Express</t>
  </si>
  <si>
    <t>Islamabad Express</t>
  </si>
  <si>
    <t>Awam Express</t>
  </si>
  <si>
    <t xml:space="preserve"> Pakistan Express</t>
  </si>
  <si>
    <t>Mehr Express</t>
  </si>
  <si>
    <t>Hazara Express</t>
  </si>
  <si>
    <t>Khybermail</t>
  </si>
  <si>
    <t>Rawal Express</t>
  </si>
  <si>
    <t>Subak Kharam</t>
  </si>
  <si>
    <t>Kohat Express</t>
  </si>
  <si>
    <t>Rawalpindi Passenger</t>
  </si>
  <si>
    <t>Jaffar Expess</t>
  </si>
  <si>
    <t>Rahman Baba</t>
  </si>
  <si>
    <t>Green Line</t>
  </si>
  <si>
    <t>Mianwali Express</t>
  </si>
  <si>
    <t>Mechanical Defects</t>
  </si>
  <si>
    <t>No</t>
  </si>
  <si>
    <t>Cause Damge to PR</t>
  </si>
  <si>
    <t>Cost of Damage</t>
  </si>
  <si>
    <t>No Damge to PR</t>
  </si>
  <si>
    <t>No of Deaths</t>
  </si>
  <si>
    <t>No of Injuries</t>
  </si>
  <si>
    <t xml:space="preserve">No Casulties </t>
  </si>
  <si>
    <t xml:space="preserve">Casulties </t>
  </si>
  <si>
    <t>Rawalpindi Division</t>
  </si>
  <si>
    <t>Peshwar  Division</t>
  </si>
  <si>
    <t>Quetta  Division</t>
  </si>
  <si>
    <t xml:space="preserve">PSC -TXLC </t>
  </si>
  <si>
    <t>Jhand -Kundian</t>
  </si>
  <si>
    <t>QTA- BLN</t>
  </si>
  <si>
    <t>QTA- DLH-ZHN</t>
  </si>
  <si>
    <t>CHM- QTA</t>
  </si>
  <si>
    <t>N0 of Accidents</t>
  </si>
  <si>
    <r>
      <t xml:space="preserve"> </t>
    </r>
    <r>
      <rPr>
        <sz val="10"/>
        <rFont val="Times New Roman"/>
        <family val="1"/>
      </rPr>
      <t>Wear and Tear of Wheel</t>
    </r>
  </si>
  <si>
    <t xml:space="preserve">
Fresh breakage of buffer rod of leading coach
</t>
  </si>
  <si>
    <r>
      <rPr>
        <sz val="10"/>
        <rFont val="Times New Roman"/>
        <family val="1"/>
      </rPr>
      <t>Bolster spring of suspension broken</t>
    </r>
    <r>
      <rPr>
        <b/>
        <sz val="10"/>
        <rFont val="Times New Roman"/>
        <family val="1"/>
      </rPr>
      <t xml:space="preserve">
</t>
    </r>
  </si>
  <si>
    <r>
      <t xml:space="preserve"> </t>
    </r>
    <r>
      <rPr>
        <sz val="10"/>
        <rFont val="Times New Roman"/>
        <family val="1"/>
      </rPr>
      <t xml:space="preserve"> Failure of axle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of wagon</t>
    </r>
  </si>
  <si>
    <t>Brake block of dead locomotive  fallen down in points and broken the point</t>
  </si>
  <si>
    <t>Pivot pin of coach broken</t>
  </si>
  <si>
    <t xml:space="preserve">  Spring of shackle  broken</t>
  </si>
  <si>
    <t xml:space="preserve">Broken hanger bolt  </t>
  </si>
  <si>
    <t>Hot axle</t>
  </si>
  <si>
    <t>Bent Axle</t>
  </si>
  <si>
    <t>Warm Box</t>
  </si>
  <si>
    <t xml:space="preserve">Low buffer height </t>
  </si>
  <si>
    <t>Shifted Springs</t>
  </si>
  <si>
    <t xml:space="preserve">Fresh Breakage of axle box </t>
  </si>
  <si>
    <t>Short Circuits</t>
  </si>
  <si>
    <t>Power Supply Problems</t>
  </si>
  <si>
    <t>Mechanical Failures</t>
  </si>
  <si>
    <t>Environmental Factors:</t>
  </si>
  <si>
    <t>Human Error</t>
  </si>
  <si>
    <t>Age and Infrastructure Condition</t>
  </si>
  <si>
    <t>Point Gaping</t>
  </si>
  <si>
    <t>cause of accidents due to signal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</si>
</sst>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>
    <font>
      <sz val="11"/>
      <name val="Calibri"/>
    </font>
    <font>
      <u/>
      <sz val="11"/>
      <color rgb="FF0463C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8"/>
      <name val="Calibri"/>
      <family val="2"/>
    </font>
    <font>
      <b/>
      <sz val="11"/>
      <name val="Calibri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/>
    </xf>
  </cellStyleXfs>
  <cellXfs count="96">
    <xf numFmtId="0" fontId="0" fillId="0" borderId="0" xfId="0">
      <alignment vertical="center"/>
    </xf>
    <xf numFmtId="0" fontId="0" fillId="0" borderId="0" xfId="0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center" vertical="center" wrapText="1"/>
    </xf>
    <xf numFmtId="0" fontId="0" fillId="0" borderId="22" xfId="0" applyBorder="1">
      <alignment vertical="center"/>
    </xf>
    <xf numFmtId="0" fontId="0" fillId="0" borderId="22" xfId="0" applyBorder="1" applyAlignment="1">
      <alignment vertical="top"/>
    </xf>
    <xf numFmtId="0" fontId="5" fillId="0" borderId="2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0" fillId="0" borderId="3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35" xfId="0" applyBorder="1" applyAlignment="1">
      <alignment vertical="top"/>
    </xf>
    <xf numFmtId="0" fontId="5" fillId="0" borderId="31" xfId="0" applyFont="1" applyBorder="1" applyAlignment="1">
      <alignment horizontal="center" vertical="center" wrapText="1"/>
    </xf>
    <xf numFmtId="0" fontId="0" fillId="0" borderId="36" xfId="0" applyBorder="1" applyAlignment="1">
      <alignment vertical="top"/>
    </xf>
    <xf numFmtId="1" fontId="4" fillId="0" borderId="6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4" fillId="0" borderId="35" xfId="0" applyFont="1" applyBorder="1" applyAlignment="1">
      <alignment horizontal="left" vertical="top" wrapText="1"/>
    </xf>
    <xf numFmtId="1" fontId="4" fillId="0" borderId="43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0" borderId="2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www.wps.cn/officeDocument/2020/cellImage" Target="NUL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</a:t>
            </a:r>
            <a:r>
              <a:rPr lang="en-US" baseline="0"/>
              <a:t> wise Distribution of Accidents Types in Rawalpindi Divisions of PR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YWDAT!$E$4</c:f>
              <c:strCache>
                <c:ptCount val="1"/>
                <c:pt idx="0">
                  <c:v>Derailments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2016</c:v>
              </c:pt>
              <c:pt idx="1">
                <c:v>2017</c:v>
              </c:pt>
              <c:pt idx="2">
                <c:v>2018</c:v>
              </c:pt>
              <c:pt idx="3">
                <c:v>2019</c:v>
              </c:pt>
              <c:pt idx="4">
                <c:v>2020</c:v>
              </c:pt>
              <c:pt idx="5">
                <c:v>2021</c:v>
              </c:pt>
            </c:strLit>
          </c:cat>
          <c:val>
            <c:numRef>
              <c:f>YWDAT!$E$5:$E$10</c:f>
              <c:numCache>
                <c:formatCode>General</c:formatCode>
                <c:ptCount val="6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8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14-4CA2-A64E-65CCCEA5CC38}"/>
            </c:ext>
          </c:extLst>
        </c:ser>
        <c:ser>
          <c:idx val="1"/>
          <c:order val="1"/>
          <c:tx>
            <c:strRef>
              <c:f>YWDAT!$F$4</c:f>
              <c:strCache>
                <c:ptCount val="1"/>
                <c:pt idx="0">
                  <c:v>Collisions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2016</c:v>
              </c:pt>
              <c:pt idx="1">
                <c:v>2017</c:v>
              </c:pt>
              <c:pt idx="2">
                <c:v>2018</c:v>
              </c:pt>
              <c:pt idx="3">
                <c:v>2019</c:v>
              </c:pt>
              <c:pt idx="4">
                <c:v>2020</c:v>
              </c:pt>
              <c:pt idx="5">
                <c:v>2021</c:v>
              </c:pt>
            </c:strLit>
          </c:cat>
          <c:val>
            <c:numRef>
              <c:f>YWDAT!$F$5:$F$10</c:f>
              <c:numCache>
                <c:formatCode>General</c:formatCode>
                <c:ptCount val="6"/>
                <c:pt idx="0">
                  <c:v>4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14-4CA2-A64E-65CCCEA5CC38}"/>
            </c:ext>
          </c:extLst>
        </c:ser>
        <c:ser>
          <c:idx val="2"/>
          <c:order val="2"/>
          <c:tx>
            <c:strRef>
              <c:f>YWDAT!$G$4</c:f>
              <c:strCache>
                <c:ptCount val="1"/>
                <c:pt idx="0">
                  <c:v>Collisions at LC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2016</c:v>
              </c:pt>
              <c:pt idx="1">
                <c:v>2017</c:v>
              </c:pt>
              <c:pt idx="2">
                <c:v>2018</c:v>
              </c:pt>
              <c:pt idx="3">
                <c:v>2019</c:v>
              </c:pt>
              <c:pt idx="4">
                <c:v>2020</c:v>
              </c:pt>
              <c:pt idx="5">
                <c:v>2021</c:v>
              </c:pt>
            </c:strLit>
          </c:cat>
          <c:val>
            <c:numRef>
              <c:f>YWDAT!$G$5:$G$10</c:f>
              <c:numCache>
                <c:formatCode>General</c:formatCode>
                <c:ptCount val="6"/>
                <c:pt idx="0">
                  <c:v>9</c:v>
                </c:pt>
                <c:pt idx="1">
                  <c:v>0</c:v>
                </c:pt>
                <c:pt idx="2">
                  <c:v>3</c:v>
                </c:pt>
                <c:pt idx="3">
                  <c:v>8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14-4CA2-A64E-65CCCEA5CC38}"/>
            </c:ext>
          </c:extLst>
        </c:ser>
        <c:ser>
          <c:idx val="3"/>
          <c:order val="3"/>
          <c:tx>
            <c:strRef>
              <c:f>YWDAT!$H$4</c:f>
              <c:strCache>
                <c:ptCount val="1"/>
                <c:pt idx="0">
                  <c:v>Fire Accidents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2016</c:v>
              </c:pt>
              <c:pt idx="1">
                <c:v>2017</c:v>
              </c:pt>
              <c:pt idx="2">
                <c:v>2018</c:v>
              </c:pt>
              <c:pt idx="3">
                <c:v>2019</c:v>
              </c:pt>
              <c:pt idx="4">
                <c:v>2020</c:v>
              </c:pt>
              <c:pt idx="5">
                <c:v>2021</c:v>
              </c:pt>
            </c:strLit>
          </c:cat>
          <c:val>
            <c:numRef>
              <c:f>YWDAT!$H$5:$H$10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14-4CA2-A64E-65CCCEA5CC38}"/>
            </c:ext>
          </c:extLst>
        </c:ser>
        <c:ser>
          <c:idx val="4"/>
          <c:order val="4"/>
          <c:tx>
            <c:strRef>
              <c:f>YWDAT!$I$4</c:f>
              <c:strCache>
                <c:ptCount val="1"/>
                <c:pt idx="0">
                  <c:v>Overshooting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2016</c:v>
              </c:pt>
              <c:pt idx="1">
                <c:v>2017</c:v>
              </c:pt>
              <c:pt idx="2">
                <c:v>2018</c:v>
              </c:pt>
              <c:pt idx="3">
                <c:v>2019</c:v>
              </c:pt>
              <c:pt idx="4">
                <c:v>2020</c:v>
              </c:pt>
              <c:pt idx="5">
                <c:v>2021</c:v>
              </c:pt>
            </c:strLit>
          </c:cat>
          <c:val>
            <c:numRef>
              <c:f>YWDAT!$I$5:$I$10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14-4CA2-A64E-65CCCEA5C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505576"/>
        <c:axId val="523509496"/>
      </c:barChart>
      <c:catAx>
        <c:axId val="523505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9496"/>
        <c:crosses val="autoZero"/>
        <c:auto val="1"/>
        <c:lblAlgn val="ctr"/>
        <c:lblOffset val="100"/>
        <c:noMultiLvlLbl val="0"/>
      </c:catAx>
      <c:valAx>
        <c:axId val="52350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Accidents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5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Accidents</a:t>
            </a:r>
            <a:r>
              <a:rPr lang="en-US" baseline="0"/>
              <a:t> Vs Passenager Trains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'Passenager Trains'!$C$3:$C$20</c:f>
              <c:strCache>
                <c:ptCount val="18"/>
                <c:pt idx="0">
                  <c:v>Awam Express</c:v>
                </c:pt>
                <c:pt idx="1">
                  <c:v>Green Line</c:v>
                </c:pt>
                <c:pt idx="2">
                  <c:v>Hazara Express</c:v>
                </c:pt>
                <c:pt idx="3">
                  <c:v>Islamabad Express</c:v>
                </c:pt>
                <c:pt idx="4">
                  <c:v>Jaffar Expess</c:v>
                </c:pt>
                <c:pt idx="5">
                  <c:v>Khybermail</c:v>
                </c:pt>
                <c:pt idx="6">
                  <c:v>Kohat Express</c:v>
                </c:pt>
                <c:pt idx="7">
                  <c:v>Lalamusa Express</c:v>
                </c:pt>
                <c:pt idx="8">
                  <c:v>Mehr Express</c:v>
                </c:pt>
                <c:pt idx="9">
                  <c:v>Mianwali Express</c:v>
                </c:pt>
                <c:pt idx="10">
                  <c:v>Millat Express</c:v>
                </c:pt>
                <c:pt idx="11">
                  <c:v> Pakistan Express</c:v>
                </c:pt>
                <c:pt idx="12">
                  <c:v>Rahman Baba</c:v>
                </c:pt>
                <c:pt idx="13">
                  <c:v>Rawal Express</c:v>
                </c:pt>
                <c:pt idx="14">
                  <c:v>Rawalpindi Passenger</c:v>
                </c:pt>
                <c:pt idx="15">
                  <c:v>Sandal Express</c:v>
                </c:pt>
                <c:pt idx="16">
                  <c:v>Subak Kharam</c:v>
                </c:pt>
                <c:pt idx="17">
                  <c:v>Tezgam</c:v>
                </c:pt>
              </c:strCache>
            </c:strRef>
          </c:cat>
          <c:val>
            <c:numRef>
              <c:f>'Passenager Trains'!$D$3:$D$20</c:f>
              <c:numCache>
                <c:formatCode>General</c:formatCode>
                <c:ptCount val="18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1</c:v>
                </c:pt>
                <c:pt idx="8">
                  <c:v>5</c:v>
                </c:pt>
                <c:pt idx="9">
                  <c:v>2</c:v>
                </c:pt>
                <c:pt idx="10">
                  <c:v>6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5</c:v>
                </c:pt>
                <c:pt idx="15">
                  <c:v>3</c:v>
                </c:pt>
                <c:pt idx="16">
                  <c:v>2</c:v>
                </c:pt>
                <c:pt idx="1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85-4356-B03F-6EB324EA8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0"/>
        <c:overlap val="100"/>
        <c:axId val="661810968"/>
        <c:axId val="661808672"/>
      </c:barChart>
      <c:catAx>
        <c:axId val="661810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Type of Train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808672"/>
        <c:crosses val="autoZero"/>
        <c:auto val="1"/>
        <c:lblAlgn val="ctr"/>
        <c:lblOffset val="100"/>
        <c:noMultiLvlLbl val="0"/>
      </c:catAx>
      <c:valAx>
        <c:axId val="66180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Accidents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810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90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Accidents vs Passenager Trains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AF-42D4-BB9F-E8A7FB0836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AF-42D4-BB9F-E8A7FB0836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AAF-42D4-BB9F-E8A7FB0836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C16-4BF6-9A1D-F268AFFBF65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C16-4BF6-9A1D-F268AFFBF65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C16-4BF6-9A1D-F268AFFBF65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C16-4BF6-9A1D-F268AFFBF65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C16-4BF6-9A1D-F268AFFBF65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C16-4BF6-9A1D-F268AFFBF65D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C16-4BF6-9A1D-F268AFFBF65D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C16-4BF6-9A1D-F268AFFBF65D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C16-4BF6-9A1D-F268AFFBF65D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C16-4BF6-9A1D-F268AFFBF65D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C16-4BF6-9A1D-F268AFFBF65D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C16-4BF6-9A1D-F268AFFBF65D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C16-4BF6-9A1D-F268AFFBF65D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C16-4BF6-9A1D-F268AFFBF65D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C16-4BF6-9A1D-F268AFFBF65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'Passenager Trains'!$C$3:$C$20</c:f>
              <c:strCache>
                <c:ptCount val="18"/>
                <c:pt idx="0">
                  <c:v>Awam Express</c:v>
                </c:pt>
                <c:pt idx="1">
                  <c:v>Green Line</c:v>
                </c:pt>
                <c:pt idx="2">
                  <c:v>Hazara Express</c:v>
                </c:pt>
                <c:pt idx="3">
                  <c:v>Islamabad Express</c:v>
                </c:pt>
                <c:pt idx="4">
                  <c:v>Jaffar Expess</c:v>
                </c:pt>
                <c:pt idx="5">
                  <c:v>Khybermail</c:v>
                </c:pt>
                <c:pt idx="6">
                  <c:v>Kohat Express</c:v>
                </c:pt>
                <c:pt idx="7">
                  <c:v>Lalamusa Express</c:v>
                </c:pt>
                <c:pt idx="8">
                  <c:v>Mehr Express</c:v>
                </c:pt>
                <c:pt idx="9">
                  <c:v>Mianwali Express</c:v>
                </c:pt>
                <c:pt idx="10">
                  <c:v>Millat Express</c:v>
                </c:pt>
                <c:pt idx="11">
                  <c:v> Pakistan Express</c:v>
                </c:pt>
                <c:pt idx="12">
                  <c:v>Rahman Baba</c:v>
                </c:pt>
                <c:pt idx="13">
                  <c:v>Rawal Express</c:v>
                </c:pt>
                <c:pt idx="14">
                  <c:v>Rawalpindi Passenger</c:v>
                </c:pt>
                <c:pt idx="15">
                  <c:v>Sandal Express</c:v>
                </c:pt>
                <c:pt idx="16">
                  <c:v>Subak Kharam</c:v>
                </c:pt>
                <c:pt idx="17">
                  <c:v>Tezgam</c:v>
                </c:pt>
              </c:strCache>
            </c:strRef>
          </c:cat>
          <c:val>
            <c:numRef>
              <c:f>'Passenager Trains'!$E$3:$E$20</c:f>
              <c:numCache>
                <c:formatCode>0</c:formatCode>
                <c:ptCount val="18"/>
                <c:pt idx="0">
                  <c:v>3.5087719298245612</c:v>
                </c:pt>
                <c:pt idx="1">
                  <c:v>1.7543859649122806</c:v>
                </c:pt>
                <c:pt idx="2">
                  <c:v>7.0175438596491224</c:v>
                </c:pt>
                <c:pt idx="3">
                  <c:v>5.2631578947368425</c:v>
                </c:pt>
                <c:pt idx="4">
                  <c:v>1.7543859649122806</c:v>
                </c:pt>
                <c:pt idx="5">
                  <c:v>7.0175438596491224</c:v>
                </c:pt>
                <c:pt idx="6">
                  <c:v>12.280701754385966</c:v>
                </c:pt>
                <c:pt idx="7">
                  <c:v>1.7543859649122806</c:v>
                </c:pt>
                <c:pt idx="8">
                  <c:v>8.7719298245614041</c:v>
                </c:pt>
                <c:pt idx="9">
                  <c:v>3.5087719298245612</c:v>
                </c:pt>
                <c:pt idx="10">
                  <c:v>10.526315789473685</c:v>
                </c:pt>
                <c:pt idx="11">
                  <c:v>5.2631578947368425</c:v>
                </c:pt>
                <c:pt idx="12">
                  <c:v>3.5087719298245612</c:v>
                </c:pt>
                <c:pt idx="13">
                  <c:v>3.5087719298245612</c:v>
                </c:pt>
                <c:pt idx="14">
                  <c:v>8.7719298245614041</c:v>
                </c:pt>
                <c:pt idx="15">
                  <c:v>5.2631578947368425</c:v>
                </c:pt>
                <c:pt idx="16">
                  <c:v>3.5087719298245612</c:v>
                </c:pt>
                <c:pt idx="17">
                  <c:v>7.0175438596491224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AF-42D4-BB9F-E8A7FB0836C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9050" cap="flat" cmpd="sng" algn="ctr">
      <a:solidFill>
        <a:srgbClr val="00206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10</xdr:row>
      <xdr:rowOff>167640</xdr:rowOff>
    </xdr:from>
    <xdr:to>
      <xdr:col>7</xdr:col>
      <xdr:colOff>449580</xdr:colOff>
      <xdr:row>24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640080</xdr:colOff>
      <xdr:row>1</xdr:row>
      <xdr:rowOff>38100</xdr:rowOff>
    </xdr:from>
    <xdr:to>
      <xdr:col>16</xdr:col>
      <xdr:colOff>243840</xdr:colOff>
      <xdr:row>14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5A39D3-549A-47DC-8280-6F680C3EC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731520</xdr:colOff>
      <xdr:row>2</xdr:row>
      <xdr:rowOff>137160</xdr:rowOff>
    </xdr:from>
    <xdr:to>
      <xdr:col>17</xdr:col>
      <xdr:colOff>289560</xdr:colOff>
      <xdr:row>23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F50A3D-6406-471A-8251-F5EE2A8C83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.MSc%20Engineering%20Course/4.%20Railway%20System%20Engineering/Thesis/Railway%20Accidents/0.%20Accident%20Data/0.%20%20Total%20Accid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. RWP"/>
      <sheetName val="Total. Peshwar"/>
      <sheetName val="Total. Quetta"/>
      <sheetName val="Total"/>
      <sheetName val="No of accident Year wise"/>
      <sheetName val="Sheet1"/>
    </sheetNames>
    <sheetDataSet>
      <sheetData sheetId="0"/>
      <sheetData sheetId="1"/>
      <sheetData sheetId="2"/>
      <sheetData sheetId="3"/>
      <sheetData sheetId="4">
        <row r="6">
          <cell r="D6">
            <v>2016</v>
          </cell>
          <cell r="E6">
            <v>36</v>
          </cell>
        </row>
        <row r="7">
          <cell r="D7">
            <v>2017</v>
          </cell>
          <cell r="E7">
            <v>14</v>
          </cell>
        </row>
        <row r="8">
          <cell r="D8">
            <v>2018</v>
          </cell>
          <cell r="E8">
            <v>17</v>
          </cell>
        </row>
        <row r="9">
          <cell r="D9">
            <v>2019</v>
          </cell>
          <cell r="E9">
            <v>25</v>
          </cell>
        </row>
        <row r="10">
          <cell r="D10">
            <v>2020</v>
          </cell>
          <cell r="E10">
            <v>17</v>
          </cell>
        </row>
        <row r="11">
          <cell r="D11">
            <v>2021</v>
          </cell>
        </row>
        <row r="12">
          <cell r="D12">
            <v>2022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27"/>
  <sheetViews>
    <sheetView topLeftCell="A4" workbookViewId="0">
      <selection activeCell="B5" sqref="B5:B11"/>
    </sheetView>
  </sheetViews>
  <sheetFormatPr defaultRowHeight="14.4"/>
  <cols>
    <col min="2" max="2" width="18.21875" customWidth="1"/>
    <col min="3" max="3" width="7" customWidth="1"/>
    <col min="4" max="4" width="10.77734375" customWidth="1"/>
    <col min="5" max="5" width="18" customWidth="1"/>
    <col min="6" max="6" width="14.109375" customWidth="1"/>
  </cols>
  <sheetData>
    <row r="5" spans="2:18" ht="15.6">
      <c r="B5" s="64" t="s">
        <v>58</v>
      </c>
      <c r="C5" s="4" t="s">
        <v>0</v>
      </c>
      <c r="D5" s="4" t="s">
        <v>1</v>
      </c>
      <c r="E5" s="4" t="s">
        <v>2</v>
      </c>
      <c r="F5" s="4" t="s">
        <v>11</v>
      </c>
    </row>
    <row r="6" spans="2:18" ht="15.6">
      <c r="B6" s="64"/>
      <c r="C6" s="5">
        <v>1</v>
      </c>
      <c r="D6" s="5">
        <v>2016</v>
      </c>
      <c r="E6" s="5">
        <v>24</v>
      </c>
      <c r="F6" s="7">
        <f>(E6*100)/75</f>
        <v>32</v>
      </c>
    </row>
    <row r="7" spans="2:18" ht="15.6">
      <c r="B7" s="64"/>
      <c r="C7" s="5">
        <v>2</v>
      </c>
      <c r="D7" s="5">
        <f>D6+1</f>
        <v>2017</v>
      </c>
      <c r="E7" s="5">
        <v>5</v>
      </c>
      <c r="F7" s="7">
        <f t="shared" ref="F7:F11" si="0">(E7*100)/75</f>
        <v>6.666666666666667</v>
      </c>
    </row>
    <row r="8" spans="2:18" ht="15.6">
      <c r="B8" s="64"/>
      <c r="C8" s="5">
        <v>3</v>
      </c>
      <c r="D8" s="5">
        <f t="shared" ref="D8:D10" si="1">D7+1</f>
        <v>2018</v>
      </c>
      <c r="E8" s="5">
        <v>11</v>
      </c>
      <c r="F8" s="7">
        <f t="shared" si="0"/>
        <v>14.666666666666666</v>
      </c>
    </row>
    <row r="9" spans="2:18" ht="15.6">
      <c r="B9" s="64"/>
      <c r="C9" s="5">
        <v>4</v>
      </c>
      <c r="D9" s="5">
        <f t="shared" si="1"/>
        <v>2019</v>
      </c>
      <c r="E9" s="5">
        <v>18</v>
      </c>
      <c r="F9" s="7">
        <f t="shared" si="0"/>
        <v>24</v>
      </c>
    </row>
    <row r="10" spans="2:18" ht="15.6">
      <c r="B10" s="64"/>
      <c r="C10" s="5">
        <v>5</v>
      </c>
      <c r="D10" s="5">
        <f t="shared" si="1"/>
        <v>2020</v>
      </c>
      <c r="E10" s="5">
        <v>8</v>
      </c>
      <c r="F10" s="7">
        <f t="shared" si="0"/>
        <v>10.666666666666666</v>
      </c>
      <c r="R10" t="s">
        <v>3</v>
      </c>
    </row>
    <row r="11" spans="2:18" ht="15.6">
      <c r="B11" s="64"/>
      <c r="C11" s="5">
        <v>6</v>
      </c>
      <c r="D11" s="5">
        <f>D10+1</f>
        <v>2021</v>
      </c>
      <c r="E11" s="5">
        <v>9</v>
      </c>
      <c r="F11" s="7">
        <f t="shared" si="0"/>
        <v>12</v>
      </c>
    </row>
    <row r="13" spans="2:18" ht="15.6">
      <c r="B13" s="64" t="s">
        <v>59</v>
      </c>
      <c r="C13" s="65" t="s">
        <v>0</v>
      </c>
      <c r="D13" s="65" t="s">
        <v>1</v>
      </c>
      <c r="E13" s="65" t="s">
        <v>2</v>
      </c>
      <c r="F13" s="65" t="s">
        <v>11</v>
      </c>
    </row>
    <row r="14" spans="2:18" ht="15.6">
      <c r="B14" s="64"/>
      <c r="C14" s="66">
        <v>1</v>
      </c>
      <c r="D14" s="66">
        <v>2016</v>
      </c>
      <c r="E14" s="66">
        <v>7</v>
      </c>
      <c r="F14" s="67">
        <f>(E14*100)/27</f>
        <v>25.925925925925927</v>
      </c>
    </row>
    <row r="15" spans="2:18" ht="15.6">
      <c r="B15" s="64"/>
      <c r="C15" s="66">
        <v>2</v>
      </c>
      <c r="D15" s="66">
        <f>D14+1</f>
        <v>2017</v>
      </c>
      <c r="E15" s="66">
        <v>7</v>
      </c>
      <c r="F15" s="67">
        <f t="shared" ref="F15:F19" si="2">(E15*100)/27</f>
        <v>25.925925925925927</v>
      </c>
    </row>
    <row r="16" spans="2:18" ht="15.6">
      <c r="B16" s="64"/>
      <c r="C16" s="66">
        <v>3</v>
      </c>
      <c r="D16" s="66">
        <f t="shared" ref="D16:D18" si="3">D15+1</f>
        <v>2018</v>
      </c>
      <c r="E16" s="66">
        <v>4</v>
      </c>
      <c r="F16" s="67">
        <f t="shared" si="2"/>
        <v>14.814814814814815</v>
      </c>
    </row>
    <row r="17" spans="2:6" ht="15.6">
      <c r="B17" s="64"/>
      <c r="C17" s="66">
        <v>4</v>
      </c>
      <c r="D17" s="66">
        <f t="shared" si="3"/>
        <v>2019</v>
      </c>
      <c r="E17" s="66">
        <v>2</v>
      </c>
      <c r="F17" s="67">
        <f t="shared" si="2"/>
        <v>7.4074074074074074</v>
      </c>
    </row>
    <row r="18" spans="2:6" ht="15.6">
      <c r="B18" s="64"/>
      <c r="C18" s="66">
        <v>5</v>
      </c>
      <c r="D18" s="66">
        <f t="shared" si="3"/>
        <v>2020</v>
      </c>
      <c r="E18" s="66">
        <v>4</v>
      </c>
      <c r="F18" s="67">
        <f t="shared" si="2"/>
        <v>14.814814814814815</v>
      </c>
    </row>
    <row r="19" spans="2:6" ht="15.6">
      <c r="B19" s="64"/>
      <c r="C19" s="66">
        <v>6</v>
      </c>
      <c r="D19" s="66">
        <f>D18+1</f>
        <v>2021</v>
      </c>
      <c r="E19" s="66">
        <v>3</v>
      </c>
      <c r="F19" s="67">
        <f t="shared" si="2"/>
        <v>11.111111111111111</v>
      </c>
    </row>
    <row r="21" spans="2:6" ht="15.6">
      <c r="B21" s="64" t="s">
        <v>60</v>
      </c>
      <c r="C21" s="65" t="s">
        <v>0</v>
      </c>
      <c r="D21" s="65" t="s">
        <v>1</v>
      </c>
      <c r="E21" s="65" t="s">
        <v>2</v>
      </c>
      <c r="F21" s="65" t="s">
        <v>11</v>
      </c>
    </row>
    <row r="22" spans="2:6" ht="15.6">
      <c r="B22" s="64"/>
      <c r="C22" s="66">
        <v>1</v>
      </c>
      <c r="D22" s="66">
        <v>2016</v>
      </c>
      <c r="E22" s="66">
        <v>6</v>
      </c>
      <c r="F22" s="67">
        <f>(E22*100)/27</f>
        <v>22.222222222222221</v>
      </c>
    </row>
    <row r="23" spans="2:6" ht="15.6">
      <c r="B23" s="64"/>
      <c r="C23" s="66">
        <v>2</v>
      </c>
      <c r="D23" s="66">
        <f>D22+1</f>
        <v>2017</v>
      </c>
      <c r="E23" s="66">
        <v>3</v>
      </c>
      <c r="F23" s="67">
        <f t="shared" ref="F23:F27" si="4">(E23*100)/27</f>
        <v>11.111111111111111</v>
      </c>
    </row>
    <row r="24" spans="2:6" ht="15.6">
      <c r="B24" s="64"/>
      <c r="C24" s="66">
        <v>3</v>
      </c>
      <c r="D24" s="66">
        <f t="shared" ref="D24:D26" si="5">D23+1</f>
        <v>2018</v>
      </c>
      <c r="E24" s="66">
        <v>3</v>
      </c>
      <c r="F24" s="67">
        <f t="shared" si="4"/>
        <v>11.111111111111111</v>
      </c>
    </row>
    <row r="25" spans="2:6" ht="15.6">
      <c r="B25" s="64"/>
      <c r="C25" s="66">
        <v>4</v>
      </c>
      <c r="D25" s="66">
        <f t="shared" si="5"/>
        <v>2019</v>
      </c>
      <c r="E25" s="66">
        <v>5</v>
      </c>
      <c r="F25" s="67">
        <f t="shared" si="4"/>
        <v>18.518518518518519</v>
      </c>
    </row>
    <row r="26" spans="2:6" ht="15.6">
      <c r="B26" s="64"/>
      <c r="C26" s="66">
        <v>5</v>
      </c>
      <c r="D26" s="66">
        <f t="shared" si="5"/>
        <v>2020</v>
      </c>
      <c r="E26" s="66">
        <v>7</v>
      </c>
      <c r="F26" s="67">
        <f t="shared" si="4"/>
        <v>25.925925925925927</v>
      </c>
    </row>
    <row r="27" spans="2:6" ht="15.6">
      <c r="B27" s="64"/>
      <c r="C27" s="66">
        <v>6</v>
      </c>
      <c r="D27" s="66">
        <f>D26+1</f>
        <v>2021</v>
      </c>
      <c r="E27" s="66">
        <v>10</v>
      </c>
      <c r="F27" s="67">
        <f t="shared" si="4"/>
        <v>37.037037037037038</v>
      </c>
    </row>
  </sheetData>
  <mergeCells count="3">
    <mergeCell ref="B5:B11"/>
    <mergeCell ref="B13:B19"/>
    <mergeCell ref="B21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32"/>
  <sheetViews>
    <sheetView topLeftCell="A12" workbookViewId="0">
      <selection activeCell="B14" sqref="B14:B32"/>
    </sheetView>
  </sheetViews>
  <sheetFormatPr defaultRowHeight="14.4"/>
  <cols>
    <col min="2" max="2" width="17.6640625" customWidth="1"/>
    <col min="5" max="5" width="18.109375" customWidth="1"/>
    <col min="6" max="6" width="15.6640625" customWidth="1"/>
    <col min="7" max="7" width="17" customWidth="1"/>
    <col min="8" max="8" width="24.5546875" customWidth="1"/>
    <col min="9" max="10" width="15.5546875" customWidth="1"/>
  </cols>
  <sheetData>
    <row r="4" spans="2:10" ht="15.6">
      <c r="B4" s="70" t="s">
        <v>58</v>
      </c>
      <c r="C4" s="4" t="s">
        <v>0</v>
      </c>
      <c r="D4" s="4" t="s">
        <v>1</v>
      </c>
      <c r="E4" s="4" t="s">
        <v>2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</row>
    <row r="5" spans="2:10" ht="15.6">
      <c r="B5" s="71"/>
      <c r="C5" s="5">
        <v>1</v>
      </c>
      <c r="D5" s="5">
        <v>2016</v>
      </c>
      <c r="E5" s="5">
        <v>24</v>
      </c>
      <c r="F5" s="5">
        <v>10</v>
      </c>
      <c r="G5" s="5">
        <v>4</v>
      </c>
      <c r="H5" s="5">
        <v>9</v>
      </c>
      <c r="I5" s="5">
        <v>0</v>
      </c>
      <c r="J5" s="5">
        <v>1</v>
      </c>
    </row>
    <row r="6" spans="2:10" ht="15.6">
      <c r="B6" s="71"/>
      <c r="C6" s="5">
        <v>2</v>
      </c>
      <c r="D6" s="5">
        <f>D5+1</f>
        <v>2017</v>
      </c>
      <c r="E6" s="5">
        <v>5</v>
      </c>
      <c r="F6" s="5">
        <v>4</v>
      </c>
      <c r="G6" s="5">
        <v>1</v>
      </c>
      <c r="H6" s="5">
        <v>0</v>
      </c>
      <c r="I6" s="5">
        <v>0</v>
      </c>
      <c r="J6" s="5">
        <v>0</v>
      </c>
    </row>
    <row r="7" spans="2:10" ht="15.6">
      <c r="B7" s="71"/>
      <c r="C7" s="5">
        <v>3</v>
      </c>
      <c r="D7" s="5">
        <f t="shared" ref="D7:D9" si="0">D6+1</f>
        <v>2018</v>
      </c>
      <c r="E7" s="5">
        <v>11</v>
      </c>
      <c r="F7" s="5">
        <v>8</v>
      </c>
      <c r="G7" s="5">
        <v>0</v>
      </c>
      <c r="H7" s="5">
        <v>3</v>
      </c>
      <c r="I7" s="5">
        <v>0</v>
      </c>
      <c r="J7" s="5">
        <v>0</v>
      </c>
    </row>
    <row r="8" spans="2:10" ht="15.6">
      <c r="B8" s="71"/>
      <c r="C8" s="5">
        <v>4</v>
      </c>
      <c r="D8" s="5">
        <f t="shared" si="0"/>
        <v>2019</v>
      </c>
      <c r="E8" s="5">
        <v>18</v>
      </c>
      <c r="F8" s="5">
        <v>8</v>
      </c>
      <c r="G8" s="5">
        <v>2</v>
      </c>
      <c r="H8" s="5">
        <v>8</v>
      </c>
      <c r="I8" s="5">
        <v>0</v>
      </c>
      <c r="J8" s="5">
        <v>0</v>
      </c>
    </row>
    <row r="9" spans="2:10" ht="15.6">
      <c r="B9" s="71"/>
      <c r="C9" s="5">
        <v>5</v>
      </c>
      <c r="D9" s="5">
        <f t="shared" si="0"/>
        <v>2020</v>
      </c>
      <c r="E9" s="5">
        <v>8</v>
      </c>
      <c r="F9" s="5">
        <v>3</v>
      </c>
      <c r="G9" s="5">
        <v>1</v>
      </c>
      <c r="H9" s="5">
        <v>4</v>
      </c>
      <c r="I9" s="5">
        <v>0</v>
      </c>
      <c r="J9" s="5">
        <v>0</v>
      </c>
    </row>
    <row r="10" spans="2:10" ht="15.6">
      <c r="B10" s="71"/>
      <c r="C10" s="5">
        <v>6</v>
      </c>
      <c r="D10" s="5">
        <f>D9+1</f>
        <v>2021</v>
      </c>
      <c r="E10" s="5">
        <v>9</v>
      </c>
      <c r="F10" s="5">
        <v>2</v>
      </c>
      <c r="G10" s="5">
        <v>0</v>
      </c>
      <c r="H10" s="5">
        <v>5</v>
      </c>
      <c r="I10" s="5">
        <v>1</v>
      </c>
      <c r="J10" s="5">
        <v>1</v>
      </c>
    </row>
    <row r="11" spans="2:10" ht="15.6">
      <c r="B11" s="71"/>
      <c r="C11" s="55" t="s">
        <v>9</v>
      </c>
      <c r="D11" s="56"/>
      <c r="E11" s="5">
        <v>75</v>
      </c>
      <c r="F11" s="5">
        <f>SUM(F5:F10)</f>
        <v>35</v>
      </c>
      <c r="G11" s="5">
        <f>SUM(G5:G10)</f>
        <v>8</v>
      </c>
      <c r="H11" s="5">
        <f>SUM(H5:H10)</f>
        <v>29</v>
      </c>
      <c r="I11" s="5">
        <f>SUM(I5:I10)</f>
        <v>1</v>
      </c>
      <c r="J11" s="5">
        <f>SUM(J5:J10)</f>
        <v>2</v>
      </c>
    </row>
    <row r="12" spans="2:10" ht="15.6">
      <c r="B12" s="72"/>
      <c r="C12" s="55" t="s">
        <v>10</v>
      </c>
      <c r="D12" s="56"/>
      <c r="E12" s="5"/>
      <c r="F12" s="6">
        <f>(F11*100)/$E$11</f>
        <v>46.666666666666664</v>
      </c>
      <c r="G12" s="6">
        <f t="shared" ref="G12:J12" si="1">(G11*100)/$E$11</f>
        <v>10.666666666666666</v>
      </c>
      <c r="H12" s="6">
        <f t="shared" si="1"/>
        <v>38.666666666666664</v>
      </c>
      <c r="I12" s="6">
        <f t="shared" si="1"/>
        <v>1.3333333333333333</v>
      </c>
      <c r="J12" s="6">
        <f t="shared" si="1"/>
        <v>2.6666666666666665</v>
      </c>
    </row>
    <row r="14" spans="2:10" ht="15.6">
      <c r="B14" s="64" t="s">
        <v>59</v>
      </c>
      <c r="C14" s="65" t="s">
        <v>0</v>
      </c>
      <c r="D14" s="65" t="s">
        <v>1</v>
      </c>
      <c r="E14" s="65" t="s">
        <v>2</v>
      </c>
      <c r="F14" s="65" t="s">
        <v>4</v>
      </c>
      <c r="G14" s="65" t="s">
        <v>5</v>
      </c>
      <c r="H14" s="65" t="s">
        <v>6</v>
      </c>
    </row>
    <row r="15" spans="2:10" ht="15.6">
      <c r="B15" s="64"/>
      <c r="C15" s="66">
        <v>1</v>
      </c>
      <c r="D15" s="66">
        <v>2016</v>
      </c>
      <c r="E15" s="66">
        <v>7</v>
      </c>
      <c r="F15" s="66">
        <v>1</v>
      </c>
      <c r="G15" s="66">
        <v>4</v>
      </c>
      <c r="H15" s="66">
        <v>2</v>
      </c>
    </row>
    <row r="16" spans="2:10" ht="15.6">
      <c r="B16" s="64"/>
      <c r="C16" s="66">
        <v>2</v>
      </c>
      <c r="D16" s="66">
        <f>D15+1</f>
        <v>2017</v>
      </c>
      <c r="E16" s="66">
        <v>7</v>
      </c>
      <c r="F16" s="66">
        <v>4</v>
      </c>
      <c r="G16" s="66">
        <v>0</v>
      </c>
      <c r="H16" s="66">
        <v>3</v>
      </c>
    </row>
    <row r="17" spans="2:9" ht="15.6">
      <c r="B17" s="64"/>
      <c r="C17" s="66">
        <v>3</v>
      </c>
      <c r="D17" s="66">
        <f t="shared" ref="D17:D19" si="2">D16+1</f>
        <v>2018</v>
      </c>
      <c r="E17" s="66">
        <v>4</v>
      </c>
      <c r="F17" s="66">
        <v>4</v>
      </c>
      <c r="G17" s="66">
        <v>0</v>
      </c>
      <c r="H17" s="66">
        <v>0</v>
      </c>
    </row>
    <row r="18" spans="2:9" ht="15.6">
      <c r="B18" s="64"/>
      <c r="C18" s="66">
        <v>4</v>
      </c>
      <c r="D18" s="66">
        <f t="shared" si="2"/>
        <v>2019</v>
      </c>
      <c r="E18" s="66">
        <v>2</v>
      </c>
      <c r="F18" s="66">
        <v>2</v>
      </c>
      <c r="G18" s="66">
        <v>0</v>
      </c>
      <c r="H18" s="66">
        <v>0</v>
      </c>
    </row>
    <row r="19" spans="2:9" ht="15.6">
      <c r="B19" s="64"/>
      <c r="C19" s="66">
        <v>5</v>
      </c>
      <c r="D19" s="66">
        <f t="shared" si="2"/>
        <v>2020</v>
      </c>
      <c r="E19" s="66">
        <v>4</v>
      </c>
      <c r="F19" s="66">
        <v>2</v>
      </c>
      <c r="G19" s="66">
        <v>1</v>
      </c>
      <c r="H19" s="66">
        <v>1</v>
      </c>
    </row>
    <row r="20" spans="2:9" ht="15.6">
      <c r="B20" s="64"/>
      <c r="C20" s="66">
        <v>6</v>
      </c>
      <c r="D20" s="66">
        <f>D19+1</f>
        <v>2021</v>
      </c>
      <c r="E20" s="66">
        <v>3</v>
      </c>
      <c r="F20" s="66">
        <v>2</v>
      </c>
      <c r="G20" s="66">
        <v>1</v>
      </c>
      <c r="H20" s="66">
        <v>0</v>
      </c>
    </row>
    <row r="21" spans="2:9" ht="15.6">
      <c r="B21" s="64"/>
      <c r="C21" s="73" t="s">
        <v>9</v>
      </c>
      <c r="D21" s="74"/>
      <c r="E21" s="66">
        <f>SUM(E15:E20)</f>
        <v>27</v>
      </c>
      <c r="F21" s="66">
        <f>SUM(F15:F20)</f>
        <v>15</v>
      </c>
      <c r="G21" s="66">
        <f>SUM(G15:G20)</f>
        <v>6</v>
      </c>
      <c r="H21" s="66">
        <f>SUM(H15:H20)</f>
        <v>6</v>
      </c>
    </row>
    <row r="22" spans="2:9" ht="15.6" customHeight="1">
      <c r="B22" s="64"/>
      <c r="C22" s="73" t="s">
        <v>10</v>
      </c>
      <c r="D22" s="74"/>
      <c r="E22" s="66"/>
      <c r="F22" s="75">
        <f>(F21*100)/$E$11</f>
        <v>20</v>
      </c>
      <c r="G22" s="75">
        <f t="shared" ref="G22:H22" si="3">(G21*100)/$E$11</f>
        <v>8</v>
      </c>
      <c r="H22" s="75">
        <f t="shared" si="3"/>
        <v>8</v>
      </c>
    </row>
    <row r="24" spans="2:9" ht="15.6">
      <c r="B24" s="64" t="s">
        <v>60</v>
      </c>
      <c r="C24" s="65" t="s">
        <v>0</v>
      </c>
      <c r="D24" s="65" t="s">
        <v>1</v>
      </c>
      <c r="E24" s="65" t="s">
        <v>2</v>
      </c>
      <c r="F24" s="65" t="s">
        <v>4</v>
      </c>
      <c r="G24" s="65" t="s">
        <v>5</v>
      </c>
      <c r="H24" s="65" t="s">
        <v>6</v>
      </c>
      <c r="I24" s="65" t="s">
        <v>7</v>
      </c>
    </row>
    <row r="25" spans="2:9" ht="15.6">
      <c r="B25" s="64"/>
      <c r="C25" s="66">
        <v>1</v>
      </c>
      <c r="D25" s="66">
        <v>2016</v>
      </c>
      <c r="E25" s="66">
        <v>6</v>
      </c>
      <c r="F25" s="66">
        <v>4</v>
      </c>
      <c r="G25" s="66">
        <v>1</v>
      </c>
      <c r="H25" s="66">
        <v>0</v>
      </c>
      <c r="I25" s="66">
        <v>1</v>
      </c>
    </row>
    <row r="26" spans="2:9" ht="15.6">
      <c r="B26" s="64"/>
      <c r="C26" s="66">
        <v>2</v>
      </c>
      <c r="D26" s="66">
        <f>D25+1</f>
        <v>2017</v>
      </c>
      <c r="E26" s="66">
        <v>3</v>
      </c>
      <c r="F26" s="66">
        <v>2</v>
      </c>
      <c r="G26" s="66">
        <v>0</v>
      </c>
      <c r="H26" s="66">
        <v>1</v>
      </c>
      <c r="I26" s="66">
        <v>0</v>
      </c>
    </row>
    <row r="27" spans="2:9" ht="15.6">
      <c r="B27" s="64"/>
      <c r="C27" s="66">
        <v>3</v>
      </c>
      <c r="D27" s="66">
        <f t="shared" ref="D27:D29" si="4">D26+1</f>
        <v>2018</v>
      </c>
      <c r="E27" s="66">
        <v>3</v>
      </c>
      <c r="F27" s="66">
        <v>1</v>
      </c>
      <c r="G27" s="66">
        <v>2</v>
      </c>
      <c r="H27" s="66">
        <v>0</v>
      </c>
      <c r="I27" s="66">
        <v>0</v>
      </c>
    </row>
    <row r="28" spans="2:9" ht="15.6">
      <c r="B28" s="64"/>
      <c r="C28" s="66">
        <v>4</v>
      </c>
      <c r="D28" s="66">
        <f t="shared" si="4"/>
        <v>2019</v>
      </c>
      <c r="E28" s="66">
        <v>5</v>
      </c>
      <c r="F28" s="66">
        <v>4</v>
      </c>
      <c r="G28" s="66">
        <v>0</v>
      </c>
      <c r="H28" s="66">
        <v>0</v>
      </c>
      <c r="I28" s="66">
        <v>1</v>
      </c>
    </row>
    <row r="29" spans="2:9" ht="15.6">
      <c r="B29" s="64"/>
      <c r="C29" s="66">
        <v>5</v>
      </c>
      <c r="D29" s="66">
        <f t="shared" si="4"/>
        <v>2020</v>
      </c>
      <c r="E29" s="66">
        <v>7</v>
      </c>
      <c r="F29" s="66">
        <v>3</v>
      </c>
      <c r="G29" s="66">
        <v>2</v>
      </c>
      <c r="H29" s="66">
        <v>2</v>
      </c>
      <c r="I29" s="66">
        <v>0</v>
      </c>
    </row>
    <row r="30" spans="2:9" ht="15.6">
      <c r="B30" s="64"/>
      <c r="C30" s="66">
        <v>6</v>
      </c>
      <c r="D30" s="66">
        <f>D29+1</f>
        <v>2021</v>
      </c>
      <c r="E30" s="66">
        <v>10</v>
      </c>
      <c r="F30" s="66">
        <v>10</v>
      </c>
      <c r="G30" s="66">
        <v>0</v>
      </c>
      <c r="H30" s="66">
        <v>0</v>
      </c>
      <c r="I30" s="66">
        <v>0</v>
      </c>
    </row>
    <row r="31" spans="2:9" ht="15.6">
      <c r="B31" s="64"/>
      <c r="C31" s="73" t="s">
        <v>9</v>
      </c>
      <c r="D31" s="74"/>
      <c r="E31" s="66">
        <f>SUM(E25:E30)</f>
        <v>34</v>
      </c>
      <c r="F31" s="66">
        <f>SUM(F25:F30)</f>
        <v>24</v>
      </c>
      <c r="G31" s="66">
        <f>SUM(G25:G30)</f>
        <v>5</v>
      </c>
      <c r="H31" s="66">
        <f>SUM(H25:H30)</f>
        <v>3</v>
      </c>
      <c r="I31" s="66">
        <f>SUM(I25:I30)</f>
        <v>2</v>
      </c>
    </row>
    <row r="32" spans="2:9" ht="15.6">
      <c r="B32" s="64"/>
      <c r="C32" s="73" t="s">
        <v>10</v>
      </c>
      <c r="D32" s="74"/>
      <c r="E32" s="66"/>
      <c r="F32" s="75">
        <f>(F31*100)/$E$11</f>
        <v>32</v>
      </c>
      <c r="G32" s="75">
        <f t="shared" ref="G32:I32" si="5">(G31*100)/$E$11</f>
        <v>6.666666666666667</v>
      </c>
      <c r="H32" s="75">
        <f t="shared" si="5"/>
        <v>4</v>
      </c>
      <c r="I32" s="75">
        <f t="shared" si="5"/>
        <v>2.6666666666666665</v>
      </c>
    </row>
  </sheetData>
  <mergeCells count="9">
    <mergeCell ref="C21:D21"/>
    <mergeCell ref="C22:D22"/>
    <mergeCell ref="B14:B22"/>
    <mergeCell ref="C31:D31"/>
    <mergeCell ref="C32:D32"/>
    <mergeCell ref="B24:B32"/>
    <mergeCell ref="C11:D11"/>
    <mergeCell ref="C12:D12"/>
    <mergeCell ref="B4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1"/>
  <sheetViews>
    <sheetView workbookViewId="0">
      <selection activeCell="L18" sqref="L18"/>
    </sheetView>
  </sheetViews>
  <sheetFormatPr defaultRowHeight="14.4"/>
  <cols>
    <col min="5" max="5" width="15.6640625" customWidth="1"/>
    <col min="6" max="6" width="17" customWidth="1"/>
    <col min="7" max="7" width="24.5546875" customWidth="1"/>
    <col min="8" max="9" width="15.5546875" customWidth="1"/>
  </cols>
  <sheetData>
    <row r="3" spans="3:9" ht="15" thickBot="1"/>
    <row r="4" spans="3:9" ht="16.8" thickTop="1" thickBot="1">
      <c r="C4" s="19" t="s">
        <v>0</v>
      </c>
      <c r="D4" s="19" t="s">
        <v>1</v>
      </c>
      <c r="E4" s="19" t="s">
        <v>4</v>
      </c>
      <c r="F4" s="19" t="s">
        <v>5</v>
      </c>
      <c r="G4" s="19" t="s">
        <v>6</v>
      </c>
      <c r="H4" s="16" t="s">
        <v>7</v>
      </c>
      <c r="I4" s="15" t="s">
        <v>8</v>
      </c>
    </row>
    <row r="5" spans="3:9" ht="16.2" thickTop="1">
      <c r="C5" s="20">
        <v>1</v>
      </c>
      <c r="D5" s="20">
        <v>2016</v>
      </c>
      <c r="E5" s="17">
        <v>10</v>
      </c>
      <c r="F5" s="12">
        <v>4</v>
      </c>
      <c r="G5" s="12">
        <v>9</v>
      </c>
      <c r="H5" s="12">
        <v>0</v>
      </c>
      <c r="I5" s="13">
        <v>1</v>
      </c>
    </row>
    <row r="6" spans="3:9" ht="15.6">
      <c r="C6" s="21">
        <v>2</v>
      </c>
      <c r="D6" s="21">
        <f>D5+1</f>
        <v>2017</v>
      </c>
      <c r="E6" s="8">
        <v>4</v>
      </c>
      <c r="F6" s="5">
        <v>1</v>
      </c>
      <c r="G6" s="5">
        <v>0</v>
      </c>
      <c r="H6" s="5">
        <v>0</v>
      </c>
      <c r="I6" s="9">
        <v>0</v>
      </c>
    </row>
    <row r="7" spans="3:9" ht="15.6">
      <c r="C7" s="21">
        <v>3</v>
      </c>
      <c r="D7" s="21">
        <f t="shared" ref="D7:D9" si="0">D6+1</f>
        <v>2018</v>
      </c>
      <c r="E7" s="8">
        <v>8</v>
      </c>
      <c r="F7" s="5">
        <v>0</v>
      </c>
      <c r="G7" s="5">
        <v>3</v>
      </c>
      <c r="H7" s="5">
        <v>0</v>
      </c>
      <c r="I7" s="9">
        <v>0</v>
      </c>
    </row>
    <row r="8" spans="3:9" ht="15.6">
      <c r="C8" s="21">
        <v>4</v>
      </c>
      <c r="D8" s="21">
        <f t="shared" si="0"/>
        <v>2019</v>
      </c>
      <c r="E8" s="8">
        <v>8</v>
      </c>
      <c r="F8" s="5">
        <v>2</v>
      </c>
      <c r="G8" s="5">
        <v>8</v>
      </c>
      <c r="H8" s="5">
        <v>0</v>
      </c>
      <c r="I8" s="9">
        <v>0</v>
      </c>
    </row>
    <row r="9" spans="3:9" ht="15.6">
      <c r="C9" s="21">
        <v>5</v>
      </c>
      <c r="D9" s="21">
        <f t="shared" si="0"/>
        <v>2020</v>
      </c>
      <c r="E9" s="8">
        <v>3</v>
      </c>
      <c r="F9" s="5">
        <v>1</v>
      </c>
      <c r="G9" s="5">
        <v>4</v>
      </c>
      <c r="H9" s="5">
        <v>0</v>
      </c>
      <c r="I9" s="9">
        <v>0</v>
      </c>
    </row>
    <row r="10" spans="3:9" ht="16.2" thickBot="1">
      <c r="C10" s="22">
        <v>6</v>
      </c>
      <c r="D10" s="22">
        <f>D9+1</f>
        <v>2021</v>
      </c>
      <c r="E10" s="18">
        <v>2</v>
      </c>
      <c r="F10" s="10">
        <v>0</v>
      </c>
      <c r="G10" s="10">
        <v>5</v>
      </c>
      <c r="H10" s="10">
        <v>1</v>
      </c>
      <c r="I10" s="11">
        <v>1</v>
      </c>
    </row>
    <row r="11" spans="3:9" ht="15" thickTop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workbookViewId="0">
      <selection activeCell="B6" sqref="B6:B34"/>
    </sheetView>
  </sheetViews>
  <sheetFormatPr defaultRowHeight="14.4"/>
  <cols>
    <col min="2" max="2" width="16.5546875" customWidth="1"/>
    <col min="3" max="3" width="8.33203125" style="1" customWidth="1"/>
    <col min="4" max="4" width="12.21875" customWidth="1"/>
    <col min="5" max="5" width="17.88671875" style="1" customWidth="1"/>
    <col min="6" max="6" width="15.88671875" customWidth="1"/>
    <col min="7" max="7" width="26.5546875" style="1" customWidth="1"/>
    <col min="8" max="8" width="21.6640625" customWidth="1"/>
    <col min="9" max="9" width="7" customWidth="1"/>
  </cols>
  <sheetData>
    <row r="2" spans="2:7" ht="15" thickBot="1"/>
    <row r="3" spans="2:7" ht="15" thickTop="1">
      <c r="C3" s="36"/>
      <c r="E3" s="35"/>
    </row>
    <row r="5" spans="2:7" ht="15" thickBot="1">
      <c r="D5" s="27"/>
      <c r="E5" s="28"/>
      <c r="F5" s="27"/>
      <c r="G5" s="28"/>
    </row>
    <row r="6" spans="2:7" ht="32.4" thickTop="1" thickBot="1">
      <c r="B6" s="70" t="s">
        <v>58</v>
      </c>
      <c r="C6" s="19" t="s">
        <v>0</v>
      </c>
      <c r="D6" s="19" t="s">
        <v>1</v>
      </c>
      <c r="E6" s="23" t="s">
        <v>2</v>
      </c>
      <c r="F6" s="29" t="s">
        <v>12</v>
      </c>
      <c r="G6" s="19" t="s">
        <v>13</v>
      </c>
    </row>
    <row r="7" spans="2:7" ht="16.8" thickTop="1" thickBot="1">
      <c r="B7" s="71"/>
      <c r="C7" s="32">
        <v>1</v>
      </c>
      <c r="D7" s="30">
        <v>2016</v>
      </c>
      <c r="E7" s="17">
        <v>24</v>
      </c>
      <c r="F7" s="53">
        <v>13</v>
      </c>
      <c r="G7" s="53">
        <v>11</v>
      </c>
    </row>
    <row r="8" spans="2:7" ht="16.2" thickBot="1">
      <c r="B8" s="71"/>
      <c r="C8" s="21">
        <v>2</v>
      </c>
      <c r="D8" s="31">
        <f>D7+1</f>
        <v>2017</v>
      </c>
      <c r="E8" s="8">
        <v>5</v>
      </c>
      <c r="F8" s="53">
        <v>1</v>
      </c>
      <c r="G8" s="53">
        <v>4</v>
      </c>
    </row>
    <row r="9" spans="2:7" ht="16.2" thickBot="1">
      <c r="B9" s="71"/>
      <c r="C9" s="21">
        <v>3</v>
      </c>
      <c r="D9" s="31">
        <f t="shared" ref="D9:D11" si="0">D8+1</f>
        <v>2018</v>
      </c>
      <c r="E9" s="8">
        <v>11</v>
      </c>
      <c r="F9" s="53">
        <v>3</v>
      </c>
      <c r="G9" s="53">
        <v>8</v>
      </c>
    </row>
    <row r="10" spans="2:7" ht="16.2" thickBot="1">
      <c r="B10" s="71"/>
      <c r="C10" s="21">
        <v>4</v>
      </c>
      <c r="D10" s="31">
        <f t="shared" si="0"/>
        <v>2019</v>
      </c>
      <c r="E10" s="8">
        <v>18</v>
      </c>
      <c r="F10" s="53">
        <v>10</v>
      </c>
      <c r="G10" s="53">
        <v>8</v>
      </c>
    </row>
    <row r="11" spans="2:7" ht="16.2" thickBot="1">
      <c r="B11" s="71"/>
      <c r="C11" s="21">
        <v>5</v>
      </c>
      <c r="D11" s="31">
        <f t="shared" si="0"/>
        <v>2020</v>
      </c>
      <c r="E11" s="8">
        <v>8</v>
      </c>
      <c r="F11" s="53">
        <v>5</v>
      </c>
      <c r="G11" s="53">
        <v>3</v>
      </c>
    </row>
    <row r="12" spans="2:7" ht="16.2" thickBot="1">
      <c r="B12" s="71"/>
      <c r="C12" s="33">
        <v>6</v>
      </c>
      <c r="D12" s="34">
        <f>D11+1</f>
        <v>2021</v>
      </c>
      <c r="E12" s="8">
        <v>9</v>
      </c>
      <c r="F12" s="53">
        <v>6</v>
      </c>
      <c r="G12" s="54">
        <v>3</v>
      </c>
    </row>
    <row r="13" spans="2:7" ht="16.8" thickTop="1" thickBot="1">
      <c r="B13" s="71"/>
      <c r="C13" s="57" t="s">
        <v>9</v>
      </c>
      <c r="D13" s="58"/>
      <c r="E13" s="8">
        <f>SUM(E7:E12)</f>
        <v>75</v>
      </c>
      <c r="F13" s="5">
        <f>SUM(F7:F12)</f>
        <v>38</v>
      </c>
      <c r="G13" s="9">
        <f>SUM(G7:G12)</f>
        <v>37</v>
      </c>
    </row>
    <row r="14" spans="2:7" ht="16.8" thickTop="1" thickBot="1">
      <c r="B14" s="72"/>
      <c r="C14" s="59" t="s">
        <v>10</v>
      </c>
      <c r="D14" s="60"/>
      <c r="E14" s="18"/>
      <c r="F14" s="25">
        <f>(F13*100)/$E$13</f>
        <v>50.666666666666664</v>
      </c>
      <c r="G14" s="26">
        <f>(G13*100)/$E$13</f>
        <v>49.333333333333336</v>
      </c>
    </row>
    <row r="15" spans="2:7" ht="15" thickTop="1"/>
    <row r="16" spans="2:7" ht="31.2">
      <c r="B16" s="64" t="s">
        <v>59</v>
      </c>
      <c r="C16" s="65" t="s">
        <v>0</v>
      </c>
      <c r="D16" s="65" t="s">
        <v>1</v>
      </c>
      <c r="E16" s="65" t="s">
        <v>2</v>
      </c>
      <c r="F16" s="65" t="s">
        <v>12</v>
      </c>
      <c r="G16" s="65" t="s">
        <v>13</v>
      </c>
    </row>
    <row r="17" spans="2:7" ht="15.6">
      <c r="B17" s="64"/>
      <c r="C17" s="66">
        <v>1</v>
      </c>
      <c r="D17" s="66">
        <v>2016</v>
      </c>
      <c r="E17" s="66">
        <v>7</v>
      </c>
      <c r="F17" s="66">
        <v>6</v>
      </c>
      <c r="G17" s="66">
        <v>1</v>
      </c>
    </row>
    <row r="18" spans="2:7" ht="15.6">
      <c r="B18" s="64"/>
      <c r="C18" s="66">
        <v>2</v>
      </c>
      <c r="D18" s="66">
        <f>D17+1</f>
        <v>2017</v>
      </c>
      <c r="E18" s="66">
        <v>7</v>
      </c>
      <c r="F18" s="66">
        <v>3</v>
      </c>
      <c r="G18" s="66">
        <v>4</v>
      </c>
    </row>
    <row r="19" spans="2:7" ht="15.6">
      <c r="B19" s="64"/>
      <c r="C19" s="66">
        <v>3</v>
      </c>
      <c r="D19" s="66">
        <f t="shared" ref="D19:D21" si="1">D18+1</f>
        <v>2018</v>
      </c>
      <c r="E19" s="66">
        <v>4</v>
      </c>
      <c r="F19" s="66">
        <v>3</v>
      </c>
      <c r="G19" s="66">
        <v>1</v>
      </c>
    </row>
    <row r="20" spans="2:7" ht="15.6">
      <c r="B20" s="64"/>
      <c r="C20" s="66">
        <v>4</v>
      </c>
      <c r="D20" s="66">
        <f t="shared" si="1"/>
        <v>2019</v>
      </c>
      <c r="E20" s="66">
        <v>2</v>
      </c>
      <c r="F20" s="66">
        <v>0</v>
      </c>
      <c r="G20" s="66">
        <v>2</v>
      </c>
    </row>
    <row r="21" spans="2:7" ht="15.6">
      <c r="B21" s="64"/>
      <c r="C21" s="66">
        <v>5</v>
      </c>
      <c r="D21" s="66">
        <f t="shared" si="1"/>
        <v>2020</v>
      </c>
      <c r="E21" s="66">
        <v>4</v>
      </c>
      <c r="F21" s="66">
        <v>3</v>
      </c>
      <c r="G21" s="66">
        <v>1</v>
      </c>
    </row>
    <row r="22" spans="2:7" ht="15.6">
      <c r="B22" s="64"/>
      <c r="C22" s="66">
        <v>6</v>
      </c>
      <c r="D22" s="66">
        <f>D21+1</f>
        <v>2021</v>
      </c>
      <c r="E22" s="66">
        <v>3</v>
      </c>
      <c r="F22" s="66">
        <v>0</v>
      </c>
      <c r="G22" s="66">
        <v>3</v>
      </c>
    </row>
    <row r="23" spans="2:7" ht="15.6">
      <c r="B23" s="64"/>
      <c r="C23" s="73" t="s">
        <v>9</v>
      </c>
      <c r="D23" s="74"/>
      <c r="E23" s="66">
        <f>SUM(E17:E22)</f>
        <v>27</v>
      </c>
      <c r="F23" s="66">
        <f>SUM(F17:F22)</f>
        <v>15</v>
      </c>
      <c r="G23" s="66">
        <f>SUM(G17:G22)</f>
        <v>12</v>
      </c>
    </row>
    <row r="24" spans="2:7" ht="15.6" customHeight="1">
      <c r="B24" s="64"/>
      <c r="C24" s="73" t="s">
        <v>10</v>
      </c>
      <c r="D24" s="74"/>
      <c r="E24" s="66"/>
      <c r="F24" s="75">
        <f>(F23*100)/$E$13</f>
        <v>20</v>
      </c>
      <c r="G24" s="75">
        <f>(G23*100)/$E$13</f>
        <v>16</v>
      </c>
    </row>
    <row r="26" spans="2:7" ht="31.2">
      <c r="B26" s="64" t="s">
        <v>60</v>
      </c>
      <c r="C26" s="65" t="s">
        <v>0</v>
      </c>
      <c r="D26" s="65" t="s">
        <v>1</v>
      </c>
      <c r="E26" s="65" t="s">
        <v>2</v>
      </c>
      <c r="F26" s="65" t="s">
        <v>12</v>
      </c>
      <c r="G26" s="65" t="s">
        <v>13</v>
      </c>
    </row>
    <row r="27" spans="2:7" ht="15.6">
      <c r="B27" s="64"/>
      <c r="C27" s="66">
        <v>1</v>
      </c>
      <c r="D27" s="66">
        <v>2016</v>
      </c>
      <c r="E27" s="66">
        <v>6</v>
      </c>
      <c r="F27" s="66">
        <v>6</v>
      </c>
      <c r="G27" s="66">
        <v>0</v>
      </c>
    </row>
    <row r="28" spans="2:7" ht="15.6">
      <c r="B28" s="64"/>
      <c r="C28" s="66">
        <v>2</v>
      </c>
      <c r="D28" s="66">
        <f>D27+1</f>
        <v>2017</v>
      </c>
      <c r="E28" s="66">
        <v>3</v>
      </c>
      <c r="F28" s="66">
        <v>2</v>
      </c>
      <c r="G28" s="66">
        <v>1</v>
      </c>
    </row>
    <row r="29" spans="2:7" ht="15.6">
      <c r="B29" s="64"/>
      <c r="C29" s="66">
        <v>3</v>
      </c>
      <c r="D29" s="66">
        <f t="shared" ref="D29:D31" si="2">D28+1</f>
        <v>2018</v>
      </c>
      <c r="E29" s="66">
        <v>3</v>
      </c>
      <c r="F29" s="66">
        <v>2</v>
      </c>
      <c r="G29" s="66">
        <v>1</v>
      </c>
    </row>
    <row r="30" spans="2:7" ht="15.6">
      <c r="B30" s="64"/>
      <c r="C30" s="66">
        <v>4</v>
      </c>
      <c r="D30" s="66">
        <f t="shared" si="2"/>
        <v>2019</v>
      </c>
      <c r="E30" s="66">
        <v>5</v>
      </c>
      <c r="F30" s="66">
        <v>4</v>
      </c>
      <c r="G30" s="66">
        <v>1</v>
      </c>
    </row>
    <row r="31" spans="2:7" ht="15.6">
      <c r="B31" s="64"/>
      <c r="C31" s="66">
        <v>5</v>
      </c>
      <c r="D31" s="66">
        <f t="shared" si="2"/>
        <v>2020</v>
      </c>
      <c r="E31" s="66">
        <v>7</v>
      </c>
      <c r="F31" s="66">
        <v>6</v>
      </c>
      <c r="G31" s="66">
        <v>1</v>
      </c>
    </row>
    <row r="32" spans="2:7" ht="15.6">
      <c r="B32" s="64"/>
      <c r="C32" s="66">
        <v>6</v>
      </c>
      <c r="D32" s="66">
        <f>D31+1</f>
        <v>2021</v>
      </c>
      <c r="E32" s="66">
        <v>10</v>
      </c>
      <c r="F32" s="66">
        <v>10</v>
      </c>
      <c r="G32" s="66">
        <v>0</v>
      </c>
    </row>
    <row r="33" spans="2:7" ht="15.6">
      <c r="B33" s="64"/>
      <c r="C33" s="73" t="s">
        <v>9</v>
      </c>
      <c r="D33" s="74"/>
      <c r="E33" s="66">
        <f>SUM(E27:E32)</f>
        <v>34</v>
      </c>
      <c r="F33" s="66">
        <f>SUM(F27:F32)</f>
        <v>30</v>
      </c>
      <c r="G33" s="66">
        <f>SUM(G27:G32)</f>
        <v>4</v>
      </c>
    </row>
    <row r="34" spans="2:7" ht="15.6" customHeight="1">
      <c r="B34" s="64"/>
      <c r="C34" s="73" t="s">
        <v>10</v>
      </c>
      <c r="D34" s="74"/>
      <c r="E34" s="66"/>
      <c r="F34" s="75">
        <f>(F33*100)/$E$13</f>
        <v>40</v>
      </c>
      <c r="G34" s="75">
        <f>(G33*100)/$E$13</f>
        <v>5.333333333333333</v>
      </c>
    </row>
  </sheetData>
  <mergeCells count="9">
    <mergeCell ref="C13:D13"/>
    <mergeCell ref="C14:D14"/>
    <mergeCell ref="B6:B14"/>
    <mergeCell ref="B16:B24"/>
    <mergeCell ref="B26:B34"/>
    <mergeCell ref="C23:D23"/>
    <mergeCell ref="C24:D24"/>
    <mergeCell ref="C33:D33"/>
    <mergeCell ref="C34:D3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9"/>
  <sheetViews>
    <sheetView topLeftCell="B5" workbookViewId="0">
      <selection activeCell="B14" sqref="B14:B24"/>
    </sheetView>
  </sheetViews>
  <sheetFormatPr defaultRowHeight="14.4"/>
  <cols>
    <col min="2" max="2" width="19.21875" customWidth="1"/>
    <col min="3" max="3" width="11.6640625" style="1" customWidth="1"/>
    <col min="4" max="4" width="23.33203125" style="1" customWidth="1"/>
    <col min="5" max="5" width="15.88671875" customWidth="1"/>
    <col min="6" max="6" width="26.5546875" style="1" customWidth="1"/>
    <col min="7" max="7" width="21.6640625" customWidth="1"/>
    <col min="8" max="8" width="7" customWidth="1"/>
  </cols>
  <sheetData>
    <row r="3" spans="2:6">
      <c r="D3" s="1" t="str" cm="1">
        <f t="array" ref="D3:E3">{" MainLine"," Branch Line"}</f>
        <v xml:space="preserve"> MainLine</v>
      </c>
      <c r="E3" t="str">
        <v xml:space="preserve"> Branch Line</v>
      </c>
    </row>
    <row r="4" spans="2:6" ht="15" thickBot="1"/>
    <row r="5" spans="2:6" ht="15.6" thickTop="1" thickBot="1">
      <c r="C5" s="37"/>
    </row>
    <row r="6" spans="2:6" ht="16.8" thickTop="1" thickBot="1">
      <c r="B6" s="64" t="s">
        <v>58</v>
      </c>
      <c r="C6" s="23" t="s">
        <v>0</v>
      </c>
      <c r="D6" s="16" t="s">
        <v>2</v>
      </c>
      <c r="E6" s="14" t="s">
        <v>18</v>
      </c>
      <c r="F6" s="15" t="s">
        <v>17</v>
      </c>
    </row>
    <row r="7" spans="2:6" ht="16.2" thickTop="1">
      <c r="B7" s="64"/>
      <c r="C7" s="30">
        <v>1</v>
      </c>
      <c r="D7" s="17" t="s">
        <v>19</v>
      </c>
      <c r="E7" s="12">
        <v>43</v>
      </c>
      <c r="F7" s="13"/>
    </row>
    <row r="8" spans="2:6" ht="15.6">
      <c r="B8" s="64"/>
      <c r="C8" s="31">
        <v>2</v>
      </c>
      <c r="D8" s="8" t="s">
        <v>20</v>
      </c>
      <c r="E8" s="5"/>
      <c r="F8" s="9">
        <v>14</v>
      </c>
    </row>
    <row r="9" spans="2:6" ht="15.6">
      <c r="B9" s="64"/>
      <c r="C9" s="31">
        <v>3</v>
      </c>
      <c r="D9" s="8" t="s">
        <v>21</v>
      </c>
      <c r="E9" s="5"/>
      <c r="F9" s="9">
        <v>4</v>
      </c>
    </row>
    <row r="10" spans="2:6" ht="16.2" thickBot="1">
      <c r="B10" s="64"/>
      <c r="C10" s="77">
        <v>4</v>
      </c>
      <c r="D10" s="8" t="s">
        <v>22</v>
      </c>
      <c r="E10" s="5"/>
      <c r="F10" s="9">
        <v>14</v>
      </c>
    </row>
    <row r="11" spans="2:6" ht="16.8" thickTop="1" thickBot="1">
      <c r="B11" s="64"/>
      <c r="C11" s="78" t="s">
        <v>9</v>
      </c>
      <c r="D11" s="8">
        <v>75</v>
      </c>
      <c r="E11" s="5">
        <f>SUM(E7:E10)</f>
        <v>43</v>
      </c>
      <c r="F11" s="9">
        <f>SUM(F7:F10)</f>
        <v>32</v>
      </c>
    </row>
    <row r="12" spans="2:6" ht="16.8" customHeight="1" thickTop="1" thickBot="1">
      <c r="B12" s="64"/>
      <c r="C12" s="52" t="s">
        <v>10</v>
      </c>
      <c r="D12" s="18"/>
      <c r="E12" s="25">
        <f>(E11*100)/$D$11</f>
        <v>57.333333333333336</v>
      </c>
      <c r="F12" s="26">
        <f>(F11*100)/$D$11</f>
        <v>42.666666666666664</v>
      </c>
    </row>
    <row r="13" spans="2:6" ht="15" thickTop="1">
      <c r="D13" s="38"/>
      <c r="F13"/>
    </row>
    <row r="14" spans="2:6" ht="15.6">
      <c r="B14" s="70" t="s">
        <v>59</v>
      </c>
      <c r="C14" s="65" t="s">
        <v>0</v>
      </c>
      <c r="D14" s="65" t="s">
        <v>23</v>
      </c>
      <c r="E14" s="65" t="s">
        <v>18</v>
      </c>
      <c r="F14" s="65" t="s">
        <v>17</v>
      </c>
    </row>
    <row r="15" spans="2:6" ht="15.6">
      <c r="B15" s="71"/>
      <c r="C15" s="66">
        <v>1</v>
      </c>
      <c r="D15" s="66" t="s">
        <v>61</v>
      </c>
      <c r="E15" s="66">
        <v>10</v>
      </c>
      <c r="F15" s="66"/>
    </row>
    <row r="16" spans="2:6" ht="15.6">
      <c r="B16" s="71"/>
      <c r="C16" s="66">
        <v>2</v>
      </c>
      <c r="D16" s="66" t="s">
        <v>62</v>
      </c>
      <c r="E16" s="66"/>
      <c r="F16" s="66">
        <v>17</v>
      </c>
    </row>
    <row r="17" spans="2:6" ht="15.6">
      <c r="B17" s="71"/>
      <c r="C17" s="76" t="s">
        <v>9</v>
      </c>
      <c r="D17" s="66">
        <v>27</v>
      </c>
      <c r="E17" s="66">
        <f>SUM(E15:E16)</f>
        <v>10</v>
      </c>
      <c r="F17" s="66">
        <f>SUM(F15:F16)</f>
        <v>17</v>
      </c>
    </row>
    <row r="18" spans="2:6" ht="15.6">
      <c r="B18" s="72"/>
      <c r="C18" s="76" t="s">
        <v>10</v>
      </c>
      <c r="D18" s="66"/>
      <c r="E18" s="75"/>
      <c r="F18" s="75"/>
    </row>
    <row r="19" spans="2:6">
      <c r="F19"/>
    </row>
    <row r="20" spans="2:6" ht="15.6">
      <c r="B20" s="70" t="s">
        <v>60</v>
      </c>
      <c r="C20" s="65" t="s">
        <v>0</v>
      </c>
      <c r="D20" s="65" t="s">
        <v>2</v>
      </c>
      <c r="E20" s="65" t="s">
        <v>18</v>
      </c>
      <c r="F20" s="65" t="s">
        <v>17</v>
      </c>
    </row>
    <row r="21" spans="2:6" ht="15.6">
      <c r="B21" s="71"/>
      <c r="C21" s="66">
        <v>1</v>
      </c>
      <c r="D21" s="66" t="s">
        <v>63</v>
      </c>
      <c r="E21" s="66">
        <v>8</v>
      </c>
      <c r="F21" s="66"/>
    </row>
    <row r="22" spans="2:6" ht="15.6">
      <c r="B22" s="71"/>
      <c r="C22" s="66">
        <v>2</v>
      </c>
      <c r="D22" s="66" t="s">
        <v>64</v>
      </c>
      <c r="E22" s="66">
        <v>21</v>
      </c>
      <c r="F22" s="66"/>
    </row>
    <row r="23" spans="2:6" ht="15.6">
      <c r="B23" s="71"/>
      <c r="C23" s="66">
        <v>3</v>
      </c>
      <c r="D23" s="66" t="s">
        <v>65</v>
      </c>
      <c r="E23" s="66"/>
      <c r="F23" s="66">
        <v>5</v>
      </c>
    </row>
    <row r="24" spans="2:6" ht="15.6">
      <c r="B24" s="72"/>
      <c r="C24" s="76" t="s">
        <v>9</v>
      </c>
      <c r="D24" s="66">
        <v>34</v>
      </c>
      <c r="E24" s="66">
        <f>SUM(E21:E23)</f>
        <v>29</v>
      </c>
      <c r="F24" s="66">
        <f>SUM(F21:F23)</f>
        <v>5</v>
      </c>
    </row>
    <row r="25" spans="2:6">
      <c r="F25"/>
    </row>
    <row r="26" spans="2:6">
      <c r="F26"/>
    </row>
    <row r="27" spans="2:6">
      <c r="F27"/>
    </row>
    <row r="28" spans="2:6">
      <c r="F28"/>
    </row>
    <row r="29" spans="2:6" ht="15" thickBot="1">
      <c r="F29"/>
    </row>
    <row r="30" spans="2:6" ht="15" thickTop="1">
      <c r="D30" s="40"/>
      <c r="F30"/>
    </row>
    <row r="31" spans="2:6">
      <c r="F31"/>
    </row>
    <row r="32" spans="2:6">
      <c r="F32"/>
    </row>
    <row r="33" spans="6:6">
      <c r="F33"/>
    </row>
    <row r="34" spans="6:6">
      <c r="F34"/>
    </row>
    <row r="35" spans="6:6">
      <c r="F35"/>
    </row>
    <row r="36" spans="6:6">
      <c r="F36"/>
    </row>
    <row r="37" spans="6:6">
      <c r="F37"/>
    </row>
    <row r="38" spans="6:6">
      <c r="F38"/>
    </row>
    <row r="39" spans="6:6">
      <c r="F39"/>
    </row>
  </sheetData>
  <mergeCells count="3">
    <mergeCell ref="B6:B12"/>
    <mergeCell ref="B14:B18"/>
    <mergeCell ref="B20:B2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zoomScale="98" zoomScaleNormal="98" workbookViewId="0">
      <selection activeCell="C2" sqref="C2:C21"/>
    </sheetView>
  </sheetViews>
  <sheetFormatPr defaultRowHeight="14.4"/>
  <cols>
    <col min="3" max="3" width="17.109375" customWidth="1"/>
    <col min="4" max="4" width="11.5546875" style="1" customWidth="1"/>
    <col min="5" max="5" width="18.33203125" customWidth="1"/>
    <col min="6" max="6" width="14.6640625" customWidth="1"/>
    <col min="10" max="10" width="12.109375" customWidth="1"/>
    <col min="12" max="12" width="11" customWidth="1"/>
    <col min="13" max="13" width="10.88671875" customWidth="1"/>
  </cols>
  <sheetData>
    <row r="1" spans="2:6" ht="15" thickBot="1"/>
    <row r="2" spans="2:6" ht="16.8" thickTop="1" thickBot="1">
      <c r="C2" s="64" t="s">
        <v>58</v>
      </c>
      <c r="D2" s="39" t="s">
        <v>30</v>
      </c>
      <c r="E2" s="19" t="s">
        <v>2</v>
      </c>
      <c r="F2" s="19" t="s">
        <v>10</v>
      </c>
    </row>
    <row r="3" spans="2:6" ht="16.2" thickTop="1">
      <c r="C3" s="64"/>
      <c r="D3" s="44" t="s">
        <v>26</v>
      </c>
      <c r="E3" s="24">
        <v>30</v>
      </c>
      <c r="F3" s="47">
        <v>40</v>
      </c>
    </row>
    <row r="4" spans="2:6" ht="15.6">
      <c r="C4" s="64"/>
      <c r="D4" s="45" t="s">
        <v>27</v>
      </c>
      <c r="E4" s="8">
        <v>9</v>
      </c>
      <c r="F4" s="41">
        <v>12</v>
      </c>
    </row>
    <row r="5" spans="2:6" ht="15.6">
      <c r="C5" s="64"/>
      <c r="D5" s="45" t="s">
        <v>28</v>
      </c>
      <c r="E5" s="8">
        <v>22</v>
      </c>
      <c r="F5" s="41">
        <v>29.333333333333332</v>
      </c>
    </row>
    <row r="6" spans="2:6" ht="15.6">
      <c r="C6" s="64"/>
      <c r="D6" s="45" t="s">
        <v>29</v>
      </c>
      <c r="E6" s="8">
        <v>14</v>
      </c>
      <c r="F6" s="41">
        <v>18.666666666666668</v>
      </c>
    </row>
    <row r="7" spans="2:6" ht="16.2" thickBot="1">
      <c r="C7" s="64"/>
      <c r="D7" s="46" t="s">
        <v>24</v>
      </c>
      <c r="E7" s="18">
        <v>75</v>
      </c>
      <c r="F7" s="42"/>
    </row>
    <row r="8" spans="2:6" ht="16.2" thickTop="1">
      <c r="C8" s="81"/>
      <c r="D8" s="82"/>
      <c r="E8" s="49"/>
      <c r="F8" s="83"/>
    </row>
    <row r="9" spans="2:6" ht="15.6">
      <c r="C9" s="70" t="s">
        <v>59</v>
      </c>
      <c r="D9" s="65" t="s">
        <v>30</v>
      </c>
      <c r="E9" s="65" t="s">
        <v>2</v>
      </c>
      <c r="F9" s="65" t="s">
        <v>10</v>
      </c>
    </row>
    <row r="10" spans="2:6" ht="15.6">
      <c r="C10" s="71"/>
      <c r="D10" s="79" t="s">
        <v>26</v>
      </c>
      <c r="E10" s="66">
        <v>13</v>
      </c>
      <c r="F10" s="80">
        <v>48.148148148148145</v>
      </c>
    </row>
    <row r="11" spans="2:6" ht="15.6">
      <c r="C11" s="71"/>
      <c r="D11" s="79" t="s">
        <v>27</v>
      </c>
      <c r="E11" s="66">
        <v>4</v>
      </c>
      <c r="F11" s="80">
        <v>14.814814814814815</v>
      </c>
    </row>
    <row r="12" spans="2:6" ht="15.6">
      <c r="C12" s="71"/>
      <c r="D12" s="79" t="s">
        <v>28</v>
      </c>
      <c r="E12" s="66">
        <v>8</v>
      </c>
      <c r="F12" s="80">
        <v>29.62962962962963</v>
      </c>
    </row>
    <row r="13" spans="2:6" ht="16.2" thickBot="1">
      <c r="B13" s="27"/>
      <c r="C13" s="71"/>
      <c r="D13" s="79" t="s">
        <v>29</v>
      </c>
      <c r="E13" s="66">
        <v>2</v>
      </c>
      <c r="F13" s="80">
        <v>7.4074074074074074</v>
      </c>
    </row>
    <row r="14" spans="2:6" ht="16.2" thickTop="1">
      <c r="C14" s="72"/>
      <c r="D14" s="79" t="s">
        <v>24</v>
      </c>
      <c r="E14" s="66">
        <v>27</v>
      </c>
      <c r="F14" s="80"/>
    </row>
    <row r="16" spans="2:6" ht="15.6">
      <c r="C16" s="70" t="s">
        <v>60</v>
      </c>
      <c r="D16" s="65" t="s">
        <v>30</v>
      </c>
      <c r="E16" s="65" t="s">
        <v>2</v>
      </c>
      <c r="F16" s="65" t="s">
        <v>10</v>
      </c>
    </row>
    <row r="17" spans="3:6" ht="15.6">
      <c r="C17" s="71"/>
      <c r="D17" s="79" t="s">
        <v>26</v>
      </c>
      <c r="E17" s="66">
        <v>8</v>
      </c>
      <c r="F17" s="80">
        <v>23.529411764705884</v>
      </c>
    </row>
    <row r="18" spans="3:6" ht="15.6">
      <c r="C18" s="71"/>
      <c r="D18" s="79" t="s">
        <v>27</v>
      </c>
      <c r="E18" s="66">
        <v>5</v>
      </c>
      <c r="F18" s="80">
        <v>14.705882352941176</v>
      </c>
    </row>
    <row r="19" spans="3:6" ht="15.6">
      <c r="C19" s="71"/>
      <c r="D19" s="79" t="s">
        <v>28</v>
      </c>
      <c r="E19" s="66">
        <v>16</v>
      </c>
      <c r="F19" s="80">
        <v>47.058823529411768</v>
      </c>
    </row>
    <row r="20" spans="3:6" ht="15.6">
      <c r="C20" s="71"/>
      <c r="D20" s="79" t="s">
        <v>29</v>
      </c>
      <c r="E20" s="66">
        <v>5</v>
      </c>
      <c r="F20" s="80">
        <v>14.705882352941176</v>
      </c>
    </row>
    <row r="21" spans="3:6" ht="15.6">
      <c r="C21" s="72"/>
      <c r="D21" s="79" t="s">
        <v>24</v>
      </c>
      <c r="E21" s="66">
        <v>34</v>
      </c>
      <c r="F21" s="80"/>
    </row>
  </sheetData>
  <mergeCells count="3">
    <mergeCell ref="C2:C7"/>
    <mergeCell ref="C9:C14"/>
    <mergeCell ref="C16:C2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1"/>
  <sheetViews>
    <sheetView workbookViewId="0">
      <selection activeCell="B15" sqref="B15:B31"/>
    </sheetView>
  </sheetViews>
  <sheetFormatPr defaultRowHeight="14.4"/>
  <cols>
    <col min="2" max="2" width="19.21875" customWidth="1"/>
    <col min="4" max="4" width="13.6640625" style="1" customWidth="1"/>
    <col min="5" max="5" width="12.21875" customWidth="1"/>
    <col min="6" max="6" width="14.21875" style="1" customWidth="1"/>
    <col min="7" max="7" width="11.33203125" customWidth="1"/>
    <col min="8" max="8" width="13.21875" style="1" customWidth="1"/>
    <col min="9" max="9" width="7" customWidth="1"/>
  </cols>
  <sheetData>
    <row r="4" spans="2:8" ht="15" thickBot="1"/>
    <row r="5" spans="2:8" ht="32.4" thickTop="1" thickBot="1">
      <c r="B5" s="85" t="s">
        <v>58</v>
      </c>
      <c r="C5" s="19" t="s">
        <v>0</v>
      </c>
      <c r="D5" s="29" t="s">
        <v>1</v>
      </c>
      <c r="E5" s="19" t="s">
        <v>2</v>
      </c>
      <c r="F5" s="29" t="s">
        <v>14</v>
      </c>
      <c r="G5" s="39" t="s">
        <v>15</v>
      </c>
      <c r="H5" s="19" t="s">
        <v>16</v>
      </c>
    </row>
    <row r="6" spans="2:8" ht="16.2" thickTop="1">
      <c r="B6" s="86"/>
      <c r="C6" s="20">
        <v>1</v>
      </c>
      <c r="D6" s="17">
        <v>2016</v>
      </c>
      <c r="E6" s="12">
        <v>24</v>
      </c>
      <c r="F6" s="12">
        <v>19</v>
      </c>
      <c r="G6" s="12">
        <v>4</v>
      </c>
      <c r="H6" s="13">
        <v>1</v>
      </c>
    </row>
    <row r="7" spans="2:8" ht="15.6">
      <c r="B7" s="86"/>
      <c r="C7" s="21">
        <v>2</v>
      </c>
      <c r="D7" s="8">
        <f>D6+1</f>
        <v>2017</v>
      </c>
      <c r="E7" s="5">
        <v>5</v>
      </c>
      <c r="F7" s="5">
        <v>3</v>
      </c>
      <c r="G7" s="5">
        <v>2</v>
      </c>
      <c r="H7" s="9">
        <v>0</v>
      </c>
    </row>
    <row r="8" spans="2:8" ht="15.6">
      <c r="B8" s="86"/>
      <c r="C8" s="21">
        <v>3</v>
      </c>
      <c r="D8" s="8">
        <f t="shared" ref="D8:D10" si="0">D7+1</f>
        <v>2018</v>
      </c>
      <c r="E8" s="5">
        <v>11</v>
      </c>
      <c r="F8" s="5">
        <v>5</v>
      </c>
      <c r="G8" s="5">
        <v>4</v>
      </c>
      <c r="H8" s="9">
        <v>2</v>
      </c>
    </row>
    <row r="9" spans="2:8" ht="15.6">
      <c r="B9" s="86"/>
      <c r="C9" s="21">
        <v>4</v>
      </c>
      <c r="D9" s="8">
        <f t="shared" si="0"/>
        <v>2019</v>
      </c>
      <c r="E9" s="5">
        <v>18</v>
      </c>
      <c r="F9" s="5">
        <v>15</v>
      </c>
      <c r="G9" s="5">
        <v>3</v>
      </c>
      <c r="H9" s="9">
        <v>0</v>
      </c>
    </row>
    <row r="10" spans="2:8" ht="15.6">
      <c r="B10" s="86"/>
      <c r="C10" s="21">
        <v>5</v>
      </c>
      <c r="D10" s="8">
        <f t="shared" si="0"/>
        <v>2020</v>
      </c>
      <c r="E10" s="5">
        <v>8</v>
      </c>
      <c r="F10" s="5">
        <v>7</v>
      </c>
      <c r="G10" s="5">
        <v>1</v>
      </c>
      <c r="H10" s="9">
        <v>0</v>
      </c>
    </row>
    <row r="11" spans="2:8" ht="16.2" thickBot="1">
      <c r="B11" s="86"/>
      <c r="C11" s="33">
        <v>6</v>
      </c>
      <c r="D11" s="49">
        <f>D10+1</f>
        <v>2021</v>
      </c>
      <c r="E11" s="5">
        <v>9</v>
      </c>
      <c r="F11" s="5">
        <v>8</v>
      </c>
      <c r="G11" s="5">
        <v>1</v>
      </c>
      <c r="H11" s="9">
        <v>0</v>
      </c>
    </row>
    <row r="12" spans="2:8" ht="16.8" thickTop="1" thickBot="1">
      <c r="B12" s="86"/>
      <c r="C12" s="57" t="s">
        <v>9</v>
      </c>
      <c r="D12" s="62"/>
      <c r="E12" s="5">
        <f>SUM(E6:E11)</f>
        <v>75</v>
      </c>
      <c r="F12" s="5">
        <f>SUM(F6:F11)</f>
        <v>57</v>
      </c>
      <c r="G12" s="5">
        <f>SUM(G6:G11)</f>
        <v>15</v>
      </c>
      <c r="H12" s="9">
        <f>SUM(H6:H11)</f>
        <v>3</v>
      </c>
    </row>
    <row r="13" spans="2:8" ht="16.8" thickTop="1" thickBot="1">
      <c r="B13" s="86"/>
      <c r="C13" s="61" t="s">
        <v>10</v>
      </c>
      <c r="D13" s="63"/>
      <c r="E13" s="10"/>
      <c r="F13" s="48">
        <f>(F12*100)/$E$12</f>
        <v>76</v>
      </c>
      <c r="G13" s="48">
        <f>(G12*100)/$E$12</f>
        <v>20</v>
      </c>
      <c r="H13" s="42">
        <f>(H12*100)/$E$12</f>
        <v>4</v>
      </c>
    </row>
    <row r="14" spans="2:8" ht="15" thickTop="1"/>
    <row r="15" spans="2:8" ht="31.2">
      <c r="B15" s="68" t="s">
        <v>59</v>
      </c>
      <c r="C15" s="65" t="s">
        <v>0</v>
      </c>
      <c r="D15" s="65" t="s">
        <v>1</v>
      </c>
      <c r="E15" s="65" t="s">
        <v>2</v>
      </c>
      <c r="F15" s="65" t="s">
        <v>14</v>
      </c>
      <c r="G15" s="65" t="s">
        <v>15</v>
      </c>
    </row>
    <row r="16" spans="2:8" ht="15.6">
      <c r="B16" s="69"/>
      <c r="C16" s="66">
        <v>1</v>
      </c>
      <c r="D16" s="66">
        <v>2016</v>
      </c>
      <c r="E16" s="66">
        <v>7</v>
      </c>
      <c r="F16" s="66">
        <v>6</v>
      </c>
      <c r="G16" s="66">
        <v>1</v>
      </c>
    </row>
    <row r="17" spans="2:7" ht="15.6">
      <c r="B17" s="69"/>
      <c r="C17" s="66">
        <v>2</v>
      </c>
      <c r="D17" s="66">
        <f>D16+1</f>
        <v>2017</v>
      </c>
      <c r="E17" s="66">
        <v>7</v>
      </c>
      <c r="F17" s="66">
        <v>5</v>
      </c>
      <c r="G17" s="66">
        <v>2</v>
      </c>
    </row>
    <row r="18" spans="2:7" ht="15.6">
      <c r="B18" s="69"/>
      <c r="C18" s="66">
        <v>3</v>
      </c>
      <c r="D18" s="66">
        <f t="shared" ref="D18:D20" si="1">D17+1</f>
        <v>2018</v>
      </c>
      <c r="E18" s="66">
        <v>4</v>
      </c>
      <c r="F18" s="66">
        <v>2</v>
      </c>
      <c r="G18" s="66">
        <v>2</v>
      </c>
    </row>
    <row r="19" spans="2:7" ht="15.6">
      <c r="B19" s="69"/>
      <c r="C19" s="66">
        <v>4</v>
      </c>
      <c r="D19" s="66">
        <f t="shared" si="1"/>
        <v>2019</v>
      </c>
      <c r="E19" s="66">
        <v>2</v>
      </c>
      <c r="F19" s="66">
        <v>1</v>
      </c>
      <c r="G19" s="66">
        <v>1</v>
      </c>
    </row>
    <row r="20" spans="2:7" ht="15.6">
      <c r="B20" s="69"/>
      <c r="C20" s="66">
        <v>5</v>
      </c>
      <c r="D20" s="66">
        <f t="shared" si="1"/>
        <v>2020</v>
      </c>
      <c r="E20" s="66">
        <v>4</v>
      </c>
      <c r="F20" s="66">
        <v>2</v>
      </c>
      <c r="G20" s="66">
        <v>2</v>
      </c>
    </row>
    <row r="21" spans="2:7" ht="15.6">
      <c r="B21" s="69"/>
      <c r="C21" s="66">
        <v>6</v>
      </c>
      <c r="D21" s="66">
        <f>D20+1</f>
        <v>2021</v>
      </c>
      <c r="E21" s="66">
        <v>3</v>
      </c>
      <c r="F21" s="66">
        <v>1</v>
      </c>
      <c r="G21" s="66">
        <v>2</v>
      </c>
    </row>
    <row r="22" spans="2:7" ht="15.6">
      <c r="B22" s="69"/>
      <c r="C22" s="73" t="s">
        <v>9</v>
      </c>
      <c r="D22" s="74"/>
      <c r="E22" s="66">
        <f>SUM(E16:E21)</f>
        <v>27</v>
      </c>
      <c r="F22" s="66">
        <f>SUM(F16:F21)</f>
        <v>17</v>
      </c>
      <c r="G22" s="66">
        <f>SUM(G16:G21)</f>
        <v>10</v>
      </c>
    </row>
    <row r="24" spans="2:7" ht="31.2">
      <c r="B24" s="68" t="s">
        <v>60</v>
      </c>
      <c r="C24" s="65" t="s">
        <v>0</v>
      </c>
      <c r="D24" s="65" t="s">
        <v>1</v>
      </c>
      <c r="E24" s="65" t="s">
        <v>2</v>
      </c>
      <c r="F24" s="65" t="s">
        <v>14</v>
      </c>
      <c r="G24" s="65" t="s">
        <v>15</v>
      </c>
    </row>
    <row r="25" spans="2:7" ht="15.6">
      <c r="B25" s="69"/>
      <c r="C25" s="66">
        <v>1</v>
      </c>
      <c r="D25" s="66">
        <v>2016</v>
      </c>
      <c r="E25" s="66">
        <v>6</v>
      </c>
      <c r="F25" s="66">
        <v>3</v>
      </c>
      <c r="G25" s="66">
        <v>3</v>
      </c>
    </row>
    <row r="26" spans="2:7" ht="15.6">
      <c r="B26" s="69"/>
      <c r="C26" s="66">
        <v>2</v>
      </c>
      <c r="D26" s="66">
        <f>D25+1</f>
        <v>2017</v>
      </c>
      <c r="E26" s="66">
        <v>3</v>
      </c>
      <c r="F26" s="66">
        <v>2</v>
      </c>
      <c r="G26" s="66">
        <v>1</v>
      </c>
    </row>
    <row r="27" spans="2:7" ht="15.6">
      <c r="B27" s="69"/>
      <c r="C27" s="66">
        <v>3</v>
      </c>
      <c r="D27" s="66">
        <f t="shared" ref="D27:D29" si="2">D26+1</f>
        <v>2018</v>
      </c>
      <c r="E27" s="66">
        <v>3</v>
      </c>
      <c r="F27" s="66">
        <v>1</v>
      </c>
      <c r="G27" s="66">
        <v>2</v>
      </c>
    </row>
    <row r="28" spans="2:7" ht="15.6">
      <c r="B28" s="69"/>
      <c r="C28" s="66">
        <v>4</v>
      </c>
      <c r="D28" s="66">
        <f t="shared" si="2"/>
        <v>2019</v>
      </c>
      <c r="E28" s="66">
        <v>5</v>
      </c>
      <c r="F28" s="66">
        <v>1</v>
      </c>
      <c r="G28" s="66">
        <v>4</v>
      </c>
    </row>
    <row r="29" spans="2:7" ht="15.6">
      <c r="B29" s="69"/>
      <c r="C29" s="66">
        <v>5</v>
      </c>
      <c r="D29" s="66">
        <f t="shared" si="2"/>
        <v>2020</v>
      </c>
      <c r="E29" s="66">
        <v>7</v>
      </c>
      <c r="F29" s="66">
        <v>4</v>
      </c>
      <c r="G29" s="66">
        <v>3</v>
      </c>
    </row>
    <row r="30" spans="2:7" ht="15.6">
      <c r="B30" s="69"/>
      <c r="C30" s="66">
        <v>6</v>
      </c>
      <c r="D30" s="66">
        <f>D29+1</f>
        <v>2021</v>
      </c>
      <c r="E30" s="66">
        <v>10</v>
      </c>
      <c r="F30" s="66">
        <v>1</v>
      </c>
      <c r="G30" s="66">
        <v>9</v>
      </c>
    </row>
    <row r="31" spans="2:7" ht="15.6">
      <c r="B31" s="69"/>
      <c r="C31" s="73" t="s">
        <v>9</v>
      </c>
      <c r="D31" s="74"/>
      <c r="E31" s="66">
        <f>SUM(E25:E30)</f>
        <v>34</v>
      </c>
      <c r="F31" s="66">
        <f>SUM(F25:F30)</f>
        <v>12</v>
      </c>
      <c r="G31" s="66">
        <f>SUM(G25:G30)</f>
        <v>22</v>
      </c>
    </row>
  </sheetData>
  <mergeCells count="7">
    <mergeCell ref="C31:D31"/>
    <mergeCell ref="B5:B13"/>
    <mergeCell ref="B15:B22"/>
    <mergeCell ref="B24:B31"/>
    <mergeCell ref="C12:D12"/>
    <mergeCell ref="C13:D13"/>
    <mergeCell ref="C22:D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2"/>
  <sheetViews>
    <sheetView topLeftCell="B1" workbookViewId="0">
      <selection activeCell="F20" sqref="F20"/>
    </sheetView>
  </sheetViews>
  <sheetFormatPr defaultRowHeight="14.4"/>
  <cols>
    <col min="3" max="3" width="37.33203125" style="1" customWidth="1"/>
    <col min="4" max="4" width="18.6640625" customWidth="1"/>
    <col min="5" max="5" width="34.33203125" style="1" customWidth="1"/>
    <col min="6" max="6" width="11.33203125" customWidth="1"/>
    <col min="7" max="7" width="7" customWidth="1"/>
  </cols>
  <sheetData>
    <row r="1" spans="3:5" ht="15" thickBot="1"/>
    <row r="2" spans="3:5" ht="16.8" thickTop="1" thickBot="1">
      <c r="C2" s="19" t="s">
        <v>25</v>
      </c>
      <c r="D2" s="19" t="s">
        <v>2</v>
      </c>
      <c r="E2" s="23" t="s">
        <v>10</v>
      </c>
    </row>
    <row r="3" spans="3:5" ht="16.2" thickTop="1">
      <c r="C3" s="44" t="s">
        <v>36</v>
      </c>
      <c r="D3" s="17">
        <v>2</v>
      </c>
      <c r="E3" s="43">
        <f>(D3*100)/$D$21</f>
        <v>3.5087719298245612</v>
      </c>
    </row>
    <row r="4" spans="3:5" ht="15.6">
      <c r="C4" s="45" t="s">
        <v>47</v>
      </c>
      <c r="D4" s="8">
        <v>1</v>
      </c>
      <c r="E4" s="41">
        <f t="shared" ref="E4:E20" si="0">(D4*100)/$D$21</f>
        <v>1.7543859649122806</v>
      </c>
    </row>
    <row r="5" spans="3:5" ht="15.6">
      <c r="C5" s="45" t="s">
        <v>39</v>
      </c>
      <c r="D5" s="8">
        <v>4</v>
      </c>
      <c r="E5" s="41">
        <f t="shared" si="0"/>
        <v>7.0175438596491224</v>
      </c>
    </row>
    <row r="6" spans="3:5" ht="15.6">
      <c r="C6" s="45" t="s">
        <v>35</v>
      </c>
      <c r="D6" s="8">
        <v>3</v>
      </c>
      <c r="E6" s="41">
        <f t="shared" si="0"/>
        <v>5.2631578947368425</v>
      </c>
    </row>
    <row r="7" spans="3:5" ht="15.6">
      <c r="C7" s="45" t="s">
        <v>45</v>
      </c>
      <c r="D7" s="8">
        <v>1</v>
      </c>
      <c r="E7" s="41">
        <f t="shared" si="0"/>
        <v>1.7543859649122806</v>
      </c>
    </row>
    <row r="8" spans="3:5" ht="15.6">
      <c r="C8" s="45" t="s">
        <v>40</v>
      </c>
      <c r="D8" s="8">
        <v>4</v>
      </c>
      <c r="E8" s="41">
        <f t="shared" si="0"/>
        <v>7.0175438596491224</v>
      </c>
    </row>
    <row r="9" spans="3:5" ht="15.6">
      <c r="C9" s="45" t="s">
        <v>43</v>
      </c>
      <c r="D9" s="8">
        <v>7</v>
      </c>
      <c r="E9" s="41">
        <f t="shared" si="0"/>
        <v>12.280701754385966</v>
      </c>
    </row>
    <row r="10" spans="3:5" ht="15.6">
      <c r="C10" s="45" t="s">
        <v>31</v>
      </c>
      <c r="D10" s="8">
        <v>1</v>
      </c>
      <c r="E10" s="41">
        <f t="shared" si="0"/>
        <v>1.7543859649122806</v>
      </c>
    </row>
    <row r="11" spans="3:5" ht="15.6">
      <c r="C11" s="45" t="s">
        <v>38</v>
      </c>
      <c r="D11" s="8">
        <v>5</v>
      </c>
      <c r="E11" s="41">
        <f t="shared" si="0"/>
        <v>8.7719298245614041</v>
      </c>
    </row>
    <row r="12" spans="3:5" ht="15.6">
      <c r="C12" s="45" t="s">
        <v>48</v>
      </c>
      <c r="D12" s="8">
        <v>2</v>
      </c>
      <c r="E12" s="41">
        <f t="shared" si="0"/>
        <v>3.5087719298245612</v>
      </c>
    </row>
    <row r="13" spans="3:5" ht="15.6">
      <c r="C13" s="45" t="s">
        <v>33</v>
      </c>
      <c r="D13" s="8">
        <v>6</v>
      </c>
      <c r="E13" s="41">
        <f t="shared" si="0"/>
        <v>10.526315789473685</v>
      </c>
    </row>
    <row r="14" spans="3:5" ht="15.6">
      <c r="C14" s="45" t="s">
        <v>37</v>
      </c>
      <c r="D14" s="8">
        <v>3</v>
      </c>
      <c r="E14" s="41">
        <f t="shared" si="0"/>
        <v>5.2631578947368425</v>
      </c>
    </row>
    <row r="15" spans="3:5" ht="15.6">
      <c r="C15" s="45" t="s">
        <v>46</v>
      </c>
      <c r="D15" s="8">
        <v>2</v>
      </c>
      <c r="E15" s="41">
        <f t="shared" si="0"/>
        <v>3.5087719298245612</v>
      </c>
    </row>
    <row r="16" spans="3:5" ht="15.6">
      <c r="C16" s="45" t="s">
        <v>41</v>
      </c>
      <c r="D16" s="8">
        <v>2</v>
      </c>
      <c r="E16" s="41">
        <f t="shared" si="0"/>
        <v>3.5087719298245612</v>
      </c>
    </row>
    <row r="17" spans="3:5" ht="15.6">
      <c r="C17" s="45" t="s">
        <v>44</v>
      </c>
      <c r="D17" s="8">
        <v>5</v>
      </c>
      <c r="E17" s="41">
        <f t="shared" si="0"/>
        <v>8.7719298245614041</v>
      </c>
    </row>
    <row r="18" spans="3:5" ht="15.6">
      <c r="C18" s="45" t="s">
        <v>34</v>
      </c>
      <c r="D18" s="8">
        <v>3</v>
      </c>
      <c r="E18" s="41">
        <f t="shared" si="0"/>
        <v>5.2631578947368425</v>
      </c>
    </row>
    <row r="19" spans="3:5" ht="15.6">
      <c r="C19" s="45" t="s">
        <v>42</v>
      </c>
      <c r="D19" s="8">
        <v>2</v>
      </c>
      <c r="E19" s="41">
        <f t="shared" si="0"/>
        <v>3.5087719298245612</v>
      </c>
    </row>
    <row r="20" spans="3:5" ht="15.6">
      <c r="C20" s="45" t="s">
        <v>32</v>
      </c>
      <c r="D20" s="8">
        <v>4</v>
      </c>
      <c r="E20" s="41">
        <f t="shared" si="0"/>
        <v>7.0175438596491224</v>
      </c>
    </row>
    <row r="21" spans="3:5" ht="16.2" thickBot="1">
      <c r="C21" s="46" t="s">
        <v>9</v>
      </c>
      <c r="D21" s="18">
        <f>SUM(D3:D20)</f>
        <v>57</v>
      </c>
      <c r="E21" s="42"/>
    </row>
    <row r="22" spans="3:5" ht="15" thickTop="1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9"/>
  <sheetViews>
    <sheetView workbookViewId="0">
      <selection activeCell="D16" sqref="D16"/>
    </sheetView>
  </sheetViews>
  <sheetFormatPr defaultRowHeight="14.4"/>
  <cols>
    <col min="4" max="4" width="30.44140625" customWidth="1"/>
    <col min="5" max="5" width="14.5546875" customWidth="1"/>
    <col min="6" max="6" width="14" customWidth="1"/>
    <col min="7" max="7" width="10" customWidth="1"/>
    <col min="8" max="8" width="13" customWidth="1"/>
  </cols>
  <sheetData>
    <row r="2" spans="3:5" ht="26.4">
      <c r="C2" s="89" t="s">
        <v>50</v>
      </c>
      <c r="D2" s="89" t="s">
        <v>88</v>
      </c>
      <c r="E2" s="84" t="s">
        <v>66</v>
      </c>
    </row>
    <row r="3" spans="3:5">
      <c r="C3" s="89"/>
      <c r="D3" s="95" t="s">
        <v>87</v>
      </c>
      <c r="E3" s="84">
        <v>5</v>
      </c>
    </row>
    <row r="4" spans="3:5" ht="26.4" customHeight="1">
      <c r="C4" s="90">
        <v>1</v>
      </c>
      <c r="D4" s="2" t="s">
        <v>81</v>
      </c>
      <c r="E4" s="84">
        <v>2</v>
      </c>
    </row>
    <row r="5" spans="3:5" ht="21.6" customHeight="1">
      <c r="C5" s="90">
        <v>2</v>
      </c>
      <c r="D5" s="2" t="s">
        <v>82</v>
      </c>
      <c r="E5" s="84">
        <v>1</v>
      </c>
    </row>
    <row r="6" spans="3:5">
      <c r="C6" s="90">
        <v>3</v>
      </c>
      <c r="D6" s="2" t="s">
        <v>83</v>
      </c>
      <c r="E6" s="84">
        <v>3</v>
      </c>
    </row>
    <row r="7" spans="3:5">
      <c r="C7" s="90">
        <v>4</v>
      </c>
      <c r="D7" s="2" t="s">
        <v>84</v>
      </c>
      <c r="E7" s="84">
        <v>3</v>
      </c>
    </row>
    <row r="8" spans="3:5">
      <c r="C8" s="90">
        <v>5</v>
      </c>
      <c r="D8" s="2" t="s">
        <v>85</v>
      </c>
      <c r="E8" s="84">
        <v>5</v>
      </c>
    </row>
    <row r="9" spans="3:5">
      <c r="C9" s="90">
        <v>6</v>
      </c>
      <c r="D9" s="2" t="s">
        <v>86</v>
      </c>
      <c r="E9" s="8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tabSelected="1" workbookViewId="0">
      <selection activeCell="F12" sqref="F12"/>
    </sheetView>
  </sheetViews>
  <sheetFormatPr defaultRowHeight="14.4"/>
  <cols>
    <col min="3" max="3" width="43.109375" customWidth="1"/>
    <col min="4" max="4" width="18.21875" customWidth="1"/>
  </cols>
  <sheetData>
    <row r="3" spans="2:5" ht="38.4" customHeight="1">
      <c r="B3" s="89" t="s">
        <v>50</v>
      </c>
      <c r="C3" s="89" t="s">
        <v>49</v>
      </c>
      <c r="D3" s="84" t="s">
        <v>66</v>
      </c>
    </row>
    <row r="4" spans="2:5" ht="23.4" customHeight="1" thickBot="1">
      <c r="B4" s="90">
        <v>1</v>
      </c>
      <c r="C4" s="91" t="s">
        <v>67</v>
      </c>
      <c r="D4" s="84">
        <v>8</v>
      </c>
      <c r="E4" s="27"/>
    </row>
    <row r="5" spans="2:5" ht="27.6" customHeight="1" thickTop="1">
      <c r="B5" s="90">
        <v>2</v>
      </c>
      <c r="C5" s="2" t="s">
        <v>68</v>
      </c>
      <c r="D5" s="84">
        <v>7</v>
      </c>
    </row>
    <row r="6" spans="2:5" ht="19.8" customHeight="1">
      <c r="B6" s="90">
        <v>3</v>
      </c>
      <c r="C6" s="91" t="s">
        <v>70</v>
      </c>
      <c r="D6" s="84">
        <v>3</v>
      </c>
    </row>
    <row r="7" spans="2:5" ht="30" customHeight="1">
      <c r="B7" s="90">
        <v>4</v>
      </c>
      <c r="C7" s="91" t="s">
        <v>69</v>
      </c>
      <c r="D7" s="84">
        <v>5</v>
      </c>
    </row>
    <row r="8" spans="2:5" ht="41.4" customHeight="1">
      <c r="B8" s="90">
        <v>5</v>
      </c>
      <c r="C8" s="2" t="s">
        <v>71</v>
      </c>
      <c r="D8" s="84">
        <v>2</v>
      </c>
    </row>
    <row r="9" spans="2:5" ht="18" customHeight="1">
      <c r="B9" s="90">
        <v>6</v>
      </c>
      <c r="C9" s="2" t="s">
        <v>72</v>
      </c>
      <c r="D9" s="84">
        <v>1</v>
      </c>
    </row>
    <row r="10" spans="2:5" ht="28.8" customHeight="1">
      <c r="B10" s="90">
        <v>7</v>
      </c>
      <c r="C10" s="3" t="s">
        <v>73</v>
      </c>
      <c r="D10" s="84">
        <v>2</v>
      </c>
    </row>
    <row r="11" spans="2:5" ht="25.2" customHeight="1">
      <c r="B11" s="90">
        <v>8</v>
      </c>
      <c r="C11" s="2" t="s">
        <v>74</v>
      </c>
      <c r="D11" s="84">
        <v>1</v>
      </c>
    </row>
    <row r="12" spans="2:5" ht="42.6" customHeight="1">
      <c r="B12" s="90">
        <v>9</v>
      </c>
      <c r="C12" s="2" t="s">
        <v>75</v>
      </c>
      <c r="D12" s="84">
        <v>5</v>
      </c>
    </row>
    <row r="13" spans="2:5" ht="30.6" customHeight="1">
      <c r="B13" s="90">
        <v>10</v>
      </c>
      <c r="C13" s="2" t="s">
        <v>80</v>
      </c>
      <c r="D13" s="84">
        <v>5</v>
      </c>
    </row>
    <row r="14" spans="2:5">
      <c r="B14" s="90">
        <v>11</v>
      </c>
      <c r="C14" s="93" t="s">
        <v>76</v>
      </c>
      <c r="D14" s="92">
        <v>3</v>
      </c>
    </row>
    <row r="15" spans="2:5">
      <c r="B15" s="90">
        <v>12</v>
      </c>
      <c r="C15" s="93" t="s">
        <v>77</v>
      </c>
      <c r="D15" s="92">
        <v>1</v>
      </c>
    </row>
    <row r="16" spans="2:5">
      <c r="B16" s="90">
        <v>13</v>
      </c>
      <c r="C16" s="94" t="s">
        <v>78</v>
      </c>
      <c r="D16" s="92">
        <v>8</v>
      </c>
    </row>
    <row r="17" spans="2:4">
      <c r="B17" s="90">
        <v>14</v>
      </c>
      <c r="C17" s="94" t="s">
        <v>79</v>
      </c>
      <c r="D17" s="92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A7" workbookViewId="0">
      <selection activeCell="G36" sqref="G36"/>
    </sheetView>
  </sheetViews>
  <sheetFormatPr defaultRowHeight="14.4"/>
  <cols>
    <col min="2" max="2" width="19.21875" customWidth="1"/>
    <col min="5" max="5" width="15.109375" customWidth="1"/>
    <col min="6" max="6" width="14.5546875" customWidth="1"/>
    <col min="7" max="7" width="14" customWidth="1"/>
    <col min="8" max="8" width="20.5546875" customWidth="1"/>
    <col min="9" max="9" width="13" customWidth="1"/>
  </cols>
  <sheetData>
    <row r="1" spans="2:8" ht="15" thickBot="1"/>
    <row r="2" spans="2:8" ht="32.4" thickTop="1" thickBot="1">
      <c r="B2" s="85" t="s">
        <v>58</v>
      </c>
      <c r="C2" s="19" t="s">
        <v>0</v>
      </c>
      <c r="D2" s="19" t="s">
        <v>1</v>
      </c>
      <c r="E2" s="29" t="s">
        <v>2</v>
      </c>
      <c r="F2" s="39" t="s">
        <v>53</v>
      </c>
      <c r="G2" s="19" t="s">
        <v>51</v>
      </c>
      <c r="H2" s="19" t="s">
        <v>52</v>
      </c>
    </row>
    <row r="3" spans="2:8" ht="16.2" thickTop="1">
      <c r="B3" s="86"/>
      <c r="C3" s="20">
        <v>1</v>
      </c>
      <c r="D3" s="17">
        <v>2016</v>
      </c>
      <c r="E3" s="12">
        <v>24</v>
      </c>
      <c r="F3" s="12">
        <v>16</v>
      </c>
      <c r="G3" s="12">
        <v>8</v>
      </c>
      <c r="H3" s="13">
        <v>2161000</v>
      </c>
    </row>
    <row r="4" spans="2:8" ht="15.6">
      <c r="B4" s="86"/>
      <c r="C4" s="21">
        <v>2</v>
      </c>
      <c r="D4" s="8">
        <f>D3+1</f>
        <v>2017</v>
      </c>
      <c r="E4" s="5">
        <v>5</v>
      </c>
      <c r="F4" s="5">
        <v>2</v>
      </c>
      <c r="G4" s="5">
        <v>3</v>
      </c>
      <c r="H4" s="9">
        <v>346000</v>
      </c>
    </row>
    <row r="5" spans="2:8" ht="15.6">
      <c r="B5" s="86"/>
      <c r="C5" s="21">
        <v>3</v>
      </c>
      <c r="D5" s="8">
        <f t="shared" ref="D5:D7" si="0">D4+1</f>
        <v>2018</v>
      </c>
      <c r="E5" s="5">
        <v>11</v>
      </c>
      <c r="F5" s="5">
        <v>7</v>
      </c>
      <c r="G5" s="5">
        <v>4</v>
      </c>
      <c r="H5" s="9">
        <v>1936000</v>
      </c>
    </row>
    <row r="6" spans="2:8" ht="15.6">
      <c r="B6" s="86"/>
      <c r="C6" s="21">
        <v>4</v>
      </c>
      <c r="D6" s="8">
        <f t="shared" si="0"/>
        <v>2019</v>
      </c>
      <c r="E6" s="5">
        <v>18</v>
      </c>
      <c r="F6" s="5">
        <v>10</v>
      </c>
      <c r="G6" s="5">
        <v>8</v>
      </c>
      <c r="H6" s="9">
        <v>986000</v>
      </c>
    </row>
    <row r="7" spans="2:8" ht="15.6">
      <c r="B7" s="86"/>
      <c r="C7" s="21">
        <v>5</v>
      </c>
      <c r="D7" s="8">
        <f t="shared" si="0"/>
        <v>2020</v>
      </c>
      <c r="E7" s="5">
        <v>8</v>
      </c>
      <c r="F7" s="5">
        <v>4</v>
      </c>
      <c r="G7" s="5">
        <v>4</v>
      </c>
      <c r="H7" s="9">
        <v>1713000</v>
      </c>
    </row>
    <row r="8" spans="2:8" ht="15.6">
      <c r="B8" s="86"/>
      <c r="C8" s="21">
        <v>6</v>
      </c>
      <c r="D8" s="8">
        <f>D7+1</f>
        <v>2021</v>
      </c>
      <c r="E8" s="5">
        <v>9</v>
      </c>
      <c r="F8" s="5">
        <v>3</v>
      </c>
      <c r="G8" s="5">
        <v>6</v>
      </c>
      <c r="H8" s="9">
        <v>20726000</v>
      </c>
    </row>
    <row r="9" spans="2:8" ht="16.2" thickBot="1">
      <c r="B9" s="86"/>
      <c r="C9" s="50" t="s">
        <v>9</v>
      </c>
      <c r="D9" s="51"/>
      <c r="E9" s="5">
        <f t="shared" ref="E9:H9" si="1">SUM(E3:E8)</f>
        <v>75</v>
      </c>
      <c r="F9" s="5">
        <f t="shared" si="1"/>
        <v>42</v>
      </c>
      <c r="G9" s="5">
        <f>SUM(G3:G8)</f>
        <v>33</v>
      </c>
      <c r="H9" s="9">
        <f t="shared" si="1"/>
        <v>27868000</v>
      </c>
    </row>
    <row r="10" spans="2:8" ht="16.8" thickTop="1" thickBot="1">
      <c r="B10" s="86"/>
      <c r="C10" s="57" t="s">
        <v>10</v>
      </c>
      <c r="D10" s="58"/>
      <c r="E10" s="18"/>
      <c r="F10" s="25">
        <f>(F9*100)/$E$9</f>
        <v>56</v>
      </c>
      <c r="G10" s="25">
        <f>(G9*100)/$E$9</f>
        <v>44</v>
      </c>
      <c r="H10" s="26"/>
    </row>
    <row r="11" spans="2:8" ht="15" thickTop="1"/>
    <row r="12" spans="2:8" ht="31.2">
      <c r="B12" s="68" t="s">
        <v>59</v>
      </c>
      <c r="C12" s="65" t="s">
        <v>0</v>
      </c>
      <c r="D12" s="65" t="s">
        <v>1</v>
      </c>
      <c r="E12" s="65" t="s">
        <v>2</v>
      </c>
      <c r="F12" s="65" t="s">
        <v>53</v>
      </c>
      <c r="G12" s="65" t="s">
        <v>51</v>
      </c>
      <c r="H12" s="65" t="s">
        <v>52</v>
      </c>
    </row>
    <row r="13" spans="2:8" ht="15.6">
      <c r="B13" s="69"/>
      <c r="C13" s="66">
        <v>1</v>
      </c>
      <c r="D13" s="66">
        <v>2016</v>
      </c>
      <c r="E13" s="66">
        <v>7</v>
      </c>
      <c r="F13" s="66">
        <v>6</v>
      </c>
      <c r="G13" s="66">
        <v>1</v>
      </c>
      <c r="H13" s="66">
        <v>240000</v>
      </c>
    </row>
    <row r="14" spans="2:8" ht="15.6">
      <c r="B14" s="69"/>
      <c r="C14" s="66">
        <v>2</v>
      </c>
      <c r="D14" s="66">
        <f>D13+1</f>
        <v>2017</v>
      </c>
      <c r="E14" s="66">
        <v>7</v>
      </c>
      <c r="F14" s="66">
        <v>5</v>
      </c>
      <c r="G14" s="66">
        <v>2</v>
      </c>
      <c r="H14" s="66">
        <v>95000</v>
      </c>
    </row>
    <row r="15" spans="2:8" ht="15.6">
      <c r="B15" s="69"/>
      <c r="C15" s="66">
        <v>3</v>
      </c>
      <c r="D15" s="66">
        <f t="shared" ref="D15:D17" si="2">D14+1</f>
        <v>2018</v>
      </c>
      <c r="E15" s="66">
        <v>4</v>
      </c>
      <c r="F15" s="66">
        <v>3</v>
      </c>
      <c r="G15" s="66">
        <v>1</v>
      </c>
      <c r="H15" s="66">
        <v>301000</v>
      </c>
    </row>
    <row r="16" spans="2:8" ht="15.6">
      <c r="B16" s="69"/>
      <c r="C16" s="66">
        <v>4</v>
      </c>
      <c r="D16" s="66">
        <f t="shared" si="2"/>
        <v>2019</v>
      </c>
      <c r="E16" s="66">
        <v>2</v>
      </c>
      <c r="F16" s="66">
        <v>1</v>
      </c>
      <c r="G16" s="66">
        <v>1</v>
      </c>
      <c r="H16" s="66">
        <v>482000</v>
      </c>
    </row>
    <row r="17" spans="2:8" ht="15.6">
      <c r="B17" s="69"/>
      <c r="C17" s="66">
        <v>5</v>
      </c>
      <c r="D17" s="66">
        <f t="shared" si="2"/>
        <v>2020</v>
      </c>
      <c r="E17" s="66">
        <v>4</v>
      </c>
      <c r="F17" s="66">
        <v>3</v>
      </c>
      <c r="G17" s="66">
        <v>1</v>
      </c>
      <c r="H17" s="66">
        <v>468000</v>
      </c>
    </row>
    <row r="18" spans="2:8" ht="15.6">
      <c r="B18" s="69"/>
      <c r="C18" s="66">
        <v>6</v>
      </c>
      <c r="D18" s="66">
        <f>D17+1</f>
        <v>2021</v>
      </c>
      <c r="E18" s="66">
        <v>3</v>
      </c>
      <c r="F18" s="66">
        <v>2</v>
      </c>
      <c r="G18" s="66">
        <v>1</v>
      </c>
      <c r="H18" s="66">
        <v>100000</v>
      </c>
    </row>
    <row r="19" spans="2:8" ht="15.6">
      <c r="B19" s="69"/>
      <c r="C19" s="87" t="s">
        <v>9</v>
      </c>
      <c r="D19" s="88"/>
      <c r="E19" s="66">
        <f t="shared" ref="E19:F19" si="3">SUM(E13:E18)</f>
        <v>27</v>
      </c>
      <c r="F19" s="66">
        <f t="shared" si="3"/>
        <v>20</v>
      </c>
      <c r="G19" s="66">
        <f>SUM(G13:G18)</f>
        <v>7</v>
      </c>
      <c r="H19" s="66">
        <f>SUM(H13:H18)</f>
        <v>1686000</v>
      </c>
    </row>
    <row r="21" spans="2:8" ht="31.2">
      <c r="B21" s="68" t="s">
        <v>60</v>
      </c>
      <c r="C21" s="65" t="s">
        <v>0</v>
      </c>
      <c r="D21" s="65" t="s">
        <v>1</v>
      </c>
      <c r="E21" s="65" t="s">
        <v>2</v>
      </c>
      <c r="F21" s="65" t="s">
        <v>53</v>
      </c>
      <c r="G21" s="65" t="s">
        <v>51</v>
      </c>
      <c r="H21" s="65" t="s">
        <v>52</v>
      </c>
    </row>
    <row r="22" spans="2:8" ht="15.6">
      <c r="B22" s="69"/>
      <c r="C22" s="66">
        <v>1</v>
      </c>
      <c r="D22" s="66">
        <v>2016</v>
      </c>
      <c r="E22" s="66">
        <v>6</v>
      </c>
      <c r="F22" s="66">
        <v>0</v>
      </c>
      <c r="G22" s="66">
        <v>6</v>
      </c>
      <c r="H22" s="66">
        <v>1550000</v>
      </c>
    </row>
    <row r="23" spans="2:8" ht="15.6">
      <c r="B23" s="69"/>
      <c r="C23" s="66">
        <v>2</v>
      </c>
      <c r="D23" s="66">
        <f>D22+1</f>
        <v>2017</v>
      </c>
      <c r="E23" s="66">
        <v>3</v>
      </c>
      <c r="F23" s="66">
        <v>2</v>
      </c>
      <c r="G23" s="66">
        <v>1</v>
      </c>
      <c r="H23" s="66">
        <v>301000</v>
      </c>
    </row>
    <row r="24" spans="2:8" ht="15.6">
      <c r="B24" s="69"/>
      <c r="C24" s="66">
        <v>3</v>
      </c>
      <c r="D24" s="66">
        <f t="shared" ref="D24:D26" si="4">D23+1</f>
        <v>2018</v>
      </c>
      <c r="E24" s="66">
        <v>3</v>
      </c>
      <c r="F24" s="66">
        <v>0</v>
      </c>
      <c r="G24" s="66">
        <v>3</v>
      </c>
      <c r="H24" s="66">
        <v>9600000</v>
      </c>
    </row>
    <row r="25" spans="2:8" ht="15.6">
      <c r="B25" s="69"/>
      <c r="C25" s="66">
        <v>4</v>
      </c>
      <c r="D25" s="66">
        <f t="shared" si="4"/>
        <v>2019</v>
      </c>
      <c r="E25" s="66">
        <v>5</v>
      </c>
      <c r="F25" s="66">
        <v>3</v>
      </c>
      <c r="G25" s="66">
        <v>2</v>
      </c>
      <c r="H25" s="66">
        <v>2700000</v>
      </c>
    </row>
    <row r="26" spans="2:8" ht="15.6">
      <c r="B26" s="69"/>
      <c r="C26" s="66">
        <v>5</v>
      </c>
      <c r="D26" s="66">
        <f t="shared" si="4"/>
        <v>2020</v>
      </c>
      <c r="E26" s="66">
        <v>7</v>
      </c>
      <c r="F26" s="66">
        <v>5</v>
      </c>
      <c r="G26" s="66">
        <v>2</v>
      </c>
      <c r="H26" s="66">
        <v>4500000</v>
      </c>
    </row>
    <row r="27" spans="2:8" ht="15.6">
      <c r="B27" s="69"/>
      <c r="C27" s="66">
        <v>6</v>
      </c>
      <c r="D27" s="66">
        <f>D26+1</f>
        <v>2021</v>
      </c>
      <c r="E27" s="66">
        <v>10</v>
      </c>
      <c r="F27" s="66">
        <v>2</v>
      </c>
      <c r="G27" s="66">
        <v>8</v>
      </c>
      <c r="H27" s="66">
        <v>1175000</v>
      </c>
    </row>
    <row r="28" spans="2:8" ht="15.6">
      <c r="B28" s="69"/>
      <c r="C28" s="87" t="s">
        <v>9</v>
      </c>
      <c r="D28" s="88"/>
      <c r="E28" s="66">
        <f t="shared" ref="E28:H28" si="5">SUM(E22:E27)</f>
        <v>34</v>
      </c>
      <c r="F28" s="66">
        <f t="shared" si="5"/>
        <v>12</v>
      </c>
      <c r="G28" s="66">
        <f>SUM(G22:G27)</f>
        <v>22</v>
      </c>
      <c r="H28" s="66">
        <f t="shared" si="5"/>
        <v>19826000</v>
      </c>
    </row>
  </sheetData>
  <mergeCells count="4">
    <mergeCell ref="C10:D10"/>
    <mergeCell ref="B2:B10"/>
    <mergeCell ref="B12:B19"/>
    <mergeCell ref="B21:B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opLeftCell="A16" workbookViewId="0">
      <selection activeCell="C34" sqref="C34"/>
    </sheetView>
  </sheetViews>
  <sheetFormatPr defaultRowHeight="14.4"/>
  <cols>
    <col min="2" max="2" width="24.5546875" customWidth="1"/>
    <col min="5" max="5" width="15.109375" customWidth="1"/>
    <col min="6" max="6" width="14" customWidth="1"/>
    <col min="7" max="7" width="20.5546875" customWidth="1"/>
    <col min="8" max="8" width="13" customWidth="1"/>
    <col min="9" max="9" width="13.77734375" customWidth="1"/>
  </cols>
  <sheetData>
    <row r="1" spans="2:9" ht="15" thickBot="1"/>
    <row r="2" spans="2:9" ht="32.4" thickTop="1" thickBot="1">
      <c r="B2" s="85" t="s">
        <v>58</v>
      </c>
      <c r="C2" s="19" t="s">
        <v>0</v>
      </c>
      <c r="D2" s="29" t="s">
        <v>1</v>
      </c>
      <c r="E2" s="39" t="s">
        <v>2</v>
      </c>
      <c r="F2" s="39" t="s">
        <v>56</v>
      </c>
      <c r="G2" s="39" t="s">
        <v>57</v>
      </c>
      <c r="H2" s="19" t="s">
        <v>54</v>
      </c>
      <c r="I2" s="23" t="s">
        <v>55</v>
      </c>
    </row>
    <row r="3" spans="2:9" ht="16.2" thickTop="1">
      <c r="B3" s="86"/>
      <c r="C3" s="20">
        <v>1</v>
      </c>
      <c r="D3" s="17">
        <v>2016</v>
      </c>
      <c r="E3" s="12">
        <v>24</v>
      </c>
      <c r="F3" s="12">
        <v>21</v>
      </c>
      <c r="G3" s="12">
        <v>3</v>
      </c>
      <c r="H3" s="12">
        <v>4</v>
      </c>
      <c r="I3" s="13">
        <v>4</v>
      </c>
    </row>
    <row r="4" spans="2:9" ht="15.6">
      <c r="B4" s="86"/>
      <c r="C4" s="21">
        <v>2</v>
      </c>
      <c r="D4" s="8">
        <f>D3+1</f>
        <v>2017</v>
      </c>
      <c r="E4" s="5">
        <v>5</v>
      </c>
      <c r="F4" s="5">
        <v>4</v>
      </c>
      <c r="G4" s="5">
        <v>1</v>
      </c>
      <c r="H4" s="5">
        <v>1</v>
      </c>
      <c r="I4" s="9">
        <v>0</v>
      </c>
    </row>
    <row r="5" spans="2:9" ht="15.6">
      <c r="B5" s="86"/>
      <c r="C5" s="21">
        <v>3</v>
      </c>
      <c r="D5" s="8">
        <f t="shared" ref="D5:D7" si="0">D4+1</f>
        <v>2018</v>
      </c>
      <c r="E5" s="5">
        <v>11</v>
      </c>
      <c r="F5" s="5">
        <v>11</v>
      </c>
      <c r="G5" s="5">
        <v>0</v>
      </c>
      <c r="H5" s="5">
        <v>0</v>
      </c>
      <c r="I5" s="9">
        <v>0</v>
      </c>
    </row>
    <row r="6" spans="2:9" ht="15.6">
      <c r="B6" s="86"/>
      <c r="C6" s="21">
        <v>4</v>
      </c>
      <c r="D6" s="8">
        <f t="shared" si="0"/>
        <v>2019</v>
      </c>
      <c r="E6" s="5">
        <v>18</v>
      </c>
      <c r="F6" s="5">
        <v>10</v>
      </c>
      <c r="G6" s="5">
        <v>8</v>
      </c>
      <c r="H6" s="5">
        <v>5</v>
      </c>
      <c r="I6" s="9">
        <v>10</v>
      </c>
    </row>
    <row r="7" spans="2:9" ht="15.6">
      <c r="B7" s="86"/>
      <c r="C7" s="21">
        <v>5</v>
      </c>
      <c r="D7" s="8">
        <f t="shared" si="0"/>
        <v>2020</v>
      </c>
      <c r="E7" s="5">
        <v>8</v>
      </c>
      <c r="F7" s="5">
        <v>6</v>
      </c>
      <c r="G7" s="5">
        <v>2</v>
      </c>
      <c r="H7" s="5">
        <v>2</v>
      </c>
      <c r="I7" s="9">
        <v>2</v>
      </c>
    </row>
    <row r="8" spans="2:9" ht="15.6">
      <c r="B8" s="86"/>
      <c r="C8" s="21">
        <v>6</v>
      </c>
      <c r="D8" s="8">
        <f>D7+1</f>
        <v>2021</v>
      </c>
      <c r="E8" s="5">
        <v>9</v>
      </c>
      <c r="F8" s="5">
        <v>6</v>
      </c>
      <c r="G8" s="5">
        <v>3</v>
      </c>
      <c r="H8" s="5">
        <v>3</v>
      </c>
      <c r="I8" s="9">
        <v>5</v>
      </c>
    </row>
    <row r="9" spans="2:9" ht="16.2" thickBot="1">
      <c r="B9" s="86"/>
      <c r="C9" s="50" t="s">
        <v>9</v>
      </c>
      <c r="D9" s="51"/>
      <c r="E9" s="5">
        <f t="shared" ref="E9:G9" si="1">SUM(E3:E8)</f>
        <v>75</v>
      </c>
      <c r="F9" s="5">
        <f>SUM(F3:F8)</f>
        <v>58</v>
      </c>
      <c r="G9" s="5">
        <f t="shared" si="1"/>
        <v>17</v>
      </c>
      <c r="H9" s="5">
        <f t="shared" ref="H9" si="2">SUM(H3:H8)</f>
        <v>15</v>
      </c>
      <c r="I9" s="9">
        <f>SUM(I3:I8)</f>
        <v>21</v>
      </c>
    </row>
    <row r="10" spans="2:9" ht="16.8" thickTop="1" thickBot="1">
      <c r="B10" s="86"/>
      <c r="C10" s="57" t="s">
        <v>10</v>
      </c>
      <c r="D10" s="62"/>
      <c r="E10" s="10"/>
      <c r="F10" s="25">
        <f>(F9*100)/$E$9</f>
        <v>77.333333333333329</v>
      </c>
      <c r="G10" s="25">
        <f>(G9*100)/$E$9</f>
        <v>22.666666666666668</v>
      </c>
      <c r="H10" s="25">
        <f>(H9*100)/36</f>
        <v>41.666666666666664</v>
      </c>
      <c r="I10" s="26">
        <f>(I9*100)/36</f>
        <v>58.333333333333336</v>
      </c>
    </row>
    <row r="11" spans="2:9" ht="15" thickTop="1"/>
    <row r="12" spans="2:9" ht="31.2">
      <c r="B12" s="68" t="s">
        <v>59</v>
      </c>
      <c r="C12" s="65" t="s">
        <v>0</v>
      </c>
      <c r="D12" s="65" t="s">
        <v>1</v>
      </c>
      <c r="E12" s="65" t="s">
        <v>2</v>
      </c>
      <c r="F12" s="65" t="s">
        <v>56</v>
      </c>
      <c r="G12" s="65" t="s">
        <v>57</v>
      </c>
      <c r="H12" s="65" t="s">
        <v>54</v>
      </c>
      <c r="I12" s="65" t="s">
        <v>55</v>
      </c>
    </row>
    <row r="13" spans="2:9" ht="15.6">
      <c r="B13" s="69"/>
      <c r="C13" s="66">
        <v>1</v>
      </c>
      <c r="D13" s="66">
        <v>2016</v>
      </c>
      <c r="E13" s="66">
        <v>7</v>
      </c>
      <c r="F13" s="66">
        <v>5</v>
      </c>
      <c r="G13" s="66">
        <v>2</v>
      </c>
      <c r="H13" s="66">
        <v>2</v>
      </c>
      <c r="I13" s="66">
        <v>0</v>
      </c>
    </row>
    <row r="14" spans="2:9" ht="15.6">
      <c r="B14" s="69"/>
      <c r="C14" s="66">
        <v>2</v>
      </c>
      <c r="D14" s="66">
        <f>D13+1</f>
        <v>2017</v>
      </c>
      <c r="E14" s="66">
        <v>7</v>
      </c>
      <c r="F14" s="66">
        <v>4</v>
      </c>
      <c r="G14" s="66">
        <v>3</v>
      </c>
      <c r="H14" s="66">
        <v>3</v>
      </c>
      <c r="I14" s="66">
        <v>8</v>
      </c>
    </row>
    <row r="15" spans="2:9" ht="15.6">
      <c r="B15" s="69"/>
      <c r="C15" s="66">
        <v>3</v>
      </c>
      <c r="D15" s="66">
        <f t="shared" ref="D15:D17" si="3">D14+1</f>
        <v>2018</v>
      </c>
      <c r="E15" s="66">
        <v>4</v>
      </c>
      <c r="F15" s="66">
        <v>3</v>
      </c>
      <c r="G15" s="66">
        <v>1</v>
      </c>
      <c r="H15" s="66">
        <v>1</v>
      </c>
      <c r="I15" s="66">
        <v>20</v>
      </c>
    </row>
    <row r="16" spans="2:9" ht="15.6">
      <c r="B16" s="69"/>
      <c r="C16" s="66">
        <v>4</v>
      </c>
      <c r="D16" s="66">
        <f t="shared" si="3"/>
        <v>2019</v>
      </c>
      <c r="E16" s="66">
        <v>2</v>
      </c>
      <c r="F16" s="66">
        <v>2</v>
      </c>
      <c r="G16" s="66">
        <v>0</v>
      </c>
      <c r="H16" s="66">
        <v>0</v>
      </c>
      <c r="I16" s="66">
        <v>0</v>
      </c>
    </row>
    <row r="17" spans="2:9" ht="15.6">
      <c r="B17" s="69"/>
      <c r="C17" s="66">
        <v>5</v>
      </c>
      <c r="D17" s="66">
        <f t="shared" si="3"/>
        <v>2020</v>
      </c>
      <c r="E17" s="66">
        <v>4</v>
      </c>
      <c r="F17" s="66">
        <v>3</v>
      </c>
      <c r="G17" s="66">
        <v>1</v>
      </c>
      <c r="H17" s="66">
        <v>2</v>
      </c>
      <c r="I17" s="66">
        <v>1</v>
      </c>
    </row>
    <row r="18" spans="2:9" ht="15.6">
      <c r="B18" s="69"/>
      <c r="C18" s="66">
        <v>6</v>
      </c>
      <c r="D18" s="66">
        <f>D17+1</f>
        <v>2021</v>
      </c>
      <c r="E18" s="66">
        <v>3</v>
      </c>
      <c r="F18" s="66">
        <v>2</v>
      </c>
      <c r="G18" s="66">
        <v>1</v>
      </c>
      <c r="H18" s="66">
        <v>1</v>
      </c>
      <c r="I18" s="66">
        <v>1</v>
      </c>
    </row>
    <row r="19" spans="2:9" ht="15.6">
      <c r="B19" s="69"/>
      <c r="C19" s="87" t="s">
        <v>9</v>
      </c>
      <c r="D19" s="88"/>
      <c r="E19" s="66">
        <f t="shared" ref="E19:G19" si="4">SUM(E13:E18)</f>
        <v>27</v>
      </c>
      <c r="F19" s="66">
        <f>SUM(F13:F18)</f>
        <v>19</v>
      </c>
      <c r="G19" s="66">
        <f t="shared" si="4"/>
        <v>8</v>
      </c>
      <c r="H19" s="66">
        <f>SUM(H13:H18)</f>
        <v>9</v>
      </c>
      <c r="I19" s="66">
        <f>SUM(I13:I18)</f>
        <v>30</v>
      </c>
    </row>
    <row r="21" spans="2:9" ht="31.2">
      <c r="B21" s="68" t="s">
        <v>60</v>
      </c>
      <c r="C21" s="65" t="s">
        <v>0</v>
      </c>
      <c r="D21" s="65" t="s">
        <v>1</v>
      </c>
      <c r="E21" s="65" t="s">
        <v>2</v>
      </c>
      <c r="F21" s="65" t="s">
        <v>56</v>
      </c>
      <c r="G21" s="65" t="s">
        <v>57</v>
      </c>
      <c r="H21" s="65" t="s">
        <v>54</v>
      </c>
      <c r="I21" s="65" t="s">
        <v>55</v>
      </c>
    </row>
    <row r="22" spans="2:9" ht="15.6">
      <c r="B22" s="69"/>
      <c r="C22" s="66">
        <v>1</v>
      </c>
      <c r="D22" s="66">
        <v>2016</v>
      </c>
      <c r="E22" s="66">
        <v>6</v>
      </c>
      <c r="F22" s="66">
        <v>4</v>
      </c>
      <c r="G22" s="66">
        <v>2</v>
      </c>
      <c r="H22" s="66">
        <v>6</v>
      </c>
      <c r="I22" s="66">
        <v>26</v>
      </c>
    </row>
    <row r="23" spans="2:9" ht="15.6">
      <c r="B23" s="69"/>
      <c r="C23" s="66">
        <v>2</v>
      </c>
      <c r="D23" s="66">
        <f>D22+1</f>
        <v>2017</v>
      </c>
      <c r="E23" s="66">
        <v>3</v>
      </c>
      <c r="F23" s="66">
        <v>2</v>
      </c>
      <c r="G23" s="66">
        <v>1</v>
      </c>
      <c r="H23" s="66">
        <v>2</v>
      </c>
      <c r="I23" s="66">
        <v>1</v>
      </c>
    </row>
    <row r="24" spans="2:9" ht="15.6">
      <c r="B24" s="69"/>
      <c r="C24" s="66">
        <v>3</v>
      </c>
      <c r="D24" s="66">
        <f t="shared" ref="D24:D26" si="5">D23+1</f>
        <v>2018</v>
      </c>
      <c r="E24" s="66">
        <v>3</v>
      </c>
      <c r="F24" s="66">
        <v>2</v>
      </c>
      <c r="G24" s="66">
        <v>1</v>
      </c>
      <c r="H24" s="66">
        <v>0</v>
      </c>
      <c r="I24" s="66">
        <v>2</v>
      </c>
    </row>
    <row r="25" spans="2:9" ht="15.6">
      <c r="B25" s="69"/>
      <c r="C25" s="66">
        <v>4</v>
      </c>
      <c r="D25" s="66">
        <f t="shared" si="5"/>
        <v>2019</v>
      </c>
      <c r="E25" s="66">
        <v>5</v>
      </c>
      <c r="F25" s="66">
        <v>4</v>
      </c>
      <c r="G25" s="66">
        <v>1</v>
      </c>
      <c r="H25" s="66">
        <v>0</v>
      </c>
      <c r="I25" s="66">
        <v>1</v>
      </c>
    </row>
    <row r="26" spans="2:9" ht="15.6">
      <c r="B26" s="69"/>
      <c r="C26" s="66">
        <v>5</v>
      </c>
      <c r="D26" s="66">
        <f t="shared" si="5"/>
        <v>2020</v>
      </c>
      <c r="E26" s="66">
        <v>7</v>
      </c>
      <c r="F26" s="66">
        <v>5</v>
      </c>
      <c r="G26" s="66">
        <v>2</v>
      </c>
      <c r="H26" s="66">
        <v>1</v>
      </c>
      <c r="I26" s="66">
        <v>2</v>
      </c>
    </row>
    <row r="27" spans="2:9" ht="15.6">
      <c r="B27" s="69"/>
      <c r="C27" s="66">
        <v>6</v>
      </c>
      <c r="D27" s="66">
        <f>D26+1</f>
        <v>2021</v>
      </c>
      <c r="E27" s="66">
        <v>10</v>
      </c>
      <c r="F27" s="66">
        <v>10</v>
      </c>
      <c r="G27" s="66">
        <v>0</v>
      </c>
      <c r="H27" s="66">
        <v>0</v>
      </c>
      <c r="I27" s="66">
        <v>0</v>
      </c>
    </row>
    <row r="28" spans="2:9" ht="15.6">
      <c r="B28" s="69"/>
      <c r="C28" s="87" t="s">
        <v>9</v>
      </c>
      <c r="D28" s="88"/>
      <c r="E28" s="66">
        <f t="shared" ref="E28:G28" si="6">SUM(E22:E27)</f>
        <v>34</v>
      </c>
      <c r="F28" s="66">
        <f>SUM(F22:F27)</f>
        <v>27</v>
      </c>
      <c r="G28" s="66">
        <f t="shared" si="6"/>
        <v>7</v>
      </c>
      <c r="H28" s="66">
        <f>SUM(H22:H27)</f>
        <v>9</v>
      </c>
      <c r="I28" s="66">
        <f>SUM(I22:I27)</f>
        <v>32</v>
      </c>
    </row>
  </sheetData>
  <mergeCells count="4">
    <mergeCell ref="C10:D10"/>
    <mergeCell ref="B2:B10"/>
    <mergeCell ref="B12:B19"/>
    <mergeCell ref="B21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Annual Distribution</vt:lpstr>
      <vt:lpstr>Accident Types</vt:lpstr>
      <vt:lpstr>YWDAT</vt:lpstr>
      <vt:lpstr>Location of Accidents</vt:lpstr>
      <vt:lpstr>Type of Line</vt:lpstr>
      <vt:lpstr>Season</vt:lpstr>
      <vt:lpstr>Types of Train</vt:lpstr>
      <vt:lpstr>Passenager Trains</vt:lpstr>
      <vt:lpstr>Signal Defects</vt:lpstr>
      <vt:lpstr>Mechanical Causes </vt:lpstr>
      <vt:lpstr>Cost of Damage</vt:lpstr>
      <vt:lpstr>Severity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Jawad</dc:creator>
  <cp:lastModifiedBy>Mc</cp:lastModifiedBy>
  <dcterms:created xsi:type="dcterms:W3CDTF">2020-06-04T04:31:01Z</dcterms:created>
  <dcterms:modified xsi:type="dcterms:W3CDTF">2024-07-30T05:52:35Z</dcterms:modified>
</cp:coreProperties>
</file>