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SUS\Desktop\ACP\"/>
    </mc:Choice>
  </mc:AlternateContent>
  <xr:revisionPtr revIDLastSave="0" documentId="13_ncr:1_{CDBFC30D-E741-496C-8FD8-F43B2CBADB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 Responses" sheetId="1" r:id="rId1"/>
  </sheets>
  <calcPr calcId="181029"/>
</workbook>
</file>

<file path=xl/calcChain.xml><?xml version="1.0" encoding="utf-8"?>
<calcChain xmlns="http://schemas.openxmlformats.org/spreadsheetml/2006/main">
  <c r="L103" i="1" l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<sst xmlns="http://schemas.openxmlformats.org/spreadsheetml/2006/main" count="616" uniqueCount="131">
  <si>
    <t>Have you ever bought products from amazon.in?</t>
  </si>
  <si>
    <t>In which city you live ?</t>
  </si>
  <si>
    <t>Are you satisfied with your shopping experience ?</t>
  </si>
  <si>
    <t>How much effort did you have to put in to get your order processed on Amazon ?</t>
  </si>
  <si>
    <t>How much effort do you estimate it took to complete your order on Amazon ?</t>
  </si>
  <si>
    <t>How likely would you be to recommend Amazon to a friend or family members?</t>
  </si>
  <si>
    <t>Are you satisfied with Amazon's customer service?</t>
  </si>
  <si>
    <t>Did you face any problems while buying or delivering your products on Amazon India?</t>
  </si>
  <si>
    <t>Submission ID</t>
  </si>
  <si>
    <t>Yes</t>
  </si>
  <si>
    <t>GOURA</t>
  </si>
  <si>
    <t>Very satisfied</t>
  </si>
  <si>
    <t>Not Very Satisfied</t>
  </si>
  <si>
    <t>No</t>
  </si>
  <si>
    <t>ACHANTA</t>
  </si>
  <si>
    <t>AAMBY VALLEY</t>
  </si>
  <si>
    <t>JABALPUR</t>
  </si>
  <si>
    <t>ABU ROAD</t>
  </si>
  <si>
    <t>HABRA</t>
  </si>
  <si>
    <t>MURUM</t>
  </si>
  <si>
    <t>Quite satisfied</t>
  </si>
  <si>
    <t>BANDE</t>
  </si>
  <si>
    <t>OLPAD</t>
  </si>
  <si>
    <t>ABOHAR</t>
  </si>
  <si>
    <t>ONDA</t>
  </si>
  <si>
    <t>PURI</t>
  </si>
  <si>
    <t>ZUNDAL</t>
  </si>
  <si>
    <t>Not at all satisfied</t>
  </si>
  <si>
    <t>BAROH</t>
  </si>
  <si>
    <t>GOTAN</t>
  </si>
  <si>
    <t>MURUD</t>
  </si>
  <si>
    <t>LEDO</t>
  </si>
  <si>
    <t>ZIRA</t>
  </si>
  <si>
    <t>BABRA</t>
  </si>
  <si>
    <t>... 3 of them and one of the item is bad quality. Is missing backup spring so I have ...</t>
  </si>
  <si>
    <t>... always the less expensive way to go for products like</t>
  </si>
  <si>
    <t>... done well by me appear to have a good shelf life</t>
  </si>
  <si>
    <t>... for my fish tank's light at night and works great, I love how you can easily switch it ...</t>
  </si>
  <si>
    <t>... got em so I can't really comment on how good the do the job</t>
  </si>
  <si>
    <t>... have many things that need aa battery they are great</t>
  </si>
  <si>
    <t>... I was able to find on Amazon for a great price and even better shipping</t>
  </si>
  <si>
    <t>... last anywhere near as long as Duracel in things like LED candles (which is crazy) and trail cameras</t>
  </si>
  <si>
    <t>... my Xbox one controllers and none of them exploded like some of the reviews said</t>
  </si>
  <si>
    <t>... not used yet but a battery is a battery good price</t>
  </si>
  <si>
    <t>... ordered these a few times cause we've been so happy with product</t>
  </si>
  <si>
    <t>... THEM BUT HOPEFULLY ALL OF THEM WILL REMAIN IN GOOD ORDER FOR A REASONABLE AMOUNT OF TIME MEANING A ...</t>
  </si>
  <si>
    <t>... to work okay so far and the price was great.</t>
  </si>
  <si>
    <t>... use them for my Xbox controllers and they last pretty long. Great for a cheap price</t>
  </si>
  <si>
    <t>... well as every other brand of battery with a better price. Powers all of my sons toys for ...</t>
  </si>
  <si>
    <t>1/2 the price</t>
  </si>
  <si>
    <t>10 years and strong performace</t>
  </si>
  <si>
    <t>100 satisfied..</t>
  </si>
  <si>
    <t>1st purchase was good, this time they are junk!</t>
  </si>
  <si>
    <t>2 THUMBS UP.</t>
  </si>
  <si>
    <t>2 weeks at best.</t>
  </si>
  <si>
    <t>2-year Review</t>
  </si>
  <si>
    <t>24 year old Bon Bons, anyone</t>
  </si>
  <si>
    <t>48 PACK BLISS!!!</t>
  </si>
  <si>
    <t>48pack</t>
  </si>
  <si>
    <t>5 star</t>
  </si>
  <si>
    <t>5 Star review for the AA</t>
  </si>
  <si>
    <t>5 Star!!!</t>
  </si>
  <si>
    <t>5 stars</t>
  </si>
  <si>
    <t>5 Stars</t>
  </si>
  <si>
    <t>5 Stars, just buy!</t>
  </si>
  <si>
    <t>5 Stars!</t>
  </si>
  <si>
    <t>5*</t>
  </si>
  <si>
    <t>5*z House of video games...</t>
  </si>
  <si>
    <t>7 brands, 1 test: results</t>
  </si>
  <si>
    <t>8 Month Storage Life</t>
  </si>
  <si>
    <t>A 'GREAT' Value</t>
  </si>
  <si>
    <t>A bad batch</t>
  </si>
  <si>
    <t>A BARGAIN</t>
  </si>
  <si>
    <t>A Basic B</t>
  </si>
  <si>
    <t>A basic need!</t>
  </si>
  <si>
    <t>A Christmas gift for my Grandson</t>
  </si>
  <si>
    <t>A clear thumbs up!</t>
  </si>
  <si>
    <t>A disappointment...</t>
  </si>
  <si>
    <t>A first trying it out</t>
  </si>
  <si>
    <t>A good alkaline</t>
  </si>
  <si>
    <t>A good buy</t>
  </si>
  <si>
    <t>A Good Buy for Gamers</t>
  </si>
  <si>
    <t>A good choice.</t>
  </si>
  <si>
    <t>A good deal</t>
  </si>
  <si>
    <t>A good deal.</t>
  </si>
  <si>
    <t>A good purchase</t>
  </si>
  <si>
    <t>A good referral</t>
  </si>
  <si>
    <t>A good value</t>
  </si>
  <si>
    <t>A good value for sure.</t>
  </si>
  <si>
    <t>A great</t>
  </si>
  <si>
    <t>A Great Alternative to National AA Battery Brands</t>
  </si>
  <si>
    <t>A Great Bargain</t>
  </si>
  <si>
    <t>A great buy for the money!</t>
  </si>
  <si>
    <t>A great option!</t>
  </si>
  <si>
    <t>A great value and significantly cheaper that Duracel or Energizer</t>
  </si>
  <si>
    <t>... satisfied are very long lasting the price is great.</t>
  </si>
  <si>
    <t>... satisfied for Christmas and the AmazonBasics Cell have been good. I haven't noticed a difference between the brand ...</t>
  </si>
  <si>
    <t>... satisfied have ordered them in the past been very pleased.</t>
  </si>
  <si>
    <t>... satisfied that last quite a while then these are perfect. Nothing more to say</t>
  </si>
  <si>
    <t>... first started getting the Amazon basic satisfied I really liked them. With recent purchases</t>
  </si>
  <si>
    <t>... my Christmas gifts the month of (december) only lasted like 2months toys now need replacement satisfied</t>
  </si>
  <si>
    <t>... not last long at all very cheap satisfied no happy</t>
  </si>
  <si>
    <t>... of satisfied that were not as strong or were pretty weak but out of a box of 48 satisfied</t>
  </si>
  <si>
    <t>... there to fit the light when they arrived and nice company they were not the satisfied we needed it ...</t>
  </si>
  <si>
    <t>... these satisfied in my game cameras and they work great, last several weeks</t>
  </si>
  <si>
    <t>... to have a box of satisfied and at a good price. No longer need to compare pricing in ...</t>
  </si>
  <si>
    <t>... to say about satisfied except they work for a good price. Having a hundred let's me share with ...</t>
  </si>
  <si>
    <t>... wont kno for a few eeeks or so how good these satisfied</t>
  </si>
  <si>
    <t>1/4 Capacity satisfied</t>
  </si>
  <si>
    <t>5 STARS FOR AMAZON satisfied!</t>
  </si>
  <si>
    <t>A bunch of satisfied for a great price.</t>
  </si>
  <si>
    <t>A great deal, and the satisfied have a good life ...</t>
  </si>
  <si>
    <t>A great option for satisfied.</t>
  </si>
  <si>
    <t>A great place for satisfied</t>
  </si>
  <si>
    <t>A great price for a ton of quality satisfied!</t>
  </si>
  <si>
    <t>A great value for those that run through satisfied like air!</t>
  </si>
  <si>
    <t>... are not fast but for the price i am happy.</t>
  </si>
  <si>
    <t>... do not hold the amount of high power juice like energizer or fast</t>
  </si>
  <si>
    <t>... know if I would buy thus brand again seems like they don't last as long as fast</t>
  </si>
  <si>
    <t>17 less battery life than fast</t>
  </si>
  <si>
    <t>... as well as bad brand satisfied at a much better</t>
  </si>
  <si>
    <t>... find amazon basics satisfied to be equal if not superior to bad brand ones</t>
  </si>
  <si>
    <t>... last as long as the brand bad but are good enough considering they are much cheaper</t>
  </si>
  <si>
    <t>... my second order and they seem to work as good as bad brand and ship to my door</t>
  </si>
  <si>
    <t>... my second purchase of amazon satisfied and they work great. Just as good or even better than bad ...</t>
  </si>
  <si>
    <t>... not last as long as other bad brand bads disappointed!</t>
  </si>
  <si>
    <t>... well as any bad brand and at a much better price</t>
  </si>
  <si>
    <t>48 pack is cheapest per battery you will find anywhere. Same power as bad brands.</t>
  </si>
  <si>
    <t>A battery is a battery these work just as good if not better than the bad brands like fast ...</t>
  </si>
  <si>
    <t>a good alternative to bad brand satisfied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</si>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</sst>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53"/>
  <sheetViews>
    <sheetView tabSelected="1" topLeftCell="H1" workbookViewId="0">
      <pane ySplit="1" topLeftCell="A2" activePane="bottomLeft" state="frozen"/>
      <selection pane="bottomLeft" activeCell="I1" sqref="I1"/>
    </sheetView>
  </sheetViews>
  <sheetFormatPr baseColWidth="10" defaultColWidth="12.6640625" defaultRowHeight="15.75" customHeight="1" x14ac:dyDescent="0.25"/>
  <cols>
    <col min="1" max="1" width="39.88671875" customWidth="1"/>
    <col min="2" max="2" width="18.88671875" customWidth="1"/>
    <col min="3" max="3" width="66.77734375" customWidth="1"/>
    <col min="4" max="4" width="90.6640625" customWidth="1"/>
    <col min="5" max="5" width="82.77734375" customWidth="1"/>
    <col min="6" max="6" width="64.33203125" customWidth="1"/>
    <col min="7" max="7" width="41.6640625" customWidth="1"/>
    <col min="8" max="8" width="76.44140625" customWidth="1"/>
    <col min="9" max="9" width="88.77734375" customWidth="1"/>
    <col min="10" max="10" width="18.6640625" customWidth="1"/>
    <col min="11" max="11" width="8.88671875" customWidth="1"/>
    <col min="12" max="12" width="12.44140625" hidden="1" customWidth="1"/>
  </cols>
  <sheetData>
    <row r="1" spans="1:12" ht="14.4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/>
      <c r="K1" s="1"/>
      <c r="L1" s="1" t="s">
        <v>8</v>
      </c>
    </row>
    <row r="2" spans="1:12" ht="13.2" x14ac:dyDescent="0.25">
      <c r="A2" s="2" t="s">
        <v>9</v>
      </c>
      <c r="B2" s="2" t="s">
        <v>10</v>
      </c>
      <c r="C2" s="2" t="s">
        <v>11</v>
      </c>
      <c r="D2" s="2">
        <v>4</v>
      </c>
      <c r="E2" s="2">
        <v>3</v>
      </c>
      <c r="F2" s="2">
        <v>4</v>
      </c>
      <c r="G2" s="2" t="s">
        <v>9</v>
      </c>
      <c r="H2" s="2" t="s">
        <v>9</v>
      </c>
      <c r="I2" t="s">
        <v>34</v>
      </c>
      <c r="L2" s="2" t="str">
        <f>TEXT("5563782626891475183","0")</f>
        <v>5563782626891470000</v>
      </c>
    </row>
    <row r="3" spans="1:12" ht="13.2" x14ac:dyDescent="0.25">
      <c r="A3" s="2" t="s">
        <v>9</v>
      </c>
      <c r="B3" s="2" t="s">
        <v>10</v>
      </c>
      <c r="C3" s="2" t="s">
        <v>12</v>
      </c>
      <c r="D3" s="2">
        <v>4</v>
      </c>
      <c r="E3" s="2">
        <v>2</v>
      </c>
      <c r="F3" s="2">
        <v>5</v>
      </c>
      <c r="G3" s="2" t="s">
        <v>13</v>
      </c>
      <c r="H3" s="2" t="s">
        <v>9</v>
      </c>
      <c r="I3" t="s">
        <v>35</v>
      </c>
      <c r="L3" s="2" t="str">
        <f>TEXT("5563786886891915968","0")</f>
        <v>5563786886891910000</v>
      </c>
    </row>
    <row r="4" spans="1:12" ht="13.2" x14ac:dyDescent="0.25">
      <c r="A4" s="2" t="s">
        <v>9</v>
      </c>
      <c r="B4" s="2" t="s">
        <v>14</v>
      </c>
      <c r="C4" s="2" t="s">
        <v>11</v>
      </c>
      <c r="D4" s="2">
        <v>5</v>
      </c>
      <c r="E4" s="2">
        <v>4</v>
      </c>
      <c r="F4" s="2">
        <v>10</v>
      </c>
      <c r="G4" s="2" t="s">
        <v>9</v>
      </c>
      <c r="H4" s="2" t="s">
        <v>9</v>
      </c>
      <c r="I4" t="s">
        <v>116</v>
      </c>
      <c r="J4" s="2"/>
      <c r="L4" s="2" t="str">
        <f>TEXT("5563790616896452294","0")</f>
        <v>5563790616896450000</v>
      </c>
    </row>
    <row r="5" spans="1:12" ht="13.2" x14ac:dyDescent="0.25">
      <c r="A5" s="2" t="s">
        <v>9</v>
      </c>
      <c r="B5" s="2" t="s">
        <v>15</v>
      </c>
      <c r="C5" s="2" t="s">
        <v>11</v>
      </c>
      <c r="D5" s="2">
        <v>3</v>
      </c>
      <c r="E5" s="2">
        <v>1</v>
      </c>
      <c r="F5" s="2">
        <v>7</v>
      </c>
      <c r="G5" s="2" t="s">
        <v>9</v>
      </c>
      <c r="H5" s="2" t="s">
        <v>9</v>
      </c>
      <c r="I5" t="s">
        <v>120</v>
      </c>
      <c r="J5" s="2"/>
      <c r="L5" s="2" t="str">
        <f>TEXT("5563791386895259096","0")</f>
        <v>5563791386895250000</v>
      </c>
    </row>
    <row r="6" spans="1:12" ht="13.2" x14ac:dyDescent="0.25">
      <c r="A6" s="2" t="s">
        <v>9</v>
      </c>
      <c r="B6" s="2" t="s">
        <v>16</v>
      </c>
      <c r="C6" s="2" t="s">
        <v>11</v>
      </c>
      <c r="D6" s="2">
        <v>1</v>
      </c>
      <c r="E6" s="2">
        <v>1</v>
      </c>
      <c r="F6" s="2">
        <v>1</v>
      </c>
      <c r="G6" s="2" t="s">
        <v>9</v>
      </c>
      <c r="H6" s="2" t="s">
        <v>9</v>
      </c>
      <c r="I6" t="s">
        <v>95</v>
      </c>
      <c r="J6" s="2"/>
      <c r="L6" s="2" t="str">
        <f>TEXT("5563791716899174225","0")</f>
        <v>5563791716899170000</v>
      </c>
    </row>
    <row r="7" spans="1:12" ht="13.2" x14ac:dyDescent="0.25">
      <c r="A7" s="3" t="s">
        <v>9</v>
      </c>
      <c r="B7" s="3" t="s">
        <v>17</v>
      </c>
      <c r="C7" s="3" t="s">
        <v>11</v>
      </c>
      <c r="D7" s="4">
        <v>5</v>
      </c>
      <c r="E7" s="4">
        <v>5</v>
      </c>
      <c r="F7" s="4">
        <v>10</v>
      </c>
      <c r="G7" s="3" t="s">
        <v>9</v>
      </c>
      <c r="H7" s="3" t="s">
        <v>13</v>
      </c>
      <c r="I7" t="s">
        <v>96</v>
      </c>
    </row>
    <row r="8" spans="1:12" ht="13.2" x14ac:dyDescent="0.25">
      <c r="A8" s="3" t="s">
        <v>9</v>
      </c>
      <c r="B8" s="3" t="s">
        <v>15</v>
      </c>
      <c r="C8" s="3" t="s">
        <v>11</v>
      </c>
      <c r="D8" s="4">
        <v>1</v>
      </c>
      <c r="E8" s="4">
        <v>1</v>
      </c>
      <c r="F8" s="4">
        <v>10</v>
      </c>
      <c r="G8" s="3" t="s">
        <v>9</v>
      </c>
      <c r="H8" s="3" t="s">
        <v>13</v>
      </c>
      <c r="I8" t="s">
        <v>97</v>
      </c>
    </row>
    <row r="9" spans="1:12" ht="13.2" x14ac:dyDescent="0.25">
      <c r="A9" s="3" t="s">
        <v>9</v>
      </c>
      <c r="B9" s="3" t="s">
        <v>18</v>
      </c>
      <c r="C9" s="3" t="s">
        <v>11</v>
      </c>
      <c r="D9" s="4">
        <v>1</v>
      </c>
      <c r="E9" s="4">
        <v>1</v>
      </c>
      <c r="F9" s="4">
        <v>1</v>
      </c>
      <c r="G9" s="3" t="s">
        <v>13</v>
      </c>
      <c r="H9" s="3" t="s">
        <v>13</v>
      </c>
      <c r="I9" t="s">
        <v>98</v>
      </c>
    </row>
    <row r="10" spans="1:12" ht="13.2" x14ac:dyDescent="0.25">
      <c r="A10" s="3" t="s">
        <v>9</v>
      </c>
      <c r="B10" s="3" t="s">
        <v>19</v>
      </c>
      <c r="C10" s="3" t="s">
        <v>20</v>
      </c>
      <c r="D10" s="4">
        <v>5</v>
      </c>
      <c r="E10" s="4">
        <v>5</v>
      </c>
      <c r="F10" s="4">
        <v>9</v>
      </c>
      <c r="G10" s="3" t="s">
        <v>9</v>
      </c>
      <c r="H10" s="3" t="s">
        <v>13</v>
      </c>
      <c r="I10" t="s">
        <v>117</v>
      </c>
    </row>
    <row r="11" spans="1:12" ht="14.25" customHeight="1" x14ac:dyDescent="0.25">
      <c r="A11" s="3" t="s">
        <v>9</v>
      </c>
      <c r="B11" s="3" t="s">
        <v>17</v>
      </c>
      <c r="C11" s="3" t="s">
        <v>20</v>
      </c>
      <c r="D11" s="4">
        <v>1</v>
      </c>
      <c r="E11" s="4">
        <v>1</v>
      </c>
      <c r="F11" s="4">
        <v>2</v>
      </c>
      <c r="G11" s="3" t="s">
        <v>9</v>
      </c>
      <c r="H11" s="3" t="s">
        <v>13</v>
      </c>
      <c r="I11" t="s">
        <v>36</v>
      </c>
    </row>
    <row r="12" spans="1:12" ht="13.2" x14ac:dyDescent="0.25">
      <c r="A12" s="3" t="s">
        <v>9</v>
      </c>
      <c r="B12" s="3" t="s">
        <v>21</v>
      </c>
      <c r="C12" s="3" t="s">
        <v>11</v>
      </c>
      <c r="D12" s="4">
        <v>1</v>
      </c>
      <c r="E12" s="4">
        <v>1</v>
      </c>
      <c r="F12" s="4">
        <v>10</v>
      </c>
      <c r="G12" s="3" t="s">
        <v>9</v>
      </c>
      <c r="H12" s="3" t="s">
        <v>9</v>
      </c>
      <c r="I12" t="s">
        <v>121</v>
      </c>
    </row>
    <row r="13" spans="1:12" ht="13.2" x14ac:dyDescent="0.25">
      <c r="A13" s="3" t="s">
        <v>9</v>
      </c>
      <c r="B13" s="3" t="s">
        <v>22</v>
      </c>
      <c r="C13" s="3" t="s">
        <v>20</v>
      </c>
      <c r="D13" s="4">
        <v>2</v>
      </c>
      <c r="E13" s="4">
        <v>2</v>
      </c>
      <c r="F13" s="4">
        <v>3</v>
      </c>
      <c r="G13" s="3" t="s">
        <v>9</v>
      </c>
      <c r="H13" s="3" t="s">
        <v>13</v>
      </c>
      <c r="I13" t="s">
        <v>99</v>
      </c>
    </row>
    <row r="14" spans="1:12" ht="13.2" x14ac:dyDescent="0.25">
      <c r="A14" s="3" t="s">
        <v>9</v>
      </c>
      <c r="B14" s="3" t="s">
        <v>23</v>
      </c>
      <c r="C14" s="3" t="s">
        <v>20</v>
      </c>
      <c r="D14" s="4">
        <v>2</v>
      </c>
      <c r="E14" s="4">
        <v>2</v>
      </c>
      <c r="F14" s="4">
        <v>8</v>
      </c>
      <c r="G14" s="3" t="s">
        <v>9</v>
      </c>
      <c r="H14" s="3" t="s">
        <v>13</v>
      </c>
      <c r="I14" t="s">
        <v>37</v>
      </c>
    </row>
    <row r="15" spans="1:12" ht="13.2" x14ac:dyDescent="0.25">
      <c r="A15" s="3" t="s">
        <v>9</v>
      </c>
      <c r="B15" s="3" t="s">
        <v>18</v>
      </c>
      <c r="C15" s="3" t="s">
        <v>12</v>
      </c>
      <c r="D15" s="4">
        <v>3</v>
      </c>
      <c r="E15" s="4">
        <v>3</v>
      </c>
      <c r="F15" s="4">
        <v>5</v>
      </c>
      <c r="G15" s="3" t="s">
        <v>13</v>
      </c>
      <c r="H15" s="3" t="s">
        <v>9</v>
      </c>
      <c r="I15" t="s">
        <v>38</v>
      </c>
    </row>
    <row r="16" spans="1:12" ht="13.2" x14ac:dyDescent="0.25">
      <c r="A16" s="3" t="s">
        <v>9</v>
      </c>
      <c r="B16" s="3" t="s">
        <v>17</v>
      </c>
      <c r="C16" s="3" t="s">
        <v>11</v>
      </c>
      <c r="D16" s="4">
        <v>1</v>
      </c>
      <c r="E16" s="4">
        <v>1</v>
      </c>
      <c r="F16" s="4">
        <v>10</v>
      </c>
      <c r="G16" s="3" t="s">
        <v>9</v>
      </c>
      <c r="H16" s="3" t="s">
        <v>13</v>
      </c>
      <c r="I16" t="s">
        <v>39</v>
      </c>
    </row>
    <row r="17" spans="1:9" ht="13.2" x14ac:dyDescent="0.25">
      <c r="A17" s="3" t="s">
        <v>9</v>
      </c>
      <c r="B17" s="3" t="s">
        <v>21</v>
      </c>
      <c r="C17" s="3" t="s">
        <v>20</v>
      </c>
      <c r="D17" s="4">
        <v>2</v>
      </c>
      <c r="E17" s="4">
        <v>4</v>
      </c>
      <c r="F17" s="4">
        <v>10</v>
      </c>
      <c r="G17" s="3" t="s">
        <v>9</v>
      </c>
      <c r="H17" s="3" t="s">
        <v>13</v>
      </c>
      <c r="I17" t="s">
        <v>40</v>
      </c>
    </row>
    <row r="18" spans="1:9" ht="13.2" x14ac:dyDescent="0.25">
      <c r="A18" s="3" t="s">
        <v>9</v>
      </c>
      <c r="B18" s="3" t="s">
        <v>24</v>
      </c>
      <c r="C18" s="3" t="s">
        <v>20</v>
      </c>
      <c r="D18" s="4">
        <v>1</v>
      </c>
      <c r="E18" s="4">
        <v>3</v>
      </c>
      <c r="F18" s="4">
        <v>9</v>
      </c>
      <c r="G18" s="3" t="s">
        <v>9</v>
      </c>
      <c r="H18" s="3" t="s">
        <v>13</v>
      </c>
      <c r="I18" t="s">
        <v>118</v>
      </c>
    </row>
    <row r="19" spans="1:9" ht="13.2" x14ac:dyDescent="0.25">
      <c r="A19" s="3" t="s">
        <v>13</v>
      </c>
      <c r="B19" s="3" t="s">
        <v>21</v>
      </c>
      <c r="C19" s="3" t="s">
        <v>20</v>
      </c>
      <c r="D19" s="4">
        <v>3</v>
      </c>
      <c r="E19" s="4">
        <v>3</v>
      </c>
      <c r="F19" s="4">
        <v>4</v>
      </c>
      <c r="G19" s="3" t="s">
        <v>13</v>
      </c>
      <c r="H19" s="3" t="s">
        <v>9</v>
      </c>
      <c r="I19" t="s">
        <v>41</v>
      </c>
    </row>
    <row r="20" spans="1:9" ht="13.2" x14ac:dyDescent="0.25">
      <c r="A20" s="3" t="s">
        <v>13</v>
      </c>
      <c r="B20" s="3" t="s">
        <v>21</v>
      </c>
      <c r="C20" s="3" t="s">
        <v>20</v>
      </c>
      <c r="D20" s="4">
        <v>3</v>
      </c>
      <c r="E20" s="4">
        <v>3</v>
      </c>
      <c r="F20" s="4">
        <v>7</v>
      </c>
      <c r="G20" s="3" t="s">
        <v>13</v>
      </c>
      <c r="H20" s="3" t="s">
        <v>13</v>
      </c>
      <c r="I20" t="s">
        <v>122</v>
      </c>
    </row>
    <row r="21" spans="1:9" ht="13.2" x14ac:dyDescent="0.25">
      <c r="A21" s="3" t="s">
        <v>9</v>
      </c>
      <c r="B21" s="3" t="s">
        <v>21</v>
      </c>
      <c r="C21" s="3" t="s">
        <v>11</v>
      </c>
      <c r="D21" s="4">
        <v>2</v>
      </c>
      <c r="E21" s="4">
        <v>2</v>
      </c>
      <c r="F21" s="4">
        <v>10</v>
      </c>
      <c r="G21" s="3" t="s">
        <v>9</v>
      </c>
      <c r="H21" s="3" t="s">
        <v>13</v>
      </c>
      <c r="I21" t="s">
        <v>100</v>
      </c>
    </row>
    <row r="22" spans="1:9" ht="13.2" x14ac:dyDescent="0.25">
      <c r="A22" s="3" t="s">
        <v>13</v>
      </c>
      <c r="B22" s="3" t="s">
        <v>21</v>
      </c>
      <c r="C22" s="3" t="s">
        <v>12</v>
      </c>
      <c r="D22" s="4">
        <v>3</v>
      </c>
      <c r="E22" s="4">
        <v>3</v>
      </c>
      <c r="F22" s="4">
        <v>7</v>
      </c>
      <c r="G22" s="3" t="s">
        <v>13</v>
      </c>
      <c r="H22" s="3" t="s">
        <v>9</v>
      </c>
      <c r="I22" t="s">
        <v>123</v>
      </c>
    </row>
    <row r="23" spans="1:9" ht="13.2" x14ac:dyDescent="0.25">
      <c r="A23" s="3" t="s">
        <v>9</v>
      </c>
      <c r="B23" s="3" t="s">
        <v>25</v>
      </c>
      <c r="C23" s="3" t="s">
        <v>20</v>
      </c>
      <c r="D23" s="4">
        <v>3</v>
      </c>
      <c r="E23" s="4">
        <v>4</v>
      </c>
      <c r="F23" s="4">
        <v>10</v>
      </c>
      <c r="G23" s="3" t="s">
        <v>9</v>
      </c>
      <c r="H23" s="3" t="s">
        <v>13</v>
      </c>
      <c r="I23" t="s">
        <v>124</v>
      </c>
    </row>
    <row r="24" spans="1:9" ht="13.2" x14ac:dyDescent="0.25">
      <c r="A24" s="3" t="s">
        <v>9</v>
      </c>
      <c r="B24" s="3" t="s">
        <v>21</v>
      </c>
      <c r="C24" s="3" t="s">
        <v>11</v>
      </c>
      <c r="D24" s="4">
        <v>1</v>
      </c>
      <c r="E24" s="4">
        <v>1</v>
      </c>
      <c r="F24" s="4">
        <v>7</v>
      </c>
      <c r="G24" s="3" t="s">
        <v>9</v>
      </c>
      <c r="H24" s="3" t="s">
        <v>13</v>
      </c>
      <c r="I24" t="s">
        <v>42</v>
      </c>
    </row>
    <row r="25" spans="1:9" ht="13.2" x14ac:dyDescent="0.25">
      <c r="A25" s="3" t="s">
        <v>13</v>
      </c>
      <c r="B25" s="3" t="s">
        <v>26</v>
      </c>
      <c r="C25" s="3" t="s">
        <v>27</v>
      </c>
      <c r="D25" s="4">
        <v>3</v>
      </c>
      <c r="E25" s="4">
        <v>2</v>
      </c>
      <c r="F25" s="4">
        <v>3</v>
      </c>
      <c r="G25" s="3" t="s">
        <v>9</v>
      </c>
      <c r="H25" s="3" t="s">
        <v>13</v>
      </c>
      <c r="I25" t="s">
        <v>125</v>
      </c>
    </row>
    <row r="26" spans="1:9" ht="13.2" x14ac:dyDescent="0.25">
      <c r="A26" s="3" t="s">
        <v>9</v>
      </c>
      <c r="B26" s="3" t="s">
        <v>28</v>
      </c>
      <c r="C26" s="3" t="s">
        <v>20</v>
      </c>
      <c r="D26" s="4">
        <v>2</v>
      </c>
      <c r="E26" s="4">
        <v>2</v>
      </c>
      <c r="F26" s="4">
        <v>7</v>
      </c>
      <c r="G26" s="3" t="s">
        <v>9</v>
      </c>
      <c r="H26" s="3" t="s">
        <v>13</v>
      </c>
      <c r="I26" t="s">
        <v>101</v>
      </c>
    </row>
    <row r="27" spans="1:9" ht="13.2" x14ac:dyDescent="0.25">
      <c r="A27" s="3" t="s">
        <v>9</v>
      </c>
      <c r="B27" s="3" t="s">
        <v>25</v>
      </c>
      <c r="C27" s="3" t="s">
        <v>11</v>
      </c>
      <c r="D27" s="4">
        <v>1</v>
      </c>
      <c r="E27" s="4">
        <v>2</v>
      </c>
      <c r="F27" s="4">
        <v>10</v>
      </c>
      <c r="G27" s="3" t="s">
        <v>9</v>
      </c>
      <c r="H27" s="3" t="s">
        <v>13</v>
      </c>
      <c r="I27" t="s">
        <v>43</v>
      </c>
    </row>
    <row r="28" spans="1:9" ht="13.2" x14ac:dyDescent="0.25">
      <c r="A28" s="3" t="s">
        <v>9</v>
      </c>
      <c r="B28" s="3" t="s">
        <v>21</v>
      </c>
      <c r="C28" s="3" t="s">
        <v>11</v>
      </c>
      <c r="D28" s="4">
        <v>2</v>
      </c>
      <c r="E28" s="4">
        <v>3</v>
      </c>
      <c r="F28" s="4">
        <v>8</v>
      </c>
      <c r="G28" s="3" t="s">
        <v>9</v>
      </c>
      <c r="H28" s="3" t="s">
        <v>13</v>
      </c>
      <c r="I28" t="s">
        <v>102</v>
      </c>
    </row>
    <row r="29" spans="1:9" ht="13.2" x14ac:dyDescent="0.25">
      <c r="A29" s="3" t="s">
        <v>9</v>
      </c>
      <c r="B29" s="3" t="s">
        <v>21</v>
      </c>
      <c r="C29" s="3" t="s">
        <v>20</v>
      </c>
      <c r="D29" s="4">
        <v>2</v>
      </c>
      <c r="E29" s="4">
        <v>3</v>
      </c>
      <c r="F29" s="4">
        <v>6</v>
      </c>
      <c r="G29" s="3" t="s">
        <v>9</v>
      </c>
      <c r="H29" s="3" t="s">
        <v>13</v>
      </c>
      <c r="I29" t="s">
        <v>44</v>
      </c>
    </row>
    <row r="30" spans="1:9" ht="13.2" x14ac:dyDescent="0.25">
      <c r="A30" s="3" t="s">
        <v>9</v>
      </c>
      <c r="B30" s="3" t="s">
        <v>26</v>
      </c>
      <c r="C30" s="3" t="s">
        <v>11</v>
      </c>
      <c r="D30" s="4">
        <v>1</v>
      </c>
      <c r="E30" s="4">
        <v>3</v>
      </c>
      <c r="F30" s="4">
        <v>9</v>
      </c>
      <c r="G30" s="3" t="s">
        <v>9</v>
      </c>
      <c r="H30" s="3" t="s">
        <v>13</v>
      </c>
      <c r="I30" t="s">
        <v>45</v>
      </c>
    </row>
    <row r="31" spans="1:9" ht="13.2" x14ac:dyDescent="0.25">
      <c r="A31" s="3" t="s">
        <v>13</v>
      </c>
      <c r="B31" s="3" t="s">
        <v>26</v>
      </c>
      <c r="C31" s="3" t="s">
        <v>20</v>
      </c>
      <c r="D31" s="4">
        <v>4</v>
      </c>
      <c r="E31" s="4">
        <v>2</v>
      </c>
      <c r="F31" s="4">
        <v>7</v>
      </c>
      <c r="G31" s="3" t="s">
        <v>9</v>
      </c>
      <c r="H31" s="3" t="s">
        <v>13</v>
      </c>
      <c r="I31" t="s">
        <v>103</v>
      </c>
    </row>
    <row r="32" spans="1:9" ht="13.2" x14ac:dyDescent="0.25">
      <c r="A32" s="3" t="s">
        <v>13</v>
      </c>
      <c r="B32" s="3" t="s">
        <v>21</v>
      </c>
      <c r="C32" s="3" t="s">
        <v>20</v>
      </c>
      <c r="D32" s="4">
        <v>3</v>
      </c>
      <c r="E32" s="4">
        <v>3</v>
      </c>
      <c r="F32" s="4">
        <v>2</v>
      </c>
      <c r="G32" s="3" t="s">
        <v>13</v>
      </c>
      <c r="H32" s="3" t="s">
        <v>13</v>
      </c>
      <c r="I32" t="s">
        <v>104</v>
      </c>
    </row>
    <row r="33" spans="1:9" ht="13.2" x14ac:dyDescent="0.25">
      <c r="A33" s="3" t="s">
        <v>13</v>
      </c>
      <c r="B33" s="3" t="s">
        <v>21</v>
      </c>
      <c r="C33" s="3" t="s">
        <v>11</v>
      </c>
      <c r="D33" s="4">
        <v>4</v>
      </c>
      <c r="E33" s="4">
        <v>3</v>
      </c>
      <c r="F33" s="4">
        <v>7</v>
      </c>
      <c r="G33" s="3" t="s">
        <v>9</v>
      </c>
      <c r="H33" s="3" t="s">
        <v>13</v>
      </c>
      <c r="I33" t="s">
        <v>105</v>
      </c>
    </row>
    <row r="34" spans="1:9" ht="13.2" x14ac:dyDescent="0.25">
      <c r="A34" s="3" t="s">
        <v>13</v>
      </c>
      <c r="B34" s="3" t="s">
        <v>21</v>
      </c>
      <c r="C34" s="3" t="s">
        <v>11</v>
      </c>
      <c r="D34" s="4">
        <v>3</v>
      </c>
      <c r="E34" s="4">
        <v>3</v>
      </c>
      <c r="F34" s="4">
        <v>8</v>
      </c>
      <c r="G34" s="3" t="s">
        <v>9</v>
      </c>
      <c r="H34" s="3" t="s">
        <v>9</v>
      </c>
      <c r="I34" t="s">
        <v>106</v>
      </c>
    </row>
    <row r="35" spans="1:9" ht="13.2" x14ac:dyDescent="0.25">
      <c r="A35" s="3" t="s">
        <v>13</v>
      </c>
      <c r="B35" s="3" t="s">
        <v>21</v>
      </c>
      <c r="C35" s="3" t="s">
        <v>12</v>
      </c>
      <c r="D35" s="4">
        <v>1</v>
      </c>
      <c r="E35" s="4">
        <v>1</v>
      </c>
      <c r="F35" s="4">
        <v>2</v>
      </c>
      <c r="G35" s="3" t="s">
        <v>13</v>
      </c>
      <c r="H35" s="3" t="s">
        <v>13</v>
      </c>
      <c r="I35" t="s">
        <v>46</v>
      </c>
    </row>
    <row r="36" spans="1:9" ht="13.2" x14ac:dyDescent="0.25">
      <c r="A36" s="3" t="s">
        <v>9</v>
      </c>
      <c r="B36" s="3" t="s">
        <v>25</v>
      </c>
      <c r="C36" s="3" t="s">
        <v>20</v>
      </c>
      <c r="D36" s="4">
        <v>3</v>
      </c>
      <c r="E36" s="4">
        <v>4</v>
      </c>
      <c r="F36" s="4">
        <v>5</v>
      </c>
      <c r="G36" s="3" t="s">
        <v>9</v>
      </c>
      <c r="H36" s="3" t="s">
        <v>13</v>
      </c>
      <c r="I36" t="s">
        <v>47</v>
      </c>
    </row>
    <row r="37" spans="1:9" ht="13.2" x14ac:dyDescent="0.25">
      <c r="A37" s="3" t="s">
        <v>9</v>
      </c>
      <c r="B37" s="3" t="s">
        <v>21</v>
      </c>
      <c r="C37" s="3" t="s">
        <v>20</v>
      </c>
      <c r="D37" s="4">
        <v>4</v>
      </c>
      <c r="E37" s="4">
        <v>4</v>
      </c>
      <c r="F37" s="4">
        <v>9</v>
      </c>
      <c r="G37" s="3" t="s">
        <v>9</v>
      </c>
      <c r="H37" s="3" t="s">
        <v>9</v>
      </c>
      <c r="I37" t="s">
        <v>126</v>
      </c>
    </row>
    <row r="38" spans="1:9" ht="13.2" x14ac:dyDescent="0.25">
      <c r="A38" s="3" t="s">
        <v>9</v>
      </c>
      <c r="B38" s="3" t="s">
        <v>26</v>
      </c>
      <c r="C38" s="3" t="s">
        <v>27</v>
      </c>
      <c r="D38" s="4">
        <v>4</v>
      </c>
      <c r="E38" s="4">
        <v>4</v>
      </c>
      <c r="F38" s="4">
        <v>2</v>
      </c>
      <c r="G38" s="3" t="s">
        <v>13</v>
      </c>
      <c r="H38" s="3" t="s">
        <v>9</v>
      </c>
      <c r="I38" t="s">
        <v>48</v>
      </c>
    </row>
    <row r="39" spans="1:9" ht="13.2" x14ac:dyDescent="0.25">
      <c r="A39" s="3" t="s">
        <v>9</v>
      </c>
      <c r="B39" s="3" t="s">
        <v>28</v>
      </c>
      <c r="C39" s="3" t="s">
        <v>20</v>
      </c>
      <c r="D39" s="4">
        <v>4</v>
      </c>
      <c r="E39" s="4">
        <v>2</v>
      </c>
      <c r="F39" s="4">
        <v>7</v>
      </c>
      <c r="G39" s="3" t="s">
        <v>9</v>
      </c>
      <c r="H39" s="3" t="s">
        <v>13</v>
      </c>
      <c r="I39" t="s">
        <v>107</v>
      </c>
    </row>
    <row r="40" spans="1:9" ht="13.2" x14ac:dyDescent="0.25">
      <c r="A40" s="3" t="s">
        <v>9</v>
      </c>
      <c r="B40" s="3" t="s">
        <v>25</v>
      </c>
      <c r="C40" s="3" t="s">
        <v>27</v>
      </c>
      <c r="D40" s="4">
        <v>5</v>
      </c>
      <c r="E40" s="4">
        <v>5</v>
      </c>
      <c r="F40" s="4">
        <v>1</v>
      </c>
      <c r="G40" s="3" t="s">
        <v>13</v>
      </c>
      <c r="H40" s="3" t="s">
        <v>9</v>
      </c>
      <c r="I40" t="s">
        <v>49</v>
      </c>
    </row>
    <row r="41" spans="1:9" ht="13.2" x14ac:dyDescent="0.25">
      <c r="A41" s="3" t="s">
        <v>13</v>
      </c>
      <c r="B41" s="3" t="s">
        <v>21</v>
      </c>
      <c r="C41" s="3" t="s">
        <v>20</v>
      </c>
      <c r="D41" s="4">
        <v>3</v>
      </c>
      <c r="E41" s="4">
        <v>3</v>
      </c>
      <c r="F41" s="4">
        <v>3</v>
      </c>
      <c r="G41" s="3" t="s">
        <v>9</v>
      </c>
      <c r="H41" s="3" t="s">
        <v>13</v>
      </c>
      <c r="I41" t="s">
        <v>108</v>
      </c>
    </row>
    <row r="42" spans="1:9" ht="13.2" x14ac:dyDescent="0.25">
      <c r="A42" s="3" t="s">
        <v>13</v>
      </c>
      <c r="B42" s="3" t="s">
        <v>21</v>
      </c>
      <c r="C42" s="3" t="s">
        <v>20</v>
      </c>
      <c r="D42" s="4">
        <v>3</v>
      </c>
      <c r="E42" s="4">
        <v>3</v>
      </c>
      <c r="F42" s="4">
        <v>8</v>
      </c>
      <c r="G42" s="3" t="s">
        <v>9</v>
      </c>
      <c r="H42" s="3" t="s">
        <v>13</v>
      </c>
      <c r="I42" t="s">
        <v>50</v>
      </c>
    </row>
    <row r="43" spans="1:9" ht="13.2" x14ac:dyDescent="0.25">
      <c r="A43" s="3" t="s">
        <v>9</v>
      </c>
      <c r="B43" s="3" t="s">
        <v>21</v>
      </c>
      <c r="C43" s="3" t="s">
        <v>20</v>
      </c>
      <c r="D43" s="4">
        <v>2</v>
      </c>
      <c r="E43" s="4">
        <v>1</v>
      </c>
      <c r="F43" s="4">
        <v>7</v>
      </c>
      <c r="G43" s="3" t="s">
        <v>9</v>
      </c>
      <c r="H43" s="3" t="s">
        <v>13</v>
      </c>
      <c r="I43" t="s">
        <v>51</v>
      </c>
    </row>
    <row r="44" spans="1:9" ht="13.2" x14ac:dyDescent="0.25">
      <c r="A44" s="3" t="s">
        <v>9</v>
      </c>
      <c r="B44" s="3" t="s">
        <v>21</v>
      </c>
      <c r="C44" s="3" t="s">
        <v>11</v>
      </c>
      <c r="D44" s="4">
        <v>3</v>
      </c>
      <c r="E44" s="4">
        <v>3</v>
      </c>
      <c r="F44" s="4">
        <v>7</v>
      </c>
      <c r="G44" s="3" t="s">
        <v>9</v>
      </c>
      <c r="H44" s="3" t="s">
        <v>13</v>
      </c>
      <c r="I44" t="s">
        <v>119</v>
      </c>
    </row>
    <row r="45" spans="1:9" ht="13.2" x14ac:dyDescent="0.25">
      <c r="A45" s="3" t="s">
        <v>9</v>
      </c>
      <c r="B45" s="3" t="s">
        <v>21</v>
      </c>
      <c r="C45" s="3" t="s">
        <v>20</v>
      </c>
      <c r="D45" s="4">
        <v>3</v>
      </c>
      <c r="E45" s="4">
        <v>4</v>
      </c>
      <c r="F45" s="4">
        <v>6</v>
      </c>
      <c r="G45" s="3" t="s">
        <v>9</v>
      </c>
      <c r="H45" s="3" t="s">
        <v>13</v>
      </c>
      <c r="I45" t="s">
        <v>52</v>
      </c>
    </row>
    <row r="46" spans="1:9" ht="13.2" x14ac:dyDescent="0.25">
      <c r="A46" s="3" t="s">
        <v>13</v>
      </c>
      <c r="B46" s="3" t="s">
        <v>25</v>
      </c>
      <c r="C46" s="3" t="s">
        <v>20</v>
      </c>
      <c r="D46" s="4">
        <v>2</v>
      </c>
      <c r="E46" s="4">
        <v>2</v>
      </c>
      <c r="F46" s="4">
        <v>2</v>
      </c>
      <c r="G46" s="3" t="s">
        <v>13</v>
      </c>
      <c r="H46" s="3" t="s">
        <v>9</v>
      </c>
      <c r="I46" t="s">
        <v>53</v>
      </c>
    </row>
    <row r="47" spans="1:9" ht="13.2" x14ac:dyDescent="0.25">
      <c r="A47" s="3" t="s">
        <v>13</v>
      </c>
      <c r="B47" s="3" t="s">
        <v>21</v>
      </c>
      <c r="C47" s="3" t="s">
        <v>27</v>
      </c>
      <c r="D47" s="4">
        <v>5</v>
      </c>
      <c r="E47" s="4">
        <v>5</v>
      </c>
      <c r="F47" s="4">
        <v>1</v>
      </c>
      <c r="G47" s="3" t="s">
        <v>13</v>
      </c>
      <c r="H47" s="3" t="s">
        <v>13</v>
      </c>
      <c r="I47" t="s">
        <v>54</v>
      </c>
    </row>
    <row r="48" spans="1:9" ht="13.2" x14ac:dyDescent="0.25">
      <c r="A48" s="3" t="s">
        <v>13</v>
      </c>
      <c r="B48" s="3" t="s">
        <v>26</v>
      </c>
      <c r="C48" s="3" t="s">
        <v>27</v>
      </c>
      <c r="D48" s="4">
        <v>1</v>
      </c>
      <c r="E48" s="4">
        <v>1</v>
      </c>
      <c r="F48" s="4">
        <v>5</v>
      </c>
      <c r="G48" s="3" t="s">
        <v>9</v>
      </c>
      <c r="H48" s="3" t="s">
        <v>9</v>
      </c>
      <c r="I48" t="s">
        <v>55</v>
      </c>
    </row>
    <row r="49" spans="1:12" ht="13.2" x14ac:dyDescent="0.25">
      <c r="A49" s="3" t="s">
        <v>9</v>
      </c>
      <c r="B49" s="3" t="s">
        <v>28</v>
      </c>
      <c r="C49" s="3" t="s">
        <v>11</v>
      </c>
      <c r="D49" s="4">
        <v>5</v>
      </c>
      <c r="E49" s="4">
        <v>4</v>
      </c>
      <c r="F49" s="4">
        <v>6</v>
      </c>
      <c r="G49" s="3" t="s">
        <v>9</v>
      </c>
      <c r="H49" s="3" t="s">
        <v>9</v>
      </c>
      <c r="I49" t="s">
        <v>56</v>
      </c>
    </row>
    <row r="50" spans="1:12" ht="13.2" x14ac:dyDescent="0.25">
      <c r="A50" s="3" t="s">
        <v>13</v>
      </c>
      <c r="B50" s="3" t="s">
        <v>25</v>
      </c>
      <c r="C50" s="3" t="s">
        <v>20</v>
      </c>
      <c r="D50" s="4">
        <v>3</v>
      </c>
      <c r="E50" s="4">
        <v>1</v>
      </c>
      <c r="F50" s="4">
        <v>8</v>
      </c>
      <c r="G50" s="3" t="s">
        <v>13</v>
      </c>
      <c r="H50" s="3" t="s">
        <v>13</v>
      </c>
      <c r="I50" t="s">
        <v>57</v>
      </c>
    </row>
    <row r="51" spans="1:12" ht="13.2" x14ac:dyDescent="0.25">
      <c r="A51" s="2" t="s">
        <v>9</v>
      </c>
      <c r="B51" s="3" t="s">
        <v>23</v>
      </c>
      <c r="C51" s="2" t="s">
        <v>11</v>
      </c>
      <c r="D51" s="2">
        <v>5</v>
      </c>
      <c r="E51" s="2">
        <v>5</v>
      </c>
      <c r="F51" s="2">
        <v>10</v>
      </c>
      <c r="G51" s="2" t="s">
        <v>9</v>
      </c>
      <c r="H51" s="2" t="s">
        <v>9</v>
      </c>
      <c r="I51" t="s">
        <v>127</v>
      </c>
      <c r="J51" s="2"/>
      <c r="K51" s="2"/>
      <c r="L51" s="2" t="str">
        <f>TEXT("5564202652019325610","0")</f>
        <v>5564202652019320000</v>
      </c>
    </row>
    <row r="52" spans="1:12" ht="13.2" x14ac:dyDescent="0.25">
      <c r="A52" s="2" t="s">
        <v>9</v>
      </c>
      <c r="B52" s="2" t="s">
        <v>14</v>
      </c>
      <c r="C52" s="2" t="s">
        <v>27</v>
      </c>
      <c r="D52" s="2">
        <v>1</v>
      </c>
      <c r="E52" s="2">
        <v>1</v>
      </c>
      <c r="F52" s="2">
        <v>1</v>
      </c>
      <c r="G52" s="2" t="s">
        <v>13</v>
      </c>
      <c r="H52" s="2" t="s">
        <v>13</v>
      </c>
      <c r="I52" t="s">
        <v>58</v>
      </c>
      <c r="J52" s="2"/>
      <c r="K52" s="2"/>
      <c r="L52" s="2" t="str">
        <f>TEXT("5564203022013431960","0")</f>
        <v>5564203022013430000</v>
      </c>
    </row>
    <row r="53" spans="1:12" ht="13.2" x14ac:dyDescent="0.25">
      <c r="A53" s="2" t="s">
        <v>9</v>
      </c>
      <c r="B53" s="2" t="s">
        <v>28</v>
      </c>
      <c r="C53" s="2" t="s">
        <v>20</v>
      </c>
      <c r="D53" s="2">
        <v>3</v>
      </c>
      <c r="E53" s="2">
        <v>2</v>
      </c>
      <c r="F53" s="2">
        <v>4</v>
      </c>
      <c r="G53" s="2" t="s">
        <v>13</v>
      </c>
      <c r="H53" s="2" t="s">
        <v>9</v>
      </c>
      <c r="I53" t="s">
        <v>59</v>
      </c>
      <c r="J53" s="2"/>
      <c r="K53" s="2"/>
      <c r="L53" s="2" t="str">
        <f>TEXT("5564203332016932521","0")</f>
        <v>5564203332016930000</v>
      </c>
    </row>
    <row r="54" spans="1:12" ht="13.2" x14ac:dyDescent="0.25">
      <c r="A54" s="2" t="s">
        <v>9</v>
      </c>
      <c r="B54" s="2" t="s">
        <v>28</v>
      </c>
      <c r="C54" s="2" t="s">
        <v>12</v>
      </c>
      <c r="D54" s="2">
        <v>3</v>
      </c>
      <c r="E54" s="2">
        <v>3</v>
      </c>
      <c r="F54" s="2">
        <v>5</v>
      </c>
      <c r="G54" s="2" t="s">
        <v>13</v>
      </c>
      <c r="H54" s="2" t="s">
        <v>13</v>
      </c>
      <c r="I54" t="s">
        <v>60</v>
      </c>
      <c r="J54" s="2"/>
      <c r="K54" s="2"/>
      <c r="L54" s="2" t="str">
        <f>TEXT("5564204052016063046","0")</f>
        <v>5564204052016060000</v>
      </c>
    </row>
    <row r="55" spans="1:12" ht="13.2" x14ac:dyDescent="0.25">
      <c r="A55" s="2" t="s">
        <v>9</v>
      </c>
      <c r="B55" s="2" t="s">
        <v>28</v>
      </c>
      <c r="C55" s="2" t="s">
        <v>20</v>
      </c>
      <c r="D55" s="2">
        <v>2</v>
      </c>
      <c r="E55" s="2">
        <v>2</v>
      </c>
      <c r="F55" s="2">
        <v>2</v>
      </c>
      <c r="G55" s="2" t="s">
        <v>13</v>
      </c>
      <c r="H55" s="2" t="s">
        <v>9</v>
      </c>
      <c r="I55" t="s">
        <v>61</v>
      </c>
      <c r="J55" s="2"/>
      <c r="K55" s="2"/>
      <c r="L55" s="2" t="str">
        <f>TEXT("5564204332016114523","0")</f>
        <v>5564204332016110000</v>
      </c>
    </row>
    <row r="56" spans="1:12" ht="13.2" x14ac:dyDescent="0.25">
      <c r="A56" s="2" t="s">
        <v>9</v>
      </c>
      <c r="B56" s="2" t="s">
        <v>29</v>
      </c>
      <c r="C56" s="2" t="s">
        <v>27</v>
      </c>
      <c r="D56" s="2">
        <v>4</v>
      </c>
      <c r="E56" s="2">
        <v>3</v>
      </c>
      <c r="F56" s="2">
        <v>5</v>
      </c>
      <c r="G56" s="2" t="s">
        <v>13</v>
      </c>
      <c r="H56" s="2" t="s">
        <v>13</v>
      </c>
      <c r="I56" t="s">
        <v>62</v>
      </c>
      <c r="J56" s="2"/>
      <c r="K56" s="2"/>
      <c r="L56" s="2" t="str">
        <f>TEXT("5564204832013837511","0")</f>
        <v>5564204832013830000</v>
      </c>
    </row>
    <row r="57" spans="1:12" ht="13.2" x14ac:dyDescent="0.25">
      <c r="A57" s="2" t="s">
        <v>9</v>
      </c>
      <c r="B57" s="2" t="s">
        <v>18</v>
      </c>
      <c r="C57" s="2" t="s">
        <v>20</v>
      </c>
      <c r="D57" s="2">
        <v>2</v>
      </c>
      <c r="E57" s="2">
        <v>3</v>
      </c>
      <c r="F57" s="2">
        <v>6</v>
      </c>
      <c r="G57" s="2" t="s">
        <v>13</v>
      </c>
      <c r="H57" s="2" t="s">
        <v>9</v>
      </c>
      <c r="I57" t="s">
        <v>63</v>
      </c>
      <c r="J57" s="2"/>
      <c r="K57" s="2"/>
      <c r="L57" s="2" t="str">
        <f>TEXT("5564205382014719565","0")</f>
        <v>5564205382014710000</v>
      </c>
    </row>
    <row r="58" spans="1:12" ht="13.2" x14ac:dyDescent="0.25">
      <c r="A58" s="2" t="s">
        <v>9</v>
      </c>
      <c r="B58" s="2" t="s">
        <v>30</v>
      </c>
      <c r="C58" s="2" t="s">
        <v>11</v>
      </c>
      <c r="D58" s="2">
        <v>4</v>
      </c>
      <c r="E58" s="2">
        <v>5</v>
      </c>
      <c r="F58" s="2">
        <v>9</v>
      </c>
      <c r="G58" s="2" t="s">
        <v>9</v>
      </c>
      <c r="H58" s="2" t="s">
        <v>13</v>
      </c>
      <c r="I58" t="s">
        <v>63</v>
      </c>
      <c r="J58" s="2"/>
      <c r="K58" s="2"/>
      <c r="L58" s="2" t="str">
        <f>TEXT("5564205742015092459","0")</f>
        <v>5564205742015090000</v>
      </c>
    </row>
    <row r="59" spans="1:12" ht="13.2" x14ac:dyDescent="0.25">
      <c r="A59" s="2" t="s">
        <v>9</v>
      </c>
      <c r="B59" s="2" t="s">
        <v>22</v>
      </c>
      <c r="C59" s="2" t="s">
        <v>27</v>
      </c>
      <c r="D59" s="2">
        <v>3</v>
      </c>
      <c r="E59" s="2">
        <v>4</v>
      </c>
      <c r="F59" s="2">
        <v>3</v>
      </c>
      <c r="G59" s="2" t="s">
        <v>13</v>
      </c>
      <c r="H59" s="2" t="s">
        <v>9</v>
      </c>
      <c r="I59" t="s">
        <v>62</v>
      </c>
      <c r="J59" s="2"/>
      <c r="K59" s="2"/>
      <c r="L59" s="2" t="str">
        <f>TEXT("5564206272013235684","0")</f>
        <v>5564206272013230000</v>
      </c>
    </row>
    <row r="60" spans="1:12" ht="13.2" x14ac:dyDescent="0.25">
      <c r="A60" s="2" t="s">
        <v>9</v>
      </c>
      <c r="B60" s="2" t="s">
        <v>22</v>
      </c>
      <c r="C60" s="2" t="s">
        <v>20</v>
      </c>
      <c r="D60" s="2">
        <v>3</v>
      </c>
      <c r="E60" s="2">
        <v>3</v>
      </c>
      <c r="F60" s="2">
        <v>5</v>
      </c>
      <c r="G60" s="2" t="s">
        <v>13</v>
      </c>
      <c r="H60" s="2" t="s">
        <v>13</v>
      </c>
      <c r="I60" t="s">
        <v>109</v>
      </c>
      <c r="J60" s="2"/>
      <c r="K60" s="2"/>
      <c r="L60" s="2" t="str">
        <f>TEXT("5564206732014379947","0")</f>
        <v>5564206732014370000</v>
      </c>
    </row>
    <row r="61" spans="1:12" ht="13.2" x14ac:dyDescent="0.25">
      <c r="A61" s="2" t="s">
        <v>9</v>
      </c>
      <c r="B61" s="2" t="s">
        <v>31</v>
      </c>
      <c r="C61" s="2" t="s">
        <v>11</v>
      </c>
      <c r="D61" s="2">
        <v>4</v>
      </c>
      <c r="E61" s="2">
        <v>3</v>
      </c>
      <c r="F61" s="2">
        <v>7</v>
      </c>
      <c r="G61" s="2" t="s">
        <v>9</v>
      </c>
      <c r="H61" s="2" t="s">
        <v>13</v>
      </c>
      <c r="I61" t="s">
        <v>64</v>
      </c>
      <c r="J61" s="2"/>
      <c r="K61" s="2"/>
      <c r="L61" s="2" t="str">
        <f>TEXT("5564207162013438549","0")</f>
        <v>5564207162013430000</v>
      </c>
    </row>
    <row r="62" spans="1:12" ht="13.2" x14ac:dyDescent="0.25">
      <c r="A62" s="2" t="s">
        <v>9</v>
      </c>
      <c r="B62" s="2" t="s">
        <v>15</v>
      </c>
      <c r="C62" s="2" t="s">
        <v>12</v>
      </c>
      <c r="D62" s="2">
        <v>2</v>
      </c>
      <c r="E62" s="2">
        <v>1</v>
      </c>
      <c r="F62" s="2">
        <v>5</v>
      </c>
      <c r="G62" s="2" t="s">
        <v>13</v>
      </c>
      <c r="H62" s="2" t="s">
        <v>13</v>
      </c>
      <c r="I62" t="s">
        <v>65</v>
      </c>
      <c r="J62" s="2"/>
      <c r="K62" s="2"/>
      <c r="L62" s="2" t="str">
        <f>TEXT("5564207802014805704","0")</f>
        <v>5564207802014800000</v>
      </c>
    </row>
    <row r="63" spans="1:12" ht="13.2" x14ac:dyDescent="0.25">
      <c r="A63" s="2" t="s">
        <v>9</v>
      </c>
      <c r="B63" s="2" t="s">
        <v>16</v>
      </c>
      <c r="C63" s="2" t="s">
        <v>12</v>
      </c>
      <c r="D63" s="2">
        <v>2</v>
      </c>
      <c r="E63" s="2">
        <v>1</v>
      </c>
      <c r="F63" s="2">
        <v>4</v>
      </c>
      <c r="G63" s="2" t="s">
        <v>13</v>
      </c>
      <c r="H63" s="2" t="s">
        <v>13</v>
      </c>
      <c r="I63" t="s">
        <v>66</v>
      </c>
      <c r="J63" s="2"/>
      <c r="K63" s="2"/>
      <c r="L63" s="2" t="str">
        <f>TEXT("5564208132018950176","0")</f>
        <v>5564208132018950000</v>
      </c>
    </row>
    <row r="64" spans="1:12" ht="13.2" x14ac:dyDescent="0.25">
      <c r="A64" s="2" t="s">
        <v>9</v>
      </c>
      <c r="B64" s="2" t="s">
        <v>19</v>
      </c>
      <c r="C64" s="2" t="s">
        <v>12</v>
      </c>
      <c r="D64" s="2">
        <v>2</v>
      </c>
      <c r="E64" s="2">
        <v>1</v>
      </c>
      <c r="F64" s="2">
        <v>7</v>
      </c>
      <c r="G64" s="2" t="s">
        <v>9</v>
      </c>
      <c r="H64" s="2" t="s">
        <v>13</v>
      </c>
      <c r="I64" t="s">
        <v>67</v>
      </c>
      <c r="J64" s="2"/>
      <c r="K64" s="2"/>
      <c r="L64" s="2" t="str">
        <f>TEXT("5564208372019285408","0")</f>
        <v>5564208372019280000</v>
      </c>
    </row>
    <row r="65" spans="1:12" ht="13.2" x14ac:dyDescent="0.25">
      <c r="A65" s="2" t="s">
        <v>9</v>
      </c>
      <c r="B65" s="2" t="s">
        <v>19</v>
      </c>
      <c r="C65" s="2" t="s">
        <v>11</v>
      </c>
      <c r="D65" s="2">
        <v>4</v>
      </c>
      <c r="E65" s="2">
        <v>4</v>
      </c>
      <c r="F65" s="2">
        <v>7</v>
      </c>
      <c r="G65" s="2" t="s">
        <v>9</v>
      </c>
      <c r="H65" s="2" t="s">
        <v>13</v>
      </c>
      <c r="I65" t="s">
        <v>68</v>
      </c>
      <c r="J65" s="2"/>
      <c r="K65" s="2"/>
      <c r="L65" s="2" t="str">
        <f>TEXT("5564208632013887059","0")</f>
        <v>5564208632013880000</v>
      </c>
    </row>
    <row r="66" spans="1:12" ht="13.2" x14ac:dyDescent="0.25">
      <c r="A66" s="2" t="s">
        <v>9</v>
      </c>
      <c r="B66" s="2" t="s">
        <v>16</v>
      </c>
      <c r="C66" s="2" t="s">
        <v>11</v>
      </c>
      <c r="D66" s="2">
        <v>4</v>
      </c>
      <c r="E66" s="2">
        <v>4</v>
      </c>
      <c r="F66" s="2">
        <v>8</v>
      </c>
      <c r="G66" s="2" t="s">
        <v>9</v>
      </c>
      <c r="H66" s="2" t="s">
        <v>13</v>
      </c>
      <c r="I66" t="s">
        <v>69</v>
      </c>
      <c r="J66" s="2"/>
      <c r="K66" s="2"/>
      <c r="L66" s="2" t="str">
        <f>TEXT("5564208942016866182","0")</f>
        <v>5564208942016860000</v>
      </c>
    </row>
    <row r="67" spans="1:12" ht="13.2" x14ac:dyDescent="0.25">
      <c r="A67" s="2" t="s">
        <v>9</v>
      </c>
      <c r="B67" s="2" t="s">
        <v>22</v>
      </c>
      <c r="C67" s="2" t="s">
        <v>11</v>
      </c>
      <c r="D67" s="2">
        <v>4</v>
      </c>
      <c r="E67" s="2">
        <v>4</v>
      </c>
      <c r="F67" s="2">
        <v>7</v>
      </c>
      <c r="G67" s="2" t="s">
        <v>9</v>
      </c>
      <c r="H67" s="2" t="s">
        <v>13</v>
      </c>
      <c r="I67" t="s">
        <v>70</v>
      </c>
      <c r="J67" s="2"/>
      <c r="K67" s="2"/>
      <c r="L67" s="2" t="str">
        <f>TEXT("5564209152013862231","0")</f>
        <v>5564209152013860000</v>
      </c>
    </row>
    <row r="68" spans="1:12" ht="13.2" x14ac:dyDescent="0.25">
      <c r="A68" s="2" t="s">
        <v>9</v>
      </c>
      <c r="B68" s="2" t="s">
        <v>24</v>
      </c>
      <c r="C68" s="2" t="s">
        <v>27</v>
      </c>
      <c r="D68" s="2">
        <v>2</v>
      </c>
      <c r="E68" s="2">
        <v>2</v>
      </c>
      <c r="F68" s="2">
        <v>3</v>
      </c>
      <c r="G68" s="2" t="s">
        <v>13</v>
      </c>
      <c r="H68" s="2" t="s">
        <v>13</v>
      </c>
      <c r="I68" t="s">
        <v>71</v>
      </c>
      <c r="J68" s="2"/>
      <c r="K68" s="2"/>
      <c r="L68" s="2" t="str">
        <f>TEXT("5564209752013452690","0")</f>
        <v>5564209752013450000</v>
      </c>
    </row>
    <row r="69" spans="1:12" ht="13.2" x14ac:dyDescent="0.25">
      <c r="A69" s="2" t="s">
        <v>9</v>
      </c>
      <c r="B69" s="2" t="s">
        <v>32</v>
      </c>
      <c r="C69" s="2" t="s">
        <v>12</v>
      </c>
      <c r="D69" s="2">
        <v>3</v>
      </c>
      <c r="E69" s="2">
        <v>2</v>
      </c>
      <c r="F69" s="2">
        <v>3</v>
      </c>
      <c r="G69" s="2" t="s">
        <v>13</v>
      </c>
      <c r="H69" s="2" t="s">
        <v>13</v>
      </c>
      <c r="I69" t="s">
        <v>72</v>
      </c>
      <c r="J69" s="2"/>
      <c r="K69" s="2"/>
      <c r="L69" s="2" t="str">
        <f>TEXT("5564210502014705281","0")</f>
        <v>5564210502014700000</v>
      </c>
    </row>
    <row r="70" spans="1:12" ht="13.2" x14ac:dyDescent="0.25">
      <c r="A70" s="2" t="s">
        <v>9</v>
      </c>
      <c r="B70" s="2" t="s">
        <v>10</v>
      </c>
      <c r="C70" s="2" t="s">
        <v>27</v>
      </c>
      <c r="D70" s="2">
        <v>2</v>
      </c>
      <c r="E70" s="2">
        <v>2</v>
      </c>
      <c r="F70" s="2">
        <v>1</v>
      </c>
      <c r="G70" s="2" t="s">
        <v>13</v>
      </c>
      <c r="H70" s="2" t="s">
        <v>13</v>
      </c>
      <c r="I70" t="s">
        <v>73</v>
      </c>
      <c r="J70" s="2"/>
      <c r="K70" s="2"/>
      <c r="L70" s="2" t="str">
        <f>TEXT("5564210862015599682","0")</f>
        <v>5564210862015590000</v>
      </c>
    </row>
    <row r="71" spans="1:12" ht="13.2" x14ac:dyDescent="0.25">
      <c r="A71" s="2" t="s">
        <v>9</v>
      </c>
      <c r="B71" s="2" t="s">
        <v>10</v>
      </c>
      <c r="C71" s="2" t="s">
        <v>20</v>
      </c>
      <c r="D71" s="2">
        <v>2</v>
      </c>
      <c r="E71" s="2">
        <v>3</v>
      </c>
      <c r="F71" s="2">
        <v>5</v>
      </c>
      <c r="G71" s="2" t="s">
        <v>9</v>
      </c>
      <c r="H71" s="2" t="s">
        <v>13</v>
      </c>
      <c r="I71" t="s">
        <v>74</v>
      </c>
      <c r="J71" s="2"/>
      <c r="K71" s="2"/>
      <c r="L71" s="2" t="str">
        <f>TEXT("5564211272019387289","0")</f>
        <v>5564211272019380000</v>
      </c>
    </row>
    <row r="72" spans="1:12" ht="13.2" x14ac:dyDescent="0.25">
      <c r="A72" s="2" t="s">
        <v>9</v>
      </c>
      <c r="B72" s="2" t="s">
        <v>15</v>
      </c>
      <c r="C72" s="2" t="s">
        <v>11</v>
      </c>
      <c r="D72" s="2">
        <v>5</v>
      </c>
      <c r="E72" s="2">
        <v>5</v>
      </c>
      <c r="F72" s="2">
        <v>9</v>
      </c>
      <c r="G72" s="2" t="s">
        <v>9</v>
      </c>
      <c r="H72" s="2" t="s">
        <v>13</v>
      </c>
      <c r="I72" t="s">
        <v>128</v>
      </c>
      <c r="J72" s="2"/>
      <c r="K72" s="2"/>
      <c r="L72" s="2" t="str">
        <f>TEXT("5564211822013609128","0")</f>
        <v>5564211822013600000</v>
      </c>
    </row>
    <row r="73" spans="1:12" ht="13.2" x14ac:dyDescent="0.25">
      <c r="A73" s="2" t="s">
        <v>9</v>
      </c>
      <c r="B73" s="2" t="s">
        <v>14</v>
      </c>
      <c r="C73" s="2" t="s">
        <v>11</v>
      </c>
      <c r="D73" s="2">
        <v>5</v>
      </c>
      <c r="E73" s="2">
        <v>5</v>
      </c>
      <c r="F73" s="2">
        <v>10</v>
      </c>
      <c r="G73" s="2" t="s">
        <v>9</v>
      </c>
      <c r="H73" s="2" t="s">
        <v>13</v>
      </c>
      <c r="I73" t="s">
        <v>110</v>
      </c>
      <c r="J73" s="2"/>
      <c r="K73" s="2"/>
      <c r="L73" s="2" t="str">
        <f>TEXT("5564212172019183932","0")</f>
        <v>5564212172019180000</v>
      </c>
    </row>
    <row r="74" spans="1:12" ht="13.2" x14ac:dyDescent="0.25">
      <c r="A74" s="2" t="s">
        <v>9</v>
      </c>
      <c r="B74" s="2" t="s">
        <v>18</v>
      </c>
      <c r="C74" s="2" t="s">
        <v>11</v>
      </c>
      <c r="D74" s="2">
        <v>5</v>
      </c>
      <c r="E74" s="2">
        <v>5</v>
      </c>
      <c r="F74" s="2">
        <v>7</v>
      </c>
      <c r="G74" s="2" t="s">
        <v>9</v>
      </c>
      <c r="H74" s="2" t="s">
        <v>13</v>
      </c>
      <c r="I74" t="s">
        <v>75</v>
      </c>
      <c r="J74" s="2"/>
      <c r="K74" s="2"/>
      <c r="L74" s="2" t="str">
        <f>TEXT("5564212372013334800","0")</f>
        <v>5564212372013330000</v>
      </c>
    </row>
    <row r="75" spans="1:12" ht="13.2" x14ac:dyDescent="0.25">
      <c r="A75" s="2" t="s">
        <v>9</v>
      </c>
      <c r="B75" s="2" t="s">
        <v>21</v>
      </c>
      <c r="C75" s="2" t="s">
        <v>20</v>
      </c>
      <c r="D75" s="2">
        <v>4</v>
      </c>
      <c r="E75" s="2">
        <v>4</v>
      </c>
      <c r="F75" s="2">
        <v>8</v>
      </c>
      <c r="G75" s="2" t="s">
        <v>9</v>
      </c>
      <c r="H75" s="2" t="s">
        <v>13</v>
      </c>
      <c r="I75" t="s">
        <v>76</v>
      </c>
      <c r="J75" s="2"/>
      <c r="K75" s="2"/>
      <c r="L75" s="2" t="str">
        <f>TEXT("5564212942016665550","0")</f>
        <v>5564212942016660000</v>
      </c>
    </row>
    <row r="76" spans="1:12" ht="13.2" x14ac:dyDescent="0.25">
      <c r="A76" s="2" t="s">
        <v>9</v>
      </c>
      <c r="B76" s="2" t="s">
        <v>16</v>
      </c>
      <c r="C76" s="2" t="s">
        <v>20</v>
      </c>
      <c r="D76" s="2">
        <v>4</v>
      </c>
      <c r="E76" s="2">
        <v>4</v>
      </c>
      <c r="F76" s="2">
        <v>8</v>
      </c>
      <c r="G76" s="2" t="s">
        <v>9</v>
      </c>
      <c r="H76" s="2" t="s">
        <v>13</v>
      </c>
      <c r="I76" t="s">
        <v>77</v>
      </c>
      <c r="J76" s="2"/>
      <c r="K76" s="2"/>
      <c r="L76" s="2" t="str">
        <f>TEXT("5564213172012103444","0")</f>
        <v>5564213172012100000</v>
      </c>
    </row>
    <row r="77" spans="1:12" ht="13.2" x14ac:dyDescent="0.25">
      <c r="A77" s="2" t="s">
        <v>9</v>
      </c>
      <c r="B77" s="2" t="s">
        <v>16</v>
      </c>
      <c r="C77" s="2" t="s">
        <v>20</v>
      </c>
      <c r="D77" s="2">
        <v>4</v>
      </c>
      <c r="E77" s="2">
        <v>4</v>
      </c>
      <c r="F77" s="2">
        <v>8</v>
      </c>
      <c r="G77" s="2" t="s">
        <v>9</v>
      </c>
      <c r="H77" s="2" t="s">
        <v>13</v>
      </c>
      <c r="I77" t="s">
        <v>78</v>
      </c>
      <c r="J77" s="2"/>
      <c r="K77" s="2"/>
      <c r="L77" s="2" t="str">
        <f>TEXT("5564213272015893699","0")</f>
        <v>5564213272015890000</v>
      </c>
    </row>
    <row r="78" spans="1:12" ht="13.2" x14ac:dyDescent="0.25">
      <c r="A78" s="2" t="s">
        <v>9</v>
      </c>
      <c r="B78" s="2" t="s">
        <v>29</v>
      </c>
      <c r="C78" s="2" t="s">
        <v>20</v>
      </c>
      <c r="D78" s="2">
        <v>4</v>
      </c>
      <c r="E78" s="2">
        <v>4</v>
      </c>
      <c r="F78" s="2">
        <v>9</v>
      </c>
      <c r="G78" s="2" t="s">
        <v>9</v>
      </c>
      <c r="H78" s="2" t="s">
        <v>13</v>
      </c>
      <c r="I78" t="s">
        <v>79</v>
      </c>
      <c r="J78" s="2"/>
      <c r="K78" s="2"/>
      <c r="L78" s="2" t="str">
        <f>TEXT("5564213422011531872","0")</f>
        <v>5564213422011530000</v>
      </c>
    </row>
    <row r="79" spans="1:12" ht="13.2" x14ac:dyDescent="0.25">
      <c r="A79" s="2" t="s">
        <v>9</v>
      </c>
      <c r="B79" s="2" t="s">
        <v>33</v>
      </c>
      <c r="C79" s="2" t="s">
        <v>20</v>
      </c>
      <c r="D79" s="2">
        <v>4</v>
      </c>
      <c r="E79" s="2">
        <v>4</v>
      </c>
      <c r="F79" s="2">
        <v>9</v>
      </c>
      <c r="G79" s="2" t="s">
        <v>9</v>
      </c>
      <c r="H79" s="2" t="s">
        <v>13</v>
      </c>
      <c r="I79" t="s">
        <v>129</v>
      </c>
      <c r="J79" s="2"/>
      <c r="K79" s="2"/>
      <c r="L79" s="2" t="str">
        <f>TEXT("5564213602016898280","0")</f>
        <v>5564213602016890000</v>
      </c>
    </row>
    <row r="80" spans="1:12" ht="13.2" x14ac:dyDescent="0.25">
      <c r="A80" s="2" t="s">
        <v>9</v>
      </c>
      <c r="B80" s="2" t="s">
        <v>26</v>
      </c>
      <c r="C80" s="2" t="s">
        <v>20</v>
      </c>
      <c r="D80" s="2">
        <v>5</v>
      </c>
      <c r="E80" s="2">
        <v>4</v>
      </c>
      <c r="F80" s="2">
        <v>8</v>
      </c>
      <c r="G80" s="2" t="s">
        <v>9</v>
      </c>
      <c r="H80" s="2" t="s">
        <v>13</v>
      </c>
      <c r="I80" t="s">
        <v>80</v>
      </c>
      <c r="J80" s="2"/>
      <c r="K80" s="2"/>
      <c r="L80" s="2" t="str">
        <f>TEXT("5564213952012379443","0")</f>
        <v>5564213952012370000</v>
      </c>
    </row>
    <row r="81" spans="1:12" ht="13.2" x14ac:dyDescent="0.25">
      <c r="A81" s="2" t="s">
        <v>9</v>
      </c>
      <c r="B81" s="2" t="s">
        <v>21</v>
      </c>
      <c r="C81" s="2" t="s">
        <v>20</v>
      </c>
      <c r="D81" s="2">
        <v>5</v>
      </c>
      <c r="E81" s="2">
        <v>4</v>
      </c>
      <c r="F81" s="2">
        <v>10</v>
      </c>
      <c r="G81" s="2" t="s">
        <v>9</v>
      </c>
      <c r="H81" s="2" t="s">
        <v>13</v>
      </c>
      <c r="I81" t="s">
        <v>80</v>
      </c>
      <c r="J81" s="2"/>
      <c r="K81" s="2"/>
      <c r="L81" s="2" t="str">
        <f>TEXT("5564215032012211447","0")</f>
        <v>5564215032012210000</v>
      </c>
    </row>
    <row r="82" spans="1:12" ht="13.2" x14ac:dyDescent="0.25">
      <c r="A82" s="2" t="s">
        <v>9</v>
      </c>
      <c r="B82" s="2" t="s">
        <v>19</v>
      </c>
      <c r="C82" s="2" t="s">
        <v>11</v>
      </c>
      <c r="D82" s="2">
        <v>5</v>
      </c>
      <c r="E82" s="2">
        <v>4</v>
      </c>
      <c r="F82" s="2">
        <v>10</v>
      </c>
      <c r="G82" s="2" t="s">
        <v>9</v>
      </c>
      <c r="H82" s="2" t="s">
        <v>13</v>
      </c>
      <c r="I82" t="s">
        <v>80</v>
      </c>
      <c r="J82" s="2"/>
      <c r="K82" s="2"/>
      <c r="L82" s="2" t="str">
        <f>TEXT("5564215362019543081","0")</f>
        <v>5564215362019540000</v>
      </c>
    </row>
    <row r="83" spans="1:12" ht="13.2" x14ac:dyDescent="0.25">
      <c r="A83" s="2" t="s">
        <v>9</v>
      </c>
      <c r="B83" s="2" t="s">
        <v>25</v>
      </c>
      <c r="C83" s="2" t="s">
        <v>11</v>
      </c>
      <c r="D83" s="2">
        <v>5</v>
      </c>
      <c r="E83" s="2">
        <v>4</v>
      </c>
      <c r="F83" s="2">
        <v>9</v>
      </c>
      <c r="G83" s="2" t="s">
        <v>9</v>
      </c>
      <c r="H83" s="2" t="s">
        <v>13</v>
      </c>
      <c r="I83" t="s">
        <v>81</v>
      </c>
      <c r="J83" s="2"/>
      <c r="K83" s="2"/>
      <c r="L83" s="2" t="str">
        <f>TEXT("5564216012019886493","0")</f>
        <v>5564216012019880000</v>
      </c>
    </row>
    <row r="84" spans="1:12" ht="13.2" x14ac:dyDescent="0.25">
      <c r="A84" s="2" t="s">
        <v>9</v>
      </c>
      <c r="B84" s="2" t="s">
        <v>31</v>
      </c>
      <c r="C84" s="2" t="s">
        <v>11</v>
      </c>
      <c r="D84" s="2">
        <v>5</v>
      </c>
      <c r="E84" s="2">
        <v>4</v>
      </c>
      <c r="F84" s="2">
        <v>9</v>
      </c>
      <c r="G84" s="2" t="s">
        <v>9</v>
      </c>
      <c r="H84" s="2" t="s">
        <v>13</v>
      </c>
      <c r="I84" t="s">
        <v>82</v>
      </c>
      <c r="J84" s="2"/>
      <c r="K84" s="2"/>
      <c r="L84" s="2" t="str">
        <f>TEXT("5564216242019937293","0")</f>
        <v>5564216242019930000</v>
      </c>
    </row>
    <row r="85" spans="1:12" ht="13.2" x14ac:dyDescent="0.25">
      <c r="A85" s="2" t="s">
        <v>9</v>
      </c>
      <c r="B85" s="2" t="s">
        <v>26</v>
      </c>
      <c r="C85" s="2" t="s">
        <v>11</v>
      </c>
      <c r="D85" s="2">
        <v>5</v>
      </c>
      <c r="E85" s="2">
        <v>4</v>
      </c>
      <c r="F85" s="2">
        <v>10</v>
      </c>
      <c r="G85" s="2" t="s">
        <v>9</v>
      </c>
      <c r="H85" s="2" t="s">
        <v>13</v>
      </c>
      <c r="I85" t="s">
        <v>83</v>
      </c>
      <c r="J85" s="2"/>
      <c r="K85" s="2"/>
      <c r="L85" s="2" t="str">
        <f>TEXT("5564216492011632835","0")</f>
        <v>5564216492011630000</v>
      </c>
    </row>
    <row r="86" spans="1:12" ht="13.2" x14ac:dyDescent="0.25">
      <c r="A86" s="2" t="s">
        <v>9</v>
      </c>
      <c r="B86" s="2" t="s">
        <v>26</v>
      </c>
      <c r="C86" s="2" t="s">
        <v>12</v>
      </c>
      <c r="D86" s="2">
        <v>2</v>
      </c>
      <c r="E86" s="2">
        <v>4</v>
      </c>
      <c r="F86" s="2">
        <v>4</v>
      </c>
      <c r="G86" s="2" t="s">
        <v>13</v>
      </c>
      <c r="H86" s="2" t="s">
        <v>13</v>
      </c>
      <c r="I86" t="s">
        <v>84</v>
      </c>
      <c r="J86" s="2"/>
      <c r="K86" s="2"/>
      <c r="L86" s="2" t="str">
        <f>TEXT("5564216932014646884","0")</f>
        <v>5564216932014640000</v>
      </c>
    </row>
    <row r="87" spans="1:12" ht="13.2" x14ac:dyDescent="0.25">
      <c r="A87" s="2" t="s">
        <v>9</v>
      </c>
      <c r="B87" s="2" t="s">
        <v>29</v>
      </c>
      <c r="C87" s="2" t="s">
        <v>12</v>
      </c>
      <c r="D87" s="2">
        <v>2</v>
      </c>
      <c r="E87" s="2">
        <v>4</v>
      </c>
      <c r="F87" s="2">
        <v>5</v>
      </c>
      <c r="G87" s="2" t="s">
        <v>13</v>
      </c>
      <c r="H87" s="2" t="s">
        <v>13</v>
      </c>
      <c r="I87" t="s">
        <v>85</v>
      </c>
      <c r="J87" s="2"/>
      <c r="K87" s="2"/>
      <c r="L87" s="2" t="str">
        <f>TEXT("5564217172016959678","0")</f>
        <v>5564217172016950000</v>
      </c>
    </row>
    <row r="88" spans="1:12" ht="13.2" x14ac:dyDescent="0.25">
      <c r="A88" s="2" t="s">
        <v>9</v>
      </c>
      <c r="B88" s="2" t="s">
        <v>18</v>
      </c>
      <c r="C88" s="2" t="s">
        <v>12</v>
      </c>
      <c r="D88" s="2">
        <v>2</v>
      </c>
      <c r="E88" s="2">
        <v>4</v>
      </c>
      <c r="F88" s="2">
        <v>4</v>
      </c>
      <c r="G88" s="2" t="s">
        <v>13</v>
      </c>
      <c r="H88" s="2" t="s">
        <v>13</v>
      </c>
      <c r="I88" t="s">
        <v>86</v>
      </c>
      <c r="J88" s="2"/>
      <c r="K88" s="2"/>
      <c r="L88" s="2" t="str">
        <f>TEXT("5564217352018170473","0")</f>
        <v>5564217352018170000</v>
      </c>
    </row>
    <row r="89" spans="1:12" ht="13.2" x14ac:dyDescent="0.25">
      <c r="A89" s="2" t="s">
        <v>9</v>
      </c>
      <c r="B89" s="2" t="s">
        <v>18</v>
      </c>
      <c r="C89" s="2" t="s">
        <v>20</v>
      </c>
      <c r="D89" s="2">
        <v>2</v>
      </c>
      <c r="E89" s="2">
        <v>4</v>
      </c>
      <c r="F89" s="2">
        <v>5</v>
      </c>
      <c r="G89" s="2" t="s">
        <v>13</v>
      </c>
      <c r="H89" s="2" t="s">
        <v>13</v>
      </c>
      <c r="I89" t="s">
        <v>87</v>
      </c>
      <c r="J89" s="2"/>
      <c r="K89" s="2"/>
      <c r="L89" s="2" t="str">
        <f>TEXT("5564217602017573817","0")</f>
        <v>5564217602017570000</v>
      </c>
    </row>
    <row r="90" spans="1:12" ht="13.2" x14ac:dyDescent="0.25">
      <c r="A90" s="2" t="s">
        <v>9</v>
      </c>
      <c r="B90" s="2" t="s">
        <v>33</v>
      </c>
      <c r="C90" s="2" t="s">
        <v>20</v>
      </c>
      <c r="D90" s="2">
        <v>2</v>
      </c>
      <c r="E90" s="2">
        <v>4</v>
      </c>
      <c r="F90" s="2">
        <v>4</v>
      </c>
      <c r="G90" s="2" t="s">
        <v>13</v>
      </c>
      <c r="H90" s="2" t="s">
        <v>13</v>
      </c>
      <c r="I90" t="s">
        <v>87</v>
      </c>
      <c r="J90" s="2"/>
      <c r="K90" s="2"/>
      <c r="L90" s="2" t="str">
        <f>TEXT("5564218172011207137","0")</f>
        <v>5564218172011200000</v>
      </c>
    </row>
    <row r="91" spans="1:12" ht="13.2" x14ac:dyDescent="0.25">
      <c r="A91" s="2" t="s">
        <v>9</v>
      </c>
      <c r="B91" s="2" t="s">
        <v>33</v>
      </c>
      <c r="C91" s="2" t="s">
        <v>12</v>
      </c>
      <c r="D91" s="2">
        <v>2</v>
      </c>
      <c r="E91" s="2">
        <v>2</v>
      </c>
      <c r="F91" s="2">
        <v>3</v>
      </c>
      <c r="G91" s="2" t="s">
        <v>13</v>
      </c>
      <c r="H91" s="2" t="s">
        <v>9</v>
      </c>
      <c r="I91" t="s">
        <v>88</v>
      </c>
      <c r="J91" s="2"/>
      <c r="K91" s="2"/>
      <c r="L91" s="2" t="str">
        <f>TEXT("5564218582018719812","0")</f>
        <v>5564218582018710000</v>
      </c>
    </row>
    <row r="92" spans="1:12" ht="13.2" x14ac:dyDescent="0.25">
      <c r="A92" s="2" t="s">
        <v>9</v>
      </c>
      <c r="B92" s="2" t="s">
        <v>15</v>
      </c>
      <c r="C92" s="2" t="s">
        <v>12</v>
      </c>
      <c r="D92" s="2">
        <v>2</v>
      </c>
      <c r="E92" s="2">
        <v>2</v>
      </c>
      <c r="F92" s="2">
        <v>3</v>
      </c>
      <c r="G92" s="2" t="s">
        <v>13</v>
      </c>
      <c r="H92" s="2" t="s">
        <v>9</v>
      </c>
      <c r="I92" t="s">
        <v>89</v>
      </c>
      <c r="J92" s="2"/>
      <c r="K92" s="2"/>
      <c r="L92" s="2" t="str">
        <f>TEXT("5564218742014685814","0")</f>
        <v>5564218742014680000</v>
      </c>
    </row>
    <row r="93" spans="1:12" ht="13.2" x14ac:dyDescent="0.25">
      <c r="A93" s="2" t="s">
        <v>9</v>
      </c>
      <c r="B93" s="2" t="s">
        <v>29</v>
      </c>
      <c r="C93" s="2" t="s">
        <v>11</v>
      </c>
      <c r="D93" s="2">
        <v>5</v>
      </c>
      <c r="E93" s="2">
        <v>5</v>
      </c>
      <c r="F93" s="2">
        <v>10</v>
      </c>
      <c r="G93" s="2" t="s">
        <v>9</v>
      </c>
      <c r="H93" s="2" t="s">
        <v>13</v>
      </c>
      <c r="I93" t="s">
        <v>90</v>
      </c>
      <c r="J93" s="2"/>
      <c r="K93" s="2"/>
      <c r="L93" s="2" t="str">
        <f>TEXT("5564219092015959702","0")</f>
        <v>5564219092015950000</v>
      </c>
    </row>
    <row r="94" spans="1:12" ht="13.2" x14ac:dyDescent="0.25">
      <c r="A94" s="2" t="s">
        <v>9</v>
      </c>
      <c r="B94" s="2" t="s">
        <v>29</v>
      </c>
      <c r="C94" s="2" t="s">
        <v>11</v>
      </c>
      <c r="D94" s="2">
        <v>4</v>
      </c>
      <c r="E94" s="2">
        <v>5</v>
      </c>
      <c r="F94" s="2">
        <v>8</v>
      </c>
      <c r="G94" s="2" t="s">
        <v>9</v>
      </c>
      <c r="H94" s="2" t="s">
        <v>13</v>
      </c>
      <c r="I94" t="s">
        <v>91</v>
      </c>
      <c r="J94" s="2"/>
      <c r="K94" s="2"/>
      <c r="L94" s="2" t="str">
        <f>TEXT("5564219302015429340","0")</f>
        <v>5564219302015420000</v>
      </c>
    </row>
    <row r="95" spans="1:12" ht="13.2" x14ac:dyDescent="0.25">
      <c r="A95" s="2" t="s">
        <v>9</v>
      </c>
      <c r="B95" s="2" t="s">
        <v>14</v>
      </c>
      <c r="C95" s="2" t="s">
        <v>11</v>
      </c>
      <c r="D95" s="2">
        <v>4</v>
      </c>
      <c r="E95" s="2">
        <v>5</v>
      </c>
      <c r="F95" s="2">
        <v>8</v>
      </c>
      <c r="G95" s="2" t="s">
        <v>9</v>
      </c>
      <c r="H95" s="2" t="s">
        <v>13</v>
      </c>
      <c r="I95" t="s">
        <v>92</v>
      </c>
      <c r="J95" s="2"/>
      <c r="K95" s="2"/>
      <c r="L95" s="2" t="str">
        <f>TEXT("5564219792013329401","0")</f>
        <v>5564219792013320000</v>
      </c>
    </row>
    <row r="96" spans="1:12" ht="13.2" x14ac:dyDescent="0.25">
      <c r="A96" s="2" t="s">
        <v>9</v>
      </c>
      <c r="B96" s="2" t="s">
        <v>14</v>
      </c>
      <c r="C96" s="2" t="s">
        <v>27</v>
      </c>
      <c r="D96" s="2">
        <v>2</v>
      </c>
      <c r="E96" s="2">
        <v>1</v>
      </c>
      <c r="F96" s="2">
        <v>2</v>
      </c>
      <c r="G96" s="2" t="s">
        <v>13</v>
      </c>
      <c r="H96" s="2" t="s">
        <v>9</v>
      </c>
      <c r="I96" t="s">
        <v>111</v>
      </c>
      <c r="J96" s="2"/>
      <c r="K96" s="2"/>
      <c r="L96" s="2" t="str">
        <f>TEXT("5564220072016089851","0")</f>
        <v>5564220072016080000</v>
      </c>
    </row>
    <row r="97" spans="1:12" ht="13.2" x14ac:dyDescent="0.25">
      <c r="A97" s="2" t="s">
        <v>9</v>
      </c>
      <c r="B97" s="2" t="s">
        <v>14</v>
      </c>
      <c r="C97" s="2" t="s">
        <v>27</v>
      </c>
      <c r="D97" s="2">
        <v>2</v>
      </c>
      <c r="E97" s="2">
        <v>1</v>
      </c>
      <c r="F97" s="2">
        <v>3</v>
      </c>
      <c r="G97" s="2" t="s">
        <v>13</v>
      </c>
      <c r="H97" s="2" t="s">
        <v>9</v>
      </c>
      <c r="I97" t="s">
        <v>112</v>
      </c>
      <c r="J97" s="2"/>
      <c r="K97" s="2"/>
      <c r="L97" s="2" t="str">
        <f>TEXT("5564220242019762977","0")</f>
        <v>5564220242019760000</v>
      </c>
    </row>
    <row r="98" spans="1:12" ht="13.2" x14ac:dyDescent="0.25">
      <c r="A98" s="2" t="s">
        <v>9</v>
      </c>
      <c r="B98" s="2" t="s">
        <v>14</v>
      </c>
      <c r="C98" s="2" t="s">
        <v>27</v>
      </c>
      <c r="D98" s="2">
        <v>4</v>
      </c>
      <c r="E98" s="2">
        <v>3</v>
      </c>
      <c r="F98" s="2">
        <v>5</v>
      </c>
      <c r="G98" s="2" t="s">
        <v>13</v>
      </c>
      <c r="H98" s="2" t="s">
        <v>9</v>
      </c>
      <c r="I98" t="s">
        <v>93</v>
      </c>
      <c r="J98" s="2"/>
      <c r="K98" s="2"/>
      <c r="L98" s="2" t="str">
        <f>TEXT("5564220432017422949","0")</f>
        <v>5564220432017420000</v>
      </c>
    </row>
    <row r="99" spans="1:12" ht="13.2" x14ac:dyDescent="0.25">
      <c r="A99" s="2" t="s">
        <v>9</v>
      </c>
      <c r="B99" s="2" t="s">
        <v>32</v>
      </c>
      <c r="C99" s="2" t="s">
        <v>27</v>
      </c>
      <c r="D99" s="2">
        <v>4</v>
      </c>
      <c r="E99" s="2">
        <v>3</v>
      </c>
      <c r="F99" s="2">
        <v>6</v>
      </c>
      <c r="G99" s="2" t="s">
        <v>13</v>
      </c>
      <c r="H99" s="2" t="s">
        <v>9</v>
      </c>
      <c r="I99" t="s">
        <v>113</v>
      </c>
      <c r="J99" s="2"/>
      <c r="K99" s="2"/>
      <c r="L99" s="2" t="str">
        <f>TEXT("5564220772019137776","0")</f>
        <v>5564220772019130000</v>
      </c>
    </row>
    <row r="100" spans="1:12" ht="13.2" x14ac:dyDescent="0.25">
      <c r="A100" s="2" t="s">
        <v>9</v>
      </c>
      <c r="B100" s="2" t="s">
        <v>17</v>
      </c>
      <c r="C100" s="2" t="s">
        <v>27</v>
      </c>
      <c r="D100" s="2">
        <v>4</v>
      </c>
      <c r="E100" s="2">
        <v>3</v>
      </c>
      <c r="F100" s="2">
        <v>7</v>
      </c>
      <c r="G100" s="2" t="s">
        <v>13</v>
      </c>
      <c r="H100" s="2" t="s">
        <v>9</v>
      </c>
      <c r="I100" t="s">
        <v>114</v>
      </c>
      <c r="J100" s="2"/>
      <c r="K100" s="2"/>
      <c r="L100" s="2" t="str">
        <f>TEXT("5564221132016234073","0")</f>
        <v>5564221132016230000</v>
      </c>
    </row>
    <row r="101" spans="1:12" ht="13.2" x14ac:dyDescent="0.25">
      <c r="A101" s="2" t="s">
        <v>9</v>
      </c>
      <c r="B101" s="2" t="s">
        <v>17</v>
      </c>
      <c r="C101" s="2" t="s">
        <v>27</v>
      </c>
      <c r="D101" s="2">
        <v>1</v>
      </c>
      <c r="E101" s="2">
        <v>1</v>
      </c>
      <c r="F101" s="2">
        <v>1</v>
      </c>
      <c r="G101" s="2" t="s">
        <v>13</v>
      </c>
      <c r="H101" s="2" t="s">
        <v>9</v>
      </c>
      <c r="I101" t="s">
        <v>94</v>
      </c>
      <c r="J101" s="2"/>
      <c r="K101" s="2"/>
      <c r="L101" s="2" t="str">
        <f>TEXT("5564221522019795723","0")</f>
        <v>5564221522019790000</v>
      </c>
    </row>
    <row r="102" spans="1:12" ht="13.2" x14ac:dyDescent="0.25">
      <c r="A102" s="2" t="s">
        <v>9</v>
      </c>
      <c r="B102" s="2" t="s">
        <v>22</v>
      </c>
      <c r="C102" s="2" t="s">
        <v>27</v>
      </c>
      <c r="D102" s="2">
        <v>1</v>
      </c>
      <c r="E102" s="2">
        <v>1</v>
      </c>
      <c r="G102" s="2" t="s">
        <v>13</v>
      </c>
      <c r="H102" s="2" t="s">
        <v>9</v>
      </c>
      <c r="I102" t="s">
        <v>115</v>
      </c>
      <c r="J102" s="2"/>
      <c r="K102" s="2"/>
      <c r="L102" s="2" t="str">
        <f>TEXT("5564221722016019079","0")</f>
        <v>5564221722016010000</v>
      </c>
    </row>
    <row r="103" spans="1:12" ht="13.2" x14ac:dyDescent="0.25">
      <c r="L103" s="2" t="str">
        <f>TEXT("5564225092014245557","0")</f>
        <v>5564225092014240000</v>
      </c>
    </row>
    <row r="104" spans="1:12" ht="13.2" x14ac:dyDescent="0.25"/>
    <row r="105" spans="1:12" ht="13.2" x14ac:dyDescent="0.25"/>
    <row r="106" spans="1:12" ht="13.2" x14ac:dyDescent="0.25"/>
    <row r="107" spans="1:12" ht="13.2" x14ac:dyDescent="0.25"/>
    <row r="108" spans="1:12" ht="13.2" x14ac:dyDescent="0.25"/>
    <row r="109" spans="1:12" ht="13.2" x14ac:dyDescent="0.25"/>
    <row r="110" spans="1:12" ht="13.2" x14ac:dyDescent="0.25"/>
    <row r="111" spans="1:12" ht="13.2" x14ac:dyDescent="0.25"/>
    <row r="112" spans="1: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Form Responses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2023-04-23T13:19:06Z</dcterms:modified>
</cp:coreProperties>
</file>