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sm\Downloads\Scolarité\"/>
    </mc:Choice>
  </mc:AlternateContent>
  <bookViews>
    <workbookView xWindow="0" yWindow="0" windowWidth="23016" windowHeight="9168" activeTab="2"/>
  </bookViews>
  <sheets>
    <sheet name="MIPC" sheetId="1" r:id="rId1"/>
    <sheet name="BCG" sheetId="6" r:id="rId2"/>
    <sheet name="GEGM" sheetId="7" r:id="rId3"/>
  </sheets>
  <definedNames>
    <definedName name="_xlnm.Print_Area" localSheetId="1">BCG!$A$1:$L$51</definedName>
    <definedName name="_xlnm.Print_Area" localSheetId="2">GEGM!$A$1:$L$51</definedName>
    <definedName name="_xlnm.Print_Area" localSheetId="0">MIPC!$B$1:$M$51</definedName>
  </definedNames>
  <calcPr calcId="162913"/>
</workbook>
</file>

<file path=xl/calcChain.xml><?xml version="1.0" encoding="utf-8"?>
<calcChain xmlns="http://schemas.openxmlformats.org/spreadsheetml/2006/main">
  <c r="K26" i="7" l="1"/>
  <c r="H26" i="7"/>
  <c r="E26" i="7"/>
  <c r="B26" i="7"/>
  <c r="K25" i="7"/>
  <c r="H25" i="7"/>
  <c r="E25" i="7"/>
  <c r="B25" i="7"/>
  <c r="K24" i="7"/>
  <c r="H24" i="7"/>
  <c r="E24" i="7"/>
  <c r="B24" i="7"/>
  <c r="K23" i="7"/>
  <c r="H23" i="7"/>
  <c r="E23" i="7"/>
  <c r="B23" i="7"/>
  <c r="K22" i="7"/>
  <c r="H22" i="7"/>
  <c r="E22" i="7"/>
  <c r="B22" i="7"/>
  <c r="K21" i="7"/>
  <c r="H21" i="7"/>
  <c r="E21" i="7"/>
  <c r="B21" i="7"/>
  <c r="K20" i="7"/>
  <c r="H20" i="7"/>
  <c r="E20" i="7"/>
  <c r="B20" i="7"/>
  <c r="I17" i="7"/>
  <c r="C17" i="7"/>
  <c r="I16" i="7"/>
  <c r="C16" i="7"/>
  <c r="I9" i="7"/>
  <c r="C9" i="7"/>
  <c r="C13" i="7" s="1"/>
  <c r="K26" i="6"/>
  <c r="H26" i="6"/>
  <c r="E26" i="6"/>
  <c r="B26" i="6"/>
  <c r="K25" i="6"/>
  <c r="H25" i="6"/>
  <c r="E25" i="6"/>
  <c r="B25" i="6"/>
  <c r="K24" i="6"/>
  <c r="H24" i="6"/>
  <c r="E24" i="6"/>
  <c r="B24" i="6"/>
  <c r="K23" i="6"/>
  <c r="H23" i="6"/>
  <c r="E23" i="6"/>
  <c r="B23" i="6"/>
  <c r="K22" i="6"/>
  <c r="H22" i="6"/>
  <c r="E22" i="6"/>
  <c r="B22" i="6"/>
  <c r="K21" i="6"/>
  <c r="H21" i="6"/>
  <c r="E21" i="6"/>
  <c r="B21" i="6"/>
  <c r="K20" i="6"/>
  <c r="H20" i="6"/>
  <c r="E20" i="6"/>
  <c r="B20" i="6"/>
  <c r="I17" i="6"/>
  <c r="C17" i="6"/>
  <c r="I16" i="6"/>
  <c r="C16" i="6"/>
  <c r="I9" i="6"/>
  <c r="C9" i="6"/>
  <c r="C13" i="6" s="1"/>
  <c r="C12" i="6" l="1"/>
  <c r="C12" i="7"/>
  <c r="C15" i="7"/>
  <c r="C15" i="6"/>
  <c r="K26" i="1"/>
  <c r="H26" i="1"/>
  <c r="E26" i="1"/>
  <c r="B26" i="1"/>
  <c r="K25" i="1"/>
  <c r="H25" i="1"/>
  <c r="E25" i="1"/>
  <c r="B25" i="1"/>
  <c r="K24" i="1"/>
  <c r="H24" i="1"/>
  <c r="E24" i="1"/>
  <c r="B24" i="1"/>
  <c r="K23" i="1"/>
  <c r="H23" i="1"/>
  <c r="E23" i="1"/>
  <c r="B23" i="1"/>
  <c r="K22" i="1"/>
  <c r="H22" i="1"/>
  <c r="E22" i="1"/>
  <c r="B22" i="1"/>
  <c r="K21" i="1"/>
  <c r="H21" i="1"/>
  <c r="E21" i="1"/>
  <c r="B21" i="1"/>
  <c r="K20" i="1"/>
  <c r="H20" i="1"/>
  <c r="E20" i="1"/>
  <c r="B20" i="1"/>
  <c r="I17" i="1"/>
  <c r="C17" i="1"/>
  <c r="I16" i="1"/>
  <c r="C16" i="1"/>
  <c r="I9" i="1"/>
  <c r="C9" i="1"/>
  <c r="C15" i="1" l="1"/>
  <c r="C13" i="1"/>
  <c r="C12" i="1"/>
  <c r="I13" i="1"/>
  <c r="I12" i="1" l="1"/>
  <c r="I15" i="1"/>
</calcChain>
</file>

<file path=xl/sharedStrings.xml><?xml version="1.0" encoding="utf-8"?>
<sst xmlns="http://schemas.openxmlformats.org/spreadsheetml/2006/main" count="109" uniqueCount="77">
  <si>
    <t xml:space="preserve">Diplôme </t>
  </si>
  <si>
    <t>Version de diplôme:</t>
  </si>
  <si>
    <t>Licence en Sciences et Techniques</t>
  </si>
  <si>
    <t>TLTST</t>
  </si>
  <si>
    <t>TLMP</t>
  </si>
  <si>
    <t>DEUP</t>
  </si>
  <si>
    <t>Version d'Etape 41</t>
  </si>
  <si>
    <t>TLBC</t>
  </si>
  <si>
    <t>TLGE</t>
  </si>
  <si>
    <t>Version d'Etape 43</t>
  </si>
  <si>
    <t>Version d'Etape 42</t>
  </si>
  <si>
    <t>Liste: TLBC24</t>
  </si>
  <si>
    <t>VET Miroir: TLBC2014</t>
  </si>
  <si>
    <t>Liste: TLBC204</t>
  </si>
  <si>
    <t>Liste: TLGE24</t>
  </si>
  <si>
    <t>VET Miroir: TLGE204</t>
  </si>
  <si>
    <t>Liste: TLGE204</t>
  </si>
  <si>
    <t>Circuits électriques et électroniques</t>
  </si>
  <si>
    <t>Electricité</t>
  </si>
  <si>
    <t>Analyse 1</t>
  </si>
  <si>
    <t>Algèbre 1</t>
  </si>
  <si>
    <t>Algorithmique et Programmation 1</t>
  </si>
  <si>
    <t>LC 1</t>
  </si>
  <si>
    <t>Thermodynamique</t>
  </si>
  <si>
    <t>Mécanique du point et Optique géométrique</t>
  </si>
  <si>
    <t>Analyse 2</t>
  </si>
  <si>
    <t>Algèbre 2</t>
  </si>
  <si>
    <t>Structure de la matière</t>
  </si>
  <si>
    <t>LC 2</t>
  </si>
  <si>
    <t>Mécanique des Solides</t>
  </si>
  <si>
    <t>Mécanique quantique et Relativité</t>
  </si>
  <si>
    <t>Analyse 4</t>
  </si>
  <si>
    <t>Structure de données en C</t>
  </si>
  <si>
    <t>Chimie Organique 1</t>
  </si>
  <si>
    <t>Chimie Minérale 1</t>
  </si>
  <si>
    <t>Electromagnétisme</t>
  </si>
  <si>
    <t>Analyse 3</t>
  </si>
  <si>
    <t>Statistique descriptive/probabilités</t>
  </si>
  <si>
    <t>Algorithmique et Programmation 2</t>
  </si>
  <si>
    <t>Réactivité chimique</t>
  </si>
  <si>
    <t>LC 3</t>
  </si>
  <si>
    <t>s</t>
  </si>
  <si>
    <t>Biologie animale</t>
  </si>
  <si>
    <t>Thermodynamique / Mécanique des fluides</t>
  </si>
  <si>
    <t>Géodynamique externe</t>
  </si>
  <si>
    <t>Analyse</t>
  </si>
  <si>
    <t>Langues et Communications 2</t>
  </si>
  <si>
    <t>Biochimie structurale</t>
  </si>
  <si>
    <t>Microbiologie</t>
  </si>
  <si>
    <t>Chim. Org.2 / Min. 2</t>
  </si>
  <si>
    <t>Biochimie métabolique</t>
  </si>
  <si>
    <t>Bases De Données</t>
  </si>
  <si>
    <t>Langues et Communications 3</t>
  </si>
  <si>
    <t>LC2</t>
  </si>
  <si>
    <t>Electrotechnique</t>
  </si>
  <si>
    <t>Automatique</t>
  </si>
  <si>
    <t>Fabrication</t>
  </si>
  <si>
    <t>Construction mécanique</t>
  </si>
  <si>
    <t>Informatique 3</t>
  </si>
  <si>
    <t>Analyse numérique</t>
  </si>
  <si>
    <t>Biologie cellulaire</t>
  </si>
  <si>
    <t>Optique et Radioactivité</t>
  </si>
  <si>
    <t>Cosmologie &amp; Géodynamique interne</t>
  </si>
  <si>
    <t>Algèbre</t>
  </si>
  <si>
    <t>LC1</t>
  </si>
  <si>
    <t>Biologie végétale</t>
  </si>
  <si>
    <t>Stratigraphie &amp; Paléo-environnement</t>
  </si>
  <si>
    <t>Probabilités/ Statistiques</t>
  </si>
  <si>
    <t>Electronique</t>
  </si>
  <si>
    <t>Métrologie et instrumentation</t>
  </si>
  <si>
    <t>Gestion</t>
  </si>
  <si>
    <t>TLMPC1</t>
  </si>
  <si>
    <t>TLBCG1</t>
  </si>
  <si>
    <t>TLBCG2</t>
  </si>
  <si>
    <t>TLMPC2</t>
  </si>
  <si>
    <t>TLGEM1</t>
  </si>
  <si>
    <t>TLGEM2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</si>
</sst>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000080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0" fillId="2" borderId="0" xfId="0" applyFill="1" applyBorder="1"/>
    <xf numFmtId="0" fontId="2" fillId="2" borderId="8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/>
    <xf numFmtId="0" fontId="0" fillId="2" borderId="9" xfId="0" applyFill="1" applyBorder="1"/>
    <xf numFmtId="0" fontId="5" fillId="2" borderId="4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0" fillId="2" borderId="11" xfId="0" applyFill="1" applyBorder="1"/>
    <xf numFmtId="0" fontId="0" fillId="2" borderId="5" xfId="0" applyFill="1" applyBorder="1"/>
    <xf numFmtId="0" fontId="5" fillId="2" borderId="0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/>
    <xf numFmtId="0" fontId="0" fillId="2" borderId="0" xfId="0" applyFill="1" applyBorder="1" applyAlignment="1"/>
    <xf numFmtId="0" fontId="0" fillId="2" borderId="8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9" xfId="0" applyFill="1" applyBorder="1" applyAlignment="1"/>
    <xf numFmtId="0" fontId="6" fillId="2" borderId="1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/>
    <xf numFmtId="0" fontId="6" fillId="2" borderId="0" xfId="0" applyFont="1" applyFill="1" applyBorder="1" applyAlignment="1"/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6" xfId="0" applyFont="1" applyFill="1" applyBorder="1"/>
    <xf numFmtId="0" fontId="4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 readingOrder="2"/>
    </xf>
    <xf numFmtId="0" fontId="0" fillId="2" borderId="6" xfId="0" applyFill="1" applyBorder="1"/>
    <xf numFmtId="0" fontId="0" fillId="3" borderId="0" xfId="0" applyFill="1" applyBorder="1"/>
    <xf numFmtId="0" fontId="2" fillId="3" borderId="8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0" fillId="3" borderId="10" xfId="0" applyFill="1" applyBorder="1"/>
    <xf numFmtId="0" fontId="0" fillId="3" borderId="9" xfId="0" applyFill="1" applyBorder="1"/>
    <xf numFmtId="0" fontId="5" fillId="3" borderId="4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vertical="center"/>
    </xf>
    <xf numFmtId="0" fontId="0" fillId="3" borderId="11" xfId="0" applyFill="1" applyBorder="1"/>
    <xf numFmtId="0" fontId="0" fillId="3" borderId="5" xfId="0" applyFill="1" applyBorder="1"/>
    <xf numFmtId="0" fontId="5" fillId="3" borderId="0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0" fillId="3" borderId="3" xfId="0" applyFill="1" applyBorder="1"/>
    <xf numFmtId="0" fontId="0" fillId="3" borderId="0" xfId="0" applyFill="1" applyBorder="1" applyAlignment="1"/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9" xfId="0" applyFill="1" applyBorder="1" applyAlignment="1"/>
    <xf numFmtId="0" fontId="6" fillId="3" borderId="1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9" xfId="0" applyFont="1" applyFill="1" applyBorder="1"/>
    <xf numFmtId="0" fontId="6" fillId="3" borderId="0" xfId="0" applyFont="1" applyFill="1" applyBorder="1" applyAlignment="1"/>
    <xf numFmtId="0" fontId="6" fillId="3" borderId="4" xfId="0" applyFont="1" applyFill="1" applyBorder="1" applyAlignment="1">
      <alignment horizontal="left" vertical="center"/>
    </xf>
    <xf numFmtId="0" fontId="6" fillId="3" borderId="3" xfId="0" applyFont="1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6" xfId="0" applyFont="1" applyFill="1" applyBorder="1"/>
    <xf numFmtId="0" fontId="0" fillId="3" borderId="6" xfId="0" applyFill="1" applyBorder="1" applyAlignment="1">
      <alignment horizontal="left" vertical="center" wrapText="1"/>
    </xf>
    <xf numFmtId="0" fontId="4" fillId="3" borderId="7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 readingOrder="2"/>
    </xf>
    <xf numFmtId="0" fontId="0" fillId="3" borderId="6" xfId="0" applyFill="1" applyBorder="1"/>
    <xf numFmtId="0" fontId="0" fillId="4" borderId="0" xfId="0" applyFill="1" applyBorder="1"/>
    <xf numFmtId="0" fontId="2" fillId="4" borderId="8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0" fillId="4" borderId="10" xfId="0" applyFill="1" applyBorder="1"/>
    <xf numFmtId="0" fontId="0" fillId="4" borderId="9" xfId="0" applyFill="1" applyBorder="1"/>
    <xf numFmtId="0" fontId="5" fillId="4" borderId="4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vertical="center"/>
    </xf>
    <xf numFmtId="0" fontId="0" fillId="4" borderId="11" xfId="0" applyFill="1" applyBorder="1"/>
    <xf numFmtId="0" fontId="0" fillId="4" borderId="5" xfId="0" applyFill="1" applyBorder="1"/>
    <xf numFmtId="0" fontId="5" fillId="4" borderId="0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/>
    </xf>
    <xf numFmtId="0" fontId="0" fillId="4" borderId="3" xfId="0" applyFill="1" applyBorder="1"/>
    <xf numFmtId="0" fontId="0" fillId="4" borderId="0" xfId="0" applyFill="1" applyBorder="1" applyAlignment="1"/>
    <xf numFmtId="0" fontId="0" fillId="4" borderId="8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9" xfId="0" applyFill="1" applyBorder="1" applyAlignment="1"/>
    <xf numFmtId="0" fontId="6" fillId="4" borderId="1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/>
    <xf numFmtId="0" fontId="6" fillId="4" borderId="0" xfId="0" applyFont="1" applyFill="1" applyBorder="1" applyAlignment="1"/>
    <xf numFmtId="0" fontId="6" fillId="4" borderId="4" xfId="0" applyFont="1" applyFill="1" applyBorder="1" applyAlignment="1">
      <alignment horizontal="left" vertical="center"/>
    </xf>
    <xf numFmtId="0" fontId="6" fillId="4" borderId="3" xfId="0" applyFont="1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6" xfId="0" applyFont="1" applyFill="1" applyBorder="1"/>
    <xf numFmtId="0" fontId="4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 readingOrder="2"/>
    </xf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1187761</xdr:colOff>
      <xdr:row>7</xdr:row>
      <xdr:rowOff>161423</xdr:rowOff>
    </xdr:from>
    <xdr:to>
      <xdr:col>3</xdr:col>
      <xdr:colOff>153720</xdr:colOff>
      <xdr:row>8</xdr:row>
      <xdr:rowOff>209641</xdr:rowOff>
    </xdr:to>
    <xdr:sp macro="" textlink="">
      <xdr:nvSpPr>
        <xdr:cNvPr id="2" name="ZoneTexte 1"/>
        <xdr:cNvSpPr txBox="1"/>
      </xdr:nvSpPr>
      <xdr:spPr>
        <a:xfrm>
          <a:off x="1187761" y="2402320"/>
          <a:ext cx="1377772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1ère année</a:t>
          </a:r>
        </a:p>
      </xdr:txBody>
    </xdr:sp>
    <xdr:clientData/>
  </xdr:twoCellAnchor>
  <xdr:twoCellAnchor>
    <xdr:from>
      <xdr:col>7</xdr:col>
      <xdr:colOff>1349176</xdr:colOff>
      <xdr:row>7</xdr:row>
      <xdr:rowOff>161423</xdr:rowOff>
    </xdr:from>
    <xdr:to>
      <xdr:col>9</xdr:col>
      <xdr:colOff>315135</xdr:colOff>
      <xdr:row>8</xdr:row>
      <xdr:rowOff>209641</xdr:rowOff>
    </xdr:to>
    <xdr:sp macro="" textlink="">
      <xdr:nvSpPr>
        <xdr:cNvPr id="9" name="ZoneTexte 1"/>
        <xdr:cNvSpPr txBox="1"/>
      </xdr:nvSpPr>
      <xdr:spPr>
        <a:xfrm>
          <a:off x="8945438" y="2402320"/>
          <a:ext cx="1710108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2ème année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1187761</xdr:colOff>
      <xdr:row>7</xdr:row>
      <xdr:rowOff>161423</xdr:rowOff>
    </xdr:from>
    <xdr:to>
      <xdr:col>26</xdr:col>
      <xdr:colOff>153720</xdr:colOff>
      <xdr:row>8</xdr:row>
      <xdr:rowOff>209641</xdr:rowOff>
    </xdr:to>
    <xdr:sp macro="" textlink="">
      <xdr:nvSpPr>
        <xdr:cNvPr id="6" name="ZoneTexte 5"/>
        <xdr:cNvSpPr txBox="1"/>
      </xdr:nvSpPr>
      <xdr:spPr>
        <a:xfrm>
          <a:off x="24524011" y="2695073"/>
          <a:ext cx="918584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1ère année</a:t>
          </a:r>
        </a:p>
      </xdr:txBody>
    </xdr:sp>
    <xdr:clientData/>
  </xdr:twoCellAnchor>
  <xdr:twoCellAnchor>
    <xdr:from>
      <xdr:col>30</xdr:col>
      <xdr:colOff>1349176</xdr:colOff>
      <xdr:row>7</xdr:row>
      <xdr:rowOff>161423</xdr:rowOff>
    </xdr:from>
    <xdr:to>
      <xdr:col>32</xdr:col>
      <xdr:colOff>315135</xdr:colOff>
      <xdr:row>8</xdr:row>
      <xdr:rowOff>209641</xdr:rowOff>
    </xdr:to>
    <xdr:sp macro="" textlink="">
      <xdr:nvSpPr>
        <xdr:cNvPr id="7" name="ZoneTexte 1"/>
        <xdr:cNvSpPr txBox="1"/>
      </xdr:nvSpPr>
      <xdr:spPr>
        <a:xfrm>
          <a:off x="29724151" y="2695073"/>
          <a:ext cx="1080509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2ème année</a:t>
          </a:r>
        </a:p>
      </xdr:txBody>
    </xdr:sp>
    <xdr:clientData/>
  </xdr:twoCellAnchor>
  <xdr:twoCellAnchor>
    <xdr:from>
      <xdr:col>24</xdr:col>
      <xdr:colOff>1187761</xdr:colOff>
      <xdr:row>7</xdr:row>
      <xdr:rowOff>161423</xdr:rowOff>
    </xdr:from>
    <xdr:to>
      <xdr:col>26</xdr:col>
      <xdr:colOff>153720</xdr:colOff>
      <xdr:row>8</xdr:row>
      <xdr:rowOff>209641</xdr:rowOff>
    </xdr:to>
    <xdr:sp macro="" textlink="">
      <xdr:nvSpPr>
        <xdr:cNvPr id="10" name="ZoneTexte 9"/>
        <xdr:cNvSpPr txBox="1"/>
      </xdr:nvSpPr>
      <xdr:spPr>
        <a:xfrm>
          <a:off x="24524011" y="2695073"/>
          <a:ext cx="918584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1ère année</a:t>
          </a:r>
        </a:p>
      </xdr:txBody>
    </xdr:sp>
    <xdr:clientData/>
  </xdr:twoCellAnchor>
  <xdr:twoCellAnchor>
    <xdr:from>
      <xdr:col>30</xdr:col>
      <xdr:colOff>1349176</xdr:colOff>
      <xdr:row>7</xdr:row>
      <xdr:rowOff>161423</xdr:rowOff>
    </xdr:from>
    <xdr:to>
      <xdr:col>32</xdr:col>
      <xdr:colOff>315135</xdr:colOff>
      <xdr:row>8</xdr:row>
      <xdr:rowOff>209641</xdr:rowOff>
    </xdr:to>
    <xdr:sp macro="" textlink="">
      <xdr:nvSpPr>
        <xdr:cNvPr id="11" name="ZoneTexte 1"/>
        <xdr:cNvSpPr txBox="1"/>
      </xdr:nvSpPr>
      <xdr:spPr>
        <a:xfrm>
          <a:off x="29724151" y="2695073"/>
          <a:ext cx="1080509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2ème année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2"/>
  <sheetViews>
    <sheetView topLeftCell="A9" zoomScale="80" zoomScaleNormal="80" zoomScaleSheetLayoutView="80" workbookViewId="0">
      <selection activeCell="B20" sqref="B20"/>
    </sheetView>
  </sheetViews>
  <sheetFormatPr defaultColWidth="11.44140625" defaultRowHeight="14.4" x14ac:dyDescent="0.3"/>
  <cols>
    <col min="1" max="1" width="23.44140625" style="4" customWidth="1"/>
    <col min="2" max="2" width="19.5546875" style="4" bestFit="1" customWidth="1"/>
    <col min="3" max="3" width="31.44140625" style="4" customWidth="1"/>
    <col min="4" max="4" width="19.44140625" style="4" bestFit="1" customWidth="1"/>
    <col min="5" max="5" width="19.88671875" style="4" customWidth="1"/>
    <col min="6" max="6" width="39.109375" style="4" customWidth="1"/>
    <col min="7" max="7" width="23.88671875" style="4" customWidth="1"/>
    <col min="8" max="8" width="24.44140625" style="4" customWidth="1"/>
    <col min="9" max="9" width="31.44140625" style="4" customWidth="1"/>
    <col min="10" max="10" width="21.5546875" style="4" customWidth="1"/>
    <col min="11" max="11" width="11.44140625" style="4"/>
    <col min="12" max="12" width="33.109375" style="4" customWidth="1"/>
    <col min="13" max="16" width="11.44140625" style="4"/>
    <col min="17" max="17" width="20.88671875" style="4" bestFit="1" customWidth="1"/>
    <col min="18" max="16384" width="11.44140625" style="4"/>
  </cols>
  <sheetData>
    <row r="3" spans="2:13" ht="72" customHeight="1" x14ac:dyDescent="0.3">
      <c r="C3" s="2"/>
      <c r="D3" s="2"/>
      <c r="E3" s="1"/>
      <c r="F3" s="108" t="s">
        <v>0</v>
      </c>
      <c r="G3" s="109" t="s">
        <v>2</v>
      </c>
      <c r="H3" s="110"/>
      <c r="I3" s="111"/>
      <c r="J3" s="112" t="s">
        <v>3</v>
      </c>
      <c r="K3" s="2"/>
      <c r="L3" s="2"/>
      <c r="M3" s="2"/>
    </row>
    <row r="4" spans="2:13" ht="50.25" customHeight="1" x14ac:dyDescent="0.3">
      <c r="C4" s="2"/>
      <c r="D4" s="2"/>
      <c r="E4" s="1"/>
      <c r="F4" s="3"/>
      <c r="G4" s="2"/>
      <c r="H4" s="2"/>
      <c r="I4" s="2"/>
      <c r="J4" s="2"/>
      <c r="K4" s="2"/>
      <c r="L4" s="2"/>
      <c r="M4" s="2"/>
    </row>
    <row r="5" spans="2:13" ht="16.5" customHeight="1" x14ac:dyDescent="0.3"/>
    <row r="6" spans="2:13" ht="15.6" x14ac:dyDescent="0.3">
      <c r="B6" s="7"/>
      <c r="C6" s="7"/>
      <c r="D6" s="8" t="s">
        <v>1</v>
      </c>
      <c r="E6" s="9">
        <v>41</v>
      </c>
      <c r="F6" s="10"/>
      <c r="G6" s="10"/>
      <c r="H6" s="10"/>
      <c r="I6" s="11"/>
      <c r="J6" s="12"/>
      <c r="K6" s="7"/>
      <c r="L6" s="7"/>
      <c r="M6" s="5"/>
    </row>
    <row r="7" spans="2:13" ht="15" customHeight="1" x14ac:dyDescent="0.3">
      <c r="B7" s="7"/>
      <c r="C7" s="7"/>
      <c r="D7" s="13" t="s">
        <v>5</v>
      </c>
      <c r="E7" s="14" t="s">
        <v>4</v>
      </c>
      <c r="F7" s="15"/>
      <c r="G7" s="15"/>
      <c r="H7" s="15"/>
      <c r="I7" s="16"/>
      <c r="J7" s="17"/>
      <c r="K7" s="7"/>
      <c r="L7" s="7"/>
    </row>
    <row r="8" spans="2:13" ht="15" customHeight="1" x14ac:dyDescent="0.3">
      <c r="B8" s="7"/>
      <c r="C8" s="7"/>
      <c r="D8" s="7"/>
      <c r="E8" s="7"/>
      <c r="F8" s="7"/>
      <c r="G8" s="18"/>
      <c r="H8" s="7"/>
      <c r="I8" s="7"/>
      <c r="J8" s="7"/>
      <c r="K8" s="7"/>
      <c r="L8" s="18"/>
    </row>
    <row r="9" spans="2:13" ht="45.75" customHeight="1" x14ac:dyDescent="0.3">
      <c r="B9" s="7"/>
      <c r="C9" s="117" t="str">
        <f>E$7&amp;1</f>
        <v>TLMP1</v>
      </c>
      <c r="D9" s="118"/>
      <c r="E9" s="19"/>
      <c r="F9" s="20"/>
      <c r="G9" s="20"/>
      <c r="H9" s="7"/>
      <c r="I9" s="117" t="str">
        <f>E$7&amp;2</f>
        <v>TLMP2</v>
      </c>
      <c r="J9" s="118"/>
      <c r="K9" s="19"/>
      <c r="L9" s="20"/>
    </row>
    <row r="10" spans="2:13" ht="45.75" customHeight="1" x14ac:dyDescent="0.3">
      <c r="B10" s="7"/>
      <c r="C10" s="21" t="s">
        <v>6</v>
      </c>
      <c r="D10" s="114" t="s">
        <v>71</v>
      </c>
      <c r="E10" s="19"/>
      <c r="F10" s="20"/>
      <c r="G10" s="7"/>
      <c r="H10" s="7"/>
      <c r="I10" s="21" t="s">
        <v>6</v>
      </c>
      <c r="J10" s="114" t="s">
        <v>74</v>
      </c>
      <c r="K10" s="19"/>
      <c r="L10" s="20"/>
    </row>
    <row r="11" spans="2:13" x14ac:dyDescent="0.3">
      <c r="B11" s="7"/>
      <c r="C11" s="22"/>
      <c r="D11" s="22"/>
      <c r="E11" s="7"/>
      <c r="F11" s="7"/>
      <c r="G11" s="7"/>
      <c r="H11" s="7"/>
      <c r="I11" s="22"/>
      <c r="J11" s="22"/>
      <c r="K11" s="7"/>
      <c r="L11" s="7"/>
    </row>
    <row r="12" spans="2:13" x14ac:dyDescent="0.3">
      <c r="B12" s="7"/>
      <c r="C12" s="119" t="str">
        <f>"Liste: "&amp;C$9&amp;4</f>
        <v>Liste: TLMP14</v>
      </c>
      <c r="D12" s="120"/>
      <c r="E12" s="23"/>
      <c r="F12" s="24"/>
      <c r="G12" s="24"/>
      <c r="H12" s="7"/>
      <c r="I12" s="119" t="str">
        <f>"Liste: "&amp;$I$9&amp;4</f>
        <v>Liste: TLMP24</v>
      </c>
      <c r="J12" s="120"/>
      <c r="K12" s="23"/>
      <c r="L12" s="24"/>
    </row>
    <row r="13" spans="2:13" x14ac:dyDescent="0.3">
      <c r="B13" s="7"/>
      <c r="C13" s="119" t="str">
        <f>"VET Miroir: "&amp;C$9&amp;0&amp;4</f>
        <v>VET Miroir: TLMP104</v>
      </c>
      <c r="D13" s="120"/>
      <c r="E13" s="23"/>
      <c r="F13" s="24"/>
      <c r="G13" s="24"/>
      <c r="H13" s="7"/>
      <c r="I13" s="119" t="str">
        <f>"VET Miroir: "&amp;$I$9&amp;0&amp;4</f>
        <v>VET Miroir: TLMP204</v>
      </c>
      <c r="J13" s="120"/>
      <c r="K13" s="23"/>
      <c r="L13" s="24"/>
    </row>
    <row r="14" spans="2:13" x14ac:dyDescent="0.3">
      <c r="B14" s="7"/>
      <c r="C14" s="22"/>
      <c r="D14" s="22"/>
      <c r="E14" s="7"/>
      <c r="F14" s="7"/>
      <c r="G14" s="7"/>
      <c r="H14" s="7"/>
      <c r="I14" s="22"/>
      <c r="J14" s="22"/>
      <c r="K14" s="7"/>
      <c r="L14" s="7"/>
    </row>
    <row r="15" spans="2:13" x14ac:dyDescent="0.3">
      <c r="B15" s="7"/>
      <c r="C15" s="25" t="str">
        <f>"Liste: "&amp;C$9&amp;0&amp;4</f>
        <v>Liste: TLMP104</v>
      </c>
      <c r="D15" s="26"/>
      <c r="E15" s="27"/>
      <c r="F15" s="24"/>
      <c r="G15" s="24"/>
      <c r="H15" s="7"/>
      <c r="I15" s="25" t="str">
        <f>"Liste: "&amp;$I$9&amp;0&amp;4</f>
        <v>Liste: TLMP204</v>
      </c>
      <c r="J15" s="26"/>
      <c r="K15" s="27"/>
      <c r="L15" s="24"/>
    </row>
    <row r="16" spans="2:13" x14ac:dyDescent="0.3">
      <c r="B16" s="7"/>
      <c r="C16" s="28" t="str">
        <f>"Semestre 1: "&amp;E$7&amp;1004</f>
        <v>Semestre 1: TLMP1004</v>
      </c>
      <c r="D16" s="29"/>
      <c r="E16" s="30"/>
      <c r="F16" s="31"/>
      <c r="G16" s="31"/>
      <c r="H16" s="7"/>
      <c r="I16" s="28" t="str">
        <f>"Semestre 3: "&amp;E$7&amp;3004</f>
        <v>Semestre 3: TLMP3004</v>
      </c>
      <c r="J16" s="29"/>
      <c r="K16" s="30"/>
      <c r="L16" s="31"/>
      <c r="M16" s="6"/>
    </row>
    <row r="17" spans="2:13" x14ac:dyDescent="0.3">
      <c r="B17" s="7"/>
      <c r="C17" s="32" t="str">
        <f>"Semestre 2: "&amp;E$7&amp;2004</f>
        <v>Semestre 2: TLMP2004</v>
      </c>
      <c r="D17" s="28"/>
      <c r="E17" s="33"/>
      <c r="F17" s="31"/>
      <c r="G17" s="31"/>
      <c r="H17" s="7"/>
      <c r="I17" s="32" t="str">
        <f>"Semestre 4: "&amp;E$7&amp;4004</f>
        <v>Semestre 4: TLMP4004</v>
      </c>
      <c r="J17" s="28"/>
      <c r="K17" s="33"/>
      <c r="L17" s="31"/>
      <c r="M17" s="6"/>
    </row>
    <row r="18" spans="2:13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3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3" x14ac:dyDescent="0.3">
      <c r="B20" s="34" t="str">
        <f>"Liste: "&amp;E$7&amp;1004</f>
        <v>Liste: TLMP1004</v>
      </c>
      <c r="C20" s="35"/>
      <c r="D20" s="7"/>
      <c r="E20" s="34" t="str">
        <f>"Liste: "&amp;E$7&amp;2004</f>
        <v>Liste: TLMP2004</v>
      </c>
      <c r="F20" s="35"/>
      <c r="G20" s="7"/>
      <c r="H20" s="34" t="str">
        <f>"Liste: "&amp;E$7&amp;3004</f>
        <v>Liste: TLMP3004</v>
      </c>
      <c r="I20" s="35"/>
      <c r="J20" s="7"/>
      <c r="K20" s="113" t="str">
        <f>"Liste: "&amp;E$7&amp;4004</f>
        <v>Liste: TLMP4004</v>
      </c>
      <c r="L20" s="35"/>
    </row>
    <row r="21" spans="2:13" ht="15" customHeight="1" x14ac:dyDescent="0.3">
      <c r="B21" s="36" t="str">
        <f>E$7&amp;1104</f>
        <v>TLMP1104</v>
      </c>
      <c r="C21" s="36" t="s">
        <v>17</v>
      </c>
      <c r="D21" s="37"/>
      <c r="E21" s="36" t="str">
        <f>E$7&amp;2104</f>
        <v>TLMP2104</v>
      </c>
      <c r="F21" s="36" t="s">
        <v>23</v>
      </c>
      <c r="G21" s="7"/>
      <c r="H21" s="36" t="str">
        <f>E$7&amp;3104</f>
        <v>TLMP3104</v>
      </c>
      <c r="I21" s="36" t="s">
        <v>35</v>
      </c>
      <c r="J21" s="37"/>
      <c r="K21" s="36" t="str">
        <f>E$7&amp;4104</f>
        <v>TLMP4104</v>
      </c>
      <c r="L21" s="36" t="s">
        <v>29</v>
      </c>
    </row>
    <row r="22" spans="2:13" ht="15" customHeight="1" x14ac:dyDescent="0.3">
      <c r="B22" s="36" t="str">
        <f>E$7&amp;1204</f>
        <v>TLMP1204</v>
      </c>
      <c r="C22" s="36" t="s">
        <v>18</v>
      </c>
      <c r="D22" s="37"/>
      <c r="E22" s="36" t="str">
        <f>E$7&amp;2204</f>
        <v>TLMP2204</v>
      </c>
      <c r="F22" s="36" t="s">
        <v>24</v>
      </c>
      <c r="G22" s="7"/>
      <c r="H22" s="36" t="str">
        <f>E$7&amp;3204</f>
        <v>TLMP3204</v>
      </c>
      <c r="I22" s="36" t="s">
        <v>36</v>
      </c>
      <c r="J22" s="37"/>
      <c r="K22" s="36" t="str">
        <f>E$7&amp;4204</f>
        <v>TLMP4204</v>
      </c>
      <c r="L22" s="36" t="s">
        <v>30</v>
      </c>
    </row>
    <row r="23" spans="2:13" ht="15" customHeight="1" x14ac:dyDescent="0.3">
      <c r="B23" s="36" t="str">
        <f>E$7&amp;1304</f>
        <v>TLMP1304</v>
      </c>
      <c r="C23" s="36" t="s">
        <v>19</v>
      </c>
      <c r="D23" s="37"/>
      <c r="E23" s="36" t="str">
        <f>E$7&amp;2304</f>
        <v>TLMP2304</v>
      </c>
      <c r="F23" s="36" t="s">
        <v>25</v>
      </c>
      <c r="G23" s="7"/>
      <c r="H23" s="36" t="str">
        <f>E$7&amp;3304</f>
        <v>TLMP3304</v>
      </c>
      <c r="I23" s="36" t="s">
        <v>37</v>
      </c>
      <c r="J23" s="37"/>
      <c r="K23" s="36" t="str">
        <f>E$7&amp;4304</f>
        <v>TLMP4304</v>
      </c>
      <c r="L23" s="36" t="s">
        <v>31</v>
      </c>
    </row>
    <row r="24" spans="2:13" ht="15" customHeight="1" x14ac:dyDescent="0.3">
      <c r="B24" s="36" t="str">
        <f>E$7&amp;1404</f>
        <v>TLMP1404</v>
      </c>
      <c r="C24" s="36" t="s">
        <v>20</v>
      </c>
      <c r="D24" s="38"/>
      <c r="E24" s="36" t="str">
        <f>E$7&amp;2404</f>
        <v>TLMP2404</v>
      </c>
      <c r="F24" s="36" t="s">
        <v>26</v>
      </c>
      <c r="G24" s="7"/>
      <c r="H24" s="36" t="str">
        <f>E$7&amp;3404</f>
        <v>TLMP3404</v>
      </c>
      <c r="I24" s="36" t="s">
        <v>38</v>
      </c>
      <c r="J24" s="38"/>
      <c r="K24" s="36" t="str">
        <f>E$7&amp;4404</f>
        <v>TLMP4404</v>
      </c>
      <c r="L24" s="36" t="s">
        <v>32</v>
      </c>
    </row>
    <row r="25" spans="2:13" ht="15" customHeight="1" x14ac:dyDescent="0.3">
      <c r="B25" s="39" t="str">
        <f>E$7&amp;1504</f>
        <v>TLMP1504</v>
      </c>
      <c r="C25" s="36" t="s">
        <v>21</v>
      </c>
      <c r="D25" s="7"/>
      <c r="E25" s="39" t="str">
        <f>E$7&amp;2504</f>
        <v>TLMP2504</v>
      </c>
      <c r="F25" s="36" t="s">
        <v>27</v>
      </c>
      <c r="G25" s="7"/>
      <c r="H25" s="39" t="str">
        <f>E$7&amp;3504</f>
        <v>TLMP3504</v>
      </c>
      <c r="I25" s="36" t="s">
        <v>39</v>
      </c>
      <c r="J25" s="7"/>
      <c r="K25" s="39" t="str">
        <f>E$7&amp;4504</f>
        <v>TLMP4504</v>
      </c>
      <c r="L25" s="36" t="s">
        <v>33</v>
      </c>
    </row>
    <row r="26" spans="2:13" ht="15" customHeight="1" x14ac:dyDescent="0.3">
      <c r="B26" s="39" t="str">
        <f>E$7&amp;1604</f>
        <v>TLMP1604</v>
      </c>
      <c r="C26" s="36" t="s">
        <v>22</v>
      </c>
      <c r="D26" s="7"/>
      <c r="E26" s="39" t="str">
        <f>E$7&amp;2604</f>
        <v>TLMP2604</v>
      </c>
      <c r="F26" s="36" t="s">
        <v>28</v>
      </c>
      <c r="G26" s="7"/>
      <c r="H26" s="39" t="str">
        <f>E$7&amp;3604</f>
        <v>TLMP3604</v>
      </c>
      <c r="I26" s="36" t="s">
        <v>40</v>
      </c>
      <c r="J26" s="7"/>
      <c r="K26" s="39" t="str">
        <f>E$7&amp;4604</f>
        <v>TLMP4604</v>
      </c>
      <c r="L26" s="36" t="s">
        <v>34</v>
      </c>
    </row>
    <row r="34" spans="6:6" x14ac:dyDescent="0.3">
      <c r="F34" s="4" t="s">
        <v>41</v>
      </c>
    </row>
    <row r="42" spans="6:6" ht="28.5" customHeight="1" x14ac:dyDescent="0.3"/>
  </sheetData>
  <mergeCells count="6">
    <mergeCell ref="C9:D9"/>
    <mergeCell ref="C12:D12"/>
    <mergeCell ref="C13:D13"/>
    <mergeCell ref="I9:J9"/>
    <mergeCell ref="I12:J12"/>
    <mergeCell ref="I13:J13"/>
  </mergeCells>
  <printOptions horizontalCentered="1" verticalCentered="1"/>
  <pageMargins left="0.19685039370078741" right="0.23622047244094491" top="0" bottom="0" header="0" footer="0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topLeftCell="A9" zoomScale="80" zoomScaleNormal="80" zoomScaleSheetLayoutView="80" workbookViewId="0">
      <selection activeCell="J11" sqref="J11"/>
    </sheetView>
  </sheetViews>
  <sheetFormatPr defaultColWidth="11.44140625" defaultRowHeight="14.4" x14ac:dyDescent="0.3"/>
  <cols>
    <col min="1" max="1" width="19.5546875" style="4" bestFit="1" customWidth="1"/>
    <col min="2" max="2" width="15.5546875" style="4" customWidth="1"/>
    <col min="3" max="3" width="32.33203125" style="4" customWidth="1"/>
    <col min="4" max="4" width="19.88671875" style="4" customWidth="1"/>
    <col min="5" max="5" width="12.5546875" style="4" customWidth="1"/>
    <col min="6" max="6" width="35.6640625" style="4" customWidth="1"/>
    <col min="7" max="7" width="24.44140625" style="4" customWidth="1"/>
    <col min="8" max="8" width="16.88671875" style="4" customWidth="1"/>
    <col min="9" max="9" width="19.44140625" style="4" bestFit="1" customWidth="1"/>
    <col min="10" max="10" width="11.44140625" style="4"/>
    <col min="11" max="11" width="15.44140625" style="4" customWidth="1"/>
    <col min="12" max="12" width="24.6640625" style="4" customWidth="1"/>
    <col min="13" max="14" width="11.44140625" style="4"/>
    <col min="15" max="15" width="20.88671875" style="4" bestFit="1" customWidth="1"/>
    <col min="16" max="26" width="11.44140625" style="4"/>
    <col min="27" max="27" width="20.88671875" style="4" bestFit="1" customWidth="1"/>
    <col min="28" max="16384" width="11.44140625" style="4"/>
  </cols>
  <sheetData>
    <row r="3" spans="1:12" ht="72" customHeight="1" x14ac:dyDescent="0.3">
      <c r="B3" s="2"/>
      <c r="C3" s="2"/>
      <c r="D3" s="1"/>
      <c r="E3" s="108" t="s">
        <v>0</v>
      </c>
      <c r="F3" s="109" t="s">
        <v>2</v>
      </c>
      <c r="G3" s="110"/>
      <c r="H3" s="111"/>
      <c r="I3" s="112" t="s">
        <v>3</v>
      </c>
      <c r="J3" s="2"/>
      <c r="K3" s="2"/>
      <c r="L3" s="2"/>
    </row>
    <row r="4" spans="1:12" ht="50.25" customHeight="1" x14ac:dyDescent="0.3">
      <c r="B4" s="2"/>
      <c r="C4" s="2"/>
      <c r="D4" s="1"/>
      <c r="E4" s="3"/>
      <c r="F4" s="2"/>
      <c r="G4" s="2"/>
      <c r="H4" s="2"/>
      <c r="I4" s="2"/>
      <c r="J4" s="2"/>
      <c r="K4" s="2"/>
      <c r="L4" s="2"/>
    </row>
    <row r="5" spans="1:12" ht="16.5" customHeight="1" x14ac:dyDescent="0.3"/>
    <row r="6" spans="1:12" ht="15.6" x14ac:dyDescent="0.3">
      <c r="A6" s="5"/>
      <c r="B6" s="40"/>
      <c r="C6" s="40"/>
      <c r="D6" s="41" t="s">
        <v>1</v>
      </c>
      <c r="E6" s="42">
        <v>42</v>
      </c>
      <c r="F6" s="43"/>
      <c r="G6" s="43"/>
      <c r="H6" s="43"/>
      <c r="I6" s="44"/>
      <c r="J6" s="45"/>
      <c r="K6" s="40"/>
      <c r="L6" s="40"/>
    </row>
    <row r="7" spans="1:12" ht="15" customHeight="1" x14ac:dyDescent="0.3">
      <c r="B7" s="40"/>
      <c r="C7" s="40"/>
      <c r="D7" s="46" t="s">
        <v>5</v>
      </c>
      <c r="E7" s="47" t="s">
        <v>7</v>
      </c>
      <c r="F7" s="48"/>
      <c r="G7" s="48"/>
      <c r="H7" s="48"/>
      <c r="I7" s="49"/>
      <c r="J7" s="50"/>
      <c r="K7" s="40"/>
      <c r="L7" s="40"/>
    </row>
    <row r="8" spans="1:12" ht="15" customHeight="1" x14ac:dyDescent="0.3">
      <c r="B8" s="40"/>
      <c r="C8" s="40"/>
      <c r="D8" s="40"/>
      <c r="E8" s="40"/>
      <c r="F8" s="40"/>
      <c r="G8" s="51"/>
      <c r="H8" s="40"/>
      <c r="I8" s="40"/>
      <c r="J8" s="40"/>
      <c r="K8" s="40"/>
      <c r="L8" s="51"/>
    </row>
    <row r="9" spans="1:12" ht="45.75" customHeight="1" x14ac:dyDescent="0.3">
      <c r="B9" s="40"/>
      <c r="C9" s="123" t="str">
        <f>E$7&amp;1</f>
        <v>TLBC1</v>
      </c>
      <c r="D9" s="124"/>
      <c r="E9" s="52"/>
      <c r="F9" s="53"/>
      <c r="G9" s="53"/>
      <c r="H9" s="40"/>
      <c r="I9" s="123" t="str">
        <f>E$7&amp;2</f>
        <v>TLBC2</v>
      </c>
      <c r="J9" s="124"/>
      <c r="K9" s="52"/>
      <c r="L9" s="53"/>
    </row>
    <row r="10" spans="1:12" ht="45.75" customHeight="1" x14ac:dyDescent="0.3">
      <c r="B10" s="40"/>
      <c r="C10" s="54" t="s">
        <v>10</v>
      </c>
      <c r="D10" s="115" t="s">
        <v>72</v>
      </c>
      <c r="E10" s="52"/>
      <c r="F10" s="53"/>
      <c r="G10" s="40"/>
      <c r="H10" s="40"/>
      <c r="I10" s="54" t="s">
        <v>10</v>
      </c>
      <c r="J10" s="115" t="s">
        <v>73</v>
      </c>
      <c r="K10" s="52"/>
      <c r="L10" s="53"/>
    </row>
    <row r="11" spans="1:12" x14ac:dyDescent="0.3">
      <c r="B11" s="40"/>
      <c r="C11" s="55"/>
      <c r="D11" s="55"/>
      <c r="E11" s="40"/>
      <c r="F11" s="40"/>
      <c r="G11" s="40"/>
      <c r="H11" s="40"/>
      <c r="I11" s="55"/>
      <c r="J11" s="55"/>
      <c r="K11" s="40"/>
      <c r="L11" s="40"/>
    </row>
    <row r="12" spans="1:12" x14ac:dyDescent="0.3">
      <c r="B12" s="40"/>
      <c r="C12" s="121" t="str">
        <f>"Liste: "&amp;C$9&amp;4</f>
        <v>Liste: TLBC14</v>
      </c>
      <c r="D12" s="122"/>
      <c r="E12" s="56"/>
      <c r="F12" s="57"/>
      <c r="G12" s="57"/>
      <c r="H12" s="40"/>
      <c r="I12" s="121" t="s">
        <v>11</v>
      </c>
      <c r="J12" s="122"/>
      <c r="K12" s="56"/>
      <c r="L12" s="57"/>
    </row>
    <row r="13" spans="1:12" x14ac:dyDescent="0.3">
      <c r="B13" s="40"/>
      <c r="C13" s="121" t="str">
        <f>"VET Miroir: "&amp;C$9&amp;0&amp;4</f>
        <v>VET Miroir: TLBC104</v>
      </c>
      <c r="D13" s="122"/>
      <c r="E13" s="56"/>
      <c r="F13" s="57"/>
      <c r="G13" s="57"/>
      <c r="H13" s="40"/>
      <c r="I13" s="121" t="s">
        <v>12</v>
      </c>
      <c r="J13" s="122"/>
      <c r="K13" s="56"/>
      <c r="L13" s="57"/>
    </row>
    <row r="14" spans="1:12" x14ac:dyDescent="0.3">
      <c r="B14" s="40"/>
      <c r="C14" s="55"/>
      <c r="D14" s="55"/>
      <c r="E14" s="40"/>
      <c r="F14" s="40"/>
      <c r="G14" s="40"/>
      <c r="H14" s="40"/>
      <c r="I14" s="55"/>
      <c r="J14" s="55"/>
      <c r="K14" s="40"/>
      <c r="L14" s="40"/>
    </row>
    <row r="15" spans="1:12" x14ac:dyDescent="0.3">
      <c r="B15" s="40"/>
      <c r="C15" s="58" t="str">
        <f>"Liste: "&amp;C$9&amp;0&amp;4</f>
        <v>Liste: TLBC104</v>
      </c>
      <c r="D15" s="59"/>
      <c r="E15" s="60"/>
      <c r="F15" s="57"/>
      <c r="G15" s="57"/>
      <c r="H15" s="40"/>
      <c r="I15" s="58" t="s">
        <v>13</v>
      </c>
      <c r="J15" s="59"/>
      <c r="K15" s="60"/>
      <c r="L15" s="57"/>
    </row>
    <row r="16" spans="1:12" x14ac:dyDescent="0.3">
      <c r="A16" s="6"/>
      <c r="B16" s="40"/>
      <c r="C16" s="61" t="str">
        <f>"Semestre 1: "&amp;E$7&amp;1004</f>
        <v>Semestre 1: TLBC1004</v>
      </c>
      <c r="D16" s="62"/>
      <c r="E16" s="63"/>
      <c r="F16" s="64"/>
      <c r="G16" s="64"/>
      <c r="H16" s="40"/>
      <c r="I16" s="61" t="str">
        <f>"Semestre 3: "&amp;E$7&amp;3004</f>
        <v>Semestre 3: TLBC3004</v>
      </c>
      <c r="J16" s="62"/>
      <c r="K16" s="63"/>
      <c r="L16" s="64"/>
    </row>
    <row r="17" spans="1:12" x14ac:dyDescent="0.3">
      <c r="A17" s="6"/>
      <c r="B17" s="40"/>
      <c r="C17" s="65" t="str">
        <f>"Semestre 2: "&amp;E$7&amp;2004</f>
        <v>Semestre 2: TLBC2004</v>
      </c>
      <c r="D17" s="61"/>
      <c r="E17" s="66"/>
      <c r="F17" s="64"/>
      <c r="G17" s="64"/>
      <c r="H17" s="40"/>
      <c r="I17" s="65" t="str">
        <f>"Semestre 4: "&amp;E$7&amp;4004</f>
        <v>Semestre 4: TLBC4004</v>
      </c>
      <c r="J17" s="61"/>
      <c r="K17" s="66"/>
      <c r="L17" s="64"/>
    </row>
    <row r="18" spans="1:12" x14ac:dyDescent="0.3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2" x14ac:dyDescent="0.3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1:12" x14ac:dyDescent="0.3">
      <c r="B20" s="67" t="str">
        <f>"Liste: "&amp;E$7&amp;1004</f>
        <v>Liste: TLBC1004</v>
      </c>
      <c r="C20" s="68"/>
      <c r="D20" s="40"/>
      <c r="E20" s="67" t="str">
        <f>"Liste: "&amp;E$7&amp;2004</f>
        <v>Liste: TLBC2004</v>
      </c>
      <c r="F20" s="68"/>
      <c r="G20" s="40"/>
      <c r="H20" s="67" t="str">
        <f>"Liste: "&amp;E$7&amp;3004</f>
        <v>Liste: TLBC3004</v>
      </c>
      <c r="I20" s="68"/>
      <c r="J20" s="40"/>
      <c r="K20" s="67" t="str">
        <f>"Liste: "&amp;E$7&amp;4004</f>
        <v>Liste: TLBC4004</v>
      </c>
      <c r="L20" s="68"/>
    </row>
    <row r="21" spans="1:12" ht="15.6" x14ac:dyDescent="0.3">
      <c r="B21" s="69" t="str">
        <f>E$7&amp;1104</f>
        <v>TLBC1104</v>
      </c>
      <c r="C21" s="69" t="s">
        <v>60</v>
      </c>
      <c r="D21" s="71"/>
      <c r="E21" s="69" t="str">
        <f>E$7&amp;2104</f>
        <v>TLBC2104</v>
      </c>
      <c r="F21" s="69" t="s">
        <v>42</v>
      </c>
      <c r="G21" s="40"/>
      <c r="H21" s="69" t="str">
        <f>E$7&amp;3104</f>
        <v>TLBC3104</v>
      </c>
      <c r="I21" s="70" t="s">
        <v>65</v>
      </c>
      <c r="J21" s="71"/>
      <c r="K21" s="69" t="str">
        <f>E$7&amp;4104</f>
        <v>TLBC4104</v>
      </c>
      <c r="L21" s="69" t="s">
        <v>47</v>
      </c>
    </row>
    <row r="22" spans="1:12" ht="15.6" x14ac:dyDescent="0.3">
      <c r="B22" s="69" t="str">
        <f>E$7&amp;1204</f>
        <v>TLBC1204</v>
      </c>
      <c r="C22" s="69" t="s">
        <v>61</v>
      </c>
      <c r="D22" s="71"/>
      <c r="E22" s="69" t="str">
        <f>E$7&amp;2204</f>
        <v>TLBC2204</v>
      </c>
      <c r="F22" s="69" t="s">
        <v>43</v>
      </c>
      <c r="G22" s="40"/>
      <c r="H22" s="69" t="str">
        <f>E$7&amp;3204</f>
        <v>TLBC3204</v>
      </c>
      <c r="I22" s="70" t="s">
        <v>18</v>
      </c>
      <c r="J22" s="71"/>
      <c r="K22" s="69" t="str">
        <f>E$7&amp;4204</f>
        <v>TLBC4204</v>
      </c>
      <c r="L22" s="69" t="s">
        <v>48</v>
      </c>
    </row>
    <row r="23" spans="1:12" ht="28.8" x14ac:dyDescent="0.3">
      <c r="B23" s="69" t="str">
        <f>E$7&amp;1304</f>
        <v>TLBC1304</v>
      </c>
      <c r="C23" s="69" t="s">
        <v>62</v>
      </c>
      <c r="D23" s="71"/>
      <c r="E23" s="69" t="str">
        <f>E$7&amp;2304</f>
        <v>TLBC2304</v>
      </c>
      <c r="F23" s="69" t="s">
        <v>44</v>
      </c>
      <c r="G23" s="40"/>
      <c r="H23" s="69" t="str">
        <f>E$7&amp;3304</f>
        <v>TLBC3304</v>
      </c>
      <c r="I23" s="72" t="s">
        <v>66</v>
      </c>
      <c r="J23" s="71"/>
      <c r="K23" s="69" t="str">
        <f>E$7&amp;4304</f>
        <v>TLBC4304</v>
      </c>
      <c r="L23" s="69" t="s">
        <v>49</v>
      </c>
    </row>
    <row r="24" spans="1:12" ht="15.6" x14ac:dyDescent="0.3">
      <c r="B24" s="69" t="str">
        <f>E$7&amp;1404</f>
        <v>TLBC1404</v>
      </c>
      <c r="C24" s="69" t="s">
        <v>27</v>
      </c>
      <c r="D24" s="73"/>
      <c r="E24" s="69" t="str">
        <f>E$7&amp;2404</f>
        <v>TLBC2404</v>
      </c>
      <c r="F24" s="69" t="s">
        <v>39</v>
      </c>
      <c r="G24" s="40"/>
      <c r="H24" s="69" t="str">
        <f>E$7&amp;3404</f>
        <v>TLBC3404</v>
      </c>
      <c r="I24" s="70" t="s">
        <v>33</v>
      </c>
      <c r="J24" s="73"/>
      <c r="K24" s="69" t="str">
        <f>E$7&amp;4404</f>
        <v>TLBC4404</v>
      </c>
      <c r="L24" s="69" t="s">
        <v>50</v>
      </c>
    </row>
    <row r="25" spans="1:12" x14ac:dyDescent="0.3">
      <c r="B25" s="74" t="str">
        <f>E$7&amp;1504</f>
        <v>TLBC1504</v>
      </c>
      <c r="C25" s="69" t="s">
        <v>63</v>
      </c>
      <c r="D25" s="40"/>
      <c r="E25" s="74" t="str">
        <f>E$7&amp;2504</f>
        <v>TLBC2504</v>
      </c>
      <c r="F25" s="69" t="s">
        <v>45</v>
      </c>
      <c r="G25" s="40"/>
      <c r="H25" s="74" t="str">
        <f>E$7&amp;3504</f>
        <v>TLBC3504</v>
      </c>
      <c r="I25" s="74" t="s">
        <v>34</v>
      </c>
      <c r="J25" s="40"/>
      <c r="K25" s="74" t="str">
        <f>E$7&amp;4504</f>
        <v>TLBC4504</v>
      </c>
      <c r="L25" s="69" t="s">
        <v>51</v>
      </c>
    </row>
    <row r="26" spans="1:12" x14ac:dyDescent="0.3">
      <c r="B26" s="74" t="str">
        <f>E$7&amp;1604</f>
        <v>TLBC1604</v>
      </c>
      <c r="C26" s="74" t="s">
        <v>64</v>
      </c>
      <c r="D26" s="40"/>
      <c r="E26" s="74" t="str">
        <f>E$7&amp;2604</f>
        <v>TLBC2604</v>
      </c>
      <c r="F26" s="69" t="s">
        <v>46</v>
      </c>
      <c r="G26" s="40"/>
      <c r="H26" s="74" t="str">
        <f>E$7&amp;3604</f>
        <v>TLBC3604</v>
      </c>
      <c r="I26" s="74" t="s">
        <v>67</v>
      </c>
      <c r="J26" s="40"/>
      <c r="K26" s="74" t="str">
        <f>E$7&amp;4604</f>
        <v>TLBC4604</v>
      </c>
      <c r="L26" s="69" t="s">
        <v>52</v>
      </c>
    </row>
    <row r="42" ht="28.5" customHeight="1" x14ac:dyDescent="0.3"/>
  </sheetData>
  <mergeCells count="6">
    <mergeCell ref="C13:D13"/>
    <mergeCell ref="I13:J13"/>
    <mergeCell ref="C12:D12"/>
    <mergeCell ref="I12:J12"/>
    <mergeCell ref="C9:D9"/>
    <mergeCell ref="I9:J9"/>
  </mergeCells>
  <printOptions horizontalCentered="1" verticalCentered="1"/>
  <pageMargins left="0.19685039370078741" right="0.23622047244094491" top="0" bottom="0" header="0" footer="0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2"/>
  <sheetViews>
    <sheetView tabSelected="1" topLeftCell="A4" zoomScale="80" zoomScaleNormal="80" zoomScaleSheetLayoutView="80" workbookViewId="0">
      <selection activeCell="B20" sqref="B20"/>
    </sheetView>
  </sheetViews>
  <sheetFormatPr defaultColWidth="11.44140625" defaultRowHeight="14.4" x14ac:dyDescent="0.3"/>
  <cols>
    <col min="1" max="1" width="19.5546875" style="4" bestFit="1" customWidth="1"/>
    <col min="2" max="2" width="15.5546875" style="4" customWidth="1"/>
    <col min="3" max="3" width="31.33203125" style="4" customWidth="1"/>
    <col min="4" max="4" width="19.88671875" style="4" customWidth="1"/>
    <col min="5" max="5" width="12.5546875" style="4" customWidth="1"/>
    <col min="6" max="6" width="40" style="4" customWidth="1"/>
    <col min="7" max="7" width="24.44140625" style="4" customWidth="1"/>
    <col min="8" max="8" width="16.88671875" style="4" customWidth="1"/>
    <col min="9" max="9" width="29.88671875" style="4" customWidth="1"/>
    <col min="10" max="10" width="11.44140625" style="4"/>
    <col min="11" max="11" width="15.44140625" style="4" customWidth="1"/>
    <col min="12" max="12" width="21.6640625" style="4" customWidth="1"/>
    <col min="13" max="14" width="11.44140625" style="4"/>
    <col min="15" max="15" width="20.88671875" style="4" bestFit="1" customWidth="1"/>
    <col min="16" max="26" width="11.44140625" style="4"/>
    <col min="27" max="27" width="20.88671875" style="4" bestFit="1" customWidth="1"/>
    <col min="28" max="16384" width="11.44140625" style="4"/>
  </cols>
  <sheetData>
    <row r="3" spans="2:12" ht="72" customHeight="1" x14ac:dyDescent="0.3">
      <c r="B3" s="2"/>
      <c r="C3" s="2"/>
      <c r="D3" s="1"/>
      <c r="E3" s="108" t="s">
        <v>0</v>
      </c>
      <c r="F3" s="109" t="s">
        <v>2</v>
      </c>
      <c r="G3" s="110"/>
      <c r="H3" s="111"/>
      <c r="I3" s="112" t="s">
        <v>3</v>
      </c>
      <c r="J3" s="2"/>
      <c r="K3" s="2"/>
      <c r="L3" s="2"/>
    </row>
    <row r="4" spans="2:12" ht="50.25" customHeight="1" x14ac:dyDescent="0.3">
      <c r="B4" s="2"/>
      <c r="C4" s="2"/>
      <c r="D4" s="1"/>
      <c r="E4" s="3"/>
      <c r="F4" s="2"/>
      <c r="G4" s="2"/>
      <c r="H4" s="2"/>
      <c r="I4" s="2"/>
      <c r="J4" s="2"/>
      <c r="K4" s="2"/>
      <c r="L4" s="2"/>
    </row>
    <row r="5" spans="2:12" ht="16.5" customHeight="1" x14ac:dyDescent="0.3"/>
    <row r="6" spans="2:12" ht="15.6" x14ac:dyDescent="0.3">
      <c r="B6" s="75"/>
      <c r="C6" s="75"/>
      <c r="D6" s="76" t="s">
        <v>1</v>
      </c>
      <c r="E6" s="77">
        <v>43</v>
      </c>
      <c r="F6" s="78"/>
      <c r="G6" s="78"/>
      <c r="H6" s="78"/>
      <c r="I6" s="79"/>
      <c r="J6" s="80"/>
      <c r="K6" s="75"/>
      <c r="L6" s="75"/>
    </row>
    <row r="7" spans="2:12" ht="15" customHeight="1" x14ac:dyDescent="0.3">
      <c r="B7" s="75"/>
      <c r="C7" s="75"/>
      <c r="D7" s="81" t="s">
        <v>5</v>
      </c>
      <c r="E7" s="82" t="s">
        <v>8</v>
      </c>
      <c r="F7" s="83"/>
      <c r="G7" s="83"/>
      <c r="H7" s="83"/>
      <c r="I7" s="84"/>
      <c r="J7" s="85"/>
      <c r="K7" s="75"/>
      <c r="L7" s="75"/>
    </row>
    <row r="8" spans="2:12" ht="15" customHeight="1" x14ac:dyDescent="0.3">
      <c r="B8" s="75"/>
      <c r="C8" s="75"/>
      <c r="D8" s="75"/>
      <c r="E8" s="75"/>
      <c r="F8" s="75"/>
      <c r="G8" s="86"/>
      <c r="H8" s="75"/>
      <c r="I8" s="75"/>
      <c r="J8" s="75"/>
      <c r="K8" s="75"/>
      <c r="L8" s="86"/>
    </row>
    <row r="9" spans="2:12" ht="45.75" customHeight="1" x14ac:dyDescent="0.3">
      <c r="B9" s="75"/>
      <c r="C9" s="127" t="str">
        <f>E$7&amp;1</f>
        <v>TLGE1</v>
      </c>
      <c r="D9" s="128"/>
      <c r="E9" s="87"/>
      <c r="F9" s="88"/>
      <c r="G9" s="88"/>
      <c r="H9" s="75"/>
      <c r="I9" s="127" t="str">
        <f>E$7&amp;2</f>
        <v>TLGE2</v>
      </c>
      <c r="J9" s="128"/>
      <c r="K9" s="87"/>
      <c r="L9" s="88"/>
    </row>
    <row r="10" spans="2:12" ht="45.75" customHeight="1" x14ac:dyDescent="0.3">
      <c r="B10" s="75"/>
      <c r="C10" s="89" t="s">
        <v>9</v>
      </c>
      <c r="D10" s="116" t="s">
        <v>75</v>
      </c>
      <c r="E10" s="87"/>
      <c r="F10" s="88"/>
      <c r="G10" s="75"/>
      <c r="H10" s="75"/>
      <c r="I10" s="89" t="s">
        <v>9</v>
      </c>
      <c r="J10" s="116" t="s">
        <v>76</v>
      </c>
      <c r="K10" s="87"/>
      <c r="L10" s="88"/>
    </row>
    <row r="11" spans="2:12" x14ac:dyDescent="0.3">
      <c r="B11" s="75"/>
      <c r="C11" s="90"/>
      <c r="D11" s="90"/>
      <c r="E11" s="75"/>
      <c r="F11" s="75"/>
      <c r="G11" s="75"/>
      <c r="H11" s="75"/>
      <c r="I11" s="90"/>
      <c r="J11" s="90"/>
      <c r="K11" s="75"/>
      <c r="L11" s="75"/>
    </row>
    <row r="12" spans="2:12" x14ac:dyDescent="0.3">
      <c r="B12" s="75"/>
      <c r="C12" s="125" t="str">
        <f>"Liste: "&amp;C$9&amp;4</f>
        <v>Liste: TLGE14</v>
      </c>
      <c r="D12" s="126"/>
      <c r="E12" s="91"/>
      <c r="F12" s="92"/>
      <c r="G12" s="92"/>
      <c r="H12" s="75"/>
      <c r="I12" s="125" t="s">
        <v>14</v>
      </c>
      <c r="J12" s="126"/>
      <c r="K12" s="91"/>
      <c r="L12" s="92"/>
    </row>
    <row r="13" spans="2:12" x14ac:dyDescent="0.3">
      <c r="B13" s="75"/>
      <c r="C13" s="125" t="str">
        <f>"VET Miroir: "&amp;C$9&amp;0&amp;4</f>
        <v>VET Miroir: TLGE104</v>
      </c>
      <c r="D13" s="126"/>
      <c r="E13" s="91"/>
      <c r="F13" s="92"/>
      <c r="G13" s="92"/>
      <c r="H13" s="75"/>
      <c r="I13" s="125" t="s">
        <v>15</v>
      </c>
      <c r="J13" s="126"/>
      <c r="K13" s="91"/>
      <c r="L13" s="92"/>
    </row>
    <row r="14" spans="2:12" x14ac:dyDescent="0.3">
      <c r="B14" s="75"/>
      <c r="C14" s="90"/>
      <c r="D14" s="90"/>
      <c r="E14" s="75"/>
      <c r="F14" s="75"/>
      <c r="G14" s="75"/>
      <c r="H14" s="75"/>
      <c r="I14" s="90"/>
      <c r="J14" s="90"/>
      <c r="K14" s="75"/>
      <c r="L14" s="75"/>
    </row>
    <row r="15" spans="2:12" x14ac:dyDescent="0.3">
      <c r="B15" s="75"/>
      <c r="C15" s="93" t="str">
        <f>"Liste: "&amp;C$9&amp;0&amp;4</f>
        <v>Liste: TLGE104</v>
      </c>
      <c r="D15" s="94"/>
      <c r="E15" s="95"/>
      <c r="F15" s="92"/>
      <c r="G15" s="92"/>
      <c r="H15" s="75"/>
      <c r="I15" s="93" t="s">
        <v>16</v>
      </c>
      <c r="J15" s="94"/>
      <c r="K15" s="95"/>
      <c r="L15" s="92"/>
    </row>
    <row r="16" spans="2:12" x14ac:dyDescent="0.3">
      <c r="B16" s="75"/>
      <c r="C16" s="96" t="str">
        <f>"Semestre 1: "&amp;E$7&amp;1004</f>
        <v>Semestre 1: TLGE1004</v>
      </c>
      <c r="D16" s="97"/>
      <c r="E16" s="98"/>
      <c r="F16" s="99"/>
      <c r="G16" s="99"/>
      <c r="H16" s="75"/>
      <c r="I16" s="96" t="str">
        <f>"Semestre 3: "&amp;E$7&amp;3004</f>
        <v>Semestre 3: TLGE3004</v>
      </c>
      <c r="J16" s="97"/>
      <c r="K16" s="98"/>
      <c r="L16" s="99"/>
    </row>
    <row r="17" spans="2:12" x14ac:dyDescent="0.3">
      <c r="B17" s="75"/>
      <c r="C17" s="100" t="str">
        <f>"Semestre 2: "&amp;E$7&amp;2004</f>
        <v>Semestre 2: TLGE2004</v>
      </c>
      <c r="D17" s="96"/>
      <c r="E17" s="101"/>
      <c r="F17" s="99"/>
      <c r="G17" s="99"/>
      <c r="H17" s="75"/>
      <c r="I17" s="100" t="str">
        <f>"Semestre 4: "&amp;E$7&amp;4004</f>
        <v>Semestre 4: TLGE4004</v>
      </c>
      <c r="J17" s="96"/>
      <c r="K17" s="101"/>
      <c r="L17" s="99"/>
    </row>
    <row r="18" spans="2:12" x14ac:dyDescent="0.3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</row>
    <row r="19" spans="2:12" x14ac:dyDescent="0.3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spans="2:12" x14ac:dyDescent="0.3">
      <c r="B20" s="102" t="str">
        <f>"Liste: "&amp;E$7&amp;1004</f>
        <v>Liste: TLGE1004</v>
      </c>
      <c r="C20" s="103"/>
      <c r="D20" s="75"/>
      <c r="E20" s="102" t="str">
        <f>"Liste: "&amp;E$7&amp;2004</f>
        <v>Liste: TLGE2004</v>
      </c>
      <c r="F20" s="103"/>
      <c r="G20" s="75"/>
      <c r="H20" s="102" t="str">
        <f>"Liste: "&amp;E$7&amp;3004</f>
        <v>Liste: TLGE3004</v>
      </c>
      <c r="I20" s="103"/>
      <c r="J20" s="75"/>
      <c r="K20" s="102" t="str">
        <f>"Liste: "&amp;E$7&amp;4004</f>
        <v>Liste: TLGE4004</v>
      </c>
      <c r="L20" s="103"/>
    </row>
    <row r="21" spans="2:12" ht="15.6" x14ac:dyDescent="0.3">
      <c r="B21" s="104" t="str">
        <f>E$7&amp;1104</f>
        <v>TLGE1104</v>
      </c>
      <c r="C21" s="104" t="s">
        <v>17</v>
      </c>
      <c r="D21" s="105"/>
      <c r="E21" s="104" t="str">
        <f>E$7&amp;2104</f>
        <v>TLGE2104</v>
      </c>
      <c r="F21" s="104" t="s">
        <v>23</v>
      </c>
      <c r="G21" s="75"/>
      <c r="H21" s="104" t="str">
        <f>E$7&amp;3104</f>
        <v>TLGE3104</v>
      </c>
      <c r="I21" s="104" t="s">
        <v>29</v>
      </c>
      <c r="J21" s="105"/>
      <c r="K21" s="104" t="str">
        <f>E$7&amp;4104</f>
        <v>TLGE4104</v>
      </c>
      <c r="L21" s="104" t="s">
        <v>54</v>
      </c>
    </row>
    <row r="22" spans="2:12" ht="15.6" x14ac:dyDescent="0.3">
      <c r="B22" s="104" t="str">
        <f>E$7&amp;1204</f>
        <v>TLGE1204</v>
      </c>
      <c r="C22" s="104" t="s">
        <v>18</v>
      </c>
      <c r="D22" s="105"/>
      <c r="E22" s="104" t="str">
        <f>E$7&amp;2204</f>
        <v>TLGE2204</v>
      </c>
      <c r="F22" s="104" t="s">
        <v>24</v>
      </c>
      <c r="G22" s="75"/>
      <c r="H22" s="104" t="str">
        <f>E$7&amp;3204</f>
        <v>TLGE3204</v>
      </c>
      <c r="I22" s="104" t="s">
        <v>68</v>
      </c>
      <c r="J22" s="105"/>
      <c r="K22" s="104" t="str">
        <f>E$7&amp;4204</f>
        <v>TLGE4204</v>
      </c>
      <c r="L22" s="104" t="s">
        <v>55</v>
      </c>
    </row>
    <row r="23" spans="2:12" ht="15.6" x14ac:dyDescent="0.3">
      <c r="B23" s="104" t="str">
        <f>E$7&amp;1304</f>
        <v>TLGE1304</v>
      </c>
      <c r="C23" s="104" t="s">
        <v>19</v>
      </c>
      <c r="D23" s="105"/>
      <c r="E23" s="104" t="str">
        <f>E$7&amp;2304</f>
        <v>TLGE2304</v>
      </c>
      <c r="F23" s="104" t="s">
        <v>25</v>
      </c>
      <c r="G23" s="75"/>
      <c r="H23" s="104" t="str">
        <f>E$7&amp;3304</f>
        <v>TLGE3304</v>
      </c>
      <c r="I23" s="104" t="s">
        <v>37</v>
      </c>
      <c r="J23" s="105"/>
      <c r="K23" s="104" t="str">
        <f>E$7&amp;4304</f>
        <v>TLGE4304</v>
      </c>
      <c r="L23" s="104" t="s">
        <v>56</v>
      </c>
    </row>
    <row r="24" spans="2:12" ht="15.6" x14ac:dyDescent="0.3">
      <c r="B24" s="104" t="str">
        <f>E$7&amp;1404</f>
        <v>TLGE1404</v>
      </c>
      <c r="C24" s="104" t="s">
        <v>20</v>
      </c>
      <c r="D24" s="106"/>
      <c r="E24" s="104" t="str">
        <f>E$7&amp;2404</f>
        <v>TLGE2404</v>
      </c>
      <c r="F24" s="104" t="s">
        <v>26</v>
      </c>
      <c r="G24" s="75"/>
      <c r="H24" s="104" t="str">
        <f>E$7&amp;3404</f>
        <v>TLGE3404</v>
      </c>
      <c r="I24" s="104" t="s">
        <v>38</v>
      </c>
      <c r="J24" s="106"/>
      <c r="K24" s="104" t="str">
        <f>E$7&amp;4404</f>
        <v>TLGE4404</v>
      </c>
      <c r="L24" s="104" t="s">
        <v>57</v>
      </c>
    </row>
    <row r="25" spans="2:12" x14ac:dyDescent="0.3">
      <c r="B25" s="107" t="str">
        <f>E$7&amp;1504</f>
        <v>TLGE1504</v>
      </c>
      <c r="C25" s="104" t="s">
        <v>21</v>
      </c>
      <c r="D25" s="75"/>
      <c r="E25" s="107" t="str">
        <f>E$7&amp;2504</f>
        <v>TLGE2504</v>
      </c>
      <c r="F25" s="104" t="s">
        <v>27</v>
      </c>
      <c r="G25" s="75"/>
      <c r="H25" s="107" t="str">
        <f>E$7&amp;3504</f>
        <v>TLGE3504</v>
      </c>
      <c r="I25" s="104" t="s">
        <v>69</v>
      </c>
      <c r="J25" s="75"/>
      <c r="K25" s="107" t="str">
        <f>E$7&amp;4504</f>
        <v>TLGE4504</v>
      </c>
      <c r="L25" s="104" t="s">
        <v>58</v>
      </c>
    </row>
    <row r="26" spans="2:12" x14ac:dyDescent="0.3">
      <c r="B26" s="107" t="str">
        <f>E$7&amp;1604</f>
        <v>TLGE1604</v>
      </c>
      <c r="C26" s="104" t="s">
        <v>64</v>
      </c>
      <c r="D26" s="75"/>
      <c r="E26" s="107" t="str">
        <f>E$7&amp;2604</f>
        <v>TLGE2604</v>
      </c>
      <c r="F26" s="104" t="s">
        <v>53</v>
      </c>
      <c r="G26" s="75"/>
      <c r="H26" s="107" t="str">
        <f>E$7&amp;3604</f>
        <v>TLGE3604</v>
      </c>
      <c r="I26" s="104" t="s">
        <v>70</v>
      </c>
      <c r="J26" s="75"/>
      <c r="K26" s="107" t="str">
        <f>E$7&amp;4604</f>
        <v>TLGE4604</v>
      </c>
      <c r="L26" s="104" t="s">
        <v>59</v>
      </c>
    </row>
    <row r="42" ht="28.5" customHeight="1" x14ac:dyDescent="0.3"/>
  </sheetData>
  <mergeCells count="6">
    <mergeCell ref="C13:D13"/>
    <mergeCell ref="I13:J13"/>
    <mergeCell ref="C12:D12"/>
    <mergeCell ref="I12:J12"/>
    <mergeCell ref="C9:D9"/>
    <mergeCell ref="I9:J9"/>
  </mergeCells>
  <printOptions horizontalCentered="1" verticalCentered="1"/>
  <pageMargins left="0.19685039370078741" right="0.23622047244094491" top="0" bottom="0" header="0" footer="0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MIPC</vt:lpstr>
      <vt:lpstr>BCG</vt:lpstr>
      <vt:lpstr>GEGM</vt:lpstr>
      <vt:lpstr>BCG!Print_Area</vt:lpstr>
      <vt:lpstr>GEGM!Print_Area</vt:lpstr>
      <vt:lpstr>MIPC!Print_Area</vt:lpstr>
    </vt:vector>
  </TitlesOfParts>
  <Company>UAE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Présidence</dc:creator>
  <cp:lastModifiedBy>Nassima EL JAZOULI</cp:lastModifiedBy>
  <cp:lastPrinted>2014-07-20T13:21:51Z</cp:lastPrinted>
  <dcterms:created xsi:type="dcterms:W3CDTF">2012-01-23T09:11:40Z</dcterms:created>
  <dcterms:modified xsi:type="dcterms:W3CDTF">2022-05-06T19:34:00Z</dcterms:modified>
</cp:coreProperties>
</file>