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codin\KPI\Mathematical statistics\"/>
    </mc:Choice>
  </mc:AlternateContent>
  <bookViews>
    <workbookView xWindow="0" yWindow="0" windowWidth="15345" windowHeight="5865"/>
  </bookViews>
  <sheets>
    <sheet name="Лист1" sheetId="1" r:id="rId1"/>
    <sheet name="Лист2" sheetId="2" r:id="rId2"/>
    <sheet name="Лист3" sheetId="3" r:id="rId3"/>
  </sheets>
  <definedNames>
    <definedName name="_xlchart.v1.0" hidden="1">Лист1!$D$18:$D$66</definedName>
    <definedName name="_xlchart.v1.1" hidden="1">Лист1!$N$2:$N$50</definedName>
    <definedName name="_xlchart.v1.2" hidden="1">Лист1!$O$2:$O$50</definedName>
    <definedName name="_xlchart.v1.3" hidden="1">Лист1!$P$2:$P$50</definedName>
    <definedName name="_xlchart.v1.4" hidden="1">Лист1!$Q$2:$Q$50</definedName>
    <definedName name="_xlchart.v1.5" hidden="1">Лист1!$P$2:$P$50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3" l="1"/>
  <c r="L21" i="3" l="1"/>
  <c r="F20" i="3" s="1"/>
  <c r="L19" i="3"/>
  <c r="D21" i="3" l="1"/>
  <c r="D36" i="3"/>
  <c r="D37" i="3" s="1"/>
  <c r="D38" i="3" s="1"/>
  <c r="D39" i="3" l="1"/>
  <c r="D40" i="3" s="1"/>
  <c r="D41" i="3" s="1"/>
  <c r="D42" i="3" s="1"/>
  <c r="D43" i="3" s="1"/>
  <c r="G38" i="3"/>
  <c r="K38" i="3" s="1"/>
  <c r="D23" i="3"/>
  <c r="D26" i="3"/>
  <c r="D22" i="3"/>
  <c r="D25" i="3"/>
  <c r="D20" i="3"/>
  <c r="D24" i="3"/>
  <c r="G20" i="3"/>
  <c r="H20" i="3" s="1"/>
  <c r="F23" i="3"/>
  <c r="G23" i="3" s="1"/>
  <c r="H23" i="3" s="1"/>
  <c r="F21" i="3"/>
  <c r="G21" i="3" s="1"/>
  <c r="H21" i="3" s="1"/>
  <c r="F19" i="3"/>
  <c r="G19" i="3" s="1"/>
  <c r="H19" i="3" s="1"/>
  <c r="F26" i="3"/>
  <c r="G26" i="3" s="1"/>
  <c r="H26" i="3" s="1"/>
  <c r="F22" i="3"/>
  <c r="G22" i="3" s="1"/>
  <c r="H22" i="3" s="1"/>
  <c r="F25" i="3"/>
  <c r="G25" i="3" s="1"/>
  <c r="H25" i="3" s="1"/>
  <c r="F24" i="3"/>
  <c r="G24" i="3" s="1"/>
  <c r="H24" i="3" s="1"/>
  <c r="G43" i="3"/>
  <c r="K43" i="3" s="1"/>
  <c r="G37" i="3"/>
  <c r="K37" i="3" s="1"/>
  <c r="G36" i="3"/>
  <c r="K36" i="3" s="1"/>
  <c r="G42" i="3"/>
  <c r="K42" i="3" s="1"/>
  <c r="G41" i="3"/>
  <c r="K41" i="3" s="1"/>
  <c r="AB3" i="1"/>
  <c r="AB4" i="1"/>
  <c r="AB5" i="1"/>
  <c r="AB6" i="1"/>
  <c r="AB7" i="1"/>
  <c r="AB8" i="1"/>
  <c r="AB9" i="1"/>
  <c r="AB2" i="1"/>
  <c r="X2" i="1" a="1"/>
  <c r="X2" i="1" s="1"/>
  <c r="Z2" i="1" s="1"/>
  <c r="G39" i="3" l="1"/>
  <c r="K39" i="3" s="1"/>
  <c r="G40" i="3"/>
  <c r="K40" i="3" s="1"/>
  <c r="L24" i="3"/>
  <c r="X9" i="1"/>
  <c r="Z9" i="1" s="1"/>
  <c r="X8" i="1"/>
  <c r="Z8" i="1" s="1"/>
  <c r="X4" i="1"/>
  <c r="Z4" i="1" s="1"/>
  <c r="AA4" i="1" s="1"/>
  <c r="AA5" i="1" s="1"/>
  <c r="AA6" i="1" s="1"/>
  <c r="AA7" i="1" s="1"/>
  <c r="AA8" i="1" s="1"/>
  <c r="AA9" i="1" s="1"/>
  <c r="X7" i="1"/>
  <c r="Z7" i="1" s="1"/>
  <c r="X3" i="1"/>
  <c r="Z3" i="1" s="1"/>
  <c r="AA3" i="1" s="1"/>
  <c r="X5" i="1"/>
  <c r="Z5" i="1" s="1"/>
  <c r="X10" i="1"/>
  <c r="Z10" i="1" s="1"/>
  <c r="X6" i="1"/>
  <c r="Z6" i="1" s="1"/>
  <c r="P2" i="1" a="1"/>
  <c r="P4" i="1" s="1"/>
  <c r="S4" i="1" s="1"/>
  <c r="H15" i="1"/>
  <c r="H14" i="1"/>
  <c r="H13" i="1"/>
  <c r="AA10" i="1" l="1"/>
  <c r="P47" i="1"/>
  <c r="S47" i="1" s="1"/>
  <c r="P43" i="1"/>
  <c r="S43" i="1" s="1"/>
  <c r="P39" i="1"/>
  <c r="S39" i="1" s="1"/>
  <c r="P35" i="1"/>
  <c r="S35" i="1" s="1"/>
  <c r="P31" i="1"/>
  <c r="S31" i="1" s="1"/>
  <c r="P27" i="1"/>
  <c r="S27" i="1" s="1"/>
  <c r="P23" i="1"/>
  <c r="S23" i="1" s="1"/>
  <c r="P19" i="1"/>
  <c r="S19" i="1" s="1"/>
  <c r="P15" i="1"/>
  <c r="S15" i="1" s="1"/>
  <c r="P11" i="1"/>
  <c r="S11" i="1" s="1"/>
  <c r="P7" i="1"/>
  <c r="S7" i="1" s="1"/>
  <c r="P3" i="1"/>
  <c r="S3" i="1" s="1"/>
  <c r="T3" i="1" s="1"/>
  <c r="T4" i="1" s="1"/>
  <c r="P50" i="1"/>
  <c r="S50" i="1" s="1"/>
  <c r="P46" i="1"/>
  <c r="S46" i="1" s="1"/>
  <c r="P42" i="1"/>
  <c r="S42" i="1" s="1"/>
  <c r="P38" i="1"/>
  <c r="S38" i="1" s="1"/>
  <c r="P34" i="1"/>
  <c r="S34" i="1" s="1"/>
  <c r="P30" i="1"/>
  <c r="S30" i="1" s="1"/>
  <c r="P26" i="1"/>
  <c r="S26" i="1" s="1"/>
  <c r="P22" i="1"/>
  <c r="S22" i="1" s="1"/>
  <c r="P18" i="1"/>
  <c r="S18" i="1" s="1"/>
  <c r="P14" i="1"/>
  <c r="S14" i="1" s="1"/>
  <c r="P10" i="1"/>
  <c r="S10" i="1" s="1"/>
  <c r="P6" i="1"/>
  <c r="S6" i="1" s="1"/>
  <c r="P2" i="1"/>
  <c r="S2" i="1" s="1"/>
  <c r="P49" i="1"/>
  <c r="S49" i="1" s="1"/>
  <c r="P45" i="1"/>
  <c r="S45" i="1" s="1"/>
  <c r="P41" i="1"/>
  <c r="S41" i="1" s="1"/>
  <c r="P37" i="1"/>
  <c r="S37" i="1" s="1"/>
  <c r="P33" i="1"/>
  <c r="S33" i="1" s="1"/>
  <c r="P29" i="1"/>
  <c r="S29" i="1" s="1"/>
  <c r="P25" i="1"/>
  <c r="S25" i="1" s="1"/>
  <c r="P21" i="1"/>
  <c r="S21" i="1" s="1"/>
  <c r="P17" i="1"/>
  <c r="S17" i="1" s="1"/>
  <c r="P13" i="1"/>
  <c r="S13" i="1" s="1"/>
  <c r="P9" i="1"/>
  <c r="S9" i="1" s="1"/>
  <c r="P5" i="1"/>
  <c r="S5" i="1" s="1"/>
  <c r="P48" i="1"/>
  <c r="S48" i="1" s="1"/>
  <c r="P44" i="1"/>
  <c r="S44" i="1" s="1"/>
  <c r="P40" i="1"/>
  <c r="S40" i="1" s="1"/>
  <c r="P36" i="1"/>
  <c r="S36" i="1" s="1"/>
  <c r="P32" i="1"/>
  <c r="S32" i="1" s="1"/>
  <c r="P28" i="1"/>
  <c r="S28" i="1" s="1"/>
  <c r="P24" i="1"/>
  <c r="S24" i="1" s="1"/>
  <c r="P20" i="1"/>
  <c r="S20" i="1" s="1"/>
  <c r="P16" i="1"/>
  <c r="S16" i="1" s="1"/>
  <c r="P12" i="1"/>
  <c r="S12" i="1" s="1"/>
  <c r="P8" i="1"/>
  <c r="S8" i="1" s="1"/>
  <c r="T5" i="1" l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V50" i="1"/>
</calcChain>
</file>

<file path=xl/sharedStrings.xml><?xml version="1.0" encoding="utf-8"?>
<sst xmlns="http://schemas.openxmlformats.org/spreadsheetml/2006/main" count="41" uniqueCount="39">
  <si>
    <t>Объем выборки n – число выборочных данных</t>
  </si>
  <si>
    <t>Мин.</t>
  </si>
  <si>
    <t>Макс.</t>
  </si>
  <si>
    <t>Варианта Х</t>
  </si>
  <si>
    <t>Частота ni</t>
  </si>
  <si>
    <t>x ср</t>
  </si>
  <si>
    <t xml:space="preserve">З нормально розподіленої генеральної сукупності витягнуто вибірку об’ємом </t>
  </si>
  <si>
    <t xml:space="preserve">Побудувати довірчий інтервал для математичного сподівання з надійністю </t>
  </si>
  <si>
    <t xml:space="preserve">Резульати виконання: </t>
  </si>
  <si>
    <t>Варіант 6</t>
  </si>
  <si>
    <t>Інтервал</t>
  </si>
  <si>
    <t>Накопичувальна частота</t>
  </si>
  <si>
    <t>Відносна накопичувальна частота</t>
  </si>
  <si>
    <t>Квантилі</t>
  </si>
  <si>
    <t>%</t>
  </si>
  <si>
    <t>Кінець інтервалу</t>
  </si>
  <si>
    <t xml:space="preserve">x = </t>
  </si>
  <si>
    <t xml:space="preserve">h = </t>
  </si>
  <si>
    <t xml:space="preserve">σ = </t>
  </si>
  <si>
    <t>ui</t>
  </si>
  <si>
    <t>ϕ(ui)</t>
  </si>
  <si>
    <r>
      <t>n</t>
    </r>
    <r>
      <rPr>
        <sz val="8"/>
        <color theme="1"/>
        <rFont val="Calibri"/>
        <family val="2"/>
        <charset val="204"/>
      </rPr>
      <t>i</t>
    </r>
    <r>
      <rPr>
        <sz val="11"/>
        <color theme="1"/>
        <rFont val="Calibri"/>
        <family val="2"/>
        <charset val="204"/>
      </rPr>
      <t>'</t>
    </r>
  </si>
  <si>
    <r>
      <t>n</t>
    </r>
    <r>
      <rPr>
        <sz val="8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 xml:space="preserve"> - n</t>
    </r>
    <r>
      <rPr>
        <sz val="8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'</t>
    </r>
  </si>
  <si>
    <t>(ni - ni')^2/ni'</t>
  </si>
  <si>
    <t>n</t>
  </si>
  <si>
    <t xml:space="preserve">Оскільки </t>
  </si>
  <si>
    <t>то гіпотеза справджується</t>
  </si>
  <si>
    <t>[74;80]</t>
  </si>
  <si>
    <t>(80;86]</t>
  </si>
  <si>
    <t>(86;92]</t>
  </si>
  <si>
    <t>(92;98]</t>
  </si>
  <si>
    <t>(98;104]</t>
  </si>
  <si>
    <t>(104;110]</t>
  </si>
  <si>
    <t>(110;116]</t>
  </si>
  <si>
    <t>(116;122]</t>
  </si>
  <si>
    <t>Додаток 1</t>
  </si>
  <si>
    <t>Додаток 2</t>
  </si>
  <si>
    <t>Гістограма частот наведена у Додатку 2</t>
  </si>
  <si>
    <t>Графік значень квантелів наведений у Додатку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</si>
</sst>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Gotham Pro"/>
      <charset val="204"/>
    </font>
    <font>
      <b/>
      <sz val="10"/>
      <color theme="1"/>
      <name val="Gotham Pro"/>
      <charset val="204"/>
    </font>
    <font>
      <sz val="10"/>
      <color theme="1"/>
      <name val="Gotham Pro"/>
      <charset val="204"/>
    </font>
    <font>
      <sz val="11"/>
      <color theme="1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"/>
      <color rgb="FF000000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5" fillId="0" borderId="11" xfId="0" applyFont="1" applyFill="1" applyBorder="1" applyAlignment="1">
      <alignment horizontal="center" vertic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6" fillId="0" borderId="0" xfId="0" applyFont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10" fillId="0" borderId="0" xfId="0" applyFont="1" applyAlignment="1">
      <alignment horizontal="left" vertical="center" wrapText="1"/>
    </xf>
    <xf numFmtId="0" fontId="3" fillId="0" borderId="14" xfId="0" applyFont="1" applyBorder="1"/>
    <xf numFmtId="0" fontId="3" fillId="0" borderId="5" xfId="0" applyFont="1" applyBorder="1"/>
    <xf numFmtId="0" fontId="9" fillId="2" borderId="0" xfId="0" applyFont="1" applyFill="1" applyBorder="1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Полігон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Лист1!$N$2:$N$50</c:f>
              <c:numCache>
                <c:formatCode>General</c:formatCode>
                <c:ptCount val="49"/>
                <c:pt idx="0">
                  <c:v>74</c:v>
                </c:pt>
                <c:pt idx="1">
                  <c:v>80</c:v>
                </c:pt>
                <c:pt idx="2">
                  <c:v>86</c:v>
                </c:pt>
                <c:pt idx="3">
                  <c:v>92</c:v>
                </c:pt>
                <c:pt idx="4">
                  <c:v>98</c:v>
                </c:pt>
                <c:pt idx="5">
                  <c:v>104</c:v>
                </c:pt>
                <c:pt idx="6">
                  <c:v>110</c:v>
                </c:pt>
                <c:pt idx="7">
                  <c:v>116</c:v>
                </c:pt>
                <c:pt idx="8">
                  <c:v>122</c:v>
                </c:pt>
                <c:pt idx="9">
                  <c:v>83</c:v>
                </c:pt>
                <c:pt idx="10">
                  <c:v>84</c:v>
                </c:pt>
                <c:pt idx="11">
                  <c:v>85</c:v>
                </c:pt>
                <c:pt idx="12">
                  <c:v>86</c:v>
                </c:pt>
                <c:pt idx="13">
                  <c:v>87</c:v>
                </c:pt>
                <c:pt idx="14">
                  <c:v>88</c:v>
                </c:pt>
                <c:pt idx="15">
                  <c:v>89</c:v>
                </c:pt>
                <c:pt idx="16">
                  <c:v>90</c:v>
                </c:pt>
                <c:pt idx="17">
                  <c:v>91</c:v>
                </c:pt>
                <c:pt idx="18">
                  <c:v>92</c:v>
                </c:pt>
                <c:pt idx="19">
                  <c:v>93</c:v>
                </c:pt>
                <c:pt idx="20">
                  <c:v>94</c:v>
                </c:pt>
                <c:pt idx="21">
                  <c:v>95</c:v>
                </c:pt>
                <c:pt idx="22">
                  <c:v>96</c:v>
                </c:pt>
                <c:pt idx="23">
                  <c:v>97</c:v>
                </c:pt>
                <c:pt idx="24">
                  <c:v>98</c:v>
                </c:pt>
                <c:pt idx="25">
                  <c:v>99</c:v>
                </c:pt>
                <c:pt idx="26">
                  <c:v>100</c:v>
                </c:pt>
                <c:pt idx="27">
                  <c:v>101</c:v>
                </c:pt>
                <c:pt idx="28">
                  <c:v>102</c:v>
                </c:pt>
                <c:pt idx="29">
                  <c:v>103</c:v>
                </c:pt>
                <c:pt idx="30">
                  <c:v>104</c:v>
                </c:pt>
                <c:pt idx="31">
                  <c:v>105</c:v>
                </c:pt>
                <c:pt idx="32">
                  <c:v>106</c:v>
                </c:pt>
                <c:pt idx="33">
                  <c:v>107</c:v>
                </c:pt>
                <c:pt idx="34">
                  <c:v>108</c:v>
                </c:pt>
                <c:pt idx="35">
                  <c:v>109</c:v>
                </c:pt>
                <c:pt idx="36">
                  <c:v>110</c:v>
                </c:pt>
                <c:pt idx="37">
                  <c:v>111</c:v>
                </c:pt>
                <c:pt idx="38">
                  <c:v>112</c:v>
                </c:pt>
                <c:pt idx="39">
                  <c:v>113</c:v>
                </c:pt>
                <c:pt idx="40">
                  <c:v>114</c:v>
                </c:pt>
                <c:pt idx="41">
                  <c:v>115</c:v>
                </c:pt>
                <c:pt idx="42">
                  <c:v>116</c:v>
                </c:pt>
                <c:pt idx="43">
                  <c:v>117</c:v>
                </c:pt>
                <c:pt idx="44">
                  <c:v>118</c:v>
                </c:pt>
                <c:pt idx="45">
                  <c:v>119</c:v>
                </c:pt>
                <c:pt idx="46">
                  <c:v>120</c:v>
                </c:pt>
                <c:pt idx="47">
                  <c:v>121</c:v>
                </c:pt>
                <c:pt idx="48">
                  <c:v>122</c:v>
                </c:pt>
              </c:numCache>
            </c:numRef>
          </c:cat>
          <c:val>
            <c:numRef>
              <c:f>Лист1!$P$2:$P$50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4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0</c:v>
                </c:pt>
                <c:pt idx="19">
                  <c:v>4</c:v>
                </c:pt>
                <c:pt idx="20">
                  <c:v>5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0</c:v>
                </c:pt>
                <c:pt idx="25">
                  <c:v>4</c:v>
                </c:pt>
                <c:pt idx="26">
                  <c:v>6</c:v>
                </c:pt>
                <c:pt idx="27">
                  <c:v>6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2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BA-43CF-A5E2-E3CC7B427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52126512"/>
        <c:axId val="-1252132496"/>
      </c:lineChart>
      <c:catAx>
        <c:axId val="-125212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252132496"/>
        <c:crosses val="autoZero"/>
        <c:auto val="1"/>
        <c:lblAlgn val="ctr"/>
        <c:lblOffset val="100"/>
        <c:noMultiLvlLbl val="0"/>
      </c:catAx>
      <c:valAx>
        <c:axId val="-12521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25212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Гістограма</a:t>
            </a:r>
            <a:r>
              <a:rPr lang="ru-RU" baseline="0"/>
              <a:t> частот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Лист1!$N$2:$N$50</c15:sqref>
                  </c15:fullRef>
                </c:ext>
              </c:extLst>
              <c:f>(Лист1!$N$2,Лист1!$N$8,Лист1!$N$14,Лист1!$N$20,Лист1!$N$26,Лист1!$N$32,Лист1!$N$38,Лист1!$N$44)</c:f>
              <c:numCache>
                <c:formatCode>General</c:formatCode>
                <c:ptCount val="8"/>
                <c:pt idx="0">
                  <c:v>74</c:v>
                </c:pt>
                <c:pt idx="1">
                  <c:v>110</c:v>
                </c:pt>
                <c:pt idx="2">
                  <c:v>86</c:v>
                </c:pt>
                <c:pt idx="3">
                  <c:v>92</c:v>
                </c:pt>
                <c:pt idx="4">
                  <c:v>98</c:v>
                </c:pt>
                <c:pt idx="5">
                  <c:v>104</c:v>
                </c:pt>
                <c:pt idx="6">
                  <c:v>110</c:v>
                </c:pt>
                <c:pt idx="7">
                  <c:v>116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Лист1!$P$2:$P$50</c15:sqref>
                  </c15:fullRef>
                </c:ext>
              </c:extLst>
              <c:f>(Лист1!$P$2,Лист1!$P$8,Лист1!$P$14,Лист1!$P$20,Лист1!$P$26,Лист1!$P$32,Лист1!$P$38,Лист1!$P$44)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7-43F4-9FB7-BCF4C58A0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087232144"/>
        <c:axId val="-1087237584"/>
      </c:barChart>
      <c:catAx>
        <c:axId val="-108723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087237584"/>
        <c:crosses val="autoZero"/>
        <c:auto val="1"/>
        <c:lblAlgn val="ctr"/>
        <c:lblOffset val="100"/>
        <c:noMultiLvlLbl val="0"/>
      </c:catAx>
      <c:valAx>
        <c:axId val="-108723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08723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Емпірична</a:t>
            </a:r>
            <a:r>
              <a:rPr lang="ru-RU" baseline="0"/>
              <a:t> функція розподілу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  <a:headEnd type="none"/>
              <a:tailEnd type="arrow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Лист1!$N$2:$N$50</c:f>
              <c:numCache>
                <c:formatCode>General</c:formatCode>
                <c:ptCount val="49"/>
                <c:pt idx="0">
                  <c:v>74</c:v>
                </c:pt>
                <c:pt idx="1">
                  <c:v>80</c:v>
                </c:pt>
                <c:pt idx="2">
                  <c:v>86</c:v>
                </c:pt>
                <c:pt idx="3">
                  <c:v>92</c:v>
                </c:pt>
                <c:pt idx="4">
                  <c:v>98</c:v>
                </c:pt>
                <c:pt idx="5">
                  <c:v>104</c:v>
                </c:pt>
                <c:pt idx="6">
                  <c:v>110</c:v>
                </c:pt>
                <c:pt idx="7">
                  <c:v>116</c:v>
                </c:pt>
                <c:pt idx="8">
                  <c:v>122</c:v>
                </c:pt>
                <c:pt idx="9">
                  <c:v>83</c:v>
                </c:pt>
                <c:pt idx="10">
                  <c:v>84</c:v>
                </c:pt>
                <c:pt idx="11">
                  <c:v>85</c:v>
                </c:pt>
                <c:pt idx="12">
                  <c:v>86</c:v>
                </c:pt>
                <c:pt idx="13">
                  <c:v>87</c:v>
                </c:pt>
                <c:pt idx="14">
                  <c:v>88</c:v>
                </c:pt>
                <c:pt idx="15">
                  <c:v>89</c:v>
                </c:pt>
                <c:pt idx="16">
                  <c:v>90</c:v>
                </c:pt>
                <c:pt idx="17">
                  <c:v>91</c:v>
                </c:pt>
                <c:pt idx="18">
                  <c:v>92</c:v>
                </c:pt>
                <c:pt idx="19">
                  <c:v>93</c:v>
                </c:pt>
                <c:pt idx="20">
                  <c:v>94</c:v>
                </c:pt>
                <c:pt idx="21">
                  <c:v>95</c:v>
                </c:pt>
                <c:pt idx="22">
                  <c:v>96</c:v>
                </c:pt>
                <c:pt idx="23">
                  <c:v>97</c:v>
                </c:pt>
                <c:pt idx="24">
                  <c:v>98</c:v>
                </c:pt>
                <c:pt idx="25">
                  <c:v>99</c:v>
                </c:pt>
                <c:pt idx="26">
                  <c:v>100</c:v>
                </c:pt>
                <c:pt idx="27">
                  <c:v>101</c:v>
                </c:pt>
                <c:pt idx="28">
                  <c:v>102</c:v>
                </c:pt>
                <c:pt idx="29">
                  <c:v>103</c:v>
                </c:pt>
                <c:pt idx="30">
                  <c:v>104</c:v>
                </c:pt>
                <c:pt idx="31">
                  <c:v>105</c:v>
                </c:pt>
                <c:pt idx="32">
                  <c:v>106</c:v>
                </c:pt>
                <c:pt idx="33">
                  <c:v>107</c:v>
                </c:pt>
                <c:pt idx="34">
                  <c:v>108</c:v>
                </c:pt>
                <c:pt idx="35">
                  <c:v>109</c:v>
                </c:pt>
                <c:pt idx="36">
                  <c:v>110</c:v>
                </c:pt>
                <c:pt idx="37">
                  <c:v>111</c:v>
                </c:pt>
                <c:pt idx="38">
                  <c:v>112</c:v>
                </c:pt>
                <c:pt idx="39">
                  <c:v>113</c:v>
                </c:pt>
                <c:pt idx="40">
                  <c:v>114</c:v>
                </c:pt>
                <c:pt idx="41">
                  <c:v>115</c:v>
                </c:pt>
                <c:pt idx="42">
                  <c:v>116</c:v>
                </c:pt>
                <c:pt idx="43">
                  <c:v>117</c:v>
                </c:pt>
                <c:pt idx="44">
                  <c:v>118</c:v>
                </c:pt>
                <c:pt idx="45">
                  <c:v>119</c:v>
                </c:pt>
                <c:pt idx="46">
                  <c:v>120</c:v>
                </c:pt>
                <c:pt idx="47">
                  <c:v>121</c:v>
                </c:pt>
                <c:pt idx="48">
                  <c:v>122</c:v>
                </c:pt>
              </c:numCache>
            </c:numRef>
          </c:cat>
          <c:val>
            <c:numRef>
              <c:f>Лист1!$T$2:$T$50</c:f>
              <c:numCache>
                <c:formatCode>General</c:formatCode>
                <c:ptCount val="49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0.12000000000000001</c:v>
                </c:pt>
                <c:pt idx="5">
                  <c:v>0.14000000000000001</c:v>
                </c:pt>
                <c:pt idx="6">
                  <c:v>0.18000000000000002</c:v>
                </c:pt>
                <c:pt idx="7">
                  <c:v>0.18000000000000002</c:v>
                </c:pt>
                <c:pt idx="8">
                  <c:v>0.19000000000000003</c:v>
                </c:pt>
                <c:pt idx="9">
                  <c:v>0.22000000000000003</c:v>
                </c:pt>
                <c:pt idx="10">
                  <c:v>0.23000000000000004</c:v>
                </c:pt>
                <c:pt idx="11">
                  <c:v>0.23000000000000004</c:v>
                </c:pt>
                <c:pt idx="12">
                  <c:v>0.23000000000000004</c:v>
                </c:pt>
                <c:pt idx="13">
                  <c:v>0.28000000000000003</c:v>
                </c:pt>
                <c:pt idx="14">
                  <c:v>0.29000000000000004</c:v>
                </c:pt>
                <c:pt idx="15">
                  <c:v>0.31000000000000005</c:v>
                </c:pt>
                <c:pt idx="16">
                  <c:v>0.34000000000000008</c:v>
                </c:pt>
                <c:pt idx="17">
                  <c:v>0.38000000000000006</c:v>
                </c:pt>
                <c:pt idx="18">
                  <c:v>0.38000000000000006</c:v>
                </c:pt>
                <c:pt idx="19">
                  <c:v>0.42000000000000004</c:v>
                </c:pt>
                <c:pt idx="20">
                  <c:v>0.47000000000000003</c:v>
                </c:pt>
                <c:pt idx="21">
                  <c:v>0.49000000000000005</c:v>
                </c:pt>
                <c:pt idx="22">
                  <c:v>0.53</c:v>
                </c:pt>
                <c:pt idx="23">
                  <c:v>0.55000000000000004</c:v>
                </c:pt>
                <c:pt idx="24">
                  <c:v>0.55000000000000004</c:v>
                </c:pt>
                <c:pt idx="25">
                  <c:v>0.59000000000000008</c:v>
                </c:pt>
                <c:pt idx="26">
                  <c:v>0.65000000000000013</c:v>
                </c:pt>
                <c:pt idx="27">
                  <c:v>0.71000000000000019</c:v>
                </c:pt>
                <c:pt idx="28">
                  <c:v>0.7300000000000002</c:v>
                </c:pt>
                <c:pt idx="29">
                  <c:v>0.75000000000000022</c:v>
                </c:pt>
                <c:pt idx="30">
                  <c:v>0.75000000000000022</c:v>
                </c:pt>
                <c:pt idx="31">
                  <c:v>0.77000000000000024</c:v>
                </c:pt>
                <c:pt idx="32">
                  <c:v>0.79000000000000026</c:v>
                </c:pt>
                <c:pt idx="33">
                  <c:v>0.82000000000000028</c:v>
                </c:pt>
                <c:pt idx="34">
                  <c:v>0.83000000000000029</c:v>
                </c:pt>
                <c:pt idx="35">
                  <c:v>0.85000000000000031</c:v>
                </c:pt>
                <c:pt idx="36">
                  <c:v>0.85000000000000031</c:v>
                </c:pt>
                <c:pt idx="37">
                  <c:v>0.87000000000000033</c:v>
                </c:pt>
                <c:pt idx="38">
                  <c:v>0.87000000000000033</c:v>
                </c:pt>
                <c:pt idx="39">
                  <c:v>0.87000000000000033</c:v>
                </c:pt>
                <c:pt idx="40">
                  <c:v>0.90000000000000036</c:v>
                </c:pt>
                <c:pt idx="41">
                  <c:v>0.92000000000000037</c:v>
                </c:pt>
                <c:pt idx="42">
                  <c:v>0.92000000000000037</c:v>
                </c:pt>
                <c:pt idx="43">
                  <c:v>0.94000000000000039</c:v>
                </c:pt>
                <c:pt idx="44">
                  <c:v>0.94000000000000039</c:v>
                </c:pt>
                <c:pt idx="45">
                  <c:v>0.96000000000000041</c:v>
                </c:pt>
                <c:pt idx="46">
                  <c:v>0.97000000000000042</c:v>
                </c:pt>
                <c:pt idx="47">
                  <c:v>1.0000000000000004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C-4495-8CE0-82F16F041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87234320"/>
        <c:axId val="-1087234864"/>
      </c:lineChart>
      <c:catAx>
        <c:axId val="-108723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087234864"/>
        <c:crosses val="autoZero"/>
        <c:auto val="1"/>
        <c:lblAlgn val="ctr"/>
        <c:lblOffset val="100"/>
        <c:noMultiLvlLbl val="0"/>
      </c:catAx>
      <c:valAx>
        <c:axId val="-10872348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08723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Лист1!$V$2:$V$10</c:f>
              <c:numCache>
                <c:formatCode>General</c:formatCode>
                <c:ptCount val="9"/>
                <c:pt idx="0">
                  <c:v>74</c:v>
                </c:pt>
                <c:pt idx="1">
                  <c:v>80</c:v>
                </c:pt>
                <c:pt idx="2">
                  <c:v>86</c:v>
                </c:pt>
                <c:pt idx="3">
                  <c:v>92</c:v>
                </c:pt>
                <c:pt idx="4">
                  <c:v>98</c:v>
                </c:pt>
                <c:pt idx="5">
                  <c:v>104</c:v>
                </c:pt>
                <c:pt idx="6">
                  <c:v>110</c:v>
                </c:pt>
                <c:pt idx="7">
                  <c:v>116</c:v>
                </c:pt>
                <c:pt idx="8">
                  <c:v>122</c:v>
                </c:pt>
              </c:numCache>
            </c:numRef>
          </c:cat>
          <c:val>
            <c:numRef>
              <c:f>Лист1!$X$2:$X$10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17</c:v>
                </c:pt>
                <c:pt idx="4">
                  <c:v>22</c:v>
                </c:pt>
                <c:pt idx="5">
                  <c:v>22</c:v>
                </c:pt>
                <c:pt idx="6">
                  <c:v>14</c:v>
                </c:pt>
                <c:pt idx="7">
                  <c:v>7</c:v>
                </c:pt>
                <c:pt idx="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6D-4946-9B65-2729E48F6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7231600"/>
        <c:axId val="-1087225616"/>
      </c:barChart>
      <c:catAx>
        <c:axId val="-108723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087225616"/>
        <c:crosses val="autoZero"/>
        <c:auto val="1"/>
        <c:lblAlgn val="ctr"/>
        <c:lblOffset val="100"/>
        <c:noMultiLvlLbl val="0"/>
      </c:catAx>
      <c:valAx>
        <c:axId val="-108722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08723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Лист1!$V$2:$V$10</c:f>
              <c:numCache>
                <c:formatCode>General</c:formatCode>
                <c:ptCount val="9"/>
                <c:pt idx="0">
                  <c:v>74</c:v>
                </c:pt>
                <c:pt idx="1">
                  <c:v>80</c:v>
                </c:pt>
                <c:pt idx="2">
                  <c:v>86</c:v>
                </c:pt>
                <c:pt idx="3">
                  <c:v>92</c:v>
                </c:pt>
                <c:pt idx="4">
                  <c:v>98</c:v>
                </c:pt>
                <c:pt idx="5">
                  <c:v>104</c:v>
                </c:pt>
                <c:pt idx="6">
                  <c:v>110</c:v>
                </c:pt>
                <c:pt idx="7">
                  <c:v>116</c:v>
                </c:pt>
                <c:pt idx="8">
                  <c:v>122</c:v>
                </c:pt>
              </c:numCache>
            </c:numRef>
          </c:cat>
          <c:val>
            <c:numRef>
              <c:f>Лист1!$X$2:$X$10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17</c:v>
                </c:pt>
                <c:pt idx="4">
                  <c:v>22</c:v>
                </c:pt>
                <c:pt idx="5">
                  <c:v>22</c:v>
                </c:pt>
                <c:pt idx="6">
                  <c:v>14</c:v>
                </c:pt>
                <c:pt idx="7">
                  <c:v>7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1-4BA2-A91B-B01972E9C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87238672"/>
        <c:axId val="-1087238128"/>
      </c:lineChart>
      <c:catAx>
        <c:axId val="-108723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087238128"/>
        <c:crosses val="autoZero"/>
        <c:auto val="1"/>
        <c:lblAlgn val="ctr"/>
        <c:lblOffset val="100"/>
        <c:noMultiLvlLbl val="0"/>
      </c:catAx>
      <c:valAx>
        <c:axId val="-10872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08723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Лист1!$AB$2:$AB$10</c:f>
              <c:numCache>
                <c:formatCode>General</c:formatCode>
                <c:ptCount val="9"/>
                <c:pt idx="0">
                  <c:v>77</c:v>
                </c:pt>
                <c:pt idx="1">
                  <c:v>83</c:v>
                </c:pt>
                <c:pt idx="2">
                  <c:v>89</c:v>
                </c:pt>
                <c:pt idx="3">
                  <c:v>95</c:v>
                </c:pt>
                <c:pt idx="4">
                  <c:v>101</c:v>
                </c:pt>
                <c:pt idx="5">
                  <c:v>107</c:v>
                </c:pt>
                <c:pt idx="6">
                  <c:v>113</c:v>
                </c:pt>
                <c:pt idx="7">
                  <c:v>119</c:v>
                </c:pt>
                <c:pt idx="8">
                  <c:v>122</c:v>
                </c:pt>
              </c:numCache>
            </c:numRef>
          </c:cat>
          <c:val>
            <c:numRef>
              <c:f>Лист1!$AA$2:$AA$10</c:f>
              <c:numCache>
                <c:formatCode>General</c:formatCode>
                <c:ptCount val="9"/>
                <c:pt idx="0">
                  <c:v>0.01</c:v>
                </c:pt>
                <c:pt idx="1">
                  <c:v>0.03</c:v>
                </c:pt>
                <c:pt idx="2">
                  <c:v>0.09</c:v>
                </c:pt>
                <c:pt idx="3">
                  <c:v>0.26</c:v>
                </c:pt>
                <c:pt idx="4">
                  <c:v>0.48</c:v>
                </c:pt>
                <c:pt idx="5">
                  <c:v>0.7</c:v>
                </c:pt>
                <c:pt idx="6">
                  <c:v>0.84</c:v>
                </c:pt>
                <c:pt idx="7">
                  <c:v>0.90999999999999992</c:v>
                </c:pt>
                <c:pt idx="8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40-4780-80FF-74741F218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87235408"/>
        <c:axId val="-1087231056"/>
      </c:lineChart>
      <c:catAx>
        <c:axId val="-108723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087231056"/>
        <c:crosses val="autoZero"/>
        <c:auto val="1"/>
        <c:lblAlgn val="ctr"/>
        <c:lblOffset val="100"/>
        <c:noMultiLvlLbl val="0"/>
      </c:catAx>
      <c:valAx>
        <c:axId val="-10872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08723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Гістограма частот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9596405870952877E-2"/>
          <c:y val="0.12828359688530808"/>
          <c:w val="0.91974954937861686"/>
          <c:h val="0.712361869425211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Лист3!$B$19</c:f>
              <c:strCache>
                <c:ptCount val="1"/>
                <c:pt idx="0">
                  <c:v>[74;80]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Лист3!$C$19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4C-444F-9A07-082E3FC94D26}"/>
            </c:ext>
          </c:extLst>
        </c:ser>
        <c:ser>
          <c:idx val="1"/>
          <c:order val="1"/>
          <c:tx>
            <c:strRef>
              <c:f>Лист3!$B$20</c:f>
              <c:strCache>
                <c:ptCount val="1"/>
                <c:pt idx="0">
                  <c:v>(80;86]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Лист3!$C$20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4C-444F-9A07-082E3FC94D26}"/>
            </c:ext>
          </c:extLst>
        </c:ser>
        <c:ser>
          <c:idx val="2"/>
          <c:order val="2"/>
          <c:tx>
            <c:strRef>
              <c:f>Лист3!$B$21</c:f>
              <c:strCache>
                <c:ptCount val="1"/>
                <c:pt idx="0">
                  <c:v>(86;92]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Лист3!$C$21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4C-444F-9A07-082E3FC94D26}"/>
            </c:ext>
          </c:extLst>
        </c:ser>
        <c:ser>
          <c:idx val="3"/>
          <c:order val="3"/>
          <c:tx>
            <c:strRef>
              <c:f>Лист3!$B$22</c:f>
              <c:strCache>
                <c:ptCount val="1"/>
                <c:pt idx="0">
                  <c:v>(92;98]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Лист3!$C$22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4C-444F-9A07-082E3FC94D26}"/>
            </c:ext>
          </c:extLst>
        </c:ser>
        <c:ser>
          <c:idx val="4"/>
          <c:order val="4"/>
          <c:tx>
            <c:strRef>
              <c:f>Лист3!$B$23</c:f>
              <c:strCache>
                <c:ptCount val="1"/>
                <c:pt idx="0">
                  <c:v>(98;104]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Лист3!$C$23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4C-444F-9A07-082E3FC94D26}"/>
            </c:ext>
          </c:extLst>
        </c:ser>
        <c:ser>
          <c:idx val="5"/>
          <c:order val="5"/>
          <c:tx>
            <c:strRef>
              <c:f>Лист3!$B$24</c:f>
              <c:strCache>
                <c:ptCount val="1"/>
                <c:pt idx="0">
                  <c:v>(104;110]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Лист3!$C$24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4C-444F-9A07-082E3FC94D26}"/>
            </c:ext>
          </c:extLst>
        </c:ser>
        <c:ser>
          <c:idx val="6"/>
          <c:order val="6"/>
          <c:tx>
            <c:strRef>
              <c:f>Лист3!$B$25</c:f>
              <c:strCache>
                <c:ptCount val="1"/>
                <c:pt idx="0">
                  <c:v>(110;116]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Лист3!$C$25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4C-444F-9A07-082E3FC94D26}"/>
            </c:ext>
          </c:extLst>
        </c:ser>
        <c:ser>
          <c:idx val="7"/>
          <c:order val="7"/>
          <c:tx>
            <c:strRef>
              <c:f>Лист3!$B$26</c:f>
              <c:strCache>
                <c:ptCount val="1"/>
                <c:pt idx="0">
                  <c:v>(116;122]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Лист3!$C$26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4C-444F-9A07-082E3FC94D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1337827776"/>
        <c:axId val="-1073422048"/>
      </c:barChart>
      <c:catAx>
        <c:axId val="-133782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073422048"/>
        <c:crosses val="autoZero"/>
        <c:auto val="1"/>
        <c:lblAlgn val="ctr"/>
        <c:lblOffset val="100"/>
        <c:noMultiLvlLbl val="0"/>
      </c:catAx>
      <c:valAx>
        <c:axId val="-10734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33782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612958018801867"/>
          <c:y val="0.85121305442867534"/>
          <c:w val="0.78748487764330666"/>
          <c:h val="5.534264661667241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152400</xdr:rowOff>
    </xdr:from>
    <xdr:to>
      <xdr:col>11</xdr:col>
      <xdr:colOff>581026</xdr:colOff>
      <xdr:row>33</xdr:row>
      <xdr:rowOff>9525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AD13633-EB92-4DB5-970D-B55247519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104774</xdr:colOff>
      <xdr:row>33</xdr:row>
      <xdr:rowOff>171450</xdr:rowOff>
    </xdr:from>
    <xdr:to>
      <xdr:col>12</xdr:col>
      <xdr:colOff>0</xdr:colOff>
      <xdr:row>48</xdr:row>
      <xdr:rowOff>57150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6946875-5664-4D34-854A-D46644025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50</xdr:row>
      <xdr:rowOff>190499</xdr:rowOff>
    </xdr:from>
    <xdr:to>
      <xdr:col>11</xdr:col>
      <xdr:colOff>600075</xdr:colOff>
      <xdr:row>75</xdr:row>
      <xdr:rowOff>76200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3EF71851-65AA-4333-8F56-C365AD535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35719</xdr:colOff>
      <xdr:row>10</xdr:row>
      <xdr:rowOff>154782</xdr:rowOff>
    </xdr:from>
    <xdr:to>
      <xdr:col>28</xdr:col>
      <xdr:colOff>357187</xdr:colOff>
      <xdr:row>26</xdr:row>
      <xdr:rowOff>55960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71439</xdr:colOff>
      <xdr:row>27</xdr:row>
      <xdr:rowOff>98821</xdr:rowOff>
    </xdr:from>
    <xdr:to>
      <xdr:col>28</xdr:col>
      <xdr:colOff>392907</xdr:colOff>
      <xdr:row>41</xdr:row>
      <xdr:rowOff>175021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226219</xdr:colOff>
      <xdr:row>0</xdr:row>
      <xdr:rowOff>146447</xdr:rowOff>
    </xdr:from>
    <xdr:to>
      <xdr:col>36</xdr:col>
      <xdr:colOff>547687</xdr:colOff>
      <xdr:row>15</xdr:row>
      <xdr:rowOff>32147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152400</xdr:colOff>
          <xdr:row>1</xdr:row>
          <xdr:rowOff>9525</xdr:rowOff>
        </xdr:from>
        <xdr:to>
          <xdr:col>9</xdr:col>
          <xdr:colOff>523875</xdr:colOff>
          <xdr:row>1</xdr:row>
          <xdr:rowOff>161925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47625</xdr:colOff>
          <xdr:row>2</xdr:row>
          <xdr:rowOff>28575</xdr:rowOff>
        </xdr:from>
        <xdr:to>
          <xdr:col>9</xdr:col>
          <xdr:colOff>514350</xdr:colOff>
          <xdr:row>3</xdr:row>
          <xdr:rowOff>19050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38100</xdr:colOff>
      <xdr:row>16</xdr:row>
      <xdr:rowOff>66675</xdr:rowOff>
    </xdr:from>
    <xdr:to>
      <xdr:col>13</xdr:col>
      <xdr:colOff>465681</xdr:colOff>
      <xdr:row>33</xdr:row>
      <xdr:rowOff>132937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14675"/>
          <a:ext cx="8352381" cy="3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314325</xdr:colOff>
      <xdr:row>23</xdr:row>
      <xdr:rowOff>4762</xdr:rowOff>
    </xdr:from>
    <xdr:ext cx="47545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971925" y="4576762"/>
              <a:ext cx="4754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uk-UA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l-GR" sz="1100" i="1">
                          <a:latin typeface="Cambria Math" panose="02040503050406030204" pitchFamily="18" charset="0"/>
                        </a:rPr>
                        <m:t>𝜒</m:t>
                      </m:r>
                    </m:e>
                    <m:sub>
                      <m:r>
                        <a:rPr lang="uk-UA" sz="1100" b="0" i="1">
                          <a:latin typeface="Cambria Math" panose="02040503050406030204" pitchFamily="18" charset="0"/>
                        </a:rPr>
                        <m:t>спост</m:t>
                      </m:r>
                    </m:sub>
                    <m:sup>
                      <m:r>
                        <a:rPr lang="uk-UA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</m:oMath>
              </a14:m>
              <a:r>
                <a:rPr lang="uk-UA" sz="1100"/>
                <a:t> = </a:t>
              </a: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971925" y="4576762"/>
              <a:ext cx="47545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𝜒</a:t>
              </a:r>
              <a:r>
                <a:rPr lang="uk-UA" sz="1100" i="0">
                  <a:latin typeface="Cambria Math" panose="02040503050406030204" pitchFamily="18" charset="0"/>
                </a:rPr>
                <a:t>_</a:t>
              </a:r>
              <a:r>
                <a:rPr lang="uk-UA" sz="1100" b="0" i="0">
                  <a:latin typeface="Cambria Math" panose="02040503050406030204" pitchFamily="18" charset="0"/>
                </a:rPr>
                <a:t>спост^2</a:t>
              </a:r>
              <a:r>
                <a:rPr lang="uk-UA" sz="1100"/>
                <a:t> = </a:t>
              </a:r>
            </a:p>
          </xdr:txBody>
        </xdr:sp>
      </mc:Fallback>
    </mc:AlternateContent>
    <xdr:clientData/>
  </xdr:oneCellAnchor>
  <xdr:oneCellAnchor>
    <xdr:from>
      <xdr:col>10</xdr:col>
      <xdr:colOff>228600</xdr:colOff>
      <xdr:row>25</xdr:row>
      <xdr:rowOff>9525</xdr:rowOff>
    </xdr:from>
    <xdr:ext cx="868571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3886200" y="4962525"/>
              <a:ext cx="86857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uk-UA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l-GR" sz="1100" i="1">
                          <a:latin typeface="Cambria Math" panose="02040503050406030204" pitchFamily="18" charset="0"/>
                        </a:rPr>
                        <m:t>𝜒</m:t>
                      </m:r>
                    </m:e>
                    <m:sub>
                      <m:r>
                        <a:rPr lang="uk-UA" sz="1100" b="0" i="1">
                          <a:latin typeface="Cambria Math" panose="02040503050406030204" pitchFamily="18" charset="0"/>
                        </a:rPr>
                        <m:t>кр</m:t>
                      </m:r>
                    </m:sub>
                    <m:sup>
                      <m:r>
                        <a:rPr lang="uk-UA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  <m:r>
                    <a:rPr lang="uk-UA" sz="1100" b="0" i="1">
                      <a:latin typeface="Cambria Math" panose="02040503050406030204" pitchFamily="18" charset="0"/>
                    </a:rPr>
                    <m:t> (0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,</m:t>
                  </m:r>
                  <m:r>
                    <a:rPr lang="uk-UA" sz="1100" b="0" i="1">
                      <a:latin typeface="Cambria Math" panose="02040503050406030204" pitchFamily="18" charset="0"/>
                    </a:rPr>
                    <m:t>01</m:t>
                  </m:r>
                </m:oMath>
              </a14:m>
              <a:r>
                <a:rPr lang="en-US" sz="1100"/>
                <a:t>; 5)</a:t>
              </a:r>
              <a:r>
                <a:rPr lang="uk-UA" sz="1100"/>
                <a:t> = </a:t>
              </a: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886200" y="4962525"/>
              <a:ext cx="86857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𝜒</a:t>
              </a:r>
              <a:r>
                <a:rPr lang="uk-UA" sz="1100" i="0">
                  <a:latin typeface="Cambria Math" panose="02040503050406030204" pitchFamily="18" charset="0"/>
                </a:rPr>
                <a:t>_</a:t>
              </a:r>
              <a:r>
                <a:rPr lang="uk-UA" sz="1100" b="0" i="0">
                  <a:latin typeface="Cambria Math" panose="02040503050406030204" pitchFamily="18" charset="0"/>
                </a:rPr>
                <a:t>кр^2  (0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uk-UA" sz="1100" b="0" i="0">
                  <a:latin typeface="Cambria Math" panose="02040503050406030204" pitchFamily="18" charset="0"/>
                </a:rPr>
                <a:t>01</a:t>
              </a:r>
              <a:r>
                <a:rPr lang="en-US" sz="1100"/>
                <a:t>; 5)</a:t>
              </a:r>
              <a:r>
                <a:rPr lang="uk-UA" sz="1100"/>
                <a:t> = </a:t>
              </a:r>
            </a:p>
          </xdr:txBody>
        </xdr:sp>
      </mc:Fallback>
    </mc:AlternateContent>
    <xdr:clientData/>
  </xdr:oneCellAnchor>
  <xdr:oneCellAnchor>
    <xdr:from>
      <xdr:col>5</xdr:col>
      <xdr:colOff>0</xdr:colOff>
      <xdr:row>28</xdr:row>
      <xdr:rowOff>19050</xdr:rowOff>
    </xdr:from>
    <xdr:ext cx="50731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828800" y="5067300"/>
              <a:ext cx="50731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uk-UA" sz="11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l-GR" sz="1100" i="1">
                          <a:latin typeface="Cambria Math" panose="02040503050406030204" pitchFamily="18" charset="0"/>
                        </a:rPr>
                        <m:t>𝜒</m:t>
                      </m:r>
                    </m:e>
                    <m:sub>
                      <m:r>
                        <a:rPr lang="uk-UA" sz="1100" b="0" i="1">
                          <a:latin typeface="Cambria Math" panose="02040503050406030204" pitchFamily="18" charset="0"/>
                        </a:rPr>
                        <m:t>спост</m:t>
                      </m:r>
                    </m:sub>
                    <m:sup>
                      <m:r>
                        <a:rPr lang="uk-UA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</m:oMath>
              </a14:m>
              <a:r>
                <a:rPr lang="uk-UA" sz="1100"/>
                <a:t> </a:t>
              </a:r>
              <a:r>
                <a:rPr lang="en-US" sz="1100"/>
                <a:t>&lt;  </a:t>
              </a:r>
              <a:endParaRPr lang="uk-UA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828800" y="5067300"/>
              <a:ext cx="50731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𝜒</a:t>
              </a:r>
              <a:r>
                <a:rPr lang="uk-UA" sz="1100" i="0">
                  <a:latin typeface="Cambria Math" panose="02040503050406030204" pitchFamily="18" charset="0"/>
                </a:rPr>
                <a:t>_</a:t>
              </a:r>
              <a:r>
                <a:rPr lang="uk-UA" sz="1100" b="0" i="0">
                  <a:latin typeface="Cambria Math" panose="02040503050406030204" pitchFamily="18" charset="0"/>
                </a:rPr>
                <a:t>спост^2</a:t>
              </a:r>
              <a:r>
                <a:rPr lang="uk-UA" sz="1100"/>
                <a:t> </a:t>
              </a:r>
              <a:r>
                <a:rPr lang="en-US" sz="1100"/>
                <a:t>&lt;  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5</xdr:col>
      <xdr:colOff>476250</xdr:colOff>
      <xdr:row>28</xdr:row>
      <xdr:rowOff>9525</xdr:rowOff>
    </xdr:from>
    <xdr:ext cx="26077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2305050" y="5057775"/>
              <a:ext cx="260777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uk-UA" sz="1100" b="0" i="1">
                            <a:latin typeface="Cambria Math" panose="02040503050406030204" pitchFamily="18" charset="0"/>
                          </a:rPr>
                          <m:t>кр</m:t>
                        </m:r>
                      </m:sub>
                      <m:sup>
                        <m:r>
                          <a:rPr lang="uk-UA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uk-UA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2305050" y="5057775"/>
              <a:ext cx="260777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𝜒</a:t>
              </a:r>
              <a:r>
                <a:rPr lang="uk-UA" sz="1100" i="0">
                  <a:latin typeface="Cambria Math" panose="02040503050406030204" pitchFamily="18" charset="0"/>
                </a:rPr>
                <a:t>_</a:t>
              </a:r>
              <a:r>
                <a:rPr lang="uk-UA" sz="1100" b="0" i="0">
                  <a:latin typeface="Cambria Math" panose="02040503050406030204" pitchFamily="18" charset="0"/>
                </a:rPr>
                <a:t>кр^2  </a:t>
              </a:r>
              <a:endParaRPr lang="uk-UA" sz="1100"/>
            </a:p>
          </xdr:txBody>
        </xdr:sp>
      </mc:Fallback>
    </mc:AlternateContent>
    <xdr:clientData/>
  </xdr:oneCellAnchor>
  <xdr:twoCellAnchor>
    <xdr:from>
      <xdr:col>1</xdr:col>
      <xdr:colOff>581024</xdr:colOff>
      <xdr:row>69</xdr:row>
      <xdr:rowOff>52387</xdr:rowOff>
    </xdr:from>
    <xdr:to>
      <xdr:col>11</xdr:col>
      <xdr:colOff>19049</xdr:colOff>
      <xdr:row>88</xdr:row>
      <xdr:rowOff>104775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0"/>
  <sheetViews>
    <sheetView tabSelected="1" topLeftCell="P25" zoomScale="80" zoomScaleNormal="80" workbookViewId="0">
      <selection activeCell="AI19" sqref="AI19"/>
    </sheetView>
  </sheetViews>
  <sheetFormatPr defaultRowHeight="15"/>
  <cols>
    <col min="1" max="1" width="1.5703125" customWidth="1"/>
    <col min="2" max="11" width="7.28515625" customWidth="1"/>
    <col min="14" max="17" width="5.7109375" customWidth="1"/>
  </cols>
  <sheetData>
    <row r="1" spans="2:28">
      <c r="N1" s="55" t="s">
        <v>3</v>
      </c>
      <c r="O1" s="56"/>
      <c r="P1" s="55" t="s">
        <v>4</v>
      </c>
      <c r="Q1" s="56"/>
      <c r="V1" s="55" t="s">
        <v>3</v>
      </c>
      <c r="W1" s="56"/>
      <c r="X1" s="55" t="s">
        <v>4</v>
      </c>
      <c r="Y1" s="56"/>
      <c r="AB1" t="s">
        <v>5</v>
      </c>
    </row>
    <row r="2" spans="2:28">
      <c r="B2" s="1">
        <v>84</v>
      </c>
      <c r="C2" s="1">
        <v>90</v>
      </c>
      <c r="D2" s="1">
        <v>86</v>
      </c>
      <c r="E2" s="1">
        <v>93</v>
      </c>
      <c r="F2" s="1">
        <v>101</v>
      </c>
      <c r="G2" s="1">
        <v>100</v>
      </c>
      <c r="H2" s="1">
        <v>79</v>
      </c>
      <c r="I2" s="1">
        <v>74</v>
      </c>
      <c r="J2" s="1">
        <v>101</v>
      </c>
      <c r="K2" s="1">
        <v>98</v>
      </c>
      <c r="N2" s="2">
        <v>74</v>
      </c>
      <c r="O2" s="3"/>
      <c r="P2" s="2">
        <f t="array" ref="P2:P50">FREQUENCY(B2:K11,N2:N50)</f>
        <v>1</v>
      </c>
      <c r="Q2" s="3"/>
      <c r="S2" s="9">
        <f>P2/100</f>
        <v>0.01</v>
      </c>
      <c r="T2" s="8">
        <v>0.01</v>
      </c>
      <c r="V2" s="12">
        <v>74</v>
      </c>
      <c r="W2" s="8"/>
      <c r="X2" s="13">
        <f t="array" ref="X2:X10">FREQUENCY(B2:K11,V2:V10)</f>
        <v>1</v>
      </c>
      <c r="Y2" s="8"/>
      <c r="Z2">
        <f>X2/100</f>
        <v>0.01</v>
      </c>
      <c r="AA2">
        <v>0.01</v>
      </c>
      <c r="AB2">
        <f>(V2+V3)/2</f>
        <v>77</v>
      </c>
    </row>
    <row r="3" spans="2:28">
      <c r="B3" s="1">
        <v>119</v>
      </c>
      <c r="C3" s="1">
        <v>121</v>
      </c>
      <c r="D3" s="1">
        <v>93</v>
      </c>
      <c r="E3" s="1">
        <v>100</v>
      </c>
      <c r="F3" s="1">
        <v>99</v>
      </c>
      <c r="G3" s="1">
        <v>87</v>
      </c>
      <c r="H3" s="1">
        <v>79</v>
      </c>
      <c r="I3" s="1">
        <v>96</v>
      </c>
      <c r="J3" s="1">
        <v>91</v>
      </c>
      <c r="K3" s="1">
        <v>90</v>
      </c>
      <c r="N3" s="2">
        <v>80</v>
      </c>
      <c r="O3" s="3"/>
      <c r="P3" s="2">
        <v>2</v>
      </c>
      <c r="Q3" s="3"/>
      <c r="S3" s="10">
        <f t="shared" ref="S3:S50" si="0">P3/100</f>
        <v>0.02</v>
      </c>
      <c r="T3" s="3">
        <f>S3+T2</f>
        <v>0.03</v>
      </c>
      <c r="V3" s="2">
        <v>80</v>
      </c>
      <c r="W3" s="3"/>
      <c r="X3" s="7">
        <v>2</v>
      </c>
      <c r="Y3" s="3"/>
      <c r="Z3">
        <f t="shared" ref="Z3:Z10" si="1">X3/100</f>
        <v>0.02</v>
      </c>
      <c r="AA3">
        <f>Z3+AA2</f>
        <v>0.03</v>
      </c>
      <c r="AB3">
        <f t="shared" ref="AB3:AB9" si="2">(V3+V4)/2</f>
        <v>83</v>
      </c>
    </row>
    <row r="4" spans="2:28">
      <c r="B4" s="1">
        <v>120</v>
      </c>
      <c r="C4" s="1">
        <v>100</v>
      </c>
      <c r="D4" s="1">
        <v>122</v>
      </c>
      <c r="E4" s="1">
        <v>96</v>
      </c>
      <c r="F4" s="1">
        <v>86</v>
      </c>
      <c r="G4" s="1">
        <v>115</v>
      </c>
      <c r="H4" s="1">
        <v>110</v>
      </c>
      <c r="I4" s="1">
        <v>94</v>
      </c>
      <c r="J4" s="1">
        <v>87</v>
      </c>
      <c r="K4" s="1">
        <v>103</v>
      </c>
      <c r="N4" s="2">
        <v>86</v>
      </c>
      <c r="O4" s="3"/>
      <c r="P4" s="2">
        <v>2</v>
      </c>
      <c r="Q4" s="3"/>
      <c r="S4" s="10">
        <f t="shared" si="0"/>
        <v>0.02</v>
      </c>
      <c r="T4" s="3">
        <f t="shared" ref="T4:T49" si="3">S4+T3</f>
        <v>0.05</v>
      </c>
      <c r="V4" s="2">
        <v>86</v>
      </c>
      <c r="W4" s="3"/>
      <c r="X4" s="7">
        <v>6</v>
      </c>
      <c r="Y4" s="3"/>
      <c r="Z4">
        <f t="shared" si="1"/>
        <v>0.06</v>
      </c>
      <c r="AA4">
        <f t="shared" ref="AA4:AA10" si="4">Z4+AA3</f>
        <v>0.09</v>
      </c>
      <c r="AB4">
        <f t="shared" si="2"/>
        <v>89</v>
      </c>
    </row>
    <row r="5" spans="2:28">
      <c r="B5" s="1">
        <v>89</v>
      </c>
      <c r="C5" s="1">
        <v>100</v>
      </c>
      <c r="D5" s="1">
        <v>87</v>
      </c>
      <c r="E5" s="1">
        <v>94</v>
      </c>
      <c r="F5" s="1">
        <v>92</v>
      </c>
      <c r="G5" s="1">
        <v>91</v>
      </c>
      <c r="H5" s="1">
        <v>87</v>
      </c>
      <c r="I5" s="1">
        <v>93</v>
      </c>
      <c r="J5" s="1">
        <v>97</v>
      </c>
      <c r="K5" s="1">
        <v>98</v>
      </c>
      <c r="N5" s="2">
        <v>92</v>
      </c>
      <c r="O5" s="3"/>
      <c r="P5" s="2">
        <v>2</v>
      </c>
      <c r="Q5" s="3"/>
      <c r="S5" s="10">
        <f t="shared" si="0"/>
        <v>0.02</v>
      </c>
      <c r="T5" s="3">
        <f t="shared" si="3"/>
        <v>7.0000000000000007E-2</v>
      </c>
      <c r="V5" s="2">
        <v>92</v>
      </c>
      <c r="W5" s="3"/>
      <c r="X5" s="7">
        <v>17</v>
      </c>
      <c r="Y5" s="3"/>
      <c r="Z5">
        <f t="shared" si="1"/>
        <v>0.17</v>
      </c>
      <c r="AA5">
        <f t="shared" si="4"/>
        <v>0.26</v>
      </c>
      <c r="AB5">
        <f t="shared" si="2"/>
        <v>95</v>
      </c>
    </row>
    <row r="6" spans="2:28">
      <c r="B6" s="1">
        <v>101</v>
      </c>
      <c r="C6" s="1">
        <v>100</v>
      </c>
      <c r="D6" s="1">
        <v>121</v>
      </c>
      <c r="E6" s="1">
        <v>98</v>
      </c>
      <c r="F6" s="1">
        <v>115</v>
      </c>
      <c r="G6" s="1">
        <v>117</v>
      </c>
      <c r="H6" s="1">
        <v>96</v>
      </c>
      <c r="I6" s="1">
        <v>94</v>
      </c>
      <c r="J6" s="1">
        <v>104</v>
      </c>
      <c r="K6" s="1">
        <v>111</v>
      </c>
      <c r="N6" s="2">
        <v>98</v>
      </c>
      <c r="O6" s="3"/>
      <c r="P6" s="2">
        <v>5</v>
      </c>
      <c r="Q6" s="3"/>
      <c r="S6" s="10">
        <f t="shared" si="0"/>
        <v>0.05</v>
      </c>
      <c r="T6" s="3">
        <f t="shared" si="3"/>
        <v>0.12000000000000001</v>
      </c>
      <c r="V6" s="2">
        <v>98</v>
      </c>
      <c r="W6" s="3"/>
      <c r="X6" s="7">
        <v>22</v>
      </c>
      <c r="Y6" s="3"/>
      <c r="Z6">
        <f t="shared" si="1"/>
        <v>0.22</v>
      </c>
      <c r="AA6">
        <f t="shared" si="4"/>
        <v>0.48</v>
      </c>
      <c r="AB6">
        <f t="shared" si="2"/>
        <v>101</v>
      </c>
    </row>
    <row r="7" spans="2:28">
      <c r="B7" s="1">
        <v>114</v>
      </c>
      <c r="C7" s="1">
        <v>98</v>
      </c>
      <c r="D7" s="1">
        <v>95</v>
      </c>
      <c r="E7" s="1">
        <v>100</v>
      </c>
      <c r="F7" s="1">
        <v>114</v>
      </c>
      <c r="G7" s="1">
        <v>81</v>
      </c>
      <c r="H7" s="1">
        <v>110</v>
      </c>
      <c r="I7" s="1">
        <v>99</v>
      </c>
      <c r="J7" s="1">
        <v>90</v>
      </c>
      <c r="K7" s="1">
        <v>96</v>
      </c>
      <c r="N7" s="2">
        <v>104</v>
      </c>
      <c r="O7" s="3"/>
      <c r="P7" s="2">
        <v>2</v>
      </c>
      <c r="Q7" s="3"/>
      <c r="S7" s="10">
        <f t="shared" si="0"/>
        <v>0.02</v>
      </c>
      <c r="T7" s="3">
        <f t="shared" si="3"/>
        <v>0.14000000000000001</v>
      </c>
      <c r="V7" s="2">
        <v>104</v>
      </c>
      <c r="W7" s="3"/>
      <c r="X7" s="7">
        <v>22</v>
      </c>
      <c r="Y7" s="3"/>
      <c r="Z7">
        <f t="shared" si="1"/>
        <v>0.22</v>
      </c>
      <c r="AA7">
        <f t="shared" si="4"/>
        <v>0.7</v>
      </c>
      <c r="AB7">
        <f t="shared" si="2"/>
        <v>107</v>
      </c>
    </row>
    <row r="8" spans="2:28">
      <c r="B8" s="1">
        <v>94</v>
      </c>
      <c r="C8" s="1">
        <v>107</v>
      </c>
      <c r="D8" s="1">
        <v>101</v>
      </c>
      <c r="E8" s="1">
        <v>88</v>
      </c>
      <c r="F8" s="1">
        <v>98</v>
      </c>
      <c r="G8" s="1">
        <v>91</v>
      </c>
      <c r="H8" s="1">
        <v>99</v>
      </c>
      <c r="I8" s="1">
        <v>117</v>
      </c>
      <c r="J8" s="1">
        <v>102</v>
      </c>
      <c r="K8" s="1">
        <v>89</v>
      </c>
      <c r="N8" s="2">
        <v>110</v>
      </c>
      <c r="O8" s="3"/>
      <c r="P8" s="2">
        <v>4</v>
      </c>
      <c r="Q8" s="3"/>
      <c r="S8" s="10">
        <f t="shared" si="0"/>
        <v>0.04</v>
      </c>
      <c r="T8" s="3">
        <f t="shared" si="3"/>
        <v>0.18000000000000002</v>
      </c>
      <c r="V8" s="2">
        <v>110</v>
      </c>
      <c r="W8" s="3"/>
      <c r="X8" s="7">
        <v>14</v>
      </c>
      <c r="Y8" s="3"/>
      <c r="Z8">
        <f t="shared" si="1"/>
        <v>0.14000000000000001</v>
      </c>
      <c r="AA8">
        <f t="shared" si="4"/>
        <v>0.84</v>
      </c>
      <c r="AB8">
        <f t="shared" si="2"/>
        <v>113</v>
      </c>
    </row>
    <row r="9" spans="2:28">
      <c r="B9" s="1">
        <v>111</v>
      </c>
      <c r="C9" s="1">
        <v>121</v>
      </c>
      <c r="D9" s="1">
        <v>99</v>
      </c>
      <c r="E9" s="1">
        <v>101</v>
      </c>
      <c r="F9" s="1">
        <v>91</v>
      </c>
      <c r="G9" s="1">
        <v>92</v>
      </c>
      <c r="H9" s="1">
        <v>81</v>
      </c>
      <c r="I9" s="1">
        <v>93</v>
      </c>
      <c r="J9" s="1">
        <v>105</v>
      </c>
      <c r="K9" s="1">
        <v>110</v>
      </c>
      <c r="N9" s="2">
        <v>116</v>
      </c>
      <c r="O9" s="3"/>
      <c r="P9" s="2">
        <v>0</v>
      </c>
      <c r="Q9" s="3"/>
      <c r="S9" s="10">
        <f t="shared" si="0"/>
        <v>0</v>
      </c>
      <c r="T9" s="3">
        <f t="shared" si="3"/>
        <v>0.18000000000000002</v>
      </c>
      <c r="V9" s="2">
        <v>116</v>
      </c>
      <c r="W9" s="3"/>
      <c r="X9" s="7">
        <v>7</v>
      </c>
      <c r="Y9" s="3"/>
      <c r="Z9">
        <f t="shared" si="1"/>
        <v>7.0000000000000007E-2</v>
      </c>
      <c r="AA9">
        <f t="shared" si="4"/>
        <v>0.90999999999999992</v>
      </c>
      <c r="AB9">
        <f t="shared" si="2"/>
        <v>119</v>
      </c>
    </row>
    <row r="10" spans="2:28">
      <c r="B10" s="1">
        <v>104</v>
      </c>
      <c r="C10" s="1">
        <v>83</v>
      </c>
      <c r="D10" s="1">
        <v>107</v>
      </c>
      <c r="E10" s="1">
        <v>106</v>
      </c>
      <c r="F10" s="1">
        <v>97</v>
      </c>
      <c r="G10" s="1">
        <v>109</v>
      </c>
      <c r="H10" s="1">
        <v>101</v>
      </c>
      <c r="I10" s="1">
        <v>103</v>
      </c>
      <c r="J10" s="1">
        <v>106</v>
      </c>
      <c r="K10" s="1">
        <v>119</v>
      </c>
      <c r="N10" s="2">
        <v>122</v>
      </c>
      <c r="O10" s="3"/>
      <c r="P10" s="2">
        <v>1</v>
      </c>
      <c r="Q10" s="3"/>
      <c r="S10" s="10">
        <f t="shared" si="0"/>
        <v>0.01</v>
      </c>
      <c r="T10" s="3">
        <f t="shared" si="3"/>
        <v>0.19000000000000003</v>
      </c>
      <c r="V10" s="4">
        <v>122</v>
      </c>
      <c r="W10" s="5"/>
      <c r="X10" s="14">
        <v>9</v>
      </c>
      <c r="Y10" s="5"/>
      <c r="Z10">
        <f t="shared" si="1"/>
        <v>0.09</v>
      </c>
      <c r="AA10">
        <f t="shared" si="4"/>
        <v>0.99999999999999989</v>
      </c>
      <c r="AB10">
        <v>122</v>
      </c>
    </row>
    <row r="11" spans="2:28">
      <c r="B11" s="1">
        <v>109</v>
      </c>
      <c r="C11" s="1">
        <v>114</v>
      </c>
      <c r="D11" s="1">
        <v>94</v>
      </c>
      <c r="E11" s="1">
        <v>108</v>
      </c>
      <c r="F11" s="1">
        <v>107</v>
      </c>
      <c r="G11" s="1">
        <v>95</v>
      </c>
      <c r="H11" s="1">
        <v>105</v>
      </c>
      <c r="I11" s="1">
        <v>110</v>
      </c>
      <c r="J11" s="1">
        <v>102</v>
      </c>
      <c r="K11" s="1">
        <v>87</v>
      </c>
      <c r="N11" s="2">
        <v>83</v>
      </c>
      <c r="O11" s="3"/>
      <c r="P11" s="2">
        <v>3</v>
      </c>
      <c r="Q11" s="3"/>
      <c r="S11" s="10">
        <f t="shared" si="0"/>
        <v>0.03</v>
      </c>
      <c r="T11" s="3">
        <f t="shared" si="3"/>
        <v>0.22000000000000003</v>
      </c>
    </row>
    <row r="12" spans="2:28">
      <c r="N12" s="2">
        <v>84</v>
      </c>
      <c r="O12" s="3"/>
      <c r="P12" s="2">
        <v>1</v>
      </c>
      <c r="Q12" s="3"/>
      <c r="S12" s="10">
        <f t="shared" si="0"/>
        <v>0.01</v>
      </c>
      <c r="T12" s="3">
        <f t="shared" si="3"/>
        <v>0.23000000000000004</v>
      </c>
    </row>
    <row r="13" spans="2:28">
      <c r="B13" s="58" t="s">
        <v>0</v>
      </c>
      <c r="C13" s="58"/>
      <c r="D13" s="58"/>
      <c r="E13" s="58"/>
      <c r="F13" s="58"/>
      <c r="G13" s="58"/>
      <c r="H13" s="1">
        <f>COUNT(B2:K11)</f>
        <v>100</v>
      </c>
      <c r="N13" s="2">
        <v>85</v>
      </c>
      <c r="O13" s="3"/>
      <c r="P13" s="2">
        <v>0</v>
      </c>
      <c r="Q13" s="3"/>
      <c r="S13" s="10">
        <f t="shared" si="0"/>
        <v>0</v>
      </c>
      <c r="T13" s="3">
        <f t="shared" si="3"/>
        <v>0.23000000000000004</v>
      </c>
    </row>
    <row r="14" spans="2:28">
      <c r="B14" s="59" t="s">
        <v>1</v>
      </c>
      <c r="C14" s="59"/>
      <c r="D14" s="59"/>
      <c r="E14" s="59"/>
      <c r="F14" s="59"/>
      <c r="G14" s="59"/>
      <c r="H14" s="1">
        <f>MIN(B2:K11)</f>
        <v>74</v>
      </c>
      <c r="N14" s="2">
        <v>86</v>
      </c>
      <c r="O14" s="3"/>
      <c r="P14" s="2">
        <v>0</v>
      </c>
      <c r="Q14" s="3"/>
      <c r="S14" s="10">
        <f t="shared" si="0"/>
        <v>0</v>
      </c>
      <c r="T14" s="3">
        <f t="shared" si="3"/>
        <v>0.23000000000000004</v>
      </c>
    </row>
    <row r="15" spans="2:28">
      <c r="B15" s="59" t="s">
        <v>2</v>
      </c>
      <c r="C15" s="59"/>
      <c r="D15" s="59"/>
      <c r="E15" s="59"/>
      <c r="F15" s="59"/>
      <c r="G15" s="59"/>
      <c r="H15" s="1">
        <f>MAX(B2:K11)</f>
        <v>122</v>
      </c>
      <c r="N15" s="2">
        <v>87</v>
      </c>
      <c r="O15" s="3"/>
      <c r="P15" s="2">
        <v>5</v>
      </c>
      <c r="Q15" s="3"/>
      <c r="S15" s="10">
        <f t="shared" si="0"/>
        <v>0.05</v>
      </c>
      <c r="T15" s="3">
        <f t="shared" si="3"/>
        <v>0.28000000000000003</v>
      </c>
    </row>
    <row r="16" spans="2:28">
      <c r="N16" s="2">
        <v>88</v>
      </c>
      <c r="O16" s="3"/>
      <c r="P16" s="2">
        <v>1</v>
      </c>
      <c r="Q16" s="3"/>
      <c r="S16" s="10">
        <f t="shared" si="0"/>
        <v>0.01</v>
      </c>
      <c r="T16" s="3">
        <f t="shared" si="3"/>
        <v>0.29000000000000004</v>
      </c>
    </row>
    <row r="17" spans="7:20">
      <c r="G17" s="57"/>
      <c r="H17" s="57"/>
      <c r="I17" s="57"/>
      <c r="J17" s="57"/>
      <c r="K17" s="7"/>
      <c r="N17" s="2">
        <v>89</v>
      </c>
      <c r="O17" s="3"/>
      <c r="P17" s="2">
        <v>2</v>
      </c>
      <c r="Q17" s="3"/>
      <c r="S17" s="10">
        <f t="shared" si="0"/>
        <v>0.02</v>
      </c>
      <c r="T17" s="3">
        <f t="shared" si="3"/>
        <v>0.31000000000000005</v>
      </c>
    </row>
    <row r="18" spans="7:20">
      <c r="G18" s="7"/>
      <c r="H18" s="7"/>
      <c r="I18" s="7"/>
      <c r="J18" s="7"/>
      <c r="K18" s="7"/>
      <c r="N18" s="2">
        <v>90</v>
      </c>
      <c r="O18" s="3"/>
      <c r="P18" s="2">
        <v>3</v>
      </c>
      <c r="Q18" s="3"/>
      <c r="S18" s="10">
        <f t="shared" si="0"/>
        <v>0.03</v>
      </c>
      <c r="T18" s="3">
        <f t="shared" si="3"/>
        <v>0.34000000000000008</v>
      </c>
    </row>
    <row r="19" spans="7:20">
      <c r="G19" s="7"/>
      <c r="H19" s="7"/>
      <c r="I19" s="7"/>
      <c r="J19" s="7"/>
      <c r="K19" s="7"/>
      <c r="N19" s="2">
        <v>91</v>
      </c>
      <c r="O19" s="3"/>
      <c r="P19" s="2">
        <v>4</v>
      </c>
      <c r="Q19" s="3"/>
      <c r="S19" s="10">
        <f t="shared" si="0"/>
        <v>0.04</v>
      </c>
      <c r="T19" s="3">
        <f t="shared" si="3"/>
        <v>0.38000000000000006</v>
      </c>
    </row>
    <row r="20" spans="7:20">
      <c r="G20" s="7"/>
      <c r="H20" s="7"/>
      <c r="I20" s="7"/>
      <c r="J20" s="7"/>
      <c r="K20" s="7"/>
      <c r="N20" s="2">
        <v>92</v>
      </c>
      <c r="O20" s="3"/>
      <c r="P20" s="2">
        <v>0</v>
      </c>
      <c r="Q20" s="3"/>
      <c r="S20" s="10">
        <f t="shared" si="0"/>
        <v>0</v>
      </c>
      <c r="T20" s="3">
        <f t="shared" si="3"/>
        <v>0.38000000000000006</v>
      </c>
    </row>
    <row r="21" spans="7:20">
      <c r="G21" s="7"/>
      <c r="H21" s="7"/>
      <c r="I21" s="7"/>
      <c r="J21" s="7"/>
      <c r="K21" s="7"/>
      <c r="N21" s="2">
        <v>93</v>
      </c>
      <c r="O21" s="3"/>
      <c r="P21" s="2">
        <v>4</v>
      </c>
      <c r="Q21" s="3"/>
      <c r="S21" s="10">
        <f t="shared" si="0"/>
        <v>0.04</v>
      </c>
      <c r="T21" s="3">
        <f t="shared" si="3"/>
        <v>0.42000000000000004</v>
      </c>
    </row>
    <row r="22" spans="7:20">
      <c r="G22" s="7"/>
      <c r="H22" s="7"/>
      <c r="I22" s="7"/>
      <c r="J22" s="7"/>
      <c r="K22" s="7"/>
      <c r="N22" s="2">
        <v>94</v>
      </c>
      <c r="O22" s="3"/>
      <c r="P22" s="2">
        <v>5</v>
      </c>
      <c r="Q22" s="3"/>
      <c r="S22" s="10">
        <f t="shared" si="0"/>
        <v>0.05</v>
      </c>
      <c r="T22" s="3">
        <f t="shared" si="3"/>
        <v>0.47000000000000003</v>
      </c>
    </row>
    <row r="23" spans="7:20">
      <c r="G23" s="7"/>
      <c r="H23" s="7"/>
      <c r="I23" s="7"/>
      <c r="J23" s="7"/>
      <c r="K23" s="7"/>
      <c r="N23" s="2">
        <v>95</v>
      </c>
      <c r="O23" s="3"/>
      <c r="P23" s="2">
        <v>2</v>
      </c>
      <c r="Q23" s="3"/>
      <c r="S23" s="10">
        <f t="shared" si="0"/>
        <v>0.02</v>
      </c>
      <c r="T23" s="3">
        <f t="shared" si="3"/>
        <v>0.49000000000000005</v>
      </c>
    </row>
    <row r="24" spans="7:20">
      <c r="G24" s="7"/>
      <c r="H24" s="7"/>
      <c r="I24" s="7"/>
      <c r="J24" s="7"/>
      <c r="K24" s="7"/>
      <c r="N24" s="2">
        <v>96</v>
      </c>
      <c r="O24" s="3"/>
      <c r="P24" s="2">
        <v>4</v>
      </c>
      <c r="Q24" s="3"/>
      <c r="S24" s="10">
        <f t="shared" si="0"/>
        <v>0.04</v>
      </c>
      <c r="T24" s="3">
        <f t="shared" si="3"/>
        <v>0.53</v>
      </c>
    </row>
    <row r="25" spans="7:20">
      <c r="G25" s="7"/>
      <c r="H25" s="7"/>
      <c r="I25" s="7"/>
      <c r="J25" s="7"/>
      <c r="K25" s="7"/>
      <c r="N25" s="2">
        <v>97</v>
      </c>
      <c r="O25" s="3"/>
      <c r="P25" s="2">
        <v>2</v>
      </c>
      <c r="Q25" s="3"/>
      <c r="S25" s="10">
        <f t="shared" si="0"/>
        <v>0.02</v>
      </c>
      <c r="T25" s="3">
        <f t="shared" si="3"/>
        <v>0.55000000000000004</v>
      </c>
    </row>
    <row r="26" spans="7:20">
      <c r="G26" s="7"/>
      <c r="H26" s="7"/>
      <c r="I26" s="7"/>
      <c r="J26" s="7"/>
      <c r="K26" s="7"/>
      <c r="N26" s="2">
        <v>98</v>
      </c>
      <c r="O26" s="3"/>
      <c r="P26" s="2">
        <v>0</v>
      </c>
      <c r="Q26" s="3"/>
      <c r="S26" s="10">
        <f t="shared" si="0"/>
        <v>0</v>
      </c>
      <c r="T26" s="3">
        <f t="shared" si="3"/>
        <v>0.55000000000000004</v>
      </c>
    </row>
    <row r="27" spans="7:20">
      <c r="G27" s="7"/>
      <c r="H27" s="7"/>
      <c r="I27" s="7"/>
      <c r="J27" s="7"/>
      <c r="K27" s="7"/>
      <c r="N27" s="2">
        <v>99</v>
      </c>
      <c r="O27" s="3"/>
      <c r="P27" s="2">
        <v>4</v>
      </c>
      <c r="Q27" s="3"/>
      <c r="S27" s="10">
        <f t="shared" si="0"/>
        <v>0.04</v>
      </c>
      <c r="T27" s="3">
        <f t="shared" si="3"/>
        <v>0.59000000000000008</v>
      </c>
    </row>
    <row r="28" spans="7:20">
      <c r="G28" s="7"/>
      <c r="H28" s="7"/>
      <c r="I28" s="7"/>
      <c r="J28" s="7"/>
      <c r="K28" s="7"/>
      <c r="N28" s="2">
        <v>100</v>
      </c>
      <c r="O28" s="3"/>
      <c r="P28" s="2">
        <v>6</v>
      </c>
      <c r="Q28" s="3"/>
      <c r="S28" s="10">
        <f t="shared" si="0"/>
        <v>0.06</v>
      </c>
      <c r="T28" s="3">
        <f t="shared" si="3"/>
        <v>0.65000000000000013</v>
      </c>
    </row>
    <row r="29" spans="7:20">
      <c r="G29" s="7"/>
      <c r="H29" s="7"/>
      <c r="I29" s="7"/>
      <c r="J29" s="7"/>
      <c r="K29" s="7"/>
      <c r="N29" s="2">
        <v>101</v>
      </c>
      <c r="O29" s="3"/>
      <c r="P29" s="2">
        <v>6</v>
      </c>
      <c r="Q29" s="3"/>
      <c r="S29" s="10">
        <f t="shared" si="0"/>
        <v>0.06</v>
      </c>
      <c r="T29" s="3">
        <f t="shared" si="3"/>
        <v>0.71000000000000019</v>
      </c>
    </row>
    <row r="30" spans="7:20">
      <c r="G30" s="7"/>
      <c r="H30" s="7"/>
      <c r="I30" s="7"/>
      <c r="J30" s="7"/>
      <c r="K30" s="7"/>
      <c r="N30" s="2">
        <v>102</v>
      </c>
      <c r="O30" s="3"/>
      <c r="P30" s="2">
        <v>2</v>
      </c>
      <c r="Q30" s="3"/>
      <c r="S30" s="10">
        <f t="shared" si="0"/>
        <v>0.02</v>
      </c>
      <c r="T30" s="3">
        <f t="shared" si="3"/>
        <v>0.7300000000000002</v>
      </c>
    </row>
    <row r="31" spans="7:20">
      <c r="G31" s="7"/>
      <c r="H31" s="7"/>
      <c r="I31" s="7"/>
      <c r="J31" s="7"/>
      <c r="K31" s="7"/>
      <c r="N31" s="2">
        <v>103</v>
      </c>
      <c r="O31" s="3"/>
      <c r="P31" s="2">
        <v>2</v>
      </c>
      <c r="Q31" s="3"/>
      <c r="S31" s="10">
        <f t="shared" si="0"/>
        <v>0.02</v>
      </c>
      <c r="T31" s="3">
        <f t="shared" si="3"/>
        <v>0.75000000000000022</v>
      </c>
    </row>
    <row r="32" spans="7:20">
      <c r="G32" s="7"/>
      <c r="H32" s="7"/>
      <c r="I32" s="7"/>
      <c r="J32" s="7"/>
      <c r="K32" s="7"/>
      <c r="N32" s="2">
        <v>104</v>
      </c>
      <c r="O32" s="3"/>
      <c r="P32" s="2">
        <v>0</v>
      </c>
      <c r="Q32" s="3"/>
      <c r="S32" s="10">
        <f t="shared" si="0"/>
        <v>0</v>
      </c>
      <c r="T32" s="3">
        <f t="shared" si="3"/>
        <v>0.75000000000000022</v>
      </c>
    </row>
    <row r="33" spans="7:20">
      <c r="G33" s="7"/>
      <c r="H33" s="7"/>
      <c r="I33" s="7"/>
      <c r="J33" s="7"/>
      <c r="K33" s="7"/>
      <c r="N33" s="2">
        <v>105</v>
      </c>
      <c r="O33" s="3"/>
      <c r="P33" s="2">
        <v>2</v>
      </c>
      <c r="Q33" s="3"/>
      <c r="S33" s="10">
        <f t="shared" si="0"/>
        <v>0.02</v>
      </c>
      <c r="T33" s="3">
        <f t="shared" si="3"/>
        <v>0.77000000000000024</v>
      </c>
    </row>
    <row r="34" spans="7:20">
      <c r="G34" s="7"/>
      <c r="H34" s="7"/>
      <c r="I34" s="7"/>
      <c r="J34" s="7"/>
      <c r="K34" s="7"/>
      <c r="N34" s="2">
        <v>106</v>
      </c>
      <c r="O34" s="3"/>
      <c r="P34" s="2">
        <v>2</v>
      </c>
      <c r="Q34" s="3"/>
      <c r="S34" s="10">
        <f t="shared" si="0"/>
        <v>0.02</v>
      </c>
      <c r="T34" s="3">
        <f t="shared" si="3"/>
        <v>0.79000000000000026</v>
      </c>
    </row>
    <row r="35" spans="7:20">
      <c r="G35" s="7"/>
      <c r="H35" s="7"/>
      <c r="I35" s="7"/>
      <c r="J35" s="7"/>
      <c r="K35" s="7"/>
      <c r="N35" s="2">
        <v>107</v>
      </c>
      <c r="O35" s="3"/>
      <c r="P35" s="2">
        <v>3</v>
      </c>
      <c r="Q35" s="3"/>
      <c r="S35" s="10">
        <f t="shared" si="0"/>
        <v>0.03</v>
      </c>
      <c r="T35" s="3">
        <f t="shared" si="3"/>
        <v>0.82000000000000028</v>
      </c>
    </row>
    <row r="36" spans="7:20">
      <c r="G36" s="7"/>
      <c r="H36" s="7"/>
      <c r="I36" s="7"/>
      <c r="J36" s="7"/>
      <c r="K36" s="7"/>
      <c r="N36" s="2">
        <v>108</v>
      </c>
      <c r="O36" s="3"/>
      <c r="P36" s="2">
        <v>1</v>
      </c>
      <c r="Q36" s="3"/>
      <c r="S36" s="10">
        <f t="shared" si="0"/>
        <v>0.01</v>
      </c>
      <c r="T36" s="3">
        <f t="shared" si="3"/>
        <v>0.83000000000000029</v>
      </c>
    </row>
    <row r="37" spans="7:20">
      <c r="G37" s="7"/>
      <c r="H37" s="7"/>
      <c r="I37" s="7"/>
      <c r="J37" s="7"/>
      <c r="K37" s="7"/>
      <c r="N37" s="2">
        <v>109</v>
      </c>
      <c r="O37" s="3"/>
      <c r="P37" s="2">
        <v>2</v>
      </c>
      <c r="Q37" s="3"/>
      <c r="S37" s="10">
        <f t="shared" si="0"/>
        <v>0.02</v>
      </c>
      <c r="T37" s="3">
        <f t="shared" si="3"/>
        <v>0.85000000000000031</v>
      </c>
    </row>
    <row r="38" spans="7:20">
      <c r="G38" s="7"/>
      <c r="H38" s="7"/>
      <c r="I38" s="7"/>
      <c r="J38" s="7"/>
      <c r="K38" s="7"/>
      <c r="N38" s="2">
        <v>110</v>
      </c>
      <c r="O38" s="3"/>
      <c r="P38" s="2">
        <v>0</v>
      </c>
      <c r="Q38" s="3"/>
      <c r="S38" s="10">
        <f t="shared" si="0"/>
        <v>0</v>
      </c>
      <c r="T38" s="3">
        <f t="shared" si="3"/>
        <v>0.85000000000000031</v>
      </c>
    </row>
    <row r="39" spans="7:20">
      <c r="N39" s="2">
        <v>111</v>
      </c>
      <c r="O39" s="3"/>
      <c r="P39" s="2">
        <v>2</v>
      </c>
      <c r="Q39" s="3"/>
      <c r="S39" s="10">
        <f t="shared" si="0"/>
        <v>0.02</v>
      </c>
      <c r="T39" s="3">
        <f t="shared" si="3"/>
        <v>0.87000000000000033</v>
      </c>
    </row>
    <row r="40" spans="7:20">
      <c r="N40" s="2">
        <v>112</v>
      </c>
      <c r="O40" s="3"/>
      <c r="P40" s="2">
        <v>0</v>
      </c>
      <c r="Q40" s="3"/>
      <c r="S40" s="10">
        <f t="shared" si="0"/>
        <v>0</v>
      </c>
      <c r="T40" s="3">
        <f t="shared" si="3"/>
        <v>0.87000000000000033</v>
      </c>
    </row>
    <row r="41" spans="7:20">
      <c r="N41" s="2">
        <v>113</v>
      </c>
      <c r="O41" s="3"/>
      <c r="P41" s="2">
        <v>0</v>
      </c>
      <c r="Q41" s="3"/>
      <c r="S41" s="10">
        <f t="shared" si="0"/>
        <v>0</v>
      </c>
      <c r="T41" s="3">
        <f t="shared" si="3"/>
        <v>0.87000000000000033</v>
      </c>
    </row>
    <row r="42" spans="7:20">
      <c r="N42" s="2">
        <v>114</v>
      </c>
      <c r="O42" s="3"/>
      <c r="P42" s="2">
        <v>3</v>
      </c>
      <c r="Q42" s="3"/>
      <c r="S42" s="10">
        <f t="shared" si="0"/>
        <v>0.03</v>
      </c>
      <c r="T42" s="3">
        <f t="shared" si="3"/>
        <v>0.90000000000000036</v>
      </c>
    </row>
    <row r="43" spans="7:20">
      <c r="N43" s="2">
        <v>115</v>
      </c>
      <c r="O43" s="3"/>
      <c r="P43" s="2">
        <v>2</v>
      </c>
      <c r="Q43" s="3"/>
      <c r="S43" s="10">
        <f t="shared" si="0"/>
        <v>0.02</v>
      </c>
      <c r="T43" s="3">
        <f t="shared" si="3"/>
        <v>0.92000000000000037</v>
      </c>
    </row>
    <row r="44" spans="7:20">
      <c r="N44" s="2">
        <v>116</v>
      </c>
      <c r="O44" s="3"/>
      <c r="P44" s="2">
        <v>0</v>
      </c>
      <c r="Q44" s="3"/>
      <c r="S44" s="10">
        <f t="shared" si="0"/>
        <v>0</v>
      </c>
      <c r="T44" s="3">
        <f t="shared" si="3"/>
        <v>0.92000000000000037</v>
      </c>
    </row>
    <row r="45" spans="7:20">
      <c r="N45" s="2">
        <v>117</v>
      </c>
      <c r="O45" s="3"/>
      <c r="P45" s="2">
        <v>2</v>
      </c>
      <c r="Q45" s="3"/>
      <c r="S45" s="10">
        <f t="shared" si="0"/>
        <v>0.02</v>
      </c>
      <c r="T45" s="3">
        <f t="shared" si="3"/>
        <v>0.94000000000000039</v>
      </c>
    </row>
    <row r="46" spans="7:20">
      <c r="N46" s="2">
        <v>118</v>
      </c>
      <c r="O46" s="3"/>
      <c r="P46" s="2">
        <v>0</v>
      </c>
      <c r="Q46" s="3"/>
      <c r="S46" s="10">
        <f t="shared" si="0"/>
        <v>0</v>
      </c>
      <c r="T46" s="3">
        <f t="shared" si="3"/>
        <v>0.94000000000000039</v>
      </c>
    </row>
    <row r="47" spans="7:20">
      <c r="N47" s="2">
        <v>119</v>
      </c>
      <c r="O47" s="3"/>
      <c r="P47" s="2">
        <v>2</v>
      </c>
      <c r="Q47" s="3"/>
      <c r="S47" s="10">
        <f t="shared" si="0"/>
        <v>0.02</v>
      </c>
      <c r="T47" s="3">
        <f t="shared" si="3"/>
        <v>0.96000000000000041</v>
      </c>
    </row>
    <row r="48" spans="7:20">
      <c r="N48" s="2">
        <v>120</v>
      </c>
      <c r="O48" s="3"/>
      <c r="P48" s="2">
        <v>1</v>
      </c>
      <c r="Q48" s="3"/>
      <c r="S48" s="10">
        <f t="shared" si="0"/>
        <v>0.01</v>
      </c>
      <c r="T48" s="3">
        <f t="shared" si="3"/>
        <v>0.97000000000000042</v>
      </c>
    </row>
    <row r="49" spans="14:22">
      <c r="N49" s="2">
        <v>121</v>
      </c>
      <c r="O49" s="3"/>
      <c r="P49" s="2">
        <v>3</v>
      </c>
      <c r="Q49" s="3"/>
      <c r="S49" s="10">
        <f t="shared" si="0"/>
        <v>0.03</v>
      </c>
      <c r="T49" s="3">
        <f t="shared" si="3"/>
        <v>1.0000000000000004</v>
      </c>
    </row>
    <row r="50" spans="14:22">
      <c r="N50" s="4">
        <v>122</v>
      </c>
      <c r="O50" s="5"/>
      <c r="P50" s="4">
        <v>0</v>
      </c>
      <c r="Q50" s="5"/>
      <c r="S50" s="11">
        <f t="shared" si="0"/>
        <v>0</v>
      </c>
      <c r="T50" s="5"/>
      <c r="V50" s="6">
        <f>SUM(P2:P50)</f>
        <v>100</v>
      </c>
    </row>
  </sheetData>
  <sortState ref="N2:N50">
    <sortCondition ref="N2"/>
  </sortState>
  <mergeCells count="9">
    <mergeCell ref="X1:Y1"/>
    <mergeCell ref="I17:J17"/>
    <mergeCell ref="N1:O1"/>
    <mergeCell ref="P1:Q1"/>
    <mergeCell ref="B13:G13"/>
    <mergeCell ref="B14:G14"/>
    <mergeCell ref="B15:G15"/>
    <mergeCell ref="G17:H17"/>
    <mergeCell ref="V1:W1"/>
  </mergeCells>
  <pageMargins left="0.7" right="0.7" top="0.75" bottom="0.75" header="0.3" footer="0.3"/>
  <pageSetup paperSize="9" orientation="portrait" verticalDpi="12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Лист1!X2:X2</xm:f>
              <xm:sqref>V2</xm:sqref>
            </x14:sparkline>
            <x14:sparkline>
              <xm:f>Лист1!X3:X3</xm:f>
              <xm:sqref>V3</xm:sqref>
            </x14:sparkline>
            <x14:sparkline>
              <xm:f>Лист1!X4:X4</xm:f>
              <xm:sqref>V4</xm:sqref>
            </x14:sparkline>
            <x14:sparkline>
              <xm:f>Лист1!X5:X5</xm:f>
              <xm:sqref>V5</xm:sqref>
            </x14:sparkline>
            <x14:sparkline>
              <xm:f>Лист1!X6:X6</xm:f>
              <xm:sqref>V6</xm:sqref>
            </x14:sparkline>
            <x14:sparkline>
              <xm:f>Лист1!X7:X7</xm:f>
              <xm:sqref>V7</xm:sqref>
            </x14:sparkline>
            <x14:sparkline>
              <xm:f>Лист1!X8:X8</xm:f>
              <xm:sqref>V8</xm:sqref>
            </x14:sparkline>
            <x14:sparkline>
              <xm:f>Лист1!X9:X9</xm:f>
              <xm:sqref>V9</xm:sqref>
            </x14:sparkline>
            <x14:sparkline>
              <xm:f>Лист1!X10:X10</xm:f>
              <xm:sqref>V10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Лист1!I18:I18</xm:f>
              <xm:sqref>G18</xm:sqref>
            </x14:sparkline>
            <x14:sparkline>
              <xm:f>Лист1!I19:I19</xm:f>
              <xm:sqref>G19</xm:sqref>
            </x14:sparkline>
            <x14:sparkline>
              <xm:f>Лист1!I20:I20</xm:f>
              <xm:sqref>G20</xm:sqref>
            </x14:sparkline>
            <x14:sparkline>
              <xm:f>Лист1!I21:I21</xm:f>
              <xm:sqref>G21</xm:sqref>
            </x14:sparkline>
            <x14:sparkline>
              <xm:f>Лист1!I22:I22</xm:f>
              <xm:sqref>G22</xm:sqref>
            </x14:sparkline>
            <x14:sparkline>
              <xm:f>Лист1!I23:I23</xm:f>
              <xm:sqref>G23</xm:sqref>
            </x14:sparkline>
            <x14:sparkline>
              <xm:f>Лист1!I24:I24</xm:f>
              <xm:sqref>G24</xm:sqref>
            </x14:sparkline>
            <x14:sparkline>
              <xm:f>Лист1!I25:I25</xm:f>
              <xm:sqref>G25</xm:sqref>
            </x14:sparkline>
            <x14:sparkline>
              <xm:f>Лист1!I26:I26</xm:f>
              <xm:sqref>G26</xm:sqref>
            </x14:sparkline>
            <x14:sparkline>
              <xm:f>Лист1!I27:I27</xm:f>
              <xm:sqref>G27</xm:sqref>
            </x14:sparkline>
            <x14:sparkline>
              <xm:f>Лист1!I28:I28</xm:f>
              <xm:sqref>G28</xm:sqref>
            </x14:sparkline>
            <x14:sparkline>
              <xm:f>Лист1!I29:I29</xm:f>
              <xm:sqref>G29</xm:sqref>
            </x14:sparkline>
            <x14:sparkline>
              <xm:f>Лист1!I30:I30</xm:f>
              <xm:sqref>G30</xm:sqref>
            </x14:sparkline>
            <x14:sparkline>
              <xm:f>Лист1!I31:I31</xm:f>
              <xm:sqref>G31</xm:sqref>
            </x14:sparkline>
            <x14:sparkline>
              <xm:f>Лист1!I32:I32</xm:f>
              <xm:sqref>G32</xm:sqref>
            </x14:sparkline>
            <x14:sparkline>
              <xm:f>Лист1!I33:I33</xm:f>
              <xm:sqref>G33</xm:sqref>
            </x14:sparkline>
            <x14:sparkline>
              <xm:f>Лист1!I34:I34</xm:f>
              <xm:sqref>G34</xm:sqref>
            </x14:sparkline>
            <x14:sparkline>
              <xm:f>Лист1!I35:I35</xm:f>
              <xm:sqref>G35</xm:sqref>
            </x14:sparkline>
            <x14:sparkline>
              <xm:f>Лист1!I36:I36</xm:f>
              <xm:sqref>G36</xm:sqref>
            </x14:sparkline>
            <x14:sparkline>
              <xm:f>Лист1!I37:I37</xm:f>
              <xm:sqref>G37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Лист1!P2:P2</xm:f>
              <xm:sqref>N2</xm:sqref>
            </x14:sparkline>
            <x14:sparkline>
              <xm:f>Лист1!P3:P3</xm:f>
              <xm:sqref>N3</xm:sqref>
            </x14:sparkline>
            <x14:sparkline>
              <xm:f>Лист1!P4:P4</xm:f>
              <xm:sqref>N4</xm:sqref>
            </x14:sparkline>
            <x14:sparkline>
              <xm:f>Лист1!P5:P5</xm:f>
              <xm:sqref>N5</xm:sqref>
            </x14:sparkline>
            <x14:sparkline>
              <xm:f>Лист1!P6:P6</xm:f>
              <xm:sqref>N6</xm:sqref>
            </x14:sparkline>
            <x14:sparkline>
              <xm:f>Лист1!P7:P7</xm:f>
              <xm:sqref>N7</xm:sqref>
            </x14:sparkline>
            <x14:sparkline>
              <xm:f>Лист1!P8:P8</xm:f>
              <xm:sqref>N8</xm:sqref>
            </x14:sparkline>
            <x14:sparkline>
              <xm:f>Лист1!P9:P9</xm:f>
              <xm:sqref>N9</xm:sqref>
            </x14:sparkline>
            <x14:sparkline>
              <xm:f>Лист1!P10:P10</xm:f>
              <xm:sqref>N10</xm:sqref>
            </x14:sparkline>
            <x14:sparkline>
              <xm:f>Лист1!P11:P11</xm:f>
              <xm:sqref>N11</xm:sqref>
            </x14:sparkline>
            <x14:sparkline>
              <xm:f>Лист1!P12:P12</xm:f>
              <xm:sqref>N12</xm:sqref>
            </x14:sparkline>
            <x14:sparkline>
              <xm:f>Лист1!P13:P13</xm:f>
              <xm:sqref>N13</xm:sqref>
            </x14:sparkline>
            <x14:sparkline>
              <xm:f>Лист1!P14:P14</xm:f>
              <xm:sqref>N14</xm:sqref>
            </x14:sparkline>
            <x14:sparkline>
              <xm:f>Лист1!P15:P15</xm:f>
              <xm:sqref>N15</xm:sqref>
            </x14:sparkline>
            <x14:sparkline>
              <xm:f>Лист1!P16:P16</xm:f>
              <xm:sqref>N16</xm:sqref>
            </x14:sparkline>
            <x14:sparkline>
              <xm:f>Лист1!P17:P17</xm:f>
              <xm:sqref>N17</xm:sqref>
            </x14:sparkline>
            <x14:sparkline>
              <xm:f>Лист1!P18:P18</xm:f>
              <xm:sqref>N18</xm:sqref>
            </x14:sparkline>
            <x14:sparkline>
              <xm:f>Лист1!P19:P19</xm:f>
              <xm:sqref>N19</xm:sqref>
            </x14:sparkline>
            <x14:sparkline>
              <xm:f>Лист1!P20:P20</xm:f>
              <xm:sqref>N20</xm:sqref>
            </x14:sparkline>
            <x14:sparkline>
              <xm:f>Лист1!P21:P21</xm:f>
              <xm:sqref>N21</xm:sqref>
            </x14:sparkline>
            <x14:sparkline>
              <xm:f>Лист1!P22:P22</xm:f>
              <xm:sqref>N22</xm:sqref>
            </x14:sparkline>
            <x14:sparkline>
              <xm:f>Лист1!P23:P23</xm:f>
              <xm:sqref>N23</xm:sqref>
            </x14:sparkline>
            <x14:sparkline>
              <xm:f>Лист1!P24:P24</xm:f>
              <xm:sqref>N24</xm:sqref>
            </x14:sparkline>
            <x14:sparkline>
              <xm:f>Лист1!P25:P25</xm:f>
              <xm:sqref>N25</xm:sqref>
            </x14:sparkline>
            <x14:sparkline>
              <xm:f>Лист1!P26:P26</xm:f>
              <xm:sqref>N26</xm:sqref>
            </x14:sparkline>
            <x14:sparkline>
              <xm:f>Лист1!P27:P27</xm:f>
              <xm:sqref>N27</xm:sqref>
            </x14:sparkline>
            <x14:sparkline>
              <xm:f>Лист1!P28:P28</xm:f>
              <xm:sqref>N28</xm:sqref>
            </x14:sparkline>
            <x14:sparkline>
              <xm:f>Лист1!P29:P29</xm:f>
              <xm:sqref>N29</xm:sqref>
            </x14:sparkline>
            <x14:sparkline>
              <xm:f>Лист1!P30:P30</xm:f>
              <xm:sqref>N30</xm:sqref>
            </x14:sparkline>
            <x14:sparkline>
              <xm:f>Лист1!P31:P31</xm:f>
              <xm:sqref>N31</xm:sqref>
            </x14:sparkline>
            <x14:sparkline>
              <xm:f>Лист1!P32:P32</xm:f>
              <xm:sqref>N32</xm:sqref>
            </x14:sparkline>
            <x14:sparkline>
              <xm:f>Лист1!P33:P33</xm:f>
              <xm:sqref>N33</xm:sqref>
            </x14:sparkline>
            <x14:sparkline>
              <xm:f>Лист1!P34:P34</xm:f>
              <xm:sqref>N34</xm:sqref>
            </x14:sparkline>
            <x14:sparkline>
              <xm:f>Лист1!P35:P35</xm:f>
              <xm:sqref>N35</xm:sqref>
            </x14:sparkline>
            <x14:sparkline>
              <xm:f>Лист1!P36:P36</xm:f>
              <xm:sqref>N36</xm:sqref>
            </x14:sparkline>
            <x14:sparkline>
              <xm:f>Лист1!P37:P37</xm:f>
              <xm:sqref>N37</xm:sqref>
            </x14:sparkline>
            <x14:sparkline>
              <xm:f>Лист1!P38:P38</xm:f>
              <xm:sqref>N38</xm:sqref>
            </x14:sparkline>
            <x14:sparkline>
              <xm:f>Лист1!P39:P39</xm:f>
              <xm:sqref>N39</xm:sqref>
            </x14:sparkline>
            <x14:sparkline>
              <xm:f>Лист1!P40:P40</xm:f>
              <xm:sqref>N40</xm:sqref>
            </x14:sparkline>
            <x14:sparkline>
              <xm:f>Лист1!P41:P41</xm:f>
              <xm:sqref>N41</xm:sqref>
            </x14:sparkline>
            <x14:sparkline>
              <xm:f>Лист1!P42:P42</xm:f>
              <xm:sqref>N42</xm:sqref>
            </x14:sparkline>
            <x14:sparkline>
              <xm:f>Лист1!P43:P43</xm:f>
              <xm:sqref>N43</xm:sqref>
            </x14:sparkline>
            <x14:sparkline>
              <xm:f>Лист1!P44:P44</xm:f>
              <xm:sqref>N44</xm:sqref>
            </x14:sparkline>
            <x14:sparkline>
              <xm:f>Лист1!P45:P45</xm:f>
              <xm:sqref>N45</xm:sqref>
            </x14:sparkline>
            <x14:sparkline>
              <xm:f>Лист1!P46:P46</xm:f>
              <xm:sqref>N46</xm:sqref>
            </x14:sparkline>
            <x14:sparkline>
              <xm:f>Лист1!P47:P47</xm:f>
              <xm:sqref>N47</xm:sqref>
            </x14:sparkline>
            <x14:sparkline>
              <xm:f>Лист1!P48:P48</xm:f>
              <xm:sqref>N48</xm:sqref>
            </x14:sparkline>
            <x14:sparkline>
              <xm:f>Лист1!P49:P49</xm:f>
              <xm:sqref>N49</xm:sqref>
            </x14:sparkline>
            <x14:sparkline>
              <xm:f>Лист1!P50:P50</xm:f>
              <xm:sqref>N50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opLeftCell="A22" workbookViewId="0">
      <selection activeCell="G11" sqref="G11"/>
    </sheetView>
  </sheetViews>
  <sheetFormatPr defaultRowHeight="15"/>
  <sheetData>
    <row r="1" spans="1:10">
      <c r="A1" s="15"/>
      <c r="B1" s="16" t="s">
        <v>9</v>
      </c>
      <c r="C1" s="15"/>
      <c r="D1" s="15"/>
      <c r="E1" s="15"/>
      <c r="F1" s="15"/>
      <c r="G1" s="15"/>
      <c r="H1" s="15"/>
      <c r="I1" s="15"/>
      <c r="J1" s="15"/>
    </row>
    <row r="2" spans="1:10">
      <c r="A2" s="60" t="s">
        <v>6</v>
      </c>
      <c r="B2" s="60"/>
      <c r="C2" s="60"/>
      <c r="D2" s="60"/>
      <c r="E2" s="60"/>
      <c r="F2" s="60"/>
      <c r="G2" s="60"/>
      <c r="H2" s="60"/>
      <c r="I2" s="60"/>
      <c r="J2" s="17"/>
    </row>
    <row r="3" spans="1:10">
      <c r="A3" s="60" t="s">
        <v>7</v>
      </c>
      <c r="B3" s="60"/>
      <c r="C3" s="60"/>
      <c r="D3" s="60"/>
      <c r="E3" s="60"/>
      <c r="F3" s="60"/>
      <c r="G3" s="60"/>
      <c r="H3" s="60"/>
      <c r="I3" s="60"/>
      <c r="J3" s="17"/>
    </row>
    <row r="4" spans="1:10">
      <c r="A4" s="17"/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8">
        <v>114</v>
      </c>
      <c r="B5" s="18">
        <v>118</v>
      </c>
      <c r="C5" s="18">
        <v>102</v>
      </c>
      <c r="D5" s="18">
        <v>100</v>
      </c>
      <c r="E5" s="18">
        <v>94</v>
      </c>
      <c r="F5" s="18">
        <v>99</v>
      </c>
      <c r="G5" s="18">
        <v>85</v>
      </c>
      <c r="H5" s="18">
        <v>104</v>
      </c>
      <c r="I5" s="18">
        <v>118</v>
      </c>
      <c r="J5" s="18">
        <v>103</v>
      </c>
    </row>
    <row r="6" spans="1:10">
      <c r="A6" s="18">
        <v>106</v>
      </c>
      <c r="B6" s="18">
        <v>91</v>
      </c>
      <c r="C6" s="18">
        <v>111</v>
      </c>
      <c r="D6" s="18">
        <v>109</v>
      </c>
      <c r="E6" s="18">
        <v>113</v>
      </c>
      <c r="F6" s="18">
        <v>99</v>
      </c>
      <c r="G6" s="18">
        <v>114</v>
      </c>
      <c r="H6" s="18">
        <v>118</v>
      </c>
      <c r="I6" s="18">
        <v>98</v>
      </c>
      <c r="J6" s="18">
        <v>112</v>
      </c>
    </row>
    <row r="7" spans="1:10">
      <c r="A7" s="18">
        <v>119</v>
      </c>
      <c r="B7" s="18">
        <v>90</v>
      </c>
      <c r="C7" s="18">
        <v>104</v>
      </c>
      <c r="D7" s="18">
        <v>126</v>
      </c>
      <c r="E7" s="18">
        <v>100</v>
      </c>
      <c r="F7" s="18">
        <v>98</v>
      </c>
      <c r="G7" s="18">
        <v>91</v>
      </c>
      <c r="H7" s="18">
        <v>107</v>
      </c>
      <c r="I7" s="18">
        <v>114</v>
      </c>
      <c r="J7" s="18">
        <v>91</v>
      </c>
    </row>
    <row r="8" spans="1:10">
      <c r="A8" s="18">
        <v>93</v>
      </c>
      <c r="B8" s="18">
        <v>104</v>
      </c>
      <c r="C8" s="18">
        <v>98</v>
      </c>
      <c r="D8" s="18">
        <v>96</v>
      </c>
      <c r="E8" s="18">
        <v>95</v>
      </c>
      <c r="F8" s="18">
        <v>91</v>
      </c>
      <c r="G8" s="18">
        <v>97</v>
      </c>
      <c r="H8" s="18">
        <v>101</v>
      </c>
      <c r="I8" s="18">
        <v>102</v>
      </c>
      <c r="J8" s="18">
        <v>102</v>
      </c>
    </row>
    <row r="9" spans="1:10">
      <c r="A9" s="18">
        <v>100</v>
      </c>
      <c r="B9" s="18">
        <v>121</v>
      </c>
      <c r="C9" s="18">
        <v>98</v>
      </c>
      <c r="D9" s="18">
        <v>108</v>
      </c>
      <c r="E9" s="18">
        <v>115</v>
      </c>
      <c r="F9" s="18">
        <v>105</v>
      </c>
      <c r="G9" s="18">
        <v>104</v>
      </c>
      <c r="H9" s="18">
        <v>125</v>
      </c>
      <c r="I9" s="18">
        <v>119</v>
      </c>
      <c r="J9" s="18">
        <v>93</v>
      </c>
    </row>
    <row r="10" spans="1:10">
      <c r="A10" s="18">
        <v>98</v>
      </c>
      <c r="B10" s="18">
        <v>102</v>
      </c>
      <c r="C10" s="18">
        <v>95</v>
      </c>
      <c r="D10" s="18">
        <v>103</v>
      </c>
      <c r="E10" s="18">
        <v>111</v>
      </c>
      <c r="F10" s="18">
        <v>105</v>
      </c>
      <c r="G10" s="18">
        <v>92</v>
      </c>
      <c r="H10" s="18">
        <v>106</v>
      </c>
      <c r="I10" s="18">
        <v>105</v>
      </c>
      <c r="J10" s="18">
        <v>102</v>
      </c>
    </row>
    <row r="11" spans="1:10">
      <c r="A11" s="18">
        <v>104</v>
      </c>
      <c r="B11" s="18">
        <v>88</v>
      </c>
      <c r="C11" s="18">
        <v>94</v>
      </c>
      <c r="D11" s="18">
        <v>97</v>
      </c>
      <c r="E11" s="18">
        <v>90</v>
      </c>
      <c r="F11" s="18">
        <v>83</v>
      </c>
      <c r="G11" s="18">
        <v>75</v>
      </c>
      <c r="H11" s="18">
        <v>105</v>
      </c>
      <c r="I11" s="18">
        <v>103</v>
      </c>
      <c r="J11" s="18">
        <v>100</v>
      </c>
    </row>
    <row r="12" spans="1:10">
      <c r="A12" s="18">
        <v>95</v>
      </c>
      <c r="B12" s="18">
        <v>123</v>
      </c>
      <c r="C12" s="18">
        <v>104</v>
      </c>
      <c r="D12" s="18">
        <v>91</v>
      </c>
      <c r="E12" s="18">
        <v>97</v>
      </c>
      <c r="F12" s="18">
        <v>83</v>
      </c>
      <c r="G12" s="18">
        <v>94</v>
      </c>
      <c r="H12" s="18">
        <v>103</v>
      </c>
      <c r="I12" s="18">
        <v>95</v>
      </c>
      <c r="J12" s="18">
        <v>96</v>
      </c>
    </row>
    <row r="13" spans="1:10">
      <c r="A13" s="18">
        <v>97</v>
      </c>
      <c r="B13" s="18">
        <v>109</v>
      </c>
      <c r="C13" s="18">
        <v>115</v>
      </c>
      <c r="D13" s="18">
        <v>85</v>
      </c>
      <c r="E13" s="18">
        <v>114</v>
      </c>
      <c r="F13" s="18">
        <v>105</v>
      </c>
      <c r="G13" s="18">
        <v>87</v>
      </c>
      <c r="H13" s="18">
        <v>107</v>
      </c>
      <c r="I13" s="18">
        <v>110</v>
      </c>
      <c r="J13" s="18">
        <v>111</v>
      </c>
    </row>
    <row r="14" spans="1:10">
      <c r="A14" s="18">
        <v>110</v>
      </c>
      <c r="B14" s="18">
        <v>101</v>
      </c>
      <c r="C14" s="18">
        <v>108</v>
      </c>
      <c r="D14" s="18">
        <v>113</v>
      </c>
      <c r="E14" s="18">
        <v>105</v>
      </c>
      <c r="F14" s="19"/>
      <c r="G14" s="19"/>
      <c r="H14" s="19"/>
      <c r="I14" s="19"/>
      <c r="J14" s="19"/>
    </row>
    <row r="16" spans="1:10">
      <c r="A16" s="20" t="s">
        <v>8</v>
      </c>
    </row>
  </sheetData>
  <mergeCells count="2">
    <mergeCell ref="A2:I2"/>
    <mergeCell ref="A3:I3"/>
  </mergeCells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 sizeWithCells="1">
              <from>
                <xdr:col>9</xdr:col>
                <xdr:colOff>152400</xdr:colOff>
                <xdr:row>1</xdr:row>
                <xdr:rowOff>9525</xdr:rowOff>
              </from>
              <to>
                <xdr:col>9</xdr:col>
                <xdr:colOff>523875</xdr:colOff>
                <xdr:row>1</xdr:row>
                <xdr:rowOff>161925</xdr:rowOff>
              </to>
            </anchor>
          </objectPr>
        </oleObject>
      </mc:Choice>
      <mc:Fallback>
        <oleObject progId="Equation.3" shapeId="2049" r:id="rId4"/>
      </mc:Fallback>
    </mc:AlternateContent>
    <mc:AlternateContent xmlns:mc="http://schemas.openxmlformats.org/markup-compatibility/2006">
      <mc:Choice Requires="x14">
        <oleObject progId="Equation.3" shapeId="2050" r:id="rId6">
          <objectPr defaultSize="0" autoPict="0" r:id="rId7">
            <anchor moveWithCells="1" sizeWithCells="1">
              <from>
                <xdr:col>9</xdr:col>
                <xdr:colOff>47625</xdr:colOff>
                <xdr:row>2</xdr:row>
                <xdr:rowOff>28575</xdr:rowOff>
              </from>
              <to>
                <xdr:col>9</xdr:col>
                <xdr:colOff>514350</xdr:colOff>
                <xdr:row>3</xdr:row>
                <xdr:rowOff>19050</xdr:rowOff>
              </to>
            </anchor>
          </objectPr>
        </oleObject>
      </mc:Choice>
      <mc:Fallback>
        <oleObject progId="Equation.3" shapeId="205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66"/>
  <sheetViews>
    <sheetView topLeftCell="A40" zoomScaleNormal="100" workbookViewId="0">
      <selection activeCell="L24" sqref="L24"/>
    </sheetView>
  </sheetViews>
  <sheetFormatPr defaultRowHeight="15"/>
  <cols>
    <col min="9" max="9" width="9.140625" customWidth="1"/>
    <col min="13" max="13" width="11.7109375" customWidth="1"/>
    <col min="14" max="14" width="10.7109375" customWidth="1"/>
  </cols>
  <sheetData>
    <row r="1" spans="2:27" ht="18.75" customHeight="1">
      <c r="B1" s="32">
        <v>84</v>
      </c>
      <c r="C1" s="33">
        <v>119</v>
      </c>
      <c r="D1" s="33">
        <v>100</v>
      </c>
      <c r="E1" s="33">
        <v>100</v>
      </c>
      <c r="F1" s="33">
        <v>100</v>
      </c>
      <c r="G1" s="33">
        <v>100</v>
      </c>
      <c r="H1" s="33">
        <v>100</v>
      </c>
      <c r="I1" s="33">
        <v>100</v>
      </c>
      <c r="J1" s="33">
        <v>95</v>
      </c>
      <c r="K1" s="34">
        <v>95</v>
      </c>
      <c r="L1" s="31"/>
      <c r="M1" s="31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2:27" ht="18.75" customHeight="1">
      <c r="B2" s="35">
        <v>107</v>
      </c>
      <c r="C2" s="31">
        <v>107</v>
      </c>
      <c r="D2" s="31">
        <v>103</v>
      </c>
      <c r="E2" s="31">
        <v>114</v>
      </c>
      <c r="F2" s="31">
        <v>96</v>
      </c>
      <c r="G2" s="31">
        <v>105</v>
      </c>
      <c r="H2" s="31">
        <v>87</v>
      </c>
      <c r="I2" s="31">
        <v>122</v>
      </c>
      <c r="J2" s="31">
        <v>121</v>
      </c>
      <c r="K2" s="36">
        <v>101</v>
      </c>
      <c r="L2" s="31"/>
      <c r="M2" s="31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spans="2:27" ht="18.75" customHeight="1">
      <c r="B3" s="35">
        <v>107</v>
      </c>
      <c r="C3" s="31">
        <v>108</v>
      </c>
      <c r="D3" s="31">
        <v>103</v>
      </c>
      <c r="E3" s="31">
        <v>114</v>
      </c>
      <c r="F3" s="31">
        <v>96</v>
      </c>
      <c r="G3" s="31">
        <v>105</v>
      </c>
      <c r="H3" s="31">
        <v>87</v>
      </c>
      <c r="I3" s="31">
        <v>109</v>
      </c>
      <c r="J3" s="31">
        <v>90</v>
      </c>
      <c r="K3" s="36">
        <v>101</v>
      </c>
      <c r="N3" s="22"/>
      <c r="O3" s="22"/>
      <c r="P3" s="22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 ht="18.75" customHeight="1">
      <c r="B4" s="35">
        <v>83</v>
      </c>
      <c r="C4" s="31">
        <v>89</v>
      </c>
      <c r="D4" s="31">
        <v>102</v>
      </c>
      <c r="E4" s="31">
        <v>114</v>
      </c>
      <c r="F4" s="31">
        <v>96</v>
      </c>
      <c r="G4" s="31">
        <v>86</v>
      </c>
      <c r="H4" s="31">
        <v>87</v>
      </c>
      <c r="I4" s="31">
        <v>109</v>
      </c>
      <c r="J4" s="31">
        <v>90</v>
      </c>
      <c r="K4" s="36">
        <v>101</v>
      </c>
      <c r="N4" s="22"/>
      <c r="O4" s="22"/>
      <c r="P4" s="22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 ht="18.75" customHeight="1">
      <c r="B5" s="35">
        <v>111</v>
      </c>
      <c r="C5" s="31">
        <v>89</v>
      </c>
      <c r="D5" s="31">
        <v>102</v>
      </c>
      <c r="E5" s="31">
        <v>81</v>
      </c>
      <c r="F5" s="31">
        <v>96</v>
      </c>
      <c r="G5" s="31">
        <v>86</v>
      </c>
      <c r="H5" s="31">
        <v>87</v>
      </c>
      <c r="I5" s="31">
        <v>92</v>
      </c>
      <c r="J5" s="31">
        <v>90</v>
      </c>
      <c r="K5" s="36">
        <v>101</v>
      </c>
      <c r="N5" s="22"/>
      <c r="O5" s="22"/>
      <c r="P5" s="22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 ht="18.75" customHeight="1">
      <c r="B6" s="35">
        <v>111</v>
      </c>
      <c r="C6" s="31">
        <v>99</v>
      </c>
      <c r="D6" s="31">
        <v>99</v>
      </c>
      <c r="E6" s="31">
        <v>81</v>
      </c>
      <c r="F6" s="31">
        <v>94</v>
      </c>
      <c r="G6" s="31">
        <v>93</v>
      </c>
      <c r="H6" s="31">
        <v>87</v>
      </c>
      <c r="I6" s="31">
        <v>92</v>
      </c>
      <c r="J6" s="31">
        <v>97</v>
      </c>
      <c r="K6" s="36">
        <v>101</v>
      </c>
      <c r="L6" s="31"/>
      <c r="O6" s="22"/>
      <c r="P6" s="22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 ht="18.75" customHeight="1">
      <c r="B7" s="35">
        <v>74</v>
      </c>
      <c r="C7" s="31">
        <v>99</v>
      </c>
      <c r="D7" s="31">
        <v>99</v>
      </c>
      <c r="E7" s="31">
        <v>110</v>
      </c>
      <c r="F7" s="31">
        <v>94</v>
      </c>
      <c r="G7" s="31">
        <v>93</v>
      </c>
      <c r="H7" s="31">
        <v>98</v>
      </c>
      <c r="I7" s="31">
        <v>88</v>
      </c>
      <c r="J7" s="31">
        <v>97</v>
      </c>
      <c r="K7" s="36">
        <v>101</v>
      </c>
      <c r="L7" s="31"/>
      <c r="O7" s="22"/>
      <c r="P7" s="22"/>
      <c r="R7" s="54"/>
      <c r="S7" s="54"/>
      <c r="T7" s="54"/>
      <c r="U7" s="54"/>
      <c r="V7" s="54"/>
      <c r="W7" s="54"/>
      <c r="X7" s="54"/>
      <c r="Y7" s="54"/>
      <c r="Z7" s="54"/>
      <c r="AA7" s="54"/>
    </row>
    <row r="8" spans="2:27" ht="18.75" customHeight="1">
      <c r="B8" s="35">
        <v>104</v>
      </c>
      <c r="C8" s="31">
        <v>106</v>
      </c>
      <c r="D8" s="31">
        <v>117</v>
      </c>
      <c r="E8" s="31">
        <v>110</v>
      </c>
      <c r="F8" s="31">
        <v>94</v>
      </c>
      <c r="G8" s="31">
        <v>93</v>
      </c>
      <c r="H8" s="31">
        <v>98</v>
      </c>
      <c r="I8" s="31">
        <v>98</v>
      </c>
      <c r="J8" s="31">
        <v>91</v>
      </c>
      <c r="K8" s="36">
        <v>91</v>
      </c>
      <c r="L8" s="31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 spans="2:27" ht="18.75" customHeight="1">
      <c r="B9" s="35">
        <v>104</v>
      </c>
      <c r="C9" s="31">
        <v>106</v>
      </c>
      <c r="D9" s="31">
        <v>110</v>
      </c>
      <c r="E9" s="31">
        <v>115</v>
      </c>
      <c r="F9" s="31">
        <v>94</v>
      </c>
      <c r="G9" s="31">
        <v>93</v>
      </c>
      <c r="H9" s="31">
        <v>98</v>
      </c>
      <c r="I9" s="31">
        <v>98</v>
      </c>
      <c r="J9" s="31">
        <v>91</v>
      </c>
      <c r="K9" s="36">
        <v>91</v>
      </c>
      <c r="N9" s="22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 spans="2:27" ht="18.75" customHeight="1">
      <c r="B10" s="37">
        <v>79</v>
      </c>
      <c r="C10" s="38">
        <v>79</v>
      </c>
      <c r="D10" s="38">
        <v>110</v>
      </c>
      <c r="E10" s="38">
        <v>115</v>
      </c>
      <c r="F10" s="38">
        <v>94</v>
      </c>
      <c r="G10" s="52"/>
      <c r="H10" s="52"/>
      <c r="I10" s="52"/>
      <c r="J10" s="52"/>
      <c r="K10" s="53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 spans="2:27">
      <c r="R11" s="51"/>
    </row>
    <row r="13" spans="2:27">
      <c r="B13" s="61" t="s">
        <v>38</v>
      </c>
      <c r="C13" s="61"/>
      <c r="D13" s="61"/>
      <c r="E13" s="61"/>
      <c r="F13" s="61"/>
      <c r="G13" s="61"/>
      <c r="H13" s="61"/>
      <c r="I13" s="61"/>
      <c r="J13" s="61"/>
      <c r="K13" s="61"/>
    </row>
    <row r="14" spans="2:27">
      <c r="B14" s="61" t="s">
        <v>37</v>
      </c>
      <c r="C14" s="61"/>
      <c r="D14" s="61"/>
      <c r="E14" s="61"/>
      <c r="F14" s="61"/>
      <c r="G14" s="61"/>
      <c r="H14" s="61"/>
      <c r="I14" s="61"/>
      <c r="J14" s="61"/>
      <c r="K14" s="61"/>
    </row>
    <row r="18" spans="2:13">
      <c r="B18" s="6" t="s">
        <v>10</v>
      </c>
      <c r="C18" s="6" t="s">
        <v>24</v>
      </c>
      <c r="D18" s="6" t="s">
        <v>19</v>
      </c>
      <c r="E18" s="42" t="s">
        <v>20</v>
      </c>
      <c r="F18" s="43" t="s">
        <v>21</v>
      </c>
      <c r="G18" s="6" t="s">
        <v>22</v>
      </c>
      <c r="H18" s="63" t="s">
        <v>23</v>
      </c>
      <c r="I18" s="65"/>
    </row>
    <row r="19" spans="2:13">
      <c r="B19" s="23" t="s">
        <v>27</v>
      </c>
      <c r="C19" s="25">
        <v>3</v>
      </c>
      <c r="D19" s="40">
        <f>(B36-L19)/L21</f>
        <v>-1.8638976659434794</v>
      </c>
      <c r="E19" s="24">
        <v>7.2099999999999997E-2</v>
      </c>
      <c r="F19" s="44">
        <f>95*L20/L21*E19</f>
        <v>4.1488353625094208</v>
      </c>
      <c r="G19" s="46">
        <f t="shared" ref="G19:G26" si="0">C19-F19</f>
        <v>-1.1488353625094208</v>
      </c>
      <c r="H19" s="77">
        <f t="shared" ref="H19:H26" si="1">G19*G19/F19</f>
        <v>0.31811883934431617</v>
      </c>
      <c r="I19" s="78"/>
      <c r="K19" s="21" t="s">
        <v>16</v>
      </c>
      <c r="L19" s="21">
        <f>SUM(B1:K10)/95</f>
        <v>98.463157894736838</v>
      </c>
    </row>
    <row r="20" spans="2:13">
      <c r="B20" s="24" t="s">
        <v>28</v>
      </c>
      <c r="C20" s="26">
        <v>6</v>
      </c>
      <c r="D20" s="40">
        <f>(B37-L19)/L21</f>
        <v>-1.258184057284538</v>
      </c>
      <c r="E20" s="24">
        <v>0.18490000000000001</v>
      </c>
      <c r="F20" s="40">
        <f>95*L20/L21*E20</f>
        <v>10.639662392898639</v>
      </c>
      <c r="G20" s="47">
        <f t="shared" si="0"/>
        <v>-4.6396623928986394</v>
      </c>
      <c r="H20" s="79">
        <f t="shared" si="1"/>
        <v>2.0232284000332195</v>
      </c>
      <c r="I20" s="80"/>
      <c r="K20" s="45" t="s">
        <v>17</v>
      </c>
      <c r="L20" s="45">
        <v>6</v>
      </c>
    </row>
    <row r="21" spans="2:13">
      <c r="B21" s="24" t="s">
        <v>29</v>
      </c>
      <c r="C21" s="26">
        <v>17</v>
      </c>
      <c r="D21" s="40">
        <f>(B38-L19)/L21</f>
        <v>-0.65247044862559633</v>
      </c>
      <c r="E21" s="24">
        <v>0.3251</v>
      </c>
      <c r="F21" s="40">
        <f>95*L20/L21*E21</f>
        <v>18.707161946627082</v>
      </c>
      <c r="G21" s="47">
        <f t="shared" si="0"/>
        <v>-1.7071619466270818</v>
      </c>
      <c r="H21" s="79">
        <f t="shared" si="1"/>
        <v>0.15579070306477119</v>
      </c>
      <c r="I21" s="80"/>
      <c r="K21" s="39" t="s">
        <v>18</v>
      </c>
      <c r="L21">
        <f>SQRT(_xlfn.VAR.P(B1:K10))</f>
        <v>9.9056714497204119</v>
      </c>
    </row>
    <row r="22" spans="2:13">
      <c r="B22" s="24" t="s">
        <v>30</v>
      </c>
      <c r="C22" s="26">
        <v>22</v>
      </c>
      <c r="D22" s="40">
        <f>(B39-L19)/L21</f>
        <v>-4.6756839966654744E-2</v>
      </c>
      <c r="E22" s="24">
        <v>0.39860000000000001</v>
      </c>
      <c r="F22" s="40">
        <f>95*L20/L21*E22</f>
        <v>22.936557219088144</v>
      </c>
      <c r="G22" s="47">
        <f t="shared" si="0"/>
        <v>-0.93655721908814371</v>
      </c>
      <c r="H22" s="79">
        <f t="shared" si="1"/>
        <v>3.8241982711169437E-2</v>
      </c>
      <c r="I22" s="80"/>
    </row>
    <row r="23" spans="2:13">
      <c r="B23" s="24" t="s">
        <v>31</v>
      </c>
      <c r="C23" s="26">
        <v>22</v>
      </c>
      <c r="D23" s="40">
        <f>(B40-L19)/L21</f>
        <v>0.55895676869228683</v>
      </c>
      <c r="E23" s="24">
        <v>0.34100000000000003</v>
      </c>
      <c r="F23" s="40">
        <f>95*L20/L21*E23</f>
        <v>19.622092352506414</v>
      </c>
      <c r="G23" s="47">
        <f t="shared" si="0"/>
        <v>2.3779076474935863</v>
      </c>
      <c r="H23" s="79">
        <f t="shared" si="1"/>
        <v>0.28816726975022189</v>
      </c>
      <c r="I23" s="80"/>
    </row>
    <row r="24" spans="2:13">
      <c r="B24" s="24" t="s">
        <v>32</v>
      </c>
      <c r="C24" s="26">
        <v>14</v>
      </c>
      <c r="D24" s="40">
        <f>(B41-L19)/L21</f>
        <v>1.1646703773512284</v>
      </c>
      <c r="E24" s="24">
        <v>0.2036</v>
      </c>
      <c r="F24" s="40">
        <f>95*L20/L21*E24</f>
        <v>11.715712618681248</v>
      </c>
      <c r="G24" s="47">
        <f t="shared" si="0"/>
        <v>2.2842873813187516</v>
      </c>
      <c r="H24" s="79">
        <f t="shared" si="1"/>
        <v>0.44538211291832008</v>
      </c>
      <c r="I24" s="80"/>
      <c r="L24" s="49">
        <f>SUM(H19:I26)</f>
        <v>8.9088637212391255</v>
      </c>
    </row>
    <row r="25" spans="2:13">
      <c r="B25" s="24" t="s">
        <v>33</v>
      </c>
      <c r="C25" s="26">
        <v>7</v>
      </c>
      <c r="D25" s="40">
        <f>(B42-L19)/L21</f>
        <v>1.77038398601017</v>
      </c>
      <c r="E25" s="24">
        <v>8.48E-2</v>
      </c>
      <c r="F25" s="40">
        <f>95*L20/L21*E25</f>
        <v>4.8796288313564338</v>
      </c>
      <c r="G25" s="47">
        <f t="shared" si="0"/>
        <v>2.1203711686435662</v>
      </c>
      <c r="H25" s="79">
        <f t="shared" si="1"/>
        <v>0.92137620466618497</v>
      </c>
      <c r="I25" s="80"/>
    </row>
    <row r="26" spans="2:13">
      <c r="B26" s="27" t="s">
        <v>34</v>
      </c>
      <c r="C26" s="28">
        <v>4</v>
      </c>
      <c r="D26" s="41">
        <f>(B43-L19)/L21</f>
        <v>2.3760975946691114</v>
      </c>
      <c r="E26" s="27">
        <v>2.46E-2</v>
      </c>
      <c r="F26" s="41">
        <f>95*L20/L21*E26</f>
        <v>1.4155527034359465</v>
      </c>
      <c r="G26" s="48">
        <f t="shared" si="0"/>
        <v>2.5844472965640533</v>
      </c>
      <c r="H26" s="81">
        <f t="shared" si="1"/>
        <v>4.7185582087509212</v>
      </c>
      <c r="I26" s="82"/>
      <c r="K26" s="45"/>
      <c r="L26" s="45"/>
      <c r="M26" s="50">
        <v>15.1</v>
      </c>
    </row>
    <row r="29" spans="2:13">
      <c r="E29" t="s">
        <v>25</v>
      </c>
      <c r="G29" s="61" t="s">
        <v>26</v>
      </c>
      <c r="H29" s="61"/>
      <c r="I29" s="61"/>
    </row>
    <row r="33" spans="2:12">
      <c r="F33" s="61" t="s">
        <v>35</v>
      </c>
      <c r="G33" s="61"/>
      <c r="H33" s="61"/>
    </row>
    <row r="35" spans="2:12">
      <c r="B35" s="55" t="s">
        <v>15</v>
      </c>
      <c r="C35" s="56"/>
      <c r="D35" s="55" t="s">
        <v>11</v>
      </c>
      <c r="E35" s="62"/>
      <c r="F35" s="56"/>
      <c r="G35" s="55" t="s">
        <v>12</v>
      </c>
      <c r="H35" s="62"/>
      <c r="I35" s="62"/>
      <c r="J35" s="56"/>
      <c r="K35" s="23" t="s">
        <v>14</v>
      </c>
      <c r="L35" s="23" t="s">
        <v>13</v>
      </c>
    </row>
    <row r="36" spans="2:12">
      <c r="B36" s="63">
        <v>80</v>
      </c>
      <c r="C36" s="65"/>
      <c r="D36" s="63">
        <f>C19</f>
        <v>3</v>
      </c>
      <c r="E36" s="64"/>
      <c r="F36" s="65"/>
      <c r="G36" s="71">
        <f>D36/95</f>
        <v>3.1578947368421054E-2</v>
      </c>
      <c r="H36" s="72"/>
      <c r="I36" s="72"/>
      <c r="J36" s="73"/>
      <c r="K36" s="29">
        <f t="shared" ref="K36:K43" si="2">G36*100</f>
        <v>3.1578947368421053</v>
      </c>
      <c r="L36" s="9">
        <v>-1.8520000000000001</v>
      </c>
    </row>
    <row r="37" spans="2:12">
      <c r="B37" s="66">
        <v>86</v>
      </c>
      <c r="C37" s="67"/>
      <c r="D37" s="66">
        <f t="shared" ref="D37:D43" si="3">D36+C20</f>
        <v>9</v>
      </c>
      <c r="E37" s="57"/>
      <c r="F37" s="67"/>
      <c r="G37" s="74">
        <f t="shared" ref="G37:G43" si="4">D37/95</f>
        <v>9.4736842105263161E-2</v>
      </c>
      <c r="H37" s="75"/>
      <c r="I37" s="75"/>
      <c r="J37" s="76"/>
      <c r="K37" s="30">
        <f t="shared" si="2"/>
        <v>9.4736842105263168</v>
      </c>
      <c r="L37" s="10">
        <v>-1.3109999999999999</v>
      </c>
    </row>
    <row r="38" spans="2:12">
      <c r="B38" s="66">
        <v>92</v>
      </c>
      <c r="C38" s="67"/>
      <c r="D38" s="66">
        <f t="shared" si="3"/>
        <v>26</v>
      </c>
      <c r="E38" s="57"/>
      <c r="F38" s="67"/>
      <c r="G38" s="74">
        <f>D38/95</f>
        <v>0.27368421052631581</v>
      </c>
      <c r="H38" s="75"/>
      <c r="I38" s="75"/>
      <c r="J38" s="76"/>
      <c r="K38" s="30">
        <f t="shared" si="2"/>
        <v>27.368421052631582</v>
      </c>
      <c r="L38" s="10">
        <v>-0.60099999999999998</v>
      </c>
    </row>
    <row r="39" spans="2:12">
      <c r="B39" s="66">
        <v>98</v>
      </c>
      <c r="C39" s="67"/>
      <c r="D39" s="66">
        <f t="shared" si="3"/>
        <v>48</v>
      </c>
      <c r="E39" s="57"/>
      <c r="F39" s="67"/>
      <c r="G39" s="74">
        <f t="shared" si="4"/>
        <v>0.50526315789473686</v>
      </c>
      <c r="H39" s="75"/>
      <c r="I39" s="75"/>
      <c r="J39" s="76"/>
      <c r="K39" s="30">
        <f t="shared" si="2"/>
        <v>50.526315789473685</v>
      </c>
      <c r="L39" s="10">
        <v>1.2999999999999999E-2</v>
      </c>
    </row>
    <row r="40" spans="2:12">
      <c r="B40" s="66">
        <v>104</v>
      </c>
      <c r="C40" s="67"/>
      <c r="D40" s="66">
        <f t="shared" si="3"/>
        <v>70</v>
      </c>
      <c r="E40" s="57"/>
      <c r="F40" s="67"/>
      <c r="G40" s="74">
        <f t="shared" si="4"/>
        <v>0.73684210526315785</v>
      </c>
      <c r="H40" s="75"/>
      <c r="I40" s="75"/>
      <c r="J40" s="76"/>
      <c r="K40" s="30">
        <f t="shared" si="2"/>
        <v>73.68421052631578</v>
      </c>
      <c r="L40" s="10">
        <v>0.63400000000000001</v>
      </c>
    </row>
    <row r="41" spans="2:12">
      <c r="B41" s="66">
        <v>110</v>
      </c>
      <c r="C41" s="67"/>
      <c r="D41" s="66">
        <f t="shared" si="3"/>
        <v>84</v>
      </c>
      <c r="E41" s="57"/>
      <c r="F41" s="67"/>
      <c r="G41" s="74">
        <f t="shared" si="4"/>
        <v>0.88421052631578945</v>
      </c>
      <c r="H41" s="75"/>
      <c r="I41" s="75"/>
      <c r="J41" s="76"/>
      <c r="K41" s="30">
        <f t="shared" si="2"/>
        <v>88.421052631578945</v>
      </c>
      <c r="L41" s="10">
        <v>1.1950000000000001</v>
      </c>
    </row>
    <row r="42" spans="2:12">
      <c r="B42" s="66">
        <v>116</v>
      </c>
      <c r="C42" s="67"/>
      <c r="D42" s="66">
        <f t="shared" si="3"/>
        <v>91</v>
      </c>
      <c r="E42" s="57"/>
      <c r="F42" s="67"/>
      <c r="G42" s="74">
        <f t="shared" si="4"/>
        <v>0.95789473684210524</v>
      </c>
      <c r="H42" s="75"/>
      <c r="I42" s="75"/>
      <c r="J42" s="76"/>
      <c r="K42" s="30">
        <f t="shared" si="2"/>
        <v>95.78947368421052</v>
      </c>
      <c r="L42" s="10">
        <v>1.728</v>
      </c>
    </row>
    <row r="43" spans="2:12">
      <c r="B43" s="68">
        <v>122</v>
      </c>
      <c r="C43" s="70"/>
      <c r="D43" s="68">
        <f t="shared" si="3"/>
        <v>95</v>
      </c>
      <c r="E43" s="69"/>
      <c r="F43" s="70"/>
      <c r="G43" s="68">
        <f t="shared" si="4"/>
        <v>1</v>
      </c>
      <c r="H43" s="69"/>
      <c r="I43" s="69"/>
      <c r="J43" s="70"/>
      <c r="K43" s="27">
        <f t="shared" si="2"/>
        <v>100</v>
      </c>
      <c r="L43" s="11">
        <v>3.09</v>
      </c>
    </row>
    <row r="66" spans="6:8">
      <c r="F66" s="61" t="s">
        <v>36</v>
      </c>
      <c r="G66" s="61"/>
      <c r="H66" s="61"/>
    </row>
  </sheetData>
  <mergeCells count="41">
    <mergeCell ref="H23:I23"/>
    <mergeCell ref="H24:I24"/>
    <mergeCell ref="H25:I25"/>
    <mergeCell ref="H26:I26"/>
    <mergeCell ref="G29:I29"/>
    <mergeCell ref="H18:I18"/>
    <mergeCell ref="H19:I19"/>
    <mergeCell ref="H20:I20"/>
    <mergeCell ref="H21:I21"/>
    <mergeCell ref="H22:I22"/>
    <mergeCell ref="B42:C42"/>
    <mergeCell ref="B43:C43"/>
    <mergeCell ref="B36:C36"/>
    <mergeCell ref="B37:C37"/>
    <mergeCell ref="B38:C38"/>
    <mergeCell ref="B39:C39"/>
    <mergeCell ref="B40:C40"/>
    <mergeCell ref="B41:C41"/>
    <mergeCell ref="G41:J41"/>
    <mergeCell ref="G42:J42"/>
    <mergeCell ref="G43:J43"/>
    <mergeCell ref="D38:F38"/>
    <mergeCell ref="D39:F39"/>
    <mergeCell ref="D40:F40"/>
    <mergeCell ref="D41:F41"/>
    <mergeCell ref="B14:K14"/>
    <mergeCell ref="F66:H66"/>
    <mergeCell ref="F33:H33"/>
    <mergeCell ref="B13:K13"/>
    <mergeCell ref="B35:C35"/>
    <mergeCell ref="G35:J35"/>
    <mergeCell ref="D35:F35"/>
    <mergeCell ref="D36:F36"/>
    <mergeCell ref="D37:F37"/>
    <mergeCell ref="D42:F42"/>
    <mergeCell ref="D43:F43"/>
    <mergeCell ref="G36:J36"/>
    <mergeCell ref="G37:J37"/>
    <mergeCell ref="G38:J38"/>
    <mergeCell ref="G39:J39"/>
    <mergeCell ref="G40:J40"/>
  </mergeCells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Valik 3201</dc:creator>
  <cp:lastModifiedBy>Анастасия Лукьяненко</cp:lastModifiedBy>
  <cp:lastPrinted>2017-04-25T05:48:03Z</cp:lastPrinted>
  <dcterms:created xsi:type="dcterms:W3CDTF">2017-02-21T09:28:58Z</dcterms:created>
  <dcterms:modified xsi:type="dcterms:W3CDTF">2017-05-09T18:37:13Z</dcterms:modified>
</cp:coreProperties>
</file>