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стя\YandexDisk-n4skolesnikova\HSE 3rd year\ИПС\Рассчётные материалы, не используемые в коде\"/>
    </mc:Choice>
  </mc:AlternateContent>
  <xr:revisionPtr revIDLastSave="0" documentId="13_ncr:1_{DA738519-A2DC-496D-AC8D-ED4E52C371CB}" xr6:coauthVersionLast="47" xr6:coauthVersionMax="47" xr10:uidLastSave="{00000000-0000-0000-0000-000000000000}"/>
  <bookViews>
    <workbookView xWindow="-110" yWindow="-110" windowWidth="19420" windowHeight="10420" xr2:uid="{BD5D7499-2ADE-934C-9D3B-6F7D12911C5E}"/>
  </bookViews>
  <sheets>
    <sheet name="Данные" sheetId="7" r:id="rId1"/>
    <sheet name="Расчеты" sheetId="8" r:id="rId2"/>
    <sheet name="ОПЖ " sheetId="1" state="hidden" r:id="rId3"/>
    <sheet name="Число родившихся" sheetId="3" state="hidden" r:id="rId4"/>
    <sheet name="Предпринимательство" sheetId="4" state="hidden" r:id="rId5"/>
    <sheet name="Госслужащие" sheetId="5" state="hidden" r:id="rId6"/>
  </sheets>
  <definedNames>
    <definedName name="_xlnm._FilterDatabase" localSheetId="2" hidden="1">'ОПЖ '!$A$6:$I$92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8" l="1"/>
  <c r="B4" i="8"/>
  <c r="L88" i="8"/>
  <c r="K88" i="8"/>
  <c r="L5" i="8" l="1"/>
  <c r="L6" i="8"/>
  <c r="L7" i="8"/>
  <c r="L8" i="8"/>
  <c r="L9" i="8"/>
  <c r="L10" i="8"/>
  <c r="L11" i="8"/>
  <c r="L12" i="8"/>
  <c r="L91" i="8" s="1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4" i="8"/>
  <c r="C90" i="8"/>
  <c r="D90" i="8"/>
  <c r="G90" i="8"/>
  <c r="H90" i="8"/>
  <c r="I90" i="8"/>
  <c r="O90" i="8"/>
  <c r="Q10" i="8" s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4" i="8"/>
  <c r="J15" i="8"/>
  <c r="G91" i="8"/>
  <c r="H91" i="8"/>
  <c r="I91" i="8"/>
  <c r="N91" i="8"/>
  <c r="O91" i="8"/>
  <c r="P91" i="8"/>
  <c r="C91" i="8"/>
  <c r="D91" i="8"/>
  <c r="E91" i="8"/>
  <c r="B91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P90" i="8"/>
  <c r="Q5" i="8" s="1"/>
  <c r="N90" i="8"/>
  <c r="Q8" i="8"/>
  <c r="Q9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4" i="8"/>
  <c r="J21" i="8"/>
  <c r="J39" i="8"/>
  <c r="J40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L2" i="1"/>
  <c r="K2" i="1"/>
  <c r="B53" i="1"/>
  <c r="B7" i="1"/>
  <c r="B8" i="1"/>
  <c r="B9" i="1"/>
  <c r="B10" i="1"/>
  <c r="B54" i="1"/>
  <c r="B11" i="1"/>
  <c r="B12" i="1"/>
  <c r="B55" i="1"/>
  <c r="B13" i="1"/>
  <c r="B14" i="1"/>
  <c r="B15" i="1"/>
  <c r="B16" i="1"/>
  <c r="B56" i="1"/>
  <c r="B20" i="1"/>
  <c r="B21" i="1"/>
  <c r="B22" i="1"/>
  <c r="B57" i="1"/>
  <c r="B23" i="1"/>
  <c r="B24" i="1"/>
  <c r="B25" i="1"/>
  <c r="B58" i="1"/>
  <c r="B26" i="1"/>
  <c r="B27" i="1"/>
  <c r="B28" i="1"/>
  <c r="B59" i="1"/>
  <c r="B29" i="1"/>
  <c r="B60" i="1"/>
  <c r="B30" i="1"/>
  <c r="B31" i="1"/>
  <c r="B32" i="1"/>
  <c r="B33" i="1"/>
  <c r="B34" i="1"/>
  <c r="B35" i="1"/>
  <c r="B36" i="1"/>
  <c r="B37" i="1"/>
  <c r="B38" i="1"/>
  <c r="B62" i="1"/>
  <c r="B63" i="1"/>
  <c r="B17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61" i="1"/>
  <c r="B69" i="1"/>
  <c r="B70" i="1"/>
  <c r="B71" i="1"/>
  <c r="B72" i="1"/>
  <c r="B18" i="1"/>
  <c r="B73" i="1"/>
  <c r="B64" i="1"/>
  <c r="B74" i="1"/>
  <c r="B75" i="1"/>
  <c r="B19" i="1"/>
  <c r="B65" i="1"/>
  <c r="B76" i="1"/>
  <c r="B77" i="1"/>
  <c r="B78" i="1"/>
  <c r="B66" i="1"/>
  <c r="B79" i="1"/>
  <c r="B80" i="1"/>
  <c r="B81" i="1"/>
  <c r="B67" i="1"/>
  <c r="B82" i="1"/>
  <c r="B83" i="1"/>
  <c r="B84" i="1"/>
  <c r="B85" i="1"/>
  <c r="B68" i="1"/>
  <c r="B86" i="1"/>
  <c r="B87" i="1"/>
  <c r="B88" i="1"/>
  <c r="B89" i="1"/>
  <c r="B90" i="1"/>
  <c r="B91" i="1"/>
  <c r="B92" i="1"/>
  <c r="B52" i="1"/>
  <c r="I57" i="1"/>
  <c r="I56" i="1"/>
  <c r="I17" i="1"/>
  <c r="I24" i="1"/>
  <c r="I28" i="1"/>
  <c r="I88" i="1"/>
  <c r="I18" i="1"/>
  <c r="I65" i="1"/>
  <c r="I19" i="1"/>
  <c r="I86" i="1"/>
  <c r="I91" i="1"/>
  <c r="I77" i="1"/>
  <c r="I58" i="1"/>
  <c r="I66" i="1"/>
  <c r="I52" i="1"/>
  <c r="I25" i="1"/>
  <c r="I11" i="1"/>
  <c r="I31" i="1"/>
  <c r="I39" i="1"/>
  <c r="I63" i="1"/>
  <c r="I36" i="1"/>
  <c r="I82" i="1"/>
  <c r="I89" i="1"/>
  <c r="I83" i="1"/>
  <c r="I64" i="1"/>
  <c r="I48" i="1"/>
  <c r="I14" i="1"/>
  <c r="I10" i="1"/>
  <c r="I78" i="1"/>
  <c r="I70" i="1"/>
  <c r="I29" i="1"/>
  <c r="I61" i="1"/>
  <c r="I80" i="1"/>
  <c r="I9" i="1"/>
  <c r="I16" i="1"/>
  <c r="I54" i="1"/>
  <c r="I62" i="1"/>
  <c r="I41" i="1"/>
  <c r="I72" i="1"/>
  <c r="I44" i="1"/>
  <c r="I26" i="1"/>
  <c r="I87" i="1"/>
  <c r="I73" i="1"/>
  <c r="I15" i="1"/>
  <c r="I92" i="1"/>
  <c r="I84" i="1"/>
  <c r="I22" i="1"/>
  <c r="I45" i="1"/>
  <c r="I81" i="1"/>
  <c r="I47" i="1"/>
  <c r="I42" i="1"/>
  <c r="I55" i="1"/>
  <c r="I75" i="1"/>
  <c r="I30" i="1"/>
  <c r="I12" i="1"/>
  <c r="I71" i="1"/>
  <c r="I50" i="1"/>
  <c r="I7" i="1"/>
  <c r="I37" i="1"/>
  <c r="I35" i="1"/>
  <c r="I49" i="1"/>
  <c r="I68" i="1"/>
  <c r="I74" i="1"/>
  <c r="I32" i="1"/>
  <c r="I60" i="1"/>
  <c r="I34" i="1"/>
  <c r="I40" i="1"/>
  <c r="I46" i="1"/>
  <c r="I13" i="1"/>
  <c r="I27" i="1"/>
  <c r="I76" i="1"/>
  <c r="I79" i="1"/>
  <c r="I53" i="1"/>
  <c r="I85" i="1"/>
  <c r="I51" i="1"/>
  <c r="I43" i="1"/>
  <c r="I33" i="1"/>
  <c r="I38" i="1"/>
  <c r="I59" i="1"/>
  <c r="I67" i="1"/>
  <c r="I21" i="1"/>
  <c r="I23" i="1"/>
  <c r="I8" i="1"/>
  <c r="I20" i="1"/>
  <c r="I90" i="1"/>
  <c r="I69" i="1"/>
  <c r="F57" i="1"/>
  <c r="F56" i="1"/>
  <c r="F17" i="1"/>
  <c r="F24" i="1"/>
  <c r="F28" i="1"/>
  <c r="F88" i="1"/>
  <c r="F18" i="1"/>
  <c r="F65" i="1"/>
  <c r="F19" i="1"/>
  <c r="F86" i="1"/>
  <c r="F91" i="1"/>
  <c r="F77" i="1"/>
  <c r="F58" i="1"/>
  <c r="F66" i="1"/>
  <c r="F52" i="1"/>
  <c r="F25" i="1"/>
  <c r="F11" i="1"/>
  <c r="F31" i="1"/>
  <c r="F39" i="1"/>
  <c r="F63" i="1"/>
  <c r="F36" i="1"/>
  <c r="F82" i="1"/>
  <c r="F89" i="1"/>
  <c r="F83" i="1"/>
  <c r="F64" i="1"/>
  <c r="F48" i="1"/>
  <c r="F14" i="1"/>
  <c r="F10" i="1"/>
  <c r="F78" i="1"/>
  <c r="F70" i="1"/>
  <c r="F29" i="1"/>
  <c r="F61" i="1"/>
  <c r="F80" i="1"/>
  <c r="F9" i="1"/>
  <c r="F16" i="1"/>
  <c r="F54" i="1"/>
  <c r="F62" i="1"/>
  <c r="F41" i="1"/>
  <c r="F72" i="1"/>
  <c r="F44" i="1"/>
  <c r="F26" i="1"/>
  <c r="F87" i="1"/>
  <c r="F73" i="1"/>
  <c r="F15" i="1"/>
  <c r="F92" i="1"/>
  <c r="F84" i="1"/>
  <c r="F22" i="1"/>
  <c r="F45" i="1"/>
  <c r="F81" i="1"/>
  <c r="F47" i="1"/>
  <c r="F42" i="1"/>
  <c r="F55" i="1"/>
  <c r="F75" i="1"/>
  <c r="F30" i="1"/>
  <c r="F12" i="1"/>
  <c r="F71" i="1"/>
  <c r="F50" i="1"/>
  <c r="F7" i="1"/>
  <c r="F37" i="1"/>
  <c r="F35" i="1"/>
  <c r="F49" i="1"/>
  <c r="F68" i="1"/>
  <c r="F74" i="1"/>
  <c r="F32" i="1"/>
  <c r="F60" i="1"/>
  <c r="F34" i="1"/>
  <c r="F40" i="1"/>
  <c r="F46" i="1"/>
  <c r="F13" i="1"/>
  <c r="F27" i="1"/>
  <c r="F76" i="1"/>
  <c r="F79" i="1"/>
  <c r="F53" i="1"/>
  <c r="F85" i="1"/>
  <c r="F51" i="1"/>
  <c r="F43" i="1"/>
  <c r="F33" i="1"/>
  <c r="F38" i="1"/>
  <c r="F59" i="1"/>
  <c r="F67" i="1"/>
  <c r="F21" i="1"/>
  <c r="F23" i="1"/>
  <c r="F8" i="1"/>
  <c r="F20" i="1"/>
  <c r="F90" i="1"/>
  <c r="F69" i="1"/>
  <c r="J18" i="8" l="1"/>
  <c r="J85" i="8"/>
  <c r="J82" i="8"/>
  <c r="J60" i="8"/>
  <c r="J14" i="8"/>
  <c r="J81" i="8"/>
  <c r="J61" i="8"/>
  <c r="J59" i="8"/>
  <c r="J41" i="8"/>
  <c r="J13" i="8"/>
  <c r="J5" i="8"/>
  <c r="J34" i="8"/>
  <c r="J75" i="8"/>
  <c r="J55" i="8"/>
  <c r="J33" i="8"/>
  <c r="J74" i="8"/>
  <c r="J54" i="8"/>
  <c r="J30" i="8"/>
  <c r="J73" i="8"/>
  <c r="J53" i="8"/>
  <c r="J29" i="8"/>
  <c r="J58" i="8"/>
  <c r="J57" i="8"/>
  <c r="J56" i="8"/>
  <c r="J50" i="8"/>
  <c r="J71" i="8"/>
  <c r="J27" i="8"/>
  <c r="J70" i="8"/>
  <c r="J46" i="8"/>
  <c r="J26" i="8"/>
  <c r="J38" i="8"/>
  <c r="J77" i="8"/>
  <c r="J37" i="8"/>
  <c r="J76" i="8"/>
  <c r="J72" i="8"/>
  <c r="J28" i="8"/>
  <c r="J49" i="8"/>
  <c r="J69" i="8"/>
  <c r="J45" i="8"/>
  <c r="J25" i="8"/>
  <c r="J78" i="8"/>
  <c r="J66" i="8"/>
  <c r="J44" i="8"/>
  <c r="J24" i="8"/>
  <c r="J87" i="8"/>
  <c r="J65" i="8"/>
  <c r="J43" i="8"/>
  <c r="J23" i="8"/>
  <c r="J86" i="8"/>
  <c r="J62" i="8"/>
  <c r="J42" i="8"/>
  <c r="J22" i="8"/>
  <c r="Q15" i="8"/>
  <c r="Q14" i="8"/>
  <c r="Q13" i="8"/>
  <c r="Q12" i="8"/>
  <c r="Q11" i="8"/>
  <c r="K91" i="8"/>
  <c r="J84" i="8"/>
  <c r="J68" i="8"/>
  <c r="J52" i="8"/>
  <c r="J36" i="8"/>
  <c r="J20" i="8"/>
  <c r="J83" i="8"/>
  <c r="J67" i="8"/>
  <c r="J51" i="8"/>
  <c r="J35" i="8"/>
  <c r="J19" i="8"/>
  <c r="J17" i="8"/>
  <c r="J80" i="8"/>
  <c r="J64" i="8"/>
  <c r="J48" i="8"/>
  <c r="J32" i="8"/>
  <c r="J16" i="8"/>
  <c r="J79" i="8"/>
  <c r="J63" i="8"/>
  <c r="J47" i="8"/>
  <c r="J31" i="8"/>
  <c r="Q7" i="8"/>
  <c r="Q6" i="8"/>
  <c r="J9" i="8"/>
  <c r="J10" i="8"/>
  <c r="J6" i="8"/>
  <c r="J12" i="8"/>
  <c r="J8" i="8"/>
  <c r="J11" i="8"/>
  <c r="J7" i="8"/>
  <c r="U85" i="8"/>
  <c r="V86" i="8"/>
  <c r="U81" i="8"/>
  <c r="V78" i="8"/>
  <c r="U77" i="8"/>
  <c r="V82" i="8"/>
  <c r="W87" i="8"/>
  <c r="X84" i="8"/>
  <c r="Y85" i="8"/>
  <c r="Z86" i="8"/>
  <c r="AA87" i="8"/>
  <c r="AD84" i="8"/>
  <c r="AE85" i="8"/>
  <c r="AF86" i="8"/>
  <c r="AB87" i="8"/>
  <c r="X76" i="8"/>
  <c r="X21" i="8"/>
  <c r="U63" i="8"/>
  <c r="U47" i="8"/>
  <c r="U31" i="8"/>
  <c r="U23" i="8"/>
  <c r="U7" i="8"/>
  <c r="V11" i="8"/>
  <c r="W8" i="8"/>
  <c r="U71" i="8"/>
  <c r="U55" i="8"/>
  <c r="U39" i="8"/>
  <c r="U15" i="8"/>
  <c r="X80" i="8"/>
  <c r="Y81" i="8"/>
  <c r="Y77" i="8"/>
  <c r="Z82" i="8"/>
  <c r="Z78" i="8"/>
  <c r="AA20" i="8"/>
  <c r="AD80" i="8"/>
  <c r="AD76" i="8"/>
  <c r="AD72" i="8"/>
  <c r="AD11" i="8"/>
  <c r="AE81" i="8"/>
  <c r="AE77" i="8"/>
  <c r="AE73" i="8"/>
  <c r="AE16" i="8"/>
  <c r="AF82" i="8"/>
  <c r="AF5" i="8"/>
  <c r="AB9" i="8"/>
  <c r="AC84" i="8"/>
  <c r="AC6" i="8"/>
  <c r="U61" i="8"/>
  <c r="U49" i="8"/>
  <c r="U29" i="8"/>
  <c r="U13" i="8"/>
  <c r="V62" i="8"/>
  <c r="V46" i="8"/>
  <c r="V30" i="8"/>
  <c r="W71" i="8"/>
  <c r="W55" i="8"/>
  <c r="W39" i="8"/>
  <c r="W23" i="8"/>
  <c r="W11" i="8"/>
  <c r="X64" i="8"/>
  <c r="X48" i="8"/>
  <c r="X32" i="8"/>
  <c r="X24" i="8"/>
  <c r="Y73" i="8"/>
  <c r="Y53" i="8"/>
  <c r="Y41" i="8"/>
  <c r="Y25" i="8"/>
  <c r="Z74" i="8"/>
  <c r="Z58" i="8"/>
  <c r="Z42" i="8"/>
  <c r="Z26" i="8"/>
  <c r="Z10" i="8"/>
  <c r="AA79" i="8"/>
  <c r="AA63" i="8"/>
  <c r="AA47" i="8"/>
  <c r="AA31" i="8"/>
  <c r="AA15" i="8"/>
  <c r="AD56" i="8"/>
  <c r="AD40" i="8"/>
  <c r="AD24" i="8"/>
  <c r="AD16" i="8"/>
  <c r="AE69" i="8"/>
  <c r="AE53" i="8"/>
  <c r="AE37" i="8"/>
  <c r="AE21" i="8"/>
  <c r="AE9" i="8"/>
  <c r="AF78" i="8"/>
  <c r="AF50" i="8"/>
  <c r="U84" i="8"/>
  <c r="U72" i="8"/>
  <c r="U60" i="8"/>
  <c r="U40" i="8"/>
  <c r="U28" i="8"/>
  <c r="U16" i="8"/>
  <c r="U4" i="8"/>
  <c r="V77" i="8"/>
  <c r="V65" i="8"/>
  <c r="V53" i="8"/>
  <c r="V41" i="8"/>
  <c r="V29" i="8"/>
  <c r="V17" i="8"/>
  <c r="V5" i="8"/>
  <c r="W78" i="8"/>
  <c r="W66" i="8"/>
  <c r="W54" i="8"/>
  <c r="W50" i="8"/>
  <c r="W38" i="8"/>
  <c r="W34" i="8"/>
  <c r="W30" i="8"/>
  <c r="W26" i="8"/>
  <c r="W22" i="8"/>
  <c r="W18" i="8"/>
  <c r="W14" i="8"/>
  <c r="W10" i="8"/>
  <c r="W6" i="8"/>
  <c r="X87" i="8"/>
  <c r="X83" i="8"/>
  <c r="X79" i="8"/>
  <c r="X75" i="8"/>
  <c r="X71" i="8"/>
  <c r="X67" i="8"/>
  <c r="X63" i="8"/>
  <c r="X59" i="8"/>
  <c r="X55" i="8"/>
  <c r="X51" i="8"/>
  <c r="X47" i="8"/>
  <c r="X43" i="8"/>
  <c r="X39" i="8"/>
  <c r="X35" i="8"/>
  <c r="X31" i="8"/>
  <c r="X27" i="8"/>
  <c r="X23" i="8"/>
  <c r="X19" i="8"/>
  <c r="X15" i="8"/>
  <c r="X11" i="8"/>
  <c r="X7" i="8"/>
  <c r="Y84" i="8"/>
  <c r="Y80" i="8"/>
  <c r="Y76" i="8"/>
  <c r="Y72" i="8"/>
  <c r="Y68" i="8"/>
  <c r="Y64" i="8"/>
  <c r="Y60" i="8"/>
  <c r="Y56" i="8"/>
  <c r="Y52" i="8"/>
  <c r="Y48" i="8"/>
  <c r="Y44" i="8"/>
  <c r="Y40" i="8"/>
  <c r="Y36" i="8"/>
  <c r="Y32" i="8"/>
  <c r="Y28" i="8"/>
  <c r="Y24" i="8"/>
  <c r="Y20" i="8"/>
  <c r="Y16" i="8"/>
  <c r="Y12" i="8"/>
  <c r="Y8" i="8"/>
  <c r="Y4" i="8"/>
  <c r="Z85" i="8"/>
  <c r="Z81" i="8"/>
  <c r="Z77" i="8"/>
  <c r="Z73" i="8"/>
  <c r="Z69" i="8"/>
  <c r="Z65" i="8"/>
  <c r="Z61" i="8"/>
  <c r="Z57" i="8"/>
  <c r="AD23" i="8"/>
  <c r="AD15" i="8"/>
  <c r="AD7" i="8"/>
  <c r="AE20" i="8"/>
  <c r="AE12" i="8"/>
  <c r="AE4" i="8"/>
  <c r="AF25" i="8"/>
  <c r="AF17" i="8"/>
  <c r="AF9" i="8"/>
  <c r="X5" i="8"/>
  <c r="AF13" i="8"/>
  <c r="AD19" i="8"/>
  <c r="AC22" i="8"/>
  <c r="AB25" i="8"/>
  <c r="U69" i="8"/>
  <c r="U53" i="8"/>
  <c r="U41" i="8"/>
  <c r="U25" i="8"/>
  <c r="V66" i="8"/>
  <c r="V58" i="8"/>
  <c r="V42" i="8"/>
  <c r="V26" i="8"/>
  <c r="V14" i="8"/>
  <c r="W83" i="8"/>
  <c r="W63" i="8"/>
  <c r="W51" i="8"/>
  <c r="W31" i="8"/>
  <c r="W19" i="8"/>
  <c r="X68" i="8"/>
  <c r="X56" i="8"/>
  <c r="X40" i="8"/>
  <c r="X20" i="8"/>
  <c r="Y61" i="8"/>
  <c r="Y49" i="8"/>
  <c r="Y33" i="8"/>
  <c r="Y17" i="8"/>
  <c r="Z66" i="8"/>
  <c r="Z50" i="8"/>
  <c r="Z34" i="8"/>
  <c r="Z18" i="8"/>
  <c r="Z6" i="8"/>
  <c r="AA71" i="8"/>
  <c r="AA55" i="8"/>
  <c r="AA39" i="8"/>
  <c r="AA27" i="8"/>
  <c r="AA11" i="8"/>
  <c r="AD64" i="8"/>
  <c r="AD48" i="8"/>
  <c r="AD32" i="8"/>
  <c r="AD8" i="8"/>
  <c r="AE61" i="8"/>
  <c r="AE45" i="8"/>
  <c r="AE29" i="8"/>
  <c r="AE17" i="8"/>
  <c r="AE5" i="8"/>
  <c r="AF74" i="8"/>
  <c r="AF46" i="8"/>
  <c r="U76" i="8"/>
  <c r="U64" i="8"/>
  <c r="U52" i="8"/>
  <c r="U48" i="8"/>
  <c r="U32" i="8"/>
  <c r="U24" i="8"/>
  <c r="U8" i="8"/>
  <c r="V81" i="8"/>
  <c r="V73" i="8"/>
  <c r="V61" i="8"/>
  <c r="V45" i="8"/>
  <c r="V33" i="8"/>
  <c r="V25" i="8"/>
  <c r="V13" i="8"/>
  <c r="W82" i="8"/>
  <c r="W70" i="8"/>
  <c r="W58" i="8"/>
  <c r="W42" i="8"/>
  <c r="U87" i="8"/>
  <c r="U79" i="8"/>
  <c r="U67" i="8"/>
  <c r="U51" i="8"/>
  <c r="U35" i="8"/>
  <c r="U11" i="8"/>
  <c r="V80" i="8"/>
  <c r="V72" i="8"/>
  <c r="V64" i="8"/>
  <c r="V56" i="8"/>
  <c r="V48" i="8"/>
  <c r="V40" i="8"/>
  <c r="V36" i="8"/>
  <c r="V24" i="8"/>
  <c r="V16" i="8"/>
  <c r="V8" i="8"/>
  <c r="W85" i="8"/>
  <c r="W81" i="8"/>
  <c r="W69" i="8"/>
  <c r="W61" i="8"/>
  <c r="W53" i="8"/>
  <c r="W45" i="8"/>
  <c r="W37" i="8"/>
  <c r="W29" i="8"/>
  <c r="W21" i="8"/>
  <c r="W13" i="8"/>
  <c r="W5" i="8"/>
  <c r="X82" i="8"/>
  <c r="X74" i="8"/>
  <c r="X62" i="8"/>
  <c r="X54" i="8"/>
  <c r="X46" i="8"/>
  <c r="X38" i="8"/>
  <c r="X34" i="8"/>
  <c r="X26" i="8"/>
  <c r="X18" i="8"/>
  <c r="X10" i="8"/>
  <c r="Y87" i="8"/>
  <c r="Y79" i="8"/>
  <c r="Y67" i="8"/>
  <c r="Y59" i="8"/>
  <c r="Y51" i="8"/>
  <c r="Y47" i="8"/>
  <c r="Y39" i="8"/>
  <c r="Y31" i="8"/>
  <c r="Y23" i="8"/>
  <c r="Y19" i="8"/>
  <c r="Y15" i="8"/>
  <c r="Y7" i="8"/>
  <c r="Z84" i="8"/>
  <c r="Z80" i="8"/>
  <c r="Z76" i="8"/>
  <c r="Z72" i="8"/>
  <c r="Z68" i="8"/>
  <c r="Z64" i="8"/>
  <c r="Z60" i="8"/>
  <c r="Z56" i="8"/>
  <c r="Z52" i="8"/>
  <c r="Z48" i="8"/>
  <c r="Z44" i="8"/>
  <c r="Z40" i="8"/>
  <c r="Z36" i="8"/>
  <c r="Z32" i="8"/>
  <c r="Z28" i="8"/>
  <c r="Z24" i="8"/>
  <c r="Z20" i="8"/>
  <c r="AD26" i="8"/>
  <c r="AD22" i="8"/>
  <c r="AD18" i="8"/>
  <c r="AD14" i="8"/>
  <c r="AD10" i="8"/>
  <c r="AD6" i="8"/>
  <c r="AE27" i="8"/>
  <c r="AE23" i="8"/>
  <c r="AE19" i="8"/>
  <c r="AE15" i="8"/>
  <c r="AE11" i="8"/>
  <c r="AE7" i="8"/>
  <c r="AF24" i="8"/>
  <c r="AF20" i="8"/>
  <c r="AF16" i="8"/>
  <c r="AF12" i="8"/>
  <c r="AF8" i="8"/>
  <c r="AF4" i="8"/>
  <c r="AB21" i="8"/>
  <c r="AB13" i="8"/>
  <c r="AB5" i="8"/>
  <c r="AC26" i="8"/>
  <c r="AC18" i="8"/>
  <c r="AC10" i="8"/>
  <c r="AE8" i="8"/>
  <c r="AC14" i="8"/>
  <c r="AB17" i="8"/>
  <c r="Z23" i="8"/>
  <c r="Y26" i="8"/>
  <c r="U73" i="8"/>
  <c r="U57" i="8"/>
  <c r="U37" i="8"/>
  <c r="U21" i="8"/>
  <c r="U9" i="8"/>
  <c r="U5" i="8"/>
  <c r="V74" i="8"/>
  <c r="V54" i="8"/>
  <c r="V38" i="8"/>
  <c r="V22" i="8"/>
  <c r="V10" i="8"/>
  <c r="W79" i="8"/>
  <c r="W67" i="8"/>
  <c r="W47" i="8"/>
  <c r="W35" i="8"/>
  <c r="W15" i="8"/>
  <c r="X72" i="8"/>
  <c r="X52" i="8"/>
  <c r="X36" i="8"/>
  <c r="X16" i="8"/>
  <c r="Y65" i="8"/>
  <c r="Y45" i="8"/>
  <c r="Y29" i="8"/>
  <c r="Y13" i="8"/>
  <c r="Z62" i="8"/>
  <c r="Z46" i="8"/>
  <c r="Z30" i="8"/>
  <c r="AA75" i="8"/>
  <c r="AA59" i="8"/>
  <c r="AA43" i="8"/>
  <c r="AA23" i="8"/>
  <c r="AA7" i="8"/>
  <c r="AD60" i="8"/>
  <c r="AD44" i="8"/>
  <c r="AD28" i="8"/>
  <c r="AD12" i="8"/>
  <c r="AE65" i="8"/>
  <c r="AE49" i="8"/>
  <c r="AE33" i="8"/>
  <c r="AF70" i="8"/>
  <c r="AF42" i="8"/>
  <c r="U80" i="8"/>
  <c r="U68" i="8"/>
  <c r="U56" i="8"/>
  <c r="U44" i="8"/>
  <c r="U36" i="8"/>
  <c r="U20" i="8"/>
  <c r="U12" i="8"/>
  <c r="V85" i="8"/>
  <c r="V69" i="8"/>
  <c r="V57" i="8"/>
  <c r="V49" i="8"/>
  <c r="V37" i="8"/>
  <c r="V21" i="8"/>
  <c r="V9" i="8"/>
  <c r="W86" i="8"/>
  <c r="W74" i="8"/>
  <c r="W62" i="8"/>
  <c r="W46" i="8"/>
  <c r="U83" i="8"/>
  <c r="U75" i="8"/>
  <c r="U59" i="8"/>
  <c r="U43" i="8"/>
  <c r="U27" i="8"/>
  <c r="U19" i="8"/>
  <c r="V84" i="8"/>
  <c r="V76" i="8"/>
  <c r="V68" i="8"/>
  <c r="V60" i="8"/>
  <c r="V52" i="8"/>
  <c r="V44" i="8"/>
  <c r="V32" i="8"/>
  <c r="V28" i="8"/>
  <c r="V20" i="8"/>
  <c r="V12" i="8"/>
  <c r="V4" i="8"/>
  <c r="W77" i="8"/>
  <c r="W73" i="8"/>
  <c r="W65" i="8"/>
  <c r="W57" i="8"/>
  <c r="W49" i="8"/>
  <c r="W41" i="8"/>
  <c r="W33" i="8"/>
  <c r="W25" i="8"/>
  <c r="W17" i="8"/>
  <c r="W9" i="8"/>
  <c r="X86" i="8"/>
  <c r="X78" i="8"/>
  <c r="X70" i="8"/>
  <c r="X66" i="8"/>
  <c r="X58" i="8"/>
  <c r="X50" i="8"/>
  <c r="X42" i="8"/>
  <c r="X30" i="8"/>
  <c r="X22" i="8"/>
  <c r="X14" i="8"/>
  <c r="X6" i="8"/>
  <c r="Y83" i="8"/>
  <c r="Y75" i="8"/>
  <c r="Y71" i="8"/>
  <c r="Y63" i="8"/>
  <c r="Y55" i="8"/>
  <c r="Y43" i="8"/>
  <c r="Y35" i="8"/>
  <c r="Y27" i="8"/>
  <c r="Y11" i="8"/>
  <c r="U86" i="8"/>
  <c r="U82" i="8"/>
  <c r="U78" i="8"/>
  <c r="U74" i="8"/>
  <c r="U70" i="8"/>
  <c r="U66" i="8"/>
  <c r="U62" i="8"/>
  <c r="U58" i="8"/>
  <c r="U54" i="8"/>
  <c r="U50" i="8"/>
  <c r="U46" i="8"/>
  <c r="U42" i="8"/>
  <c r="U38" i="8"/>
  <c r="U34" i="8"/>
  <c r="U30" i="8"/>
  <c r="U26" i="8"/>
  <c r="U22" i="8"/>
  <c r="U18" i="8"/>
  <c r="U14" i="8"/>
  <c r="U10" i="8"/>
  <c r="U6" i="8"/>
  <c r="V23" i="8"/>
  <c r="V15" i="8"/>
  <c r="V7" i="8"/>
  <c r="W28" i="8"/>
  <c r="W20" i="8"/>
  <c r="W12" i="8"/>
  <c r="W4" i="8"/>
  <c r="X25" i="8"/>
  <c r="X17" i="8"/>
  <c r="X9" i="8"/>
  <c r="Y22" i="8"/>
  <c r="Y14" i="8"/>
  <c r="Y6" i="8"/>
  <c r="Z27" i="8"/>
  <c r="Z19" i="8"/>
  <c r="Z11" i="8"/>
  <c r="AA24" i="8"/>
  <c r="AA16" i="8"/>
  <c r="AA8" i="8"/>
  <c r="AB24" i="8"/>
  <c r="AB20" i="8"/>
  <c r="AB16" i="8"/>
  <c r="AB8" i="8"/>
  <c r="AC21" i="8"/>
  <c r="AC13" i="8"/>
  <c r="AC5" i="8"/>
  <c r="AA12" i="8"/>
  <c r="Z15" i="8"/>
  <c r="Y18" i="8"/>
  <c r="W24" i="8"/>
  <c r="V27" i="8"/>
  <c r="U65" i="8"/>
  <c r="U45" i="8"/>
  <c r="U33" i="8"/>
  <c r="U17" i="8"/>
  <c r="V70" i="8"/>
  <c r="V50" i="8"/>
  <c r="V34" i="8"/>
  <c r="V18" i="8"/>
  <c r="V6" i="8"/>
  <c r="W75" i="8"/>
  <c r="W59" i="8"/>
  <c r="W43" i="8"/>
  <c r="W27" i="8"/>
  <c r="W7" i="8"/>
  <c r="X60" i="8"/>
  <c r="X44" i="8"/>
  <c r="X28" i="8"/>
  <c r="X12" i="8"/>
  <c r="X8" i="8"/>
  <c r="X4" i="8"/>
  <c r="Y69" i="8"/>
  <c r="Y57" i="8"/>
  <c r="Y37" i="8"/>
  <c r="Y21" i="8"/>
  <c r="Y9" i="8"/>
  <c r="Y5" i="8"/>
  <c r="Z70" i="8"/>
  <c r="Z54" i="8"/>
  <c r="Z38" i="8"/>
  <c r="Z22" i="8"/>
  <c r="Z14" i="8"/>
  <c r="AA83" i="8"/>
  <c r="AA67" i="8"/>
  <c r="AA51" i="8"/>
  <c r="AA35" i="8"/>
  <c r="AA19" i="8"/>
  <c r="AD68" i="8"/>
  <c r="AD52" i="8"/>
  <c r="AD36" i="8"/>
  <c r="AD20" i="8"/>
  <c r="AD4" i="8"/>
  <c r="AE57" i="8"/>
  <c r="AE41" i="8"/>
  <c r="AE25" i="8"/>
  <c r="AE13" i="8"/>
  <c r="AF66" i="8"/>
  <c r="AF62" i="8"/>
  <c r="AF58" i="8"/>
  <c r="AF54" i="8"/>
  <c r="AF38" i="8"/>
  <c r="AF34" i="8"/>
  <c r="AF30" i="8"/>
  <c r="AF26" i="8"/>
  <c r="AF22" i="8"/>
  <c r="AF18" i="8"/>
  <c r="AF14" i="8"/>
  <c r="AF10" i="8"/>
  <c r="AF6" i="8"/>
  <c r="AB83" i="8"/>
  <c r="AB79" i="8"/>
  <c r="AB75" i="8"/>
  <c r="AB71" i="8"/>
  <c r="AB67" i="8"/>
  <c r="AB63" i="8"/>
  <c r="AB59" i="8"/>
  <c r="AB55" i="8"/>
  <c r="AB51" i="8"/>
  <c r="AB47" i="8"/>
  <c r="AB43" i="8"/>
  <c r="AB39" i="8"/>
  <c r="AB35" i="8"/>
  <c r="AB31" i="8"/>
  <c r="AB27" i="8"/>
  <c r="AB23" i="8"/>
  <c r="AB19" i="8"/>
  <c r="AB15" i="8"/>
  <c r="AB11" i="8"/>
  <c r="AB7" i="8"/>
  <c r="AC80" i="8"/>
  <c r="AC76" i="8"/>
  <c r="AC72" i="8"/>
  <c r="AC68" i="8"/>
  <c r="AC64" i="8"/>
  <c r="AC60" i="8"/>
  <c r="AC56" i="8"/>
  <c r="AC52" i="8"/>
  <c r="AC48" i="8"/>
  <c r="AC44" i="8"/>
  <c r="AC40" i="8"/>
  <c r="AC36" i="8"/>
  <c r="AC32" i="8"/>
  <c r="AC28" i="8"/>
  <c r="AC24" i="8"/>
  <c r="AC20" i="8"/>
  <c r="AC16" i="8"/>
  <c r="AC12" i="8"/>
  <c r="AC8" i="8"/>
  <c r="AC4" i="8"/>
  <c r="AC25" i="8"/>
  <c r="AC17" i="8"/>
  <c r="AC9" i="8"/>
  <c r="AA4" i="8"/>
  <c r="Z7" i="8"/>
  <c r="Y10" i="8"/>
  <c r="X13" i="8"/>
  <c r="W16" i="8"/>
  <c r="V19" i="8"/>
  <c r="AF21" i="8"/>
  <c r="AE24" i="8"/>
  <c r="AD27" i="8"/>
  <c r="Z53" i="8"/>
  <c r="Z49" i="8"/>
  <c r="Z45" i="8"/>
  <c r="Z41" i="8"/>
  <c r="Z37" i="8"/>
  <c r="Z33" i="8"/>
  <c r="Z29" i="8"/>
  <c r="Z25" i="8"/>
  <c r="Z21" i="8"/>
  <c r="Z17" i="8"/>
  <c r="Z13" i="8"/>
  <c r="Z9" i="8"/>
  <c r="Z5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D87" i="8"/>
  <c r="AD83" i="8"/>
  <c r="AD79" i="8"/>
  <c r="AD75" i="8"/>
  <c r="AD71" i="8"/>
  <c r="AD67" i="8"/>
  <c r="AD63" i="8"/>
  <c r="AD59" i="8"/>
  <c r="AD55" i="8"/>
  <c r="AD51" i="8"/>
  <c r="AD47" i="8"/>
  <c r="AD43" i="8"/>
  <c r="AD39" i="8"/>
  <c r="AD35" i="8"/>
  <c r="AD31" i="8"/>
  <c r="AE84" i="8"/>
  <c r="AE80" i="8"/>
  <c r="AE76" i="8"/>
  <c r="AE72" i="8"/>
  <c r="AE68" i="8"/>
  <c r="AE64" i="8"/>
  <c r="AE60" i="8"/>
  <c r="AE56" i="8"/>
  <c r="AE52" i="8"/>
  <c r="AE48" i="8"/>
  <c r="AE44" i="8"/>
  <c r="AE40" i="8"/>
  <c r="AE36" i="8"/>
  <c r="AE32" i="8"/>
  <c r="AE28" i="8"/>
  <c r="AF85" i="8"/>
  <c r="AF81" i="8"/>
  <c r="AF77" i="8"/>
  <c r="AF73" i="8"/>
  <c r="AF69" i="8"/>
  <c r="AF65" i="8"/>
  <c r="AF61" i="8"/>
  <c r="AF57" i="8"/>
  <c r="AF53" i="8"/>
  <c r="AF49" i="8"/>
  <c r="AF45" i="8"/>
  <c r="AF41" i="8"/>
  <c r="AF37" i="8"/>
  <c r="AF33" i="8"/>
  <c r="AF29" i="8"/>
  <c r="AB86" i="8"/>
  <c r="AB82" i="8"/>
  <c r="AB78" i="8"/>
  <c r="AB74" i="8"/>
  <c r="AB70" i="8"/>
  <c r="AB66" i="8"/>
  <c r="AB62" i="8"/>
  <c r="AB58" i="8"/>
  <c r="AB54" i="8"/>
  <c r="AB50" i="8"/>
  <c r="AB46" i="8"/>
  <c r="AB42" i="8"/>
  <c r="AB38" i="8"/>
  <c r="AB34" i="8"/>
  <c r="AB30" i="8"/>
  <c r="AB26" i="8"/>
  <c r="AB22" i="8"/>
  <c r="AB18" i="8"/>
  <c r="AB14" i="8"/>
  <c r="AB10" i="8"/>
  <c r="AB6" i="8"/>
  <c r="AC87" i="8"/>
  <c r="AC83" i="8"/>
  <c r="AC79" i="8"/>
  <c r="AC75" i="8"/>
  <c r="AC71" i="8"/>
  <c r="AC67" i="8"/>
  <c r="AC63" i="8"/>
  <c r="AC59" i="8"/>
  <c r="AC55" i="8"/>
  <c r="AC51" i="8"/>
  <c r="AC47" i="8"/>
  <c r="AC43" i="8"/>
  <c r="AC39" i="8"/>
  <c r="AC35" i="8"/>
  <c r="AC31" i="8"/>
  <c r="AC27" i="8"/>
  <c r="AC23" i="8"/>
  <c r="AC19" i="8"/>
  <c r="AC15" i="8"/>
  <c r="AC11" i="8"/>
  <c r="AC7" i="8"/>
  <c r="AB4" i="8"/>
  <c r="AB12" i="8"/>
  <c r="Z16" i="8"/>
  <c r="Z12" i="8"/>
  <c r="Z8" i="8"/>
  <c r="Z4" i="8"/>
  <c r="AA85" i="8"/>
  <c r="AA81" i="8"/>
  <c r="AA77" i="8"/>
  <c r="AA73" i="8"/>
  <c r="AA69" i="8"/>
  <c r="AA65" i="8"/>
  <c r="AA61" i="8"/>
  <c r="AA57" i="8"/>
  <c r="AA53" i="8"/>
  <c r="AA49" i="8"/>
  <c r="AA45" i="8"/>
  <c r="AA41" i="8"/>
  <c r="AA37" i="8"/>
  <c r="AA33" i="8"/>
  <c r="AA29" i="8"/>
  <c r="AA25" i="8"/>
  <c r="AA21" i="8"/>
  <c r="AA17" i="8"/>
  <c r="AA13" i="8"/>
  <c r="AA9" i="8"/>
  <c r="AA5" i="8"/>
  <c r="AD86" i="8"/>
  <c r="AD82" i="8"/>
  <c r="AD78" i="8"/>
  <c r="AD74" i="8"/>
  <c r="AD70" i="8"/>
  <c r="AD66" i="8"/>
  <c r="AD62" i="8"/>
  <c r="AD58" i="8"/>
  <c r="AD54" i="8"/>
  <c r="AD50" i="8"/>
  <c r="AD46" i="8"/>
  <c r="AD42" i="8"/>
  <c r="AD38" i="8"/>
  <c r="AD34" i="8"/>
  <c r="AD30" i="8"/>
  <c r="AE87" i="8"/>
  <c r="AE83" i="8"/>
  <c r="AE79" i="8"/>
  <c r="AE75" i="8"/>
  <c r="AE71" i="8"/>
  <c r="AE67" i="8"/>
  <c r="AE63" i="8"/>
  <c r="AE59" i="8"/>
  <c r="AE55" i="8"/>
  <c r="AE51" i="8"/>
  <c r="AE47" i="8"/>
  <c r="AE43" i="8"/>
  <c r="AE39" i="8"/>
  <c r="AE35" i="8"/>
  <c r="AE31" i="8"/>
  <c r="AF84" i="8"/>
  <c r="AF80" i="8"/>
  <c r="AF76" i="8"/>
  <c r="AF72" i="8"/>
  <c r="AF68" i="8"/>
  <c r="AF64" i="8"/>
  <c r="AF60" i="8"/>
  <c r="AF56" i="8"/>
  <c r="AF52" i="8"/>
  <c r="AF48" i="8"/>
  <c r="AF44" i="8"/>
  <c r="AF40" i="8"/>
  <c r="AF36" i="8"/>
  <c r="AF32" i="8"/>
  <c r="AF28" i="8"/>
  <c r="AB85" i="8"/>
  <c r="AB81" i="8"/>
  <c r="AB77" i="8"/>
  <c r="AB73" i="8"/>
  <c r="AB69" i="8"/>
  <c r="AB65" i="8"/>
  <c r="AB61" i="8"/>
  <c r="AB57" i="8"/>
  <c r="AB53" i="8"/>
  <c r="AB49" i="8"/>
  <c r="AB45" i="8"/>
  <c r="AB41" i="8"/>
  <c r="AB37" i="8"/>
  <c r="AB33" i="8"/>
  <c r="AB29" i="8"/>
  <c r="AC86" i="8"/>
  <c r="AC82" i="8"/>
  <c r="AC78" i="8"/>
  <c r="AC74" i="8"/>
  <c r="AC70" i="8"/>
  <c r="AC66" i="8"/>
  <c r="AC62" i="8"/>
  <c r="AC58" i="8"/>
  <c r="AC54" i="8"/>
  <c r="AC50" i="8"/>
  <c r="AC46" i="8"/>
  <c r="AC42" i="8"/>
  <c r="AC38" i="8"/>
  <c r="AC34" i="8"/>
  <c r="AC30" i="8"/>
  <c r="V87" i="8"/>
  <c r="V83" i="8"/>
  <c r="V79" i="8"/>
  <c r="V75" i="8"/>
  <c r="V71" i="8"/>
  <c r="V67" i="8"/>
  <c r="V63" i="8"/>
  <c r="V59" i="8"/>
  <c r="V55" i="8"/>
  <c r="V51" i="8"/>
  <c r="V47" i="8"/>
  <c r="V43" i="8"/>
  <c r="V39" i="8"/>
  <c r="V35" i="8"/>
  <c r="V31" i="8"/>
  <c r="W84" i="8"/>
  <c r="W80" i="8"/>
  <c r="W76" i="8"/>
  <c r="W72" i="8"/>
  <c r="W68" i="8"/>
  <c r="W64" i="8"/>
  <c r="W60" i="8"/>
  <c r="W56" i="8"/>
  <c r="W52" i="8"/>
  <c r="W48" i="8"/>
  <c r="W44" i="8"/>
  <c r="W40" i="8"/>
  <c r="W36" i="8"/>
  <c r="W32" i="8"/>
  <c r="X85" i="8"/>
  <c r="X81" i="8"/>
  <c r="X77" i="8"/>
  <c r="X73" i="8"/>
  <c r="X69" i="8"/>
  <c r="X65" i="8"/>
  <c r="X61" i="8"/>
  <c r="X57" i="8"/>
  <c r="X53" i="8"/>
  <c r="X49" i="8"/>
  <c r="X45" i="8"/>
  <c r="X41" i="8"/>
  <c r="X37" i="8"/>
  <c r="X33" i="8"/>
  <c r="X29" i="8"/>
  <c r="Y86" i="8"/>
  <c r="Y82" i="8"/>
  <c r="Y78" i="8"/>
  <c r="Y74" i="8"/>
  <c r="Y70" i="8"/>
  <c r="Y66" i="8"/>
  <c r="Y62" i="8"/>
  <c r="Y58" i="8"/>
  <c r="Y54" i="8"/>
  <c r="Y50" i="8"/>
  <c r="Y46" i="8"/>
  <c r="Y42" i="8"/>
  <c r="Y38" i="8"/>
  <c r="Y34" i="8"/>
  <c r="Y30" i="8"/>
  <c r="Z87" i="8"/>
  <c r="Z83" i="8"/>
  <c r="Z79" i="8"/>
  <c r="Z75" i="8"/>
  <c r="Z71" i="8"/>
  <c r="Z67" i="8"/>
  <c r="Z63" i="8"/>
  <c r="Z59" i="8"/>
  <c r="Z55" i="8"/>
  <c r="Z51" i="8"/>
  <c r="Z47" i="8"/>
  <c r="Z43" i="8"/>
  <c r="Z39" i="8"/>
  <c r="Z35" i="8"/>
  <c r="Z31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D85" i="8"/>
  <c r="AD81" i="8"/>
  <c r="AD77" i="8"/>
  <c r="AD73" i="8"/>
  <c r="AD69" i="8"/>
  <c r="AD65" i="8"/>
  <c r="AD61" i="8"/>
  <c r="AD57" i="8"/>
  <c r="AD53" i="8"/>
  <c r="AD49" i="8"/>
  <c r="AD45" i="8"/>
  <c r="AD41" i="8"/>
  <c r="AD37" i="8"/>
  <c r="AD33" i="8"/>
  <c r="AD29" i="8"/>
  <c r="AD25" i="8"/>
  <c r="AD21" i="8"/>
  <c r="AD17" i="8"/>
  <c r="AD13" i="8"/>
  <c r="AD9" i="8"/>
  <c r="AD5" i="8"/>
  <c r="AE86" i="8"/>
  <c r="AE82" i="8"/>
  <c r="AE78" i="8"/>
  <c r="AE74" i="8"/>
  <c r="AE70" i="8"/>
  <c r="AE66" i="8"/>
  <c r="AE62" i="8"/>
  <c r="AE58" i="8"/>
  <c r="AE54" i="8"/>
  <c r="AE50" i="8"/>
  <c r="AE46" i="8"/>
  <c r="AE42" i="8"/>
  <c r="AE38" i="8"/>
  <c r="AE34" i="8"/>
  <c r="AE30" i="8"/>
  <c r="AE26" i="8"/>
  <c r="AE22" i="8"/>
  <c r="AE18" i="8"/>
  <c r="AE14" i="8"/>
  <c r="AE10" i="8"/>
  <c r="AE6" i="8"/>
  <c r="AF87" i="8"/>
  <c r="AF83" i="8"/>
  <c r="AF79" i="8"/>
  <c r="AF75" i="8"/>
  <c r="AF71" i="8"/>
  <c r="AF67" i="8"/>
  <c r="AF63" i="8"/>
  <c r="AF59" i="8"/>
  <c r="AF55" i="8"/>
  <c r="AF51" i="8"/>
  <c r="AF47" i="8"/>
  <c r="AF43" i="8"/>
  <c r="AF39" i="8"/>
  <c r="AF35" i="8"/>
  <c r="AF31" i="8"/>
  <c r="AF27" i="8"/>
  <c r="AF23" i="8"/>
  <c r="AF19" i="8"/>
  <c r="AF15" i="8"/>
  <c r="AF11" i="8"/>
  <c r="AF7" i="8"/>
  <c r="AB84" i="8"/>
  <c r="AB80" i="8"/>
  <c r="AB76" i="8"/>
  <c r="AB72" i="8"/>
  <c r="AB68" i="8"/>
  <c r="AB64" i="8"/>
  <c r="AB60" i="8"/>
  <c r="AB56" i="8"/>
  <c r="AB52" i="8"/>
  <c r="AB48" i="8"/>
  <c r="AB44" i="8"/>
  <c r="AB40" i="8"/>
  <c r="AB36" i="8"/>
  <c r="AB32" i="8"/>
  <c r="AB28" i="8"/>
  <c r="AC85" i="8"/>
  <c r="AC81" i="8"/>
  <c r="AC77" i="8"/>
  <c r="AC73" i="8"/>
  <c r="AC69" i="8"/>
  <c r="AC65" i="8"/>
  <c r="AC61" i="8"/>
  <c r="AC57" i="8"/>
  <c r="AC53" i="8"/>
  <c r="AC49" i="8"/>
  <c r="AC45" i="8"/>
  <c r="AC41" i="8"/>
  <c r="AC37" i="8"/>
  <c r="AC33" i="8"/>
  <c r="AC29" i="8"/>
  <c r="E88" i="8" l="1"/>
  <c r="C88" i="8"/>
  <c r="P88" i="8"/>
  <c r="B88" i="8"/>
  <c r="B90" i="8" s="1"/>
  <c r="E90" i="8" s="1"/>
  <c r="I88" i="8"/>
  <c r="L90" i="8"/>
  <c r="K90" i="8" s="1"/>
  <c r="D88" i="8"/>
  <c r="G88" i="8"/>
  <c r="H88" i="8"/>
  <c r="N88" i="8"/>
  <c r="O88" i="8"/>
  <c r="M6" i="8" l="1"/>
  <c r="M29" i="8"/>
  <c r="M59" i="8"/>
  <c r="M23" i="8"/>
  <c r="M87" i="8"/>
  <c r="M57" i="8"/>
  <c r="M5" i="8"/>
  <c r="M7" i="8"/>
  <c r="M37" i="8"/>
  <c r="M60" i="8"/>
  <c r="M9" i="8"/>
  <c r="M39" i="8"/>
  <c r="M69" i="8"/>
  <c r="M40" i="8"/>
  <c r="M22" i="8"/>
  <c r="M53" i="8"/>
  <c r="M54" i="8"/>
  <c r="M86" i="8"/>
  <c r="M26" i="8"/>
  <c r="M28" i="8"/>
  <c r="M8" i="8"/>
  <c r="M38" i="8"/>
  <c r="M61" i="8"/>
  <c r="M76" i="8"/>
  <c r="M85" i="8"/>
  <c r="M55" i="8"/>
  <c r="M56" i="8"/>
  <c r="M4" i="8"/>
  <c r="M10" i="8"/>
  <c r="M70" i="8"/>
  <c r="M11" i="8"/>
  <c r="M41" i="8"/>
  <c r="M71" i="8"/>
  <c r="M12" i="8"/>
  <c r="M42" i="8"/>
  <c r="M72" i="8"/>
  <c r="M13" i="8"/>
  <c r="M43" i="8"/>
  <c r="M74" i="8"/>
  <c r="M21" i="8"/>
  <c r="M44" i="8"/>
  <c r="M75" i="8"/>
  <c r="M45" i="8"/>
  <c r="M77" i="8"/>
  <c r="M24" i="8"/>
  <c r="M25" i="8"/>
  <c r="M27" i="8"/>
  <c r="M58" i="8"/>
  <c r="M83" i="8"/>
  <c r="M31" i="8"/>
  <c r="M50" i="8"/>
  <c r="M82" i="8"/>
  <c r="M15" i="8"/>
  <c r="M52" i="8"/>
  <c r="M17" i="8"/>
  <c r="M67" i="8"/>
  <c r="M18" i="8"/>
  <c r="M66" i="8"/>
  <c r="M35" i="8"/>
  <c r="M51" i="8"/>
  <c r="M14" i="8"/>
  <c r="M73" i="8"/>
  <c r="M84" i="8"/>
  <c r="M48" i="8"/>
  <c r="M32" i="8"/>
  <c r="M16" i="8"/>
  <c r="M79" i="8"/>
  <c r="M19" i="8"/>
  <c r="M81" i="8"/>
  <c r="M78" i="8"/>
  <c r="M34" i="8"/>
  <c r="M64" i="8"/>
  <c r="M36" i="8"/>
  <c r="M68" i="8"/>
  <c r="M20" i="8"/>
  <c r="M47" i="8"/>
  <c r="M65" i="8"/>
  <c r="M62" i="8"/>
  <c r="M80" i="8"/>
  <c r="M49" i="8"/>
  <c r="M46" i="8"/>
  <c r="M33" i="8"/>
  <c r="M30" i="8"/>
  <c r="M63" i="8"/>
  <c r="F8" i="8"/>
  <c r="R8" i="8" s="1"/>
  <c r="F55" i="8"/>
  <c r="F19" i="8"/>
  <c r="F78" i="8"/>
  <c r="R78" i="8" s="1"/>
  <c r="F62" i="8"/>
  <c r="F46" i="8"/>
  <c r="F30" i="8"/>
  <c r="R30" i="8" s="1"/>
  <c r="F14" i="8"/>
  <c r="F67" i="8"/>
  <c r="F31" i="8"/>
  <c r="R31" i="8" s="1"/>
  <c r="F85" i="8"/>
  <c r="R85" i="8" s="1"/>
  <c r="F69" i="8"/>
  <c r="R69" i="8" s="1"/>
  <c r="F53" i="8"/>
  <c r="F37" i="8"/>
  <c r="F21" i="8"/>
  <c r="F5" i="8"/>
  <c r="F4" i="8"/>
  <c r="J4" i="8" s="1"/>
  <c r="F72" i="8"/>
  <c r="F56" i="8"/>
  <c r="F40" i="8"/>
  <c r="F24" i="8"/>
  <c r="F83" i="8"/>
  <c r="F43" i="8"/>
  <c r="F11" i="8"/>
  <c r="F74" i="8"/>
  <c r="R74" i="8" s="1"/>
  <c r="F58" i="8"/>
  <c r="F42" i="8"/>
  <c r="R42" i="8" s="1"/>
  <c r="F26" i="8"/>
  <c r="R26" i="8" s="1"/>
  <c r="F10" i="8"/>
  <c r="F59" i="8"/>
  <c r="F23" i="8"/>
  <c r="F81" i="8"/>
  <c r="F65" i="8"/>
  <c r="F49" i="8"/>
  <c r="F33" i="8"/>
  <c r="F17" i="8"/>
  <c r="F87" i="8"/>
  <c r="R87" i="8" s="1"/>
  <c r="F84" i="8"/>
  <c r="F68" i="8"/>
  <c r="F52" i="8"/>
  <c r="R52" i="8" s="1"/>
  <c r="F36" i="8"/>
  <c r="R36" i="8" s="1"/>
  <c r="F20" i="8"/>
  <c r="R20" i="8" s="1"/>
  <c r="F71" i="8"/>
  <c r="R71" i="8" s="1"/>
  <c r="F35" i="8"/>
  <c r="R35" i="8" s="1"/>
  <c r="F86" i="8"/>
  <c r="F70" i="8"/>
  <c r="F54" i="8"/>
  <c r="R54" i="8" s="1"/>
  <c r="F38" i="8"/>
  <c r="F22" i="8"/>
  <c r="F6" i="8"/>
  <c r="R6" i="8" s="1"/>
  <c r="F51" i="8"/>
  <c r="F15" i="8"/>
  <c r="F77" i="8"/>
  <c r="F61" i="8"/>
  <c r="F45" i="8"/>
  <c r="F29" i="8"/>
  <c r="R29" i="8" s="1"/>
  <c r="F13" i="8"/>
  <c r="R13" i="8" s="1"/>
  <c r="F75" i="8"/>
  <c r="R75" i="8" s="1"/>
  <c r="F80" i="8"/>
  <c r="R80" i="8" s="1"/>
  <c r="F64" i="8"/>
  <c r="R64" i="8" s="1"/>
  <c r="F48" i="8"/>
  <c r="F32" i="8"/>
  <c r="F16" i="8"/>
  <c r="F63" i="8"/>
  <c r="F27" i="8"/>
  <c r="F82" i="8"/>
  <c r="F66" i="8"/>
  <c r="F50" i="8"/>
  <c r="R50" i="8" s="1"/>
  <c r="F34" i="8"/>
  <c r="R34" i="8" s="1"/>
  <c r="F18" i="8"/>
  <c r="F79" i="8"/>
  <c r="R79" i="8" s="1"/>
  <c r="F39" i="8"/>
  <c r="R39" i="8" s="1"/>
  <c r="F7" i="8"/>
  <c r="F73" i="8"/>
  <c r="R73" i="8" s="1"/>
  <c r="F57" i="8"/>
  <c r="F41" i="8"/>
  <c r="R41" i="8" s="1"/>
  <c r="F25" i="8"/>
  <c r="F9" i="8"/>
  <c r="F47" i="8"/>
  <c r="F76" i="8"/>
  <c r="F60" i="8"/>
  <c r="F44" i="8"/>
  <c r="R44" i="8" s="1"/>
  <c r="F28" i="8"/>
  <c r="F12" i="8"/>
  <c r="R12" i="8" s="1"/>
  <c r="R68" i="8"/>
  <c r="R45" i="8"/>
  <c r="R49" i="8" l="1"/>
  <c r="R84" i="8"/>
  <c r="R61" i="8"/>
  <c r="R65" i="8"/>
  <c r="R72" i="8"/>
  <c r="R56" i="8"/>
  <c r="R55" i="8"/>
  <c r="R57" i="8"/>
  <c r="R16" i="8"/>
  <c r="R33" i="8"/>
  <c r="R43" i="8"/>
  <c r="R7" i="8"/>
  <c r="R86" i="8"/>
  <c r="R67" i="8"/>
  <c r="R15" i="8"/>
  <c r="R19" i="8"/>
  <c r="R28" i="8"/>
  <c r="R18" i="8"/>
  <c r="R82" i="8"/>
  <c r="R32" i="8"/>
  <c r="R83" i="8"/>
  <c r="R46" i="8"/>
  <c r="R59" i="8"/>
  <c r="R63" i="8"/>
  <c r="R14" i="8"/>
  <c r="R77" i="8"/>
  <c r="R62" i="8"/>
  <c r="R17" i="8"/>
  <c r="R51" i="8"/>
  <c r="R76" i="8"/>
  <c r="R81" i="8"/>
  <c r="R47" i="8"/>
  <c r="R23" i="8"/>
  <c r="R21" i="8"/>
  <c r="R11" i="8"/>
  <c r="R66" i="8"/>
  <c r="R60" i="8"/>
  <c r="R22" i="8"/>
  <c r="R38" i="8"/>
  <c r="R9" i="8"/>
  <c r="R70" i="8"/>
  <c r="R37" i="8"/>
  <c r="R58" i="8"/>
  <c r="R24" i="8"/>
  <c r="R40" i="8"/>
  <c r="R27" i="8"/>
  <c r="R4" i="8"/>
  <c r="R5" i="8"/>
  <c r="R25" i="8"/>
  <c r="R48" i="8"/>
  <c r="R10" i="8"/>
  <c r="R53" i="8"/>
</calcChain>
</file>

<file path=xl/sharedStrings.xml><?xml version="1.0" encoding="utf-8"?>
<sst xmlns="http://schemas.openxmlformats.org/spreadsheetml/2006/main" count="841" uniqueCount="193">
  <si>
    <t>https://gogov.ru/articles/life-expectancy</t>
  </si>
  <si>
    <t>https://www.statdata.ru/spg_reg_rf</t>
  </si>
  <si>
    <t>https://ru.wikipedia.org/wiki/Продолжительность_жизни_в_субъектах_Российской_Федерации</t>
  </si>
  <si>
    <t>Россия в среднем</t>
  </si>
  <si>
    <t>Ставропольский край</t>
  </si>
  <si>
    <t>Калининградская область</t>
  </si>
  <si>
    <t>Белгородская область</t>
  </si>
  <si>
    <t>Краснодарский край</t>
  </si>
  <si>
    <t>Московская область</t>
  </si>
  <si>
    <t>Ленинградская область</t>
  </si>
  <si>
    <t>Пензенская область</t>
  </si>
  <si>
    <t>Волгоградская область</t>
  </si>
  <si>
    <t>Астраханская область</t>
  </si>
  <si>
    <t>Тамбовская область</t>
  </si>
  <si>
    <t>Ростовская область</t>
  </si>
  <si>
    <t>Кировская область</t>
  </si>
  <si>
    <t>Республика Крым</t>
  </si>
  <si>
    <t>Томская область</t>
  </si>
  <si>
    <t>Архангельская область</t>
  </si>
  <si>
    <t>Воронежская область</t>
  </si>
  <si>
    <t>Ненецкий АО</t>
  </si>
  <si>
    <t>Самарская область</t>
  </si>
  <si>
    <t>Новосибирская область</t>
  </si>
  <si>
    <t>Калужская область</t>
  </si>
  <si>
    <t>Челябинская область</t>
  </si>
  <si>
    <t>Саратовская область</t>
  </si>
  <si>
    <t>Вологодская область</t>
  </si>
  <si>
    <t>Ярославская область</t>
  </si>
  <si>
    <t>Ульяновская область</t>
  </si>
  <si>
    <t>Ивановская область</t>
  </si>
  <si>
    <t>Омская область</t>
  </si>
  <si>
    <t>Тульская область</t>
  </si>
  <si>
    <t>Орловская область</t>
  </si>
  <si>
    <t>Нижегородская область</t>
  </si>
  <si>
    <t>Свердловская область</t>
  </si>
  <si>
    <t>Костромская область</t>
  </si>
  <si>
    <t>Брянская область</t>
  </si>
  <si>
    <t>Рязанская область</t>
  </si>
  <si>
    <t>Приморский край</t>
  </si>
  <si>
    <t>Алтайский край</t>
  </si>
  <si>
    <t>Липецкая область</t>
  </si>
  <si>
    <t>Курская область</t>
  </si>
  <si>
    <t>Пермский край</t>
  </si>
  <si>
    <t>Сахалинская область</t>
  </si>
  <si>
    <t>Красноярский край</t>
  </si>
  <si>
    <t>Курганская область</t>
  </si>
  <si>
    <t>Мурманская область</t>
  </si>
  <si>
    <t>Оренбургская область</t>
  </si>
  <si>
    <t>Владимирская область</t>
  </si>
  <si>
    <t>Камчатский край</t>
  </si>
  <si>
    <t>Смоленская область</t>
  </si>
  <si>
    <t>Тверская область</t>
  </si>
  <si>
    <t>Хабаровский край</t>
  </si>
  <si>
    <t>Псковская область</t>
  </si>
  <si>
    <t>Новгородская область</t>
  </si>
  <si>
    <t>Кузбасс</t>
  </si>
  <si>
    <t>Магаданская область</t>
  </si>
  <si>
    <t>Забайкальский край</t>
  </si>
  <si>
    <t>Иркутская область</t>
  </si>
  <si>
    <t>Амурская область</t>
  </si>
  <si>
    <t>ВСЕГО</t>
  </si>
  <si>
    <t>МУЖЧИНЫ</t>
  </si>
  <si>
    <t>ЖЕНЩИНЫ</t>
  </si>
  <si>
    <t>ГОРОД</t>
  </si>
  <si>
    <t>СЕЛО</t>
  </si>
  <si>
    <t>г. Москва</t>
  </si>
  <si>
    <t>Республика Карелия</t>
  </si>
  <si>
    <t>Республика Коми</t>
  </si>
  <si>
    <t>г. Санкт-Петербург</t>
  </si>
  <si>
    <t>Республика Адыгея</t>
  </si>
  <si>
    <t>Республика Калмыкия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</si>
  <si>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</si>
  <si>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</si>
  <si>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</si>
  <si>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</si>
  <si>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</si>
  <si>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</si>
  <si>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</si>
  <si>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</si>
  <si>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</si>
  <si>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</si>
  <si>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</si>
  <si>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</si>
  <si>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</si>
  <si>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Ханты-Мансийский автономный округ - Югра</t>
  </si>
  <si>
    <t>Ямало-Ненецкий автономный округ</t>
  </si>
  <si>
    <t>Тюменская область без автономных округов</t>
  </si>
  <si>
    <t>Республика Алтай</t>
  </si>
  <si>
    <t>Республика Тыва</t>
  </si>
  <si>
    <t>Республика Хакасия</t>
  </si>
  <si>
    <t>Кемеровская область</t>
  </si>
  <si>
    <t>Республика Бурятия</t>
  </si>
  <si>
    <t>Республика Саха (Якутия)</t>
  </si>
  <si>
    <t>Еврейская автономная область</t>
  </si>
  <si>
    <t>Чукотский автономный округ</t>
  </si>
  <si>
    <t>Регион</t>
  </si>
  <si>
    <t>РЕГИОН</t>
  </si>
  <si>
    <t>ЖЕН-МУЖ</t>
  </si>
  <si>
    <t>ГОРОД - СЕЛО</t>
  </si>
  <si>
    <t>ВПР</t>
  </si>
  <si>
    <t>https://rosstat.gov.ru/bgd/regl/b21_106/Main.htm</t>
  </si>
  <si>
    <t>https://www.nalog.gov.ru/rn77/news/activities_fts/10662978/</t>
  </si>
  <si>
    <t>https://mintrud.gov.ru/opendata/default/set-data/125?page=1&amp;per-page=100</t>
  </si>
  <si>
    <t>https://rosstat.gov.ru/folder/11191</t>
  </si>
  <si>
    <t>Территориальные</t>
  </si>
  <si>
    <t xml:space="preserve">органы федеральных органов исполнительной власти </t>
  </si>
  <si>
    <t>Органы</t>
  </si>
  <si>
    <t>исполнительной</t>
  </si>
  <si>
    <t>власти субъектов</t>
  </si>
  <si>
    <t>Российской Федерации</t>
  </si>
  <si>
    <t>Органы местного</t>
  </si>
  <si>
    <t>самоуправления</t>
  </si>
  <si>
    <t xml:space="preserve">с исполнительно-распорядительными функциями </t>
  </si>
  <si>
    <t>человек</t>
  </si>
  <si>
    <t>укомплек-тован-ность, %</t>
  </si>
  <si>
    <t>Российская Федерация</t>
  </si>
  <si>
    <t>Центральный</t>
  </si>
  <si>
    <t xml:space="preserve"> федеральный округ</t>
  </si>
  <si>
    <t>Северо-Западный</t>
  </si>
  <si>
    <t xml:space="preserve">   в том числе:</t>
  </si>
  <si>
    <t xml:space="preserve">   Hенецкий авт. округ</t>
  </si>
  <si>
    <t xml:space="preserve">   Архангельская   </t>
  </si>
  <si>
    <t xml:space="preserve">   область без авт. округа</t>
  </si>
  <si>
    <t>Южный</t>
  </si>
  <si>
    <t>Северо-Кавказский</t>
  </si>
  <si>
    <t xml:space="preserve">Кабардино-Балкарская  </t>
  </si>
  <si>
    <t xml:space="preserve"> Республика</t>
  </si>
  <si>
    <t xml:space="preserve">Карачаево-Черкесская  </t>
  </si>
  <si>
    <t>Республика Северная</t>
  </si>
  <si>
    <t xml:space="preserve"> Осетия-Алания</t>
  </si>
  <si>
    <t>Приволжский</t>
  </si>
  <si>
    <t xml:space="preserve">Республика Татарстан </t>
  </si>
  <si>
    <t xml:space="preserve">Чувашская Республика </t>
  </si>
  <si>
    <t>Уральский</t>
  </si>
  <si>
    <t>Тюменская область</t>
  </si>
  <si>
    <t xml:space="preserve">    Ханты-Мансийский</t>
  </si>
  <si>
    <t xml:space="preserve">    авт. округ-Югра</t>
  </si>
  <si>
    <t xml:space="preserve">    Ямало-Hенецкий  </t>
  </si>
  <si>
    <t xml:space="preserve">     авт. округ</t>
  </si>
  <si>
    <t xml:space="preserve">   Тюменская область</t>
  </si>
  <si>
    <t xml:space="preserve">    без авт. округов)</t>
  </si>
  <si>
    <t>Сибирский</t>
  </si>
  <si>
    <t>Дальневосточный</t>
  </si>
  <si>
    <t>Еврейская авт. область</t>
  </si>
  <si>
    <t>Чукотский авт. округ</t>
  </si>
  <si>
    <t>Родившиеся</t>
  </si>
  <si>
    <t>Умершие</t>
  </si>
  <si>
    <t>девочки</t>
  </si>
  <si>
    <t>мальчики</t>
  </si>
  <si>
    <t>женщины</t>
  </si>
  <si>
    <t>мужчины</t>
  </si>
  <si>
    <t>Центральный федеральный округ</t>
  </si>
  <si>
    <t>Северо-Западный федеральный округ</t>
  </si>
  <si>
    <t>в том числе:                                                    Ненецкий автономный округ</t>
  </si>
  <si>
    <t>Архангельская область без авт.округа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</si>
  <si>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</si>
  <si>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</si>
  <si>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</si>
  <si>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</si>
  <si>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</si>
  <si>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</si>
  <si>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Данные за 2021 год</t>
  </si>
  <si>
    <t>Экономическое участие и возможности</t>
  </si>
  <si>
    <t>Уровень образования</t>
  </si>
  <si>
    <t>Здоровье и выживание</t>
  </si>
  <si>
    <t>Политические возможности (2019)</t>
  </si>
  <si>
    <t>Регион РФ</t>
  </si>
  <si>
    <t>Уровень участия в составе рабочей силы населения (%)</t>
  </si>
  <si>
    <t>Средняя начисленная заработная плата за октябрь (руб.)</t>
  </si>
  <si>
    <t>Доля на руководящих должностях за октябрь (%)</t>
  </si>
  <si>
    <t>Численность среди специалистов высшего уровня квалификации</t>
  </si>
  <si>
    <t>Численность с основным общим образованием (9 классов) в рабочей силе</t>
  </si>
  <si>
    <t>Численность со средним общим образованием (11 классов) в рабочей силе</t>
  </si>
  <si>
    <t>Численность с высшим образованием в рабочей силе</t>
  </si>
  <si>
    <t>Ожидаемая продолжительность жизни при рождении, число лет</t>
  </si>
  <si>
    <t>Число родившихся (чел.)</t>
  </si>
  <si>
    <t>Доля на гос. должностях в федеральных государственных органах (%)</t>
  </si>
  <si>
    <t>Доля на гос. должностях в органах судебной власти и прокуратуры (%)</t>
  </si>
  <si>
    <t>Доля на муниципальных должностях и должностях муниципальной службы (%)</t>
  </si>
  <si>
    <t>Мужчины</t>
  </si>
  <si>
    <t>Женщины</t>
  </si>
  <si>
    <t>Тюменская область без автономных  округов</t>
  </si>
  <si>
    <t>Средневзвешенное значение</t>
  </si>
  <si>
    <t>n</t>
  </si>
  <si>
    <t>Индекс гендерного неравенства</t>
  </si>
  <si>
    <t>Экономическое участие и возможности Субиндекс</t>
  </si>
  <si>
    <t>Здоровье и выживание Субиндекс</t>
  </si>
  <si>
    <t>Политические возможности Субиндекс</t>
  </si>
  <si>
    <t>0,01 / стандартное отклонение</t>
  </si>
  <si>
    <t>Уровень образования Субиндекс</t>
  </si>
  <si>
    <t>КОЭФФИЦИЕНТЫ РАЗРЫВА + ИНДЕКСЫ</t>
  </si>
  <si>
    <t>СРЕДНЕВЗВЕШЕННОЕ ЗНАЧЕНИЕ (КВАДРАТ РАЗНИЦЫ)</t>
  </si>
  <si>
    <t>Стандартное 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</si>
</sst>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#,##0.000"/>
    <numFmt numFmtId="166" formatCode="#,##0.0"/>
    <numFmt numFmtId="167" formatCode="_-* #,##0_-;\-* #,##0_-;_-* &quot;-&quot;??_-;_-@_-"/>
    <numFmt numFmtId="168" formatCode="0.0000"/>
    <numFmt numFmtId="169" formatCode="0.000"/>
    <numFmt numFmtId="170" formatCode="_-* #,##0.000000000000000000000000000000000_-;\-* #,##0.000000000000000000000000000000000_-;_-* &quot;-&quot;??_-;_-@_-"/>
  </numFmts>
  <fonts count="2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  <font>
      <sz val="10"/>
      <color rgb="FF20212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0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rgb="FF202122"/>
      <name val="Calibri"/>
      <family val="2"/>
      <scheme val="minor"/>
    </font>
    <font>
      <sz val="11"/>
      <color theme="1"/>
      <name val="Calibri"/>
      <family val="2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 style="double">
        <color indexed="64"/>
      </right>
      <top/>
      <bottom style="medium">
        <color rgb="FF7F7F7F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rgb="FF7F7F7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 style="medium">
        <color rgb="FF7F7F7F"/>
      </top>
      <bottom/>
      <diagonal/>
    </border>
    <border>
      <left style="medium">
        <color indexed="64"/>
      </left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 style="double">
        <color indexed="64"/>
      </right>
      <top style="medium">
        <color rgb="FF7F7F7F"/>
      </top>
      <bottom/>
      <diagonal/>
    </border>
    <border>
      <left style="medium">
        <color rgb="FF7F7F7F"/>
      </left>
      <right style="double">
        <color indexed="64"/>
      </right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0" fillId="0" borderId="0"/>
    <xf numFmtId="0" fontId="11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1" fillId="0" borderId="0"/>
  </cellStyleXfs>
  <cellXfs count="201">
    <xf numFmtId="0" fontId="0" fillId="0" borderId="0" xfId="0"/>
    <xf numFmtId="0" fontId="1" fillId="0" borderId="0" xfId="1"/>
    <xf numFmtId="0" fontId="1" fillId="2" borderId="0" xfId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9" fillId="0" borderId="0" xfId="0" applyFont="1"/>
    <xf numFmtId="164" fontId="4" fillId="0" borderId="0" xfId="0" applyNumberFormat="1" applyFont="1"/>
    <xf numFmtId="164" fontId="8" fillId="0" borderId="0" xfId="0" applyNumberFormat="1" applyFont="1"/>
    <xf numFmtId="0" fontId="9" fillId="0" borderId="1" xfId="0" applyFont="1" applyBorder="1"/>
    <xf numFmtId="0" fontId="1" fillId="0" borderId="0" xfId="1" applyAlignment="1"/>
    <xf numFmtId="0" fontId="7" fillId="0" borderId="1" xfId="0" applyFont="1" applyBorder="1"/>
    <xf numFmtId="0" fontId="12" fillId="0" borderId="1" xfId="0" applyFont="1" applyBorder="1"/>
    <xf numFmtId="164" fontId="9" fillId="0" borderId="1" xfId="0" applyNumberFormat="1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3" fontId="15" fillId="0" borderId="12" xfId="0" applyNumberFormat="1" applyFont="1" applyBorder="1" applyAlignment="1">
      <alignment horizontal="right" vertical="center" wrapText="1"/>
    </xf>
    <xf numFmtId="0" fontId="15" fillId="0" borderId="12" xfId="0" applyFont="1" applyBorder="1" applyAlignment="1">
      <alignment horizontal="right" vertical="center" wrapText="1"/>
    </xf>
    <xf numFmtId="0" fontId="15" fillId="0" borderId="13" xfId="0" applyFont="1" applyBorder="1" applyAlignment="1">
      <alignment horizontal="right" vertical="center" wrapText="1"/>
    </xf>
    <xf numFmtId="0" fontId="15" fillId="0" borderId="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3" fontId="16" fillId="0" borderId="12" xfId="0" applyNumberFormat="1" applyFont="1" applyBorder="1" applyAlignment="1">
      <alignment horizontal="right" vertical="center" wrapText="1"/>
    </xf>
    <xf numFmtId="0" fontId="16" fillId="0" borderId="12" xfId="0" applyFont="1" applyBorder="1" applyAlignment="1">
      <alignment horizontal="right" vertical="center" wrapText="1"/>
    </xf>
    <xf numFmtId="0" fontId="16" fillId="0" borderId="13" xfId="0" applyFont="1" applyBorder="1" applyAlignment="1">
      <alignment horizontal="right" vertical="center" wrapText="1"/>
    </xf>
    <xf numFmtId="0" fontId="16" fillId="0" borderId="3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horizontal="right" vertical="center" wrapText="1"/>
    </xf>
    <xf numFmtId="0" fontId="16" fillId="0" borderId="16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7" fillId="0" borderId="0" xfId="0" applyFont="1" applyAlignment="1">
      <alignment horizontal="right" vertical="center"/>
    </xf>
    <xf numFmtId="0" fontId="17" fillId="0" borderId="27" xfId="0" applyFont="1" applyBorder="1" applyAlignment="1">
      <alignment horizontal="right" vertical="center"/>
    </xf>
    <xf numFmtId="0" fontId="18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right" vertical="center"/>
    </xf>
    <xf numFmtId="0" fontId="17" fillId="0" borderId="28" xfId="0" applyFont="1" applyBorder="1" applyAlignment="1">
      <alignment vertical="center" wrapText="1"/>
    </xf>
    <xf numFmtId="0" fontId="17" fillId="0" borderId="28" xfId="0" applyFont="1" applyBorder="1" applyAlignment="1">
      <alignment horizontal="left" vertical="center" wrapText="1" indent="1"/>
    </xf>
    <xf numFmtId="0" fontId="17" fillId="0" borderId="30" xfId="0" applyFont="1" applyBorder="1" applyAlignment="1">
      <alignment vertical="center" wrapText="1"/>
    </xf>
    <xf numFmtId="0" fontId="17" fillId="0" borderId="31" xfId="0" applyFont="1" applyBorder="1" applyAlignment="1">
      <alignment horizontal="right" vertical="center"/>
    </xf>
    <xf numFmtId="0" fontId="17" fillId="0" borderId="32" xfId="0" applyFont="1" applyBorder="1" applyAlignment="1">
      <alignment horizontal="right" vertical="center"/>
    </xf>
    <xf numFmtId="0" fontId="17" fillId="0" borderId="33" xfId="0" applyFont="1" applyBorder="1" applyAlignment="1">
      <alignment horizontal="right" vertical="center"/>
    </xf>
    <xf numFmtId="0" fontId="20" fillId="0" borderId="34" xfId="6" applyFont="1" applyBorder="1" applyAlignment="1">
      <alignment horizontal="center" vertical="center" wrapText="1"/>
    </xf>
    <xf numFmtId="0" fontId="21" fillId="0" borderId="0" xfId="6"/>
    <xf numFmtId="165" fontId="23" fillId="0" borderId="40" xfId="6" applyNumberFormat="1" applyFont="1" applyBorder="1" applyAlignment="1">
      <alignment horizontal="center"/>
    </xf>
    <xf numFmtId="0" fontId="23" fillId="0" borderId="40" xfId="6" applyFont="1" applyBorder="1" applyAlignment="1">
      <alignment horizontal="center"/>
    </xf>
    <xf numFmtId="0" fontId="9" fillId="0" borderId="34" xfId="6" applyFont="1" applyBorder="1"/>
    <xf numFmtId="166" fontId="9" fillId="0" borderId="42" xfId="6" applyNumberFormat="1" applyFont="1" applyBorder="1" applyAlignment="1">
      <alignment horizontal="center" vertical="center"/>
    </xf>
    <xf numFmtId="166" fontId="9" fillId="0" borderId="43" xfId="6" applyNumberFormat="1" applyFont="1" applyBorder="1" applyAlignment="1">
      <alignment horizontal="center" vertical="center"/>
    </xf>
    <xf numFmtId="0" fontId="9" fillId="0" borderId="42" xfId="6" applyFont="1" applyBorder="1" applyAlignment="1">
      <alignment horizontal="center" vertical="center"/>
    </xf>
    <xf numFmtId="0" fontId="9" fillId="0" borderId="43" xfId="6" applyFont="1" applyBorder="1" applyAlignment="1">
      <alignment horizontal="center" vertical="center"/>
    </xf>
    <xf numFmtId="0" fontId="23" fillId="0" borderId="42" xfId="6" applyFont="1" applyBorder="1" applyAlignment="1">
      <alignment horizontal="center" vertical="center"/>
    </xf>
    <xf numFmtId="0" fontId="23" fillId="0" borderId="43" xfId="6" applyFont="1" applyBorder="1" applyAlignment="1">
      <alignment horizontal="center" vertical="center"/>
    </xf>
    <xf numFmtId="0" fontId="9" fillId="0" borderId="44" xfId="6" applyFont="1" applyBorder="1" applyAlignment="1">
      <alignment horizontal="center" vertical="center"/>
    </xf>
    <xf numFmtId="0" fontId="9" fillId="0" borderId="45" xfId="6" applyFont="1" applyBorder="1"/>
    <xf numFmtId="166" fontId="9" fillId="0" borderId="46" xfId="6" applyNumberFormat="1" applyFont="1" applyBorder="1" applyAlignment="1">
      <alignment horizontal="center" vertical="center"/>
    </xf>
    <xf numFmtId="0" fontId="9" fillId="0" borderId="45" xfId="6" applyFont="1" applyBorder="1" applyAlignment="1">
      <alignment horizontal="center" vertical="center"/>
    </xf>
    <xf numFmtId="0" fontId="9" fillId="0" borderId="46" xfId="6" applyFont="1" applyBorder="1" applyAlignment="1">
      <alignment horizontal="center" vertical="center"/>
    </xf>
    <xf numFmtId="0" fontId="23" fillId="0" borderId="45" xfId="6" applyFont="1" applyBorder="1" applyAlignment="1">
      <alignment horizontal="center" vertical="center"/>
    </xf>
    <xf numFmtId="0" fontId="23" fillId="0" borderId="46" xfId="6" applyFont="1" applyBorder="1" applyAlignment="1">
      <alignment horizontal="center" vertical="center"/>
    </xf>
    <xf numFmtId="0" fontId="9" fillId="0" borderId="0" xfId="6" applyFont="1" applyAlignment="1">
      <alignment horizontal="center" vertical="center"/>
    </xf>
    <xf numFmtId="166" fontId="9" fillId="0" borderId="45" xfId="6" applyNumberFormat="1" applyFont="1" applyBorder="1" applyAlignment="1">
      <alignment horizontal="center" vertical="center"/>
    </xf>
    <xf numFmtId="0" fontId="9" fillId="0" borderId="45" xfId="6" applyFont="1" applyBorder="1" applyAlignment="1">
      <alignment wrapText="1"/>
    </xf>
    <xf numFmtId="0" fontId="9" fillId="0" borderId="45" xfId="6" applyFont="1" applyBorder="1" applyAlignment="1">
      <alignment horizontal="left" wrapText="1"/>
    </xf>
    <xf numFmtId="0" fontId="9" fillId="0" borderId="47" xfId="6" applyFont="1" applyBorder="1" applyAlignment="1">
      <alignment wrapText="1"/>
    </xf>
    <xf numFmtId="166" fontId="9" fillId="0" borderId="47" xfId="6" applyNumberFormat="1" applyFont="1" applyBorder="1" applyAlignment="1">
      <alignment horizontal="center" vertical="center"/>
    </xf>
    <xf numFmtId="166" fontId="9" fillId="0" borderId="39" xfId="6" applyNumberFormat="1" applyFont="1" applyBorder="1" applyAlignment="1">
      <alignment horizontal="center" vertical="center"/>
    </xf>
    <xf numFmtId="0" fontId="9" fillId="0" borderId="47" xfId="6" applyFont="1" applyBorder="1" applyAlignment="1">
      <alignment horizontal="center" vertical="center"/>
    </xf>
    <xf numFmtId="0" fontId="9" fillId="0" borderId="39" xfId="6" applyFont="1" applyBorder="1" applyAlignment="1">
      <alignment horizontal="center" vertical="center"/>
    </xf>
    <xf numFmtId="0" fontId="23" fillId="0" borderId="47" xfId="6" applyFont="1" applyBorder="1" applyAlignment="1">
      <alignment horizontal="center" vertical="center"/>
    </xf>
    <xf numFmtId="0" fontId="23" fillId="0" borderId="39" xfId="6" applyFont="1" applyBorder="1" applyAlignment="1">
      <alignment horizontal="center" vertical="center"/>
    </xf>
    <xf numFmtId="0" fontId="9" fillId="0" borderId="38" xfId="6" applyFont="1" applyBorder="1" applyAlignment="1">
      <alignment horizontal="center" vertical="center"/>
    </xf>
    <xf numFmtId="0" fontId="9" fillId="0" borderId="0" xfId="6" applyFont="1"/>
    <xf numFmtId="165" fontId="9" fillId="0" borderId="0" xfId="6" applyNumberFormat="1" applyFont="1" applyAlignment="1">
      <alignment horizontal="center"/>
    </xf>
    <xf numFmtId="0" fontId="9" fillId="0" borderId="0" xfId="6" applyFont="1" applyAlignment="1">
      <alignment horizontal="center"/>
    </xf>
    <xf numFmtId="167" fontId="9" fillId="0" borderId="42" xfId="4" applyNumberFormat="1" applyFont="1" applyBorder="1" applyAlignment="1">
      <alignment horizontal="center" vertical="center"/>
    </xf>
    <xf numFmtId="167" fontId="9" fillId="0" borderId="43" xfId="4" applyNumberFormat="1" applyFont="1" applyBorder="1" applyAlignment="1">
      <alignment horizontal="center" vertical="center"/>
    </xf>
    <xf numFmtId="167" fontId="9" fillId="0" borderId="45" xfId="4" applyNumberFormat="1" applyFont="1" applyBorder="1" applyAlignment="1">
      <alignment horizontal="center" vertical="center"/>
    </xf>
    <xf numFmtId="167" fontId="9" fillId="0" borderId="46" xfId="4" applyNumberFormat="1" applyFont="1" applyBorder="1" applyAlignment="1">
      <alignment horizontal="center" vertical="center"/>
    </xf>
    <xf numFmtId="167" fontId="9" fillId="0" borderId="47" xfId="4" applyNumberFormat="1" applyFont="1" applyBorder="1" applyAlignment="1">
      <alignment horizontal="center" vertical="center"/>
    </xf>
    <xf numFmtId="167" fontId="9" fillId="0" borderId="39" xfId="4" applyNumberFormat="1" applyFont="1" applyBorder="1" applyAlignment="1">
      <alignment horizontal="center" vertical="center"/>
    </xf>
    <xf numFmtId="167" fontId="23" fillId="5" borderId="42" xfId="4" applyNumberFormat="1" applyFont="1" applyFill="1" applyBorder="1" applyAlignment="1">
      <alignment horizontal="center" vertical="center"/>
    </xf>
    <xf numFmtId="167" fontId="23" fillId="5" borderId="43" xfId="4" applyNumberFormat="1" applyFont="1" applyFill="1" applyBorder="1" applyAlignment="1">
      <alignment horizontal="center" vertical="center"/>
    </xf>
    <xf numFmtId="167" fontId="23" fillId="5" borderId="45" xfId="4" applyNumberFormat="1" applyFont="1" applyFill="1" applyBorder="1" applyAlignment="1">
      <alignment horizontal="center" vertical="center"/>
    </xf>
    <xf numFmtId="167" fontId="23" fillId="5" borderId="46" xfId="4" applyNumberFormat="1" applyFont="1" applyFill="1" applyBorder="1" applyAlignment="1">
      <alignment horizontal="center" vertical="center"/>
    </xf>
    <xf numFmtId="167" fontId="23" fillId="5" borderId="47" xfId="4" applyNumberFormat="1" applyFont="1" applyFill="1" applyBorder="1" applyAlignment="1">
      <alignment horizontal="center" vertical="center"/>
    </xf>
    <xf numFmtId="167" fontId="23" fillId="5" borderId="39" xfId="4" applyNumberFormat="1" applyFont="1" applyFill="1" applyBorder="1" applyAlignment="1">
      <alignment horizontal="center" vertical="center"/>
    </xf>
    <xf numFmtId="167" fontId="23" fillId="0" borderId="42" xfId="4" applyNumberFormat="1" applyFont="1" applyBorder="1" applyAlignment="1">
      <alignment horizontal="center" vertical="center"/>
    </xf>
    <xf numFmtId="167" fontId="23" fillId="0" borderId="43" xfId="4" applyNumberFormat="1" applyFont="1" applyBorder="1" applyAlignment="1">
      <alignment horizontal="center" vertical="center"/>
    </xf>
    <xf numFmtId="167" fontId="23" fillId="0" borderId="45" xfId="4" applyNumberFormat="1" applyFont="1" applyBorder="1" applyAlignment="1">
      <alignment horizontal="center" vertical="center"/>
    </xf>
    <xf numFmtId="167" fontId="23" fillId="0" borderId="46" xfId="4" applyNumberFormat="1" applyFont="1" applyBorder="1" applyAlignment="1">
      <alignment horizontal="center" vertical="center"/>
    </xf>
    <xf numFmtId="167" fontId="23" fillId="0" borderId="47" xfId="4" applyNumberFormat="1" applyFont="1" applyBorder="1" applyAlignment="1">
      <alignment horizontal="center" vertical="center"/>
    </xf>
    <xf numFmtId="167" fontId="23" fillId="0" borderId="39" xfId="4" applyNumberFormat="1" applyFont="1" applyBorder="1" applyAlignment="1">
      <alignment horizontal="center" vertical="center"/>
    </xf>
    <xf numFmtId="0" fontId="9" fillId="0" borderId="42" xfId="4" applyNumberFormat="1" applyFont="1" applyBorder="1" applyAlignment="1">
      <alignment horizontal="center" vertical="center"/>
    </xf>
    <xf numFmtId="0" fontId="9" fillId="0" borderId="45" xfId="4" applyNumberFormat="1" applyFont="1" applyBorder="1" applyAlignment="1">
      <alignment horizontal="center" vertical="center"/>
    </xf>
    <xf numFmtId="0" fontId="0" fillId="0" borderId="0" xfId="4" applyNumberFormat="1" applyFont="1" applyBorder="1" applyAlignment="1">
      <alignment horizontal="center"/>
    </xf>
    <xf numFmtId="0" fontId="0" fillId="6" borderId="0" xfId="4" applyNumberFormat="1" applyFont="1" applyFill="1" applyBorder="1" applyAlignment="1">
      <alignment horizontal="center" vertical="center" wrapText="1"/>
    </xf>
    <xf numFmtId="0" fontId="0" fillId="7" borderId="0" xfId="4" applyNumberFormat="1" applyFont="1" applyFill="1" applyBorder="1" applyAlignment="1">
      <alignment horizontal="center" vertical="center" wrapText="1"/>
    </xf>
    <xf numFmtId="0" fontId="0" fillId="0" borderId="0" xfId="4" applyNumberFormat="1" applyFont="1" applyBorder="1" applyAlignment="1">
      <alignment horizontal="center" wrapText="1"/>
    </xf>
    <xf numFmtId="2" fontId="0" fillId="0" borderId="0" xfId="5" applyNumberFormat="1" applyFont="1" applyBorder="1" applyAlignment="1">
      <alignment horizontal="center" vertical="center"/>
    </xf>
    <xf numFmtId="0" fontId="7" fillId="0" borderId="0" xfId="0" applyFont="1"/>
    <xf numFmtId="2" fontId="7" fillId="0" borderId="0" xfId="5" applyNumberFormat="1" applyFont="1" applyBorder="1" applyAlignment="1">
      <alignment horizontal="center" vertical="center"/>
    </xf>
    <xf numFmtId="0" fontId="7" fillId="0" borderId="0" xfId="4" applyNumberFormat="1" applyFont="1" applyBorder="1" applyAlignment="1">
      <alignment horizontal="center"/>
    </xf>
    <xf numFmtId="0" fontId="5" fillId="0" borderId="0" xfId="4" applyNumberFormat="1" applyFont="1" applyBorder="1" applyAlignment="1">
      <alignment horizontal="center"/>
    </xf>
    <xf numFmtId="2" fontId="5" fillId="0" borderId="0" xfId="4" applyNumberFormat="1" applyFont="1" applyBorder="1" applyAlignment="1">
      <alignment horizontal="center"/>
    </xf>
    <xf numFmtId="2" fontId="7" fillId="0" borderId="29" xfId="5" applyNumberFormat="1" applyFont="1" applyBorder="1" applyAlignment="1">
      <alignment horizontal="center" vertical="center"/>
    </xf>
    <xf numFmtId="2" fontId="7" fillId="0" borderId="48" xfId="5" applyNumberFormat="1" applyFont="1" applyBorder="1" applyAlignment="1">
      <alignment horizontal="center" vertical="center"/>
    </xf>
    <xf numFmtId="2" fontId="0" fillId="0" borderId="48" xfId="5" applyNumberFormat="1" applyFont="1" applyBorder="1" applyAlignment="1">
      <alignment horizontal="center" vertical="center"/>
    </xf>
    <xf numFmtId="0" fontId="0" fillId="0" borderId="29" xfId="4" applyNumberFormat="1" applyFont="1" applyBorder="1" applyAlignment="1">
      <alignment horizontal="center"/>
    </xf>
    <xf numFmtId="168" fontId="5" fillId="0" borderId="33" xfId="4" applyNumberFormat="1" applyFont="1" applyBorder="1" applyAlignment="1">
      <alignment horizontal="center"/>
    </xf>
    <xf numFmtId="0" fontId="7" fillId="0" borderId="28" xfId="0" applyFont="1" applyBorder="1"/>
    <xf numFmtId="0" fontId="0" fillId="0" borderId="28" xfId="0" applyBorder="1"/>
    <xf numFmtId="0" fontId="5" fillId="0" borderId="28" xfId="0" applyFont="1" applyBorder="1"/>
    <xf numFmtId="0" fontId="5" fillId="0" borderId="30" xfId="0" applyFont="1" applyBorder="1"/>
    <xf numFmtId="0" fontId="0" fillId="0" borderId="32" xfId="4" applyNumberFormat="1" applyFont="1" applyBorder="1" applyAlignment="1">
      <alignment horizontal="center"/>
    </xf>
    <xf numFmtId="9" fontId="0" fillId="0" borderId="0" xfId="5" applyFont="1" applyBorder="1" applyAlignment="1">
      <alignment horizontal="center"/>
    </xf>
    <xf numFmtId="169" fontId="0" fillId="0" borderId="29" xfId="4" applyNumberFormat="1" applyFont="1" applyBorder="1" applyAlignment="1">
      <alignment horizontal="center"/>
    </xf>
    <xf numFmtId="0" fontId="5" fillId="0" borderId="48" xfId="4" applyNumberFormat="1" applyFont="1" applyBorder="1" applyAlignment="1">
      <alignment horizontal="center"/>
    </xf>
    <xf numFmtId="0" fontId="5" fillId="0" borderId="26" xfId="0" applyFont="1" applyBorder="1"/>
    <xf numFmtId="169" fontId="5" fillId="0" borderId="49" xfId="4" applyNumberFormat="1" applyFont="1" applyBorder="1" applyAlignment="1">
      <alignment horizontal="center"/>
    </xf>
    <xf numFmtId="169" fontId="5" fillId="0" borderId="50" xfId="4" applyNumberFormat="1" applyFont="1" applyBorder="1" applyAlignment="1">
      <alignment horizontal="center"/>
    </xf>
    <xf numFmtId="0" fontId="0" fillId="0" borderId="27" xfId="4" applyNumberFormat="1" applyFont="1" applyBorder="1" applyAlignment="1">
      <alignment horizontal="center"/>
    </xf>
    <xf numFmtId="43" fontId="0" fillId="0" borderId="0" xfId="4" applyFont="1"/>
    <xf numFmtId="169" fontId="26" fillId="0" borderId="27" xfId="4" applyNumberFormat="1" applyFont="1" applyBorder="1" applyAlignment="1">
      <alignment horizontal="center"/>
    </xf>
    <xf numFmtId="0" fontId="26" fillId="0" borderId="29" xfId="4" applyNumberFormat="1" applyFont="1" applyBorder="1" applyAlignment="1">
      <alignment horizontal="center"/>
    </xf>
    <xf numFmtId="168" fontId="26" fillId="0" borderId="32" xfId="4" applyNumberFormat="1" applyFont="1" applyBorder="1" applyAlignment="1">
      <alignment horizontal="center"/>
    </xf>
    <xf numFmtId="9" fontId="7" fillId="0" borderId="0" xfId="5" applyFont="1" applyBorder="1" applyAlignment="1">
      <alignment horizontal="center"/>
    </xf>
    <xf numFmtId="2" fontId="7" fillId="0" borderId="27" xfId="5" applyNumberFormat="1" applyFont="1" applyBorder="1" applyAlignment="1">
      <alignment horizontal="center" vertical="center"/>
    </xf>
    <xf numFmtId="2" fontId="7" fillId="0" borderId="32" xfId="5" applyNumberFormat="1" applyFont="1" applyBorder="1" applyAlignment="1">
      <alignment horizontal="center" vertical="center"/>
    </xf>
    <xf numFmtId="0" fontId="0" fillId="0" borderId="50" xfId="4" applyNumberFormat="1" applyFont="1" applyBorder="1" applyAlignment="1">
      <alignment horizontal="center"/>
    </xf>
    <xf numFmtId="0" fontId="0" fillId="0" borderId="48" xfId="4" applyNumberFormat="1" applyFont="1" applyBorder="1" applyAlignment="1">
      <alignment horizontal="center"/>
    </xf>
    <xf numFmtId="0" fontId="25" fillId="0" borderId="0" xfId="0" applyFont="1"/>
    <xf numFmtId="170" fontId="0" fillId="0" borderId="30" xfId="4" applyNumberFormat="1" applyFont="1" applyBorder="1" applyAlignment="1">
      <alignment wrapText="1"/>
    </xf>
    <xf numFmtId="0" fontId="0" fillId="6" borderId="33" xfId="4" applyNumberFormat="1" applyFont="1" applyFill="1" applyBorder="1" applyAlignment="1">
      <alignment horizontal="center" vertical="center" wrapText="1"/>
    </xf>
    <xf numFmtId="0" fontId="7" fillId="6" borderId="32" xfId="4" applyNumberFormat="1" applyFont="1" applyFill="1" applyBorder="1" applyAlignment="1">
      <alignment horizontal="center" vertical="center" wrapText="1"/>
    </xf>
    <xf numFmtId="0" fontId="0" fillId="6" borderId="31" xfId="4" applyNumberFormat="1" applyFont="1" applyFill="1" applyBorder="1" applyAlignment="1">
      <alignment horizontal="center" vertical="center" wrapText="1"/>
    </xf>
    <xf numFmtId="0" fontId="0" fillId="7" borderId="31" xfId="4" applyNumberFormat="1" applyFont="1" applyFill="1" applyBorder="1" applyAlignment="1">
      <alignment horizontal="center" vertical="center" wrapText="1"/>
    </xf>
    <xf numFmtId="0" fontId="0" fillId="7" borderId="33" xfId="4" applyNumberFormat="1" applyFont="1" applyFill="1" applyBorder="1" applyAlignment="1">
      <alignment horizontal="center" vertical="center" wrapText="1"/>
    </xf>
    <xf numFmtId="0" fontId="7" fillId="7" borderId="32" xfId="4" applyNumberFormat="1" applyFont="1" applyFill="1" applyBorder="1" applyAlignment="1">
      <alignment horizontal="center" vertical="center" wrapText="1"/>
    </xf>
    <xf numFmtId="0" fontId="25" fillId="0" borderId="1" xfId="0" applyFont="1" applyBorder="1"/>
    <xf numFmtId="169" fontId="7" fillId="0" borderId="1" xfId="4" applyNumberFormat="1" applyFont="1" applyBorder="1" applyAlignment="1">
      <alignment horizontal="center"/>
    </xf>
    <xf numFmtId="0" fontId="26" fillId="0" borderId="1" xfId="0" applyFont="1" applyBorder="1"/>
    <xf numFmtId="2" fontId="0" fillId="0" borderId="48" xfId="5" applyNumberFormat="1" applyFont="1" applyBorder="1" applyAlignment="1">
      <alignment horizontal="center" vertical="top"/>
    </xf>
    <xf numFmtId="0" fontId="9" fillId="4" borderId="35" xfId="6" applyFont="1" applyFill="1" applyBorder="1" applyAlignment="1">
      <alignment horizontal="center" vertical="center" wrapText="1"/>
    </xf>
    <xf numFmtId="0" fontId="22" fillId="0" borderId="37" xfId="6" applyFont="1" applyBorder="1"/>
    <xf numFmtId="165" fontId="9" fillId="0" borderId="35" xfId="6" applyNumberFormat="1" applyFont="1" applyBorder="1" applyAlignment="1">
      <alignment horizontal="center" vertical="top"/>
    </xf>
    <xf numFmtId="0" fontId="22" fillId="0" borderId="36" xfId="6" applyFont="1" applyBorder="1"/>
    <xf numFmtId="0" fontId="9" fillId="0" borderId="35" xfId="6" applyFont="1" applyBorder="1" applyAlignment="1">
      <alignment horizontal="center"/>
    </xf>
    <xf numFmtId="0" fontId="9" fillId="0" borderId="38" xfId="6" applyFont="1" applyBorder="1" applyAlignment="1">
      <alignment horizontal="center"/>
    </xf>
    <xf numFmtId="0" fontId="22" fillId="0" borderId="38" xfId="6" applyFont="1" applyBorder="1"/>
    <xf numFmtId="0" fontId="22" fillId="0" borderId="39" xfId="6" applyFont="1" applyBorder="1"/>
    <xf numFmtId="0" fontId="9" fillId="3" borderId="35" xfId="6" applyFont="1" applyFill="1" applyBorder="1" applyAlignment="1">
      <alignment horizontal="center" vertical="center" wrapText="1"/>
    </xf>
    <xf numFmtId="0" fontId="23" fillId="0" borderId="40" xfId="6" applyFont="1" applyBorder="1" applyAlignment="1">
      <alignment horizontal="center" vertical="center" wrapText="1"/>
    </xf>
    <xf numFmtId="0" fontId="22" fillId="0" borderId="41" xfId="6" applyFont="1" applyBorder="1"/>
    <xf numFmtId="165" fontId="9" fillId="3" borderId="35" xfId="6" applyNumberFormat="1" applyFont="1" applyFill="1" applyBorder="1" applyAlignment="1">
      <alignment horizontal="center" vertical="center" wrapText="1"/>
    </xf>
    <xf numFmtId="0" fontId="0" fillId="0" borderId="0" xfId="0"/>
    <xf numFmtId="0" fontId="24" fillId="6" borderId="0" xfId="4" applyNumberFormat="1" applyFont="1" applyFill="1" applyBorder="1" applyAlignment="1">
      <alignment horizontal="center"/>
    </xf>
    <xf numFmtId="0" fontId="27" fillId="0" borderId="27" xfId="4" applyNumberFormat="1" applyFont="1" applyBorder="1" applyAlignment="1">
      <alignment horizontal="center" vertical="center"/>
    </xf>
    <xf numFmtId="0" fontId="27" fillId="0" borderId="32" xfId="4" applyNumberFormat="1" applyFont="1" applyBorder="1" applyAlignment="1">
      <alignment horizontal="center" vertical="center"/>
    </xf>
    <xf numFmtId="0" fontId="24" fillId="6" borderId="51" xfId="4" applyNumberFormat="1" applyFont="1" applyFill="1" applyBorder="1" applyAlignment="1">
      <alignment horizontal="center"/>
    </xf>
    <xf numFmtId="0" fontId="24" fillId="6" borderId="52" xfId="4" applyNumberFormat="1" applyFont="1" applyFill="1" applyBorder="1" applyAlignment="1">
      <alignment horizontal="center"/>
    </xf>
    <xf numFmtId="0" fontId="24" fillId="6" borderId="53" xfId="4" applyNumberFormat="1" applyFont="1" applyFill="1" applyBorder="1" applyAlignment="1">
      <alignment horizontal="center"/>
    </xf>
    <xf numFmtId="0" fontId="24" fillId="7" borderId="53" xfId="4" applyNumberFormat="1" applyFont="1" applyFill="1" applyBorder="1" applyAlignment="1">
      <alignment horizontal="center"/>
    </xf>
    <xf numFmtId="0" fontId="24" fillId="7" borderId="51" xfId="4" applyNumberFormat="1" applyFont="1" applyFill="1" applyBorder="1" applyAlignment="1">
      <alignment horizontal="center"/>
    </xf>
    <xf numFmtId="0" fontId="24" fillId="7" borderId="52" xfId="4" applyNumberFormat="1" applyFont="1" applyFill="1" applyBorder="1" applyAlignment="1">
      <alignment horizontal="center"/>
    </xf>
    <xf numFmtId="0" fontId="24" fillId="7" borderId="0" xfId="4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3" fontId="15" fillId="0" borderId="20" xfId="0" applyNumberFormat="1" applyFont="1" applyBorder="1" applyAlignment="1">
      <alignment horizontal="right" vertical="center" wrapText="1"/>
    </xf>
    <xf numFmtId="3" fontId="15" fillId="0" borderId="21" xfId="0" applyNumberFormat="1" applyFont="1" applyBorder="1" applyAlignment="1">
      <alignment horizontal="right" vertical="center" wrapText="1"/>
    </xf>
    <xf numFmtId="0" fontId="15" fillId="0" borderId="22" xfId="0" applyFont="1" applyBorder="1" applyAlignment="1">
      <alignment horizontal="right" vertical="center" wrapText="1"/>
    </xf>
    <xf numFmtId="0" fontId="15" fillId="0" borderId="23" xfId="0" applyFont="1" applyBorder="1" applyAlignment="1">
      <alignment horizontal="right" vertical="center" wrapText="1"/>
    </xf>
    <xf numFmtId="3" fontId="15" fillId="0" borderId="22" xfId="0" applyNumberFormat="1" applyFont="1" applyBorder="1" applyAlignment="1">
      <alignment horizontal="right" vertical="center" wrapText="1"/>
    </xf>
    <xf numFmtId="3" fontId="15" fillId="0" borderId="23" xfId="0" applyNumberFormat="1" applyFont="1" applyBorder="1" applyAlignment="1">
      <alignment horizontal="right" vertical="center" wrapText="1"/>
    </xf>
    <xf numFmtId="0" fontId="15" fillId="0" borderId="24" xfId="0" applyFont="1" applyBorder="1" applyAlignment="1">
      <alignment horizontal="right" vertical="center" wrapText="1"/>
    </xf>
    <xf numFmtId="0" fontId="15" fillId="0" borderId="25" xfId="0" applyFont="1" applyBorder="1" applyAlignment="1">
      <alignment horizontal="right" vertical="center" wrapText="1"/>
    </xf>
    <xf numFmtId="3" fontId="16" fillId="0" borderId="20" xfId="0" applyNumberFormat="1" applyFont="1" applyBorder="1" applyAlignment="1">
      <alignment horizontal="right" vertical="center" wrapText="1"/>
    </xf>
    <xf numFmtId="3" fontId="16" fillId="0" borderId="21" xfId="0" applyNumberFormat="1" applyFont="1" applyBorder="1" applyAlignment="1">
      <alignment horizontal="right" vertical="center" wrapText="1"/>
    </xf>
    <xf numFmtId="0" fontId="16" fillId="0" borderId="22" xfId="0" applyFont="1" applyBorder="1" applyAlignment="1">
      <alignment horizontal="right" vertical="center" wrapText="1"/>
    </xf>
    <xf numFmtId="0" fontId="16" fillId="0" borderId="23" xfId="0" applyFont="1" applyBorder="1" applyAlignment="1">
      <alignment horizontal="right" vertical="center" wrapText="1"/>
    </xf>
    <xf numFmtId="3" fontId="16" fillId="0" borderId="22" xfId="0" applyNumberFormat="1" applyFont="1" applyBorder="1" applyAlignment="1">
      <alignment horizontal="right" vertical="center" wrapText="1"/>
    </xf>
    <xf numFmtId="3" fontId="16" fillId="0" borderId="23" xfId="0" applyNumberFormat="1" applyFont="1" applyBorder="1" applyAlignment="1">
      <alignment horizontal="right" vertical="center" wrapText="1"/>
    </xf>
    <xf numFmtId="0" fontId="16" fillId="0" borderId="24" xfId="0" applyFont="1" applyBorder="1" applyAlignment="1">
      <alignment horizontal="right" vertical="center" wrapText="1"/>
    </xf>
    <xf numFmtId="0" fontId="16" fillId="0" borderId="25" xfId="0" applyFont="1" applyBorder="1" applyAlignment="1">
      <alignment horizontal="right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4" fillId="0" borderId="19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</cellXfs>
  <cellStyles count="7">
    <cellStyle name="Гиперссылка" xfId="1" builtinId="8"/>
    <cellStyle name="Обычный" xfId="0" builtinId="0"/>
    <cellStyle name="Обычный 2" xfId="2" xr:uid="{E5EFC2F5-855B-574D-B21C-F86232763482}"/>
    <cellStyle name="Обычный 3" xfId="3" xr:uid="{13F2DDBF-3C34-5346-A373-DBC4A1CF0E55}"/>
    <cellStyle name="Обычный 4" xfId="6" xr:uid="{D4225CA7-89A1-5343-8E15-159825042F08}"/>
    <cellStyle name="Процентный" xfId="5" builtinId="5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F%D1%80%D0%BE%D0%B4%D0%BE%D0%BB%D0%B6%D0%B8%D1%82%D0%B5%D0%BB%D1%8C%D0%BD%D0%BE%D1%81%D1%82%D1%8C_%D0%B6%D0%B8%D0%B7%D0%BD%D0%B8_%D0%B2_%D1%81%D1%83%D0%B1%D1%8A%D0%B5%D0%BA%D1%82%D0%B0%D1%85_%D0%A0%D0%BE%D1%81%D1%81%D0%B8%D0%B9%D1%81%D0%BA%D0%BE%D0%B9_%D0%A4%D0%B5%D0%B4%D0%B5%D1%80%D0%B0%D1%86%D0%B8%D0%B8" TargetMode="External"/><Relationship Id="rId2" Type="http://schemas.openxmlformats.org/officeDocument/2006/relationships/hyperlink" Target="https://gogov.ru/articles/life-expectancy" TargetMode="External"/><Relationship Id="rId1" Type="http://schemas.openxmlformats.org/officeDocument/2006/relationships/hyperlink" Target="https://www.statdata.ru/spg_reg_r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bgd/regl/b21_106/Main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log.gov.ru/rn77/news/activities_fts/10662978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rosstat.gov.ru/folder/11191" TargetMode="External"/><Relationship Id="rId1" Type="http://schemas.openxmlformats.org/officeDocument/2006/relationships/hyperlink" Target="https://mintrud.gov.ru/opendata/default/set-data/125?page=1&amp;per-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6B15-B6ED-2944-9B12-73540741C24B}">
  <sheetPr>
    <outlinePr summaryBelow="0" summaryRight="0"/>
  </sheetPr>
  <dimension ref="A1:Y1003"/>
  <sheetViews>
    <sheetView tabSelected="1" workbookViewId="0">
      <selection activeCell="B5" sqref="B5"/>
    </sheetView>
  </sheetViews>
  <sheetFormatPr defaultColWidth="12.75" defaultRowHeight="15.75" customHeight="1" x14ac:dyDescent="0.3"/>
  <cols>
    <col min="1" max="1" width="21.75" style="44" customWidth="1"/>
    <col min="2" max="16384" width="12.75" style="44"/>
  </cols>
  <sheetData>
    <row r="1" spans="1:25" ht="14.5" x14ac:dyDescent="0.35">
      <c r="A1" s="43" t="s">
        <v>161</v>
      </c>
      <c r="B1" s="146" t="s">
        <v>162</v>
      </c>
      <c r="C1" s="147"/>
      <c r="D1" s="147"/>
      <c r="E1" s="147"/>
      <c r="F1" s="147"/>
      <c r="G1" s="147"/>
      <c r="H1" s="147"/>
      <c r="I1" s="145"/>
      <c r="J1" s="148" t="s">
        <v>163</v>
      </c>
      <c r="K1" s="147"/>
      <c r="L1" s="147"/>
      <c r="M1" s="147"/>
      <c r="N1" s="147"/>
      <c r="O1" s="145"/>
      <c r="P1" s="148" t="s">
        <v>164</v>
      </c>
      <c r="Q1" s="147"/>
      <c r="R1" s="147"/>
      <c r="S1" s="145"/>
      <c r="T1" s="149" t="s">
        <v>165</v>
      </c>
      <c r="U1" s="150"/>
      <c r="V1" s="150"/>
      <c r="W1" s="150"/>
      <c r="X1" s="150"/>
      <c r="Y1" s="151"/>
    </row>
    <row r="2" spans="1:25" ht="45" customHeight="1" x14ac:dyDescent="0.3">
      <c r="A2" s="153" t="s">
        <v>166</v>
      </c>
      <c r="B2" s="155" t="s">
        <v>167</v>
      </c>
      <c r="C2" s="145"/>
      <c r="D2" s="152" t="s">
        <v>168</v>
      </c>
      <c r="E2" s="145"/>
      <c r="F2" s="152" t="s">
        <v>169</v>
      </c>
      <c r="G2" s="145"/>
      <c r="H2" s="152" t="s">
        <v>170</v>
      </c>
      <c r="I2" s="145"/>
      <c r="J2" s="152" t="s">
        <v>171</v>
      </c>
      <c r="K2" s="145"/>
      <c r="L2" s="152" t="s">
        <v>172</v>
      </c>
      <c r="M2" s="145"/>
      <c r="N2" s="152" t="s">
        <v>173</v>
      </c>
      <c r="O2" s="145"/>
      <c r="P2" s="144" t="s">
        <v>174</v>
      </c>
      <c r="Q2" s="145"/>
      <c r="R2" s="144" t="s">
        <v>175</v>
      </c>
      <c r="S2" s="145"/>
      <c r="T2" s="144" t="s">
        <v>176</v>
      </c>
      <c r="U2" s="145"/>
      <c r="V2" s="144" t="s">
        <v>177</v>
      </c>
      <c r="W2" s="145"/>
      <c r="X2" s="144" t="s">
        <v>178</v>
      </c>
      <c r="Y2" s="145"/>
    </row>
    <row r="3" spans="1:25" ht="14.5" x14ac:dyDescent="0.35">
      <c r="A3" s="154"/>
      <c r="B3" s="45" t="s">
        <v>179</v>
      </c>
      <c r="C3" s="45" t="s">
        <v>180</v>
      </c>
      <c r="D3" s="46" t="s">
        <v>179</v>
      </c>
      <c r="E3" s="46" t="s">
        <v>180</v>
      </c>
      <c r="F3" s="46" t="s">
        <v>179</v>
      </c>
      <c r="G3" s="46" t="s">
        <v>180</v>
      </c>
      <c r="H3" s="46" t="s">
        <v>179</v>
      </c>
      <c r="I3" s="46" t="s">
        <v>180</v>
      </c>
      <c r="J3" s="46" t="s">
        <v>179</v>
      </c>
      <c r="K3" s="46" t="s">
        <v>180</v>
      </c>
      <c r="L3" s="46" t="s">
        <v>179</v>
      </c>
      <c r="M3" s="46" t="s">
        <v>180</v>
      </c>
      <c r="N3" s="46" t="s">
        <v>179</v>
      </c>
      <c r="O3" s="46" t="s">
        <v>180</v>
      </c>
      <c r="P3" s="46" t="s">
        <v>179</v>
      </c>
      <c r="Q3" s="46" t="s">
        <v>180</v>
      </c>
      <c r="R3" s="46" t="s">
        <v>179</v>
      </c>
      <c r="S3" s="46" t="s">
        <v>180</v>
      </c>
      <c r="T3" s="46" t="s">
        <v>179</v>
      </c>
      <c r="U3" s="46" t="s">
        <v>180</v>
      </c>
      <c r="V3" s="46" t="s">
        <v>179</v>
      </c>
      <c r="W3" s="46" t="s">
        <v>180</v>
      </c>
      <c r="X3" s="46" t="s">
        <v>179</v>
      </c>
      <c r="Y3" s="46" t="s">
        <v>180</v>
      </c>
    </row>
    <row r="4" spans="1:25" ht="14.5" x14ac:dyDescent="0.35">
      <c r="A4" s="47" t="s">
        <v>115</v>
      </c>
      <c r="B4" s="48"/>
      <c r="C4" s="49"/>
      <c r="D4" s="76">
        <v>67056</v>
      </c>
      <c r="E4" s="77">
        <v>48594</v>
      </c>
      <c r="F4" s="52"/>
      <c r="G4" s="53"/>
      <c r="H4" s="82">
        <v>44678</v>
      </c>
      <c r="I4" s="83">
        <v>73079</v>
      </c>
      <c r="J4" s="88">
        <v>52488</v>
      </c>
      <c r="K4" s="89">
        <v>59954</v>
      </c>
      <c r="L4" s="82">
        <v>95399</v>
      </c>
      <c r="M4" s="83">
        <v>101785</v>
      </c>
      <c r="N4" s="82">
        <v>88107</v>
      </c>
      <c r="O4" s="83">
        <v>124738</v>
      </c>
      <c r="P4" s="52"/>
      <c r="Q4" s="53"/>
      <c r="R4" s="88"/>
      <c r="S4" s="89"/>
      <c r="T4" s="50">
        <v>26</v>
      </c>
      <c r="U4" s="51">
        <v>74</v>
      </c>
      <c r="V4" s="50">
        <v>20</v>
      </c>
      <c r="W4" s="51">
        <v>80</v>
      </c>
      <c r="X4" s="54">
        <v>23</v>
      </c>
      <c r="Y4" s="51">
        <v>77</v>
      </c>
    </row>
    <row r="5" spans="1:25" ht="14.5" x14ac:dyDescent="0.35">
      <c r="A5" s="55" t="s">
        <v>6</v>
      </c>
      <c r="B5" s="94">
        <v>72.2</v>
      </c>
      <c r="C5" s="49">
        <v>56.7</v>
      </c>
      <c r="D5" s="76">
        <v>49837</v>
      </c>
      <c r="E5" s="77">
        <v>39252</v>
      </c>
      <c r="F5" s="52">
        <f t="shared" ref="F5:F88" si="0">100-G5</f>
        <v>48.5</v>
      </c>
      <c r="G5" s="53">
        <v>51.5</v>
      </c>
      <c r="H5" s="52">
        <v>411</v>
      </c>
      <c r="I5" s="53">
        <v>839</v>
      </c>
      <c r="J5" s="88">
        <v>370</v>
      </c>
      <c r="K5" s="89">
        <v>547</v>
      </c>
      <c r="L5" s="82">
        <v>1211</v>
      </c>
      <c r="M5" s="83">
        <v>1466</v>
      </c>
      <c r="N5" s="82">
        <v>985</v>
      </c>
      <c r="O5" s="83">
        <v>1436</v>
      </c>
      <c r="P5" s="52">
        <v>66.540000000000006</v>
      </c>
      <c r="Q5" s="53">
        <v>74.66</v>
      </c>
      <c r="R5" s="88">
        <v>6296</v>
      </c>
      <c r="S5" s="89">
        <v>5949</v>
      </c>
      <c r="T5" s="50">
        <v>28</v>
      </c>
      <c r="U5" s="51">
        <v>72</v>
      </c>
      <c r="V5" s="50">
        <v>18</v>
      </c>
      <c r="W5" s="51">
        <v>82</v>
      </c>
      <c r="X5" s="54">
        <v>26</v>
      </c>
      <c r="Y5" s="51">
        <v>74</v>
      </c>
    </row>
    <row r="6" spans="1:25" ht="14.5" x14ac:dyDescent="0.35">
      <c r="A6" s="55" t="s">
        <v>36</v>
      </c>
      <c r="B6" s="95">
        <v>67.7</v>
      </c>
      <c r="C6" s="56">
        <v>51.6</v>
      </c>
      <c r="D6" s="78">
        <v>41603</v>
      </c>
      <c r="E6" s="79">
        <v>31526</v>
      </c>
      <c r="F6" s="59">
        <f t="shared" si="0"/>
        <v>50.4</v>
      </c>
      <c r="G6" s="60">
        <v>49.6</v>
      </c>
      <c r="H6" s="59">
        <v>447</v>
      </c>
      <c r="I6" s="60">
        <v>1098</v>
      </c>
      <c r="J6" s="90">
        <v>692</v>
      </c>
      <c r="K6" s="91">
        <v>959</v>
      </c>
      <c r="L6" s="84">
        <v>2086</v>
      </c>
      <c r="M6" s="85">
        <v>2342</v>
      </c>
      <c r="N6" s="84">
        <v>1414</v>
      </c>
      <c r="O6" s="85">
        <v>2185</v>
      </c>
      <c r="P6" s="59">
        <v>63.57</v>
      </c>
      <c r="Q6" s="60">
        <v>73.88</v>
      </c>
      <c r="R6" s="90">
        <v>4713</v>
      </c>
      <c r="S6" s="91">
        <v>4303</v>
      </c>
      <c r="T6" s="57">
        <v>29</v>
      </c>
      <c r="U6" s="58">
        <v>71</v>
      </c>
      <c r="V6" s="57">
        <v>16</v>
      </c>
      <c r="W6" s="58">
        <v>84</v>
      </c>
      <c r="X6" s="61">
        <v>24</v>
      </c>
      <c r="Y6" s="58">
        <v>76</v>
      </c>
    </row>
    <row r="7" spans="1:25" ht="14.5" x14ac:dyDescent="0.35">
      <c r="A7" s="55" t="s">
        <v>48</v>
      </c>
      <c r="B7" s="95">
        <v>70.5</v>
      </c>
      <c r="C7" s="56">
        <v>54.7</v>
      </c>
      <c r="D7" s="78">
        <v>48593</v>
      </c>
      <c r="E7" s="79">
        <v>37536</v>
      </c>
      <c r="F7" s="59">
        <f t="shared" si="0"/>
        <v>46.3</v>
      </c>
      <c r="G7" s="60">
        <v>53.7</v>
      </c>
      <c r="H7" s="59">
        <v>290</v>
      </c>
      <c r="I7" s="60">
        <v>738</v>
      </c>
      <c r="J7" s="90">
        <v>528</v>
      </c>
      <c r="K7" s="91">
        <v>579</v>
      </c>
      <c r="L7" s="84">
        <v>1126</v>
      </c>
      <c r="M7" s="85">
        <v>1236</v>
      </c>
      <c r="N7" s="84">
        <v>812</v>
      </c>
      <c r="O7" s="85">
        <v>1374</v>
      </c>
      <c r="P7" s="59">
        <v>63.18</v>
      </c>
      <c r="Q7" s="60">
        <v>73</v>
      </c>
      <c r="R7" s="90">
        <v>5007</v>
      </c>
      <c r="S7" s="91">
        <v>4758</v>
      </c>
      <c r="T7" s="57">
        <v>20</v>
      </c>
      <c r="U7" s="58">
        <v>80</v>
      </c>
      <c r="V7" s="57">
        <v>15</v>
      </c>
      <c r="W7" s="58">
        <v>85</v>
      </c>
      <c r="X7" s="61">
        <v>19</v>
      </c>
      <c r="Y7" s="58">
        <v>81</v>
      </c>
    </row>
    <row r="8" spans="1:25" ht="14.5" x14ac:dyDescent="0.35">
      <c r="A8" s="55" t="s">
        <v>19</v>
      </c>
      <c r="B8" s="95">
        <v>67.900000000000006</v>
      </c>
      <c r="C8" s="56">
        <v>53.3</v>
      </c>
      <c r="D8" s="78">
        <v>47303</v>
      </c>
      <c r="E8" s="79">
        <v>37269</v>
      </c>
      <c r="F8" s="59">
        <f t="shared" si="0"/>
        <v>53.5</v>
      </c>
      <c r="G8" s="60">
        <v>46.5</v>
      </c>
      <c r="H8" s="59">
        <v>668</v>
      </c>
      <c r="I8" s="60">
        <v>1057</v>
      </c>
      <c r="J8" s="90">
        <v>596</v>
      </c>
      <c r="K8" s="91">
        <v>826</v>
      </c>
      <c r="L8" s="84">
        <v>1955</v>
      </c>
      <c r="M8" s="85">
        <v>2048</v>
      </c>
      <c r="N8" s="84">
        <v>1201</v>
      </c>
      <c r="O8" s="85">
        <v>1851</v>
      </c>
      <c r="P8" s="59">
        <v>64.739999999999995</v>
      </c>
      <c r="Q8" s="60">
        <v>74.260000000000005</v>
      </c>
      <c r="R8" s="90">
        <v>9560</v>
      </c>
      <c r="S8" s="91">
        <v>9020</v>
      </c>
      <c r="T8" s="57">
        <v>25</v>
      </c>
      <c r="U8" s="58">
        <v>75</v>
      </c>
      <c r="V8" s="57">
        <v>23</v>
      </c>
      <c r="W8" s="58">
        <v>77</v>
      </c>
      <c r="X8" s="61">
        <v>29</v>
      </c>
      <c r="Y8" s="58">
        <v>71</v>
      </c>
    </row>
    <row r="9" spans="1:25" ht="14.5" x14ac:dyDescent="0.35">
      <c r="A9" s="55" t="s">
        <v>29</v>
      </c>
      <c r="B9" s="95">
        <v>71.2</v>
      </c>
      <c r="C9" s="56">
        <v>55.5</v>
      </c>
      <c r="D9" s="78">
        <v>37207</v>
      </c>
      <c r="E9" s="79">
        <v>31442</v>
      </c>
      <c r="F9" s="59">
        <f t="shared" si="0"/>
        <v>38.200000000000003</v>
      </c>
      <c r="G9" s="60">
        <v>61.8</v>
      </c>
      <c r="H9" s="59">
        <v>330</v>
      </c>
      <c r="I9" s="60">
        <v>627</v>
      </c>
      <c r="J9" s="90">
        <v>521</v>
      </c>
      <c r="K9" s="91">
        <v>628</v>
      </c>
      <c r="L9" s="84">
        <v>1075</v>
      </c>
      <c r="M9" s="85">
        <v>1110</v>
      </c>
      <c r="N9" s="84">
        <v>779</v>
      </c>
      <c r="O9" s="85">
        <v>1205</v>
      </c>
      <c r="P9" s="59">
        <v>64.03</v>
      </c>
      <c r="Q9" s="60">
        <v>73.86</v>
      </c>
      <c r="R9" s="90">
        <v>3835</v>
      </c>
      <c r="S9" s="91">
        <v>3519</v>
      </c>
      <c r="T9" s="57">
        <v>18</v>
      </c>
      <c r="U9" s="58">
        <v>82</v>
      </c>
      <c r="V9" s="57">
        <v>15</v>
      </c>
      <c r="W9" s="58">
        <v>85</v>
      </c>
      <c r="X9" s="61">
        <v>19</v>
      </c>
      <c r="Y9" s="58">
        <v>81</v>
      </c>
    </row>
    <row r="10" spans="1:25" ht="14.5" x14ac:dyDescent="0.35">
      <c r="A10" s="55" t="s">
        <v>23</v>
      </c>
      <c r="B10" s="95">
        <v>71.599999999999994</v>
      </c>
      <c r="C10" s="56">
        <v>58.6</v>
      </c>
      <c r="D10" s="78">
        <v>55141</v>
      </c>
      <c r="E10" s="79">
        <v>41586</v>
      </c>
      <c r="F10" s="59">
        <f t="shared" si="0"/>
        <v>49.5</v>
      </c>
      <c r="G10" s="60">
        <v>50.5</v>
      </c>
      <c r="H10" s="59">
        <v>466</v>
      </c>
      <c r="I10" s="60">
        <v>815</v>
      </c>
      <c r="J10" s="90">
        <v>480</v>
      </c>
      <c r="K10" s="91">
        <v>654</v>
      </c>
      <c r="L10" s="84">
        <v>1283</v>
      </c>
      <c r="M10" s="85">
        <v>1256</v>
      </c>
      <c r="N10" s="84">
        <v>828</v>
      </c>
      <c r="O10" s="85">
        <v>1271</v>
      </c>
      <c r="P10" s="59">
        <v>64.31</v>
      </c>
      <c r="Q10" s="60">
        <v>74.12</v>
      </c>
      <c r="R10" s="90">
        <v>4459</v>
      </c>
      <c r="S10" s="91">
        <v>4224</v>
      </c>
      <c r="T10" s="57">
        <v>23</v>
      </c>
      <c r="U10" s="58">
        <v>77</v>
      </c>
      <c r="V10" s="57">
        <v>17</v>
      </c>
      <c r="W10" s="58">
        <v>83</v>
      </c>
      <c r="X10" s="61">
        <v>18</v>
      </c>
      <c r="Y10" s="58">
        <v>82</v>
      </c>
    </row>
    <row r="11" spans="1:25" ht="14.5" x14ac:dyDescent="0.35">
      <c r="A11" s="55" t="s">
        <v>35</v>
      </c>
      <c r="B11" s="95">
        <v>67.2</v>
      </c>
      <c r="C11" s="56">
        <v>52.2</v>
      </c>
      <c r="D11" s="78">
        <v>42132</v>
      </c>
      <c r="E11" s="79">
        <v>31446</v>
      </c>
      <c r="F11" s="59">
        <f t="shared" si="0"/>
        <v>41.3</v>
      </c>
      <c r="G11" s="60">
        <v>58.7</v>
      </c>
      <c r="H11" s="59">
        <v>286</v>
      </c>
      <c r="I11" s="60">
        <v>699</v>
      </c>
      <c r="J11" s="90">
        <v>759</v>
      </c>
      <c r="K11" s="91">
        <v>725</v>
      </c>
      <c r="L11" s="84">
        <v>781</v>
      </c>
      <c r="M11" s="85">
        <v>695</v>
      </c>
      <c r="N11" s="84">
        <v>772</v>
      </c>
      <c r="O11" s="85">
        <v>1270</v>
      </c>
      <c r="P11" s="59">
        <v>64.069999999999993</v>
      </c>
      <c r="Q11" s="60">
        <v>73.5</v>
      </c>
      <c r="R11" s="90">
        <v>2610</v>
      </c>
      <c r="S11" s="91">
        <v>2319</v>
      </c>
      <c r="T11" s="57">
        <v>22</v>
      </c>
      <c r="U11" s="58">
        <v>78</v>
      </c>
      <c r="V11" s="57">
        <v>18</v>
      </c>
      <c r="W11" s="58">
        <v>82</v>
      </c>
      <c r="X11" s="61">
        <v>16</v>
      </c>
      <c r="Y11" s="58">
        <v>84</v>
      </c>
    </row>
    <row r="12" spans="1:25" ht="14.5" x14ac:dyDescent="0.35">
      <c r="A12" s="55" t="s">
        <v>41</v>
      </c>
      <c r="B12" s="95">
        <v>69.400000000000006</v>
      </c>
      <c r="C12" s="56">
        <v>54.4</v>
      </c>
      <c r="D12" s="78">
        <v>50319</v>
      </c>
      <c r="E12" s="79">
        <v>34131</v>
      </c>
      <c r="F12" s="59">
        <f t="shared" si="0"/>
        <v>50.2</v>
      </c>
      <c r="G12" s="60">
        <v>49.8</v>
      </c>
      <c r="H12" s="59">
        <v>414</v>
      </c>
      <c r="I12" s="60">
        <v>897</v>
      </c>
      <c r="J12" s="90">
        <v>565</v>
      </c>
      <c r="K12" s="91">
        <v>783</v>
      </c>
      <c r="L12" s="84">
        <v>998</v>
      </c>
      <c r="M12" s="85">
        <v>1162</v>
      </c>
      <c r="N12" s="84">
        <v>1041</v>
      </c>
      <c r="O12" s="85">
        <v>1728</v>
      </c>
      <c r="P12" s="59">
        <v>64.09</v>
      </c>
      <c r="Q12" s="60">
        <v>72.94</v>
      </c>
      <c r="R12" s="90">
        <v>4494</v>
      </c>
      <c r="S12" s="91">
        <v>4276</v>
      </c>
      <c r="T12" s="57">
        <v>25</v>
      </c>
      <c r="U12" s="58">
        <v>75</v>
      </c>
      <c r="V12" s="57">
        <v>15</v>
      </c>
      <c r="W12" s="58">
        <v>85</v>
      </c>
      <c r="X12" s="61">
        <v>20</v>
      </c>
      <c r="Y12" s="58">
        <v>80</v>
      </c>
    </row>
    <row r="13" spans="1:25" ht="14.5" x14ac:dyDescent="0.35">
      <c r="A13" s="55" t="s">
        <v>40</v>
      </c>
      <c r="B13" s="95">
        <v>71.599999999999994</v>
      </c>
      <c r="C13" s="56">
        <v>55.4</v>
      </c>
      <c r="D13" s="78">
        <v>50155</v>
      </c>
      <c r="E13" s="79">
        <v>36306</v>
      </c>
      <c r="F13" s="59">
        <f t="shared" si="0"/>
        <v>51.8</v>
      </c>
      <c r="G13" s="60">
        <v>48.2</v>
      </c>
      <c r="H13" s="59">
        <v>576</v>
      </c>
      <c r="I13" s="60">
        <v>1016</v>
      </c>
      <c r="J13" s="90">
        <v>536</v>
      </c>
      <c r="K13" s="91">
        <v>705</v>
      </c>
      <c r="L13" s="84">
        <v>1250</v>
      </c>
      <c r="M13" s="85">
        <v>1349</v>
      </c>
      <c r="N13" s="84">
        <v>947</v>
      </c>
      <c r="O13" s="85">
        <v>1523</v>
      </c>
      <c r="P13" s="59">
        <v>63.89</v>
      </c>
      <c r="Q13" s="60">
        <v>73.3</v>
      </c>
      <c r="R13" s="90">
        <v>4573</v>
      </c>
      <c r="S13" s="91">
        <v>4280</v>
      </c>
      <c r="T13" s="57">
        <v>24</v>
      </c>
      <c r="U13" s="58">
        <v>76</v>
      </c>
      <c r="V13" s="57">
        <v>15</v>
      </c>
      <c r="W13" s="58">
        <v>85</v>
      </c>
      <c r="X13" s="61">
        <v>20</v>
      </c>
      <c r="Y13" s="58">
        <v>80</v>
      </c>
    </row>
    <row r="14" spans="1:25" ht="14.5" x14ac:dyDescent="0.35">
      <c r="A14" s="55" t="s">
        <v>8</v>
      </c>
      <c r="B14" s="95">
        <v>73.7</v>
      </c>
      <c r="C14" s="56">
        <v>57.7</v>
      </c>
      <c r="D14" s="78">
        <v>73924</v>
      </c>
      <c r="E14" s="79">
        <v>59120</v>
      </c>
      <c r="F14" s="59">
        <f t="shared" si="0"/>
        <v>52.9</v>
      </c>
      <c r="G14" s="60">
        <v>47.1</v>
      </c>
      <c r="H14" s="59">
        <v>1868</v>
      </c>
      <c r="I14" s="60">
        <v>2464</v>
      </c>
      <c r="J14" s="90">
        <v>1326</v>
      </c>
      <c r="K14" s="91">
        <v>1449</v>
      </c>
      <c r="L14" s="84">
        <v>2450</v>
      </c>
      <c r="M14" s="85">
        <v>2754</v>
      </c>
      <c r="N14" s="84">
        <v>3059</v>
      </c>
      <c r="O14" s="85">
        <v>4007</v>
      </c>
      <c r="P14" s="59">
        <v>65.73</v>
      </c>
      <c r="Q14" s="60">
        <v>74.8</v>
      </c>
      <c r="R14" s="90">
        <v>37773</v>
      </c>
      <c r="S14" s="91">
        <v>35483</v>
      </c>
      <c r="T14" s="57">
        <v>26</v>
      </c>
      <c r="U14" s="58">
        <v>74</v>
      </c>
      <c r="V14" s="57">
        <v>24</v>
      </c>
      <c r="W14" s="58">
        <v>77</v>
      </c>
      <c r="X14" s="61">
        <v>26</v>
      </c>
      <c r="Y14" s="58">
        <v>74</v>
      </c>
    </row>
    <row r="15" spans="1:25" ht="14.5" x14ac:dyDescent="0.35">
      <c r="A15" s="55" t="s">
        <v>32</v>
      </c>
      <c r="B15" s="95">
        <v>65.8</v>
      </c>
      <c r="C15" s="56">
        <v>49.1</v>
      </c>
      <c r="D15" s="78">
        <v>40495</v>
      </c>
      <c r="E15" s="79">
        <v>30546</v>
      </c>
      <c r="F15" s="59">
        <f t="shared" si="0"/>
        <v>43.9</v>
      </c>
      <c r="G15" s="60">
        <v>56.1</v>
      </c>
      <c r="H15" s="59">
        <v>278</v>
      </c>
      <c r="I15" s="60">
        <v>628</v>
      </c>
      <c r="J15" s="90">
        <v>575</v>
      </c>
      <c r="K15" s="91">
        <v>804</v>
      </c>
      <c r="L15" s="84">
        <v>988</v>
      </c>
      <c r="M15" s="85">
        <v>1082</v>
      </c>
      <c r="N15" s="84">
        <v>846</v>
      </c>
      <c r="O15" s="85">
        <v>1435</v>
      </c>
      <c r="P15" s="59">
        <v>64.040000000000006</v>
      </c>
      <c r="Q15" s="60">
        <v>73.81</v>
      </c>
      <c r="R15" s="90">
        <v>2759</v>
      </c>
      <c r="S15" s="91">
        <v>2583</v>
      </c>
      <c r="T15" s="57">
        <v>24</v>
      </c>
      <c r="U15" s="58">
        <v>76</v>
      </c>
      <c r="V15" s="57">
        <v>16</v>
      </c>
      <c r="W15" s="58">
        <v>84</v>
      </c>
      <c r="X15" s="61">
        <v>23</v>
      </c>
      <c r="Y15" s="58">
        <v>77</v>
      </c>
    </row>
    <row r="16" spans="1:25" ht="14.5" x14ac:dyDescent="0.35">
      <c r="A16" s="55" t="s">
        <v>37</v>
      </c>
      <c r="B16" s="95">
        <v>63.9</v>
      </c>
      <c r="C16" s="56">
        <v>48.3</v>
      </c>
      <c r="D16" s="78">
        <v>48237</v>
      </c>
      <c r="E16" s="79">
        <v>37083</v>
      </c>
      <c r="F16" s="59">
        <f t="shared" si="0"/>
        <v>49</v>
      </c>
      <c r="G16" s="60">
        <v>51</v>
      </c>
      <c r="H16" s="59">
        <v>335</v>
      </c>
      <c r="I16" s="60">
        <v>547</v>
      </c>
      <c r="J16" s="90">
        <v>588</v>
      </c>
      <c r="K16" s="91">
        <v>774</v>
      </c>
      <c r="L16" s="84">
        <v>685</v>
      </c>
      <c r="M16" s="85">
        <v>765</v>
      </c>
      <c r="N16" s="84">
        <v>766</v>
      </c>
      <c r="O16" s="85">
        <v>1113</v>
      </c>
      <c r="P16" s="59">
        <v>63.96</v>
      </c>
      <c r="Q16" s="60">
        <v>73.31</v>
      </c>
      <c r="R16" s="90">
        <v>4024</v>
      </c>
      <c r="S16" s="91">
        <v>3888</v>
      </c>
      <c r="T16" s="57">
        <v>24</v>
      </c>
      <c r="U16" s="58">
        <v>76</v>
      </c>
      <c r="V16" s="57">
        <v>17</v>
      </c>
      <c r="W16" s="58">
        <v>83</v>
      </c>
      <c r="X16" s="61">
        <v>20</v>
      </c>
      <c r="Y16" s="58">
        <v>80</v>
      </c>
    </row>
    <row r="17" spans="1:25" ht="14.5" x14ac:dyDescent="0.35">
      <c r="A17" s="55" t="s">
        <v>50</v>
      </c>
      <c r="B17" s="62">
        <v>69.099999999999994</v>
      </c>
      <c r="C17" s="56">
        <v>52.8</v>
      </c>
      <c r="D17" s="78">
        <v>42099</v>
      </c>
      <c r="E17" s="79">
        <v>32147</v>
      </c>
      <c r="F17" s="59">
        <f t="shared" si="0"/>
        <v>50.6</v>
      </c>
      <c r="G17" s="60">
        <v>49.4</v>
      </c>
      <c r="H17" s="59">
        <v>284</v>
      </c>
      <c r="I17" s="60">
        <v>534</v>
      </c>
      <c r="J17" s="90">
        <v>464</v>
      </c>
      <c r="K17" s="91">
        <v>453</v>
      </c>
      <c r="L17" s="84">
        <v>786</v>
      </c>
      <c r="M17" s="85">
        <v>741</v>
      </c>
      <c r="N17" s="84">
        <v>715</v>
      </c>
      <c r="O17" s="85">
        <v>1067</v>
      </c>
      <c r="P17" s="59">
        <v>63.28</v>
      </c>
      <c r="Q17" s="60">
        <v>72.83</v>
      </c>
      <c r="R17" s="90">
        <v>3161</v>
      </c>
      <c r="S17" s="91">
        <v>2982</v>
      </c>
      <c r="T17" s="57">
        <v>27</v>
      </c>
      <c r="U17" s="58">
        <v>73</v>
      </c>
      <c r="V17" s="57">
        <v>21</v>
      </c>
      <c r="W17" s="58">
        <v>79</v>
      </c>
      <c r="X17" s="61">
        <v>17</v>
      </c>
      <c r="Y17" s="58">
        <v>83</v>
      </c>
    </row>
    <row r="18" spans="1:25" ht="14.5" x14ac:dyDescent="0.35">
      <c r="A18" s="55" t="s">
        <v>13</v>
      </c>
      <c r="B18" s="62">
        <v>67.099999999999994</v>
      </c>
      <c r="C18" s="56">
        <v>50.7</v>
      </c>
      <c r="D18" s="78">
        <v>43748</v>
      </c>
      <c r="E18" s="79">
        <v>32717</v>
      </c>
      <c r="F18" s="59">
        <f t="shared" si="0"/>
        <v>50</v>
      </c>
      <c r="G18" s="60">
        <v>50</v>
      </c>
      <c r="H18" s="59">
        <v>353</v>
      </c>
      <c r="I18" s="60">
        <v>601</v>
      </c>
      <c r="J18" s="90">
        <v>406</v>
      </c>
      <c r="K18" s="91">
        <v>578</v>
      </c>
      <c r="L18" s="84">
        <v>917</v>
      </c>
      <c r="M18" s="85">
        <v>1104</v>
      </c>
      <c r="N18" s="84">
        <v>695</v>
      </c>
      <c r="O18" s="85">
        <v>986</v>
      </c>
      <c r="P18" s="59">
        <v>65.41</v>
      </c>
      <c r="Q18" s="60">
        <v>74.33</v>
      </c>
      <c r="R18" s="90">
        <v>3697</v>
      </c>
      <c r="S18" s="91">
        <v>3524</v>
      </c>
      <c r="T18" s="57">
        <v>26</v>
      </c>
      <c r="U18" s="58">
        <v>74</v>
      </c>
      <c r="V18" s="57">
        <v>24</v>
      </c>
      <c r="W18" s="58">
        <v>76</v>
      </c>
      <c r="X18" s="61">
        <v>19</v>
      </c>
      <c r="Y18" s="58">
        <v>81</v>
      </c>
    </row>
    <row r="19" spans="1:25" ht="14.5" x14ac:dyDescent="0.35">
      <c r="A19" s="55" t="s">
        <v>51</v>
      </c>
      <c r="B19" s="62">
        <v>70.5</v>
      </c>
      <c r="C19" s="56">
        <v>53.1</v>
      </c>
      <c r="D19" s="78">
        <v>49264</v>
      </c>
      <c r="E19" s="79">
        <v>35040</v>
      </c>
      <c r="F19" s="59">
        <f t="shared" si="0"/>
        <v>42.2</v>
      </c>
      <c r="G19" s="60">
        <v>57.8</v>
      </c>
      <c r="H19" s="59">
        <v>338</v>
      </c>
      <c r="I19" s="60">
        <v>695</v>
      </c>
      <c r="J19" s="90">
        <v>570</v>
      </c>
      <c r="K19" s="91">
        <v>670</v>
      </c>
      <c r="L19" s="84">
        <v>781</v>
      </c>
      <c r="M19" s="85">
        <v>831</v>
      </c>
      <c r="N19" s="84">
        <v>753</v>
      </c>
      <c r="O19" s="85">
        <v>1205</v>
      </c>
      <c r="P19" s="59">
        <v>62.81</v>
      </c>
      <c r="Q19" s="60">
        <v>73.040000000000006</v>
      </c>
      <c r="R19" s="90">
        <v>4754</v>
      </c>
      <c r="S19" s="91">
        <v>4720</v>
      </c>
      <c r="T19" s="57">
        <v>19</v>
      </c>
      <c r="U19" s="58">
        <v>81</v>
      </c>
      <c r="V19" s="57">
        <v>14</v>
      </c>
      <c r="W19" s="58">
        <v>86</v>
      </c>
      <c r="X19" s="61">
        <v>18</v>
      </c>
      <c r="Y19" s="58">
        <v>82</v>
      </c>
    </row>
    <row r="20" spans="1:25" ht="14.5" x14ac:dyDescent="0.35">
      <c r="A20" s="55" t="s">
        <v>31</v>
      </c>
      <c r="B20" s="62">
        <v>71.3</v>
      </c>
      <c r="C20" s="56">
        <v>56.5</v>
      </c>
      <c r="D20" s="78">
        <v>51936</v>
      </c>
      <c r="E20" s="79">
        <v>38681</v>
      </c>
      <c r="F20" s="59">
        <f t="shared" si="0"/>
        <v>48.4</v>
      </c>
      <c r="G20" s="60">
        <v>51.6</v>
      </c>
      <c r="H20" s="59">
        <v>566</v>
      </c>
      <c r="I20" s="60">
        <v>1043</v>
      </c>
      <c r="J20" s="90">
        <v>449</v>
      </c>
      <c r="K20" s="91">
        <v>625</v>
      </c>
      <c r="L20" s="84">
        <v>1289</v>
      </c>
      <c r="M20" s="85">
        <v>1441</v>
      </c>
      <c r="N20" s="84">
        <v>1081</v>
      </c>
      <c r="O20" s="85">
        <v>1645</v>
      </c>
      <c r="P20" s="59">
        <v>64.05</v>
      </c>
      <c r="Q20" s="60">
        <v>73.849999999999994</v>
      </c>
      <c r="R20" s="90">
        <v>5247</v>
      </c>
      <c r="S20" s="91">
        <v>4917</v>
      </c>
      <c r="T20" s="57">
        <v>21</v>
      </c>
      <c r="U20" s="58">
        <v>79</v>
      </c>
      <c r="V20" s="57">
        <v>18</v>
      </c>
      <c r="W20" s="58">
        <v>82</v>
      </c>
      <c r="X20" s="61">
        <v>18</v>
      </c>
      <c r="Y20" s="58">
        <v>82</v>
      </c>
    </row>
    <row r="21" spans="1:25" ht="14.5" x14ac:dyDescent="0.35">
      <c r="A21" s="55" t="s">
        <v>27</v>
      </c>
      <c r="B21" s="62">
        <v>72</v>
      </c>
      <c r="C21" s="56">
        <v>56</v>
      </c>
      <c r="D21" s="78">
        <v>51562</v>
      </c>
      <c r="E21" s="79">
        <v>36884</v>
      </c>
      <c r="F21" s="59">
        <f t="shared" si="0"/>
        <v>46</v>
      </c>
      <c r="G21" s="60">
        <v>54</v>
      </c>
      <c r="H21" s="59">
        <v>387</v>
      </c>
      <c r="I21" s="60">
        <v>918</v>
      </c>
      <c r="J21" s="84">
        <v>711</v>
      </c>
      <c r="K21" s="85">
        <v>799</v>
      </c>
      <c r="L21" s="84">
        <v>1088</v>
      </c>
      <c r="M21" s="85">
        <v>1233</v>
      </c>
      <c r="N21" s="84">
        <v>981</v>
      </c>
      <c r="O21" s="85">
        <v>1753</v>
      </c>
      <c r="P21" s="59">
        <v>63.78</v>
      </c>
      <c r="Q21" s="60">
        <v>74.25</v>
      </c>
      <c r="R21" s="90">
        <v>5301</v>
      </c>
      <c r="S21" s="91">
        <v>4959</v>
      </c>
      <c r="T21" s="57">
        <v>20</v>
      </c>
      <c r="U21" s="58">
        <v>80</v>
      </c>
      <c r="V21" s="57">
        <v>11</v>
      </c>
      <c r="W21" s="58">
        <v>89</v>
      </c>
      <c r="X21" s="61">
        <v>14</v>
      </c>
      <c r="Y21" s="58">
        <v>86</v>
      </c>
    </row>
    <row r="22" spans="1:25" ht="14.5" x14ac:dyDescent="0.35">
      <c r="A22" s="55" t="s">
        <v>65</v>
      </c>
      <c r="B22" s="62">
        <v>74.599999999999994</v>
      </c>
      <c r="C22" s="56">
        <v>62.4</v>
      </c>
      <c r="D22" s="78">
        <v>118641</v>
      </c>
      <c r="E22" s="79">
        <v>101820</v>
      </c>
      <c r="F22" s="59">
        <f t="shared" si="0"/>
        <v>56.6</v>
      </c>
      <c r="G22" s="60">
        <v>43.4</v>
      </c>
      <c r="H22" s="59">
        <v>5955</v>
      </c>
      <c r="I22" s="60">
        <v>6618</v>
      </c>
      <c r="J22" s="84">
        <v>1315</v>
      </c>
      <c r="K22" s="85">
        <v>1689</v>
      </c>
      <c r="L22" s="84">
        <v>2482</v>
      </c>
      <c r="M22" s="85">
        <v>3367</v>
      </c>
      <c r="N22" s="84">
        <v>8346</v>
      </c>
      <c r="O22" s="85">
        <v>9520</v>
      </c>
      <c r="P22" s="59">
        <v>71</v>
      </c>
      <c r="Q22" s="60">
        <v>77.94</v>
      </c>
      <c r="R22" s="90">
        <v>66697</v>
      </c>
      <c r="S22" s="91">
        <v>63088</v>
      </c>
      <c r="T22" s="57">
        <v>31</v>
      </c>
      <c r="U22" s="58">
        <v>69</v>
      </c>
      <c r="V22" s="57">
        <v>27</v>
      </c>
      <c r="W22" s="58">
        <v>73</v>
      </c>
      <c r="X22" s="61">
        <v>28</v>
      </c>
      <c r="Y22" s="58">
        <v>72</v>
      </c>
    </row>
    <row r="23" spans="1:25" ht="14.5" x14ac:dyDescent="0.35">
      <c r="A23" s="55" t="s">
        <v>66</v>
      </c>
      <c r="B23" s="62">
        <v>66.7</v>
      </c>
      <c r="C23" s="56">
        <v>51.2</v>
      </c>
      <c r="D23" s="78">
        <v>57885</v>
      </c>
      <c r="E23" s="79">
        <v>42510</v>
      </c>
      <c r="F23" s="59">
        <f t="shared" si="0"/>
        <v>37.9</v>
      </c>
      <c r="G23" s="60">
        <v>62.1</v>
      </c>
      <c r="H23" s="59">
        <v>183</v>
      </c>
      <c r="I23" s="60">
        <v>517</v>
      </c>
      <c r="J23" s="84">
        <v>490</v>
      </c>
      <c r="K23" s="85">
        <v>493</v>
      </c>
      <c r="L23" s="84">
        <v>575</v>
      </c>
      <c r="M23" s="85">
        <v>583</v>
      </c>
      <c r="N23" s="84">
        <v>420</v>
      </c>
      <c r="O23" s="85">
        <v>851</v>
      </c>
      <c r="P23" s="59">
        <v>62.16</v>
      </c>
      <c r="Q23" s="60">
        <v>72.540000000000006</v>
      </c>
      <c r="R23" s="90">
        <v>2627</v>
      </c>
      <c r="S23" s="91">
        <v>2529</v>
      </c>
      <c r="T23" s="57">
        <v>24</v>
      </c>
      <c r="U23" s="58">
        <v>76</v>
      </c>
      <c r="V23" s="57">
        <v>16</v>
      </c>
      <c r="W23" s="58">
        <v>84</v>
      </c>
      <c r="X23" s="61">
        <v>16</v>
      </c>
      <c r="Y23" s="58">
        <v>84</v>
      </c>
    </row>
    <row r="24" spans="1:25" ht="14.5" x14ac:dyDescent="0.35">
      <c r="A24" s="55" t="s">
        <v>67</v>
      </c>
      <c r="B24" s="62">
        <v>68.599999999999994</v>
      </c>
      <c r="C24" s="56">
        <v>55.4</v>
      </c>
      <c r="D24" s="78">
        <v>72392</v>
      </c>
      <c r="E24" s="79">
        <v>48102</v>
      </c>
      <c r="F24" s="59">
        <f t="shared" si="0"/>
        <v>51.8</v>
      </c>
      <c r="G24" s="60">
        <v>48.2</v>
      </c>
      <c r="H24" s="59">
        <v>213</v>
      </c>
      <c r="I24" s="60">
        <v>544</v>
      </c>
      <c r="J24" s="84">
        <v>426</v>
      </c>
      <c r="K24" s="85">
        <v>420</v>
      </c>
      <c r="L24" s="84">
        <v>450</v>
      </c>
      <c r="M24" s="85">
        <v>520</v>
      </c>
      <c r="N24" s="84">
        <v>579</v>
      </c>
      <c r="O24" s="85">
        <v>819</v>
      </c>
      <c r="P24" s="59">
        <v>63.53</v>
      </c>
      <c r="Q24" s="60">
        <v>73.13</v>
      </c>
      <c r="R24" s="90">
        <v>3659</v>
      </c>
      <c r="S24" s="91">
        <v>3556</v>
      </c>
      <c r="T24" s="57">
        <v>23</v>
      </c>
      <c r="U24" s="58">
        <v>77</v>
      </c>
      <c r="V24" s="57">
        <v>17</v>
      </c>
      <c r="W24" s="58">
        <v>83</v>
      </c>
      <c r="X24" s="61">
        <v>18</v>
      </c>
      <c r="Y24" s="58">
        <v>82</v>
      </c>
    </row>
    <row r="25" spans="1:25" ht="14.5" x14ac:dyDescent="0.35">
      <c r="A25" s="55" t="s">
        <v>18</v>
      </c>
      <c r="B25" s="62">
        <v>65.400000000000006</v>
      </c>
      <c r="C25" s="56">
        <v>53.6</v>
      </c>
      <c r="D25" s="78">
        <v>74946</v>
      </c>
      <c r="E25" s="79">
        <v>47648</v>
      </c>
      <c r="F25" s="59">
        <f t="shared" si="0"/>
        <v>49.3</v>
      </c>
      <c r="G25" s="60">
        <v>50.7</v>
      </c>
      <c r="H25" s="59">
        <v>308</v>
      </c>
      <c r="I25" s="60">
        <v>570</v>
      </c>
      <c r="J25" s="84">
        <v>465</v>
      </c>
      <c r="K25" s="85">
        <v>436</v>
      </c>
      <c r="L25" s="84">
        <v>502</v>
      </c>
      <c r="M25" s="85">
        <v>473</v>
      </c>
      <c r="N25" s="84">
        <v>535</v>
      </c>
      <c r="O25" s="85">
        <v>871</v>
      </c>
      <c r="P25" s="59">
        <v>64.33</v>
      </c>
      <c r="Q25" s="60">
        <v>75.08</v>
      </c>
      <c r="R25" s="90">
        <v>4648</v>
      </c>
      <c r="S25" s="91">
        <v>4378</v>
      </c>
      <c r="T25" s="57">
        <v>25</v>
      </c>
      <c r="U25" s="58">
        <v>75</v>
      </c>
      <c r="V25" s="57">
        <v>17</v>
      </c>
      <c r="W25" s="58">
        <v>83</v>
      </c>
      <c r="X25" s="61">
        <v>17</v>
      </c>
      <c r="Y25" s="58">
        <v>83</v>
      </c>
    </row>
    <row r="26" spans="1:25" ht="14.5" x14ac:dyDescent="0.35">
      <c r="A26" s="55" t="s">
        <v>26</v>
      </c>
      <c r="B26" s="62">
        <v>67.2</v>
      </c>
      <c r="C26" s="56">
        <v>51.8</v>
      </c>
      <c r="D26" s="78">
        <v>62624</v>
      </c>
      <c r="E26" s="79">
        <v>43042</v>
      </c>
      <c r="F26" s="59">
        <f t="shared" si="0"/>
        <v>47.2</v>
      </c>
      <c r="G26" s="60">
        <v>52.8</v>
      </c>
      <c r="H26" s="59">
        <v>232</v>
      </c>
      <c r="I26" s="60">
        <v>583</v>
      </c>
      <c r="J26" s="84">
        <v>592</v>
      </c>
      <c r="K26" s="85">
        <v>618</v>
      </c>
      <c r="L26" s="84">
        <v>887</v>
      </c>
      <c r="M26" s="85">
        <v>858</v>
      </c>
      <c r="N26" s="84">
        <v>594</v>
      </c>
      <c r="O26" s="85">
        <v>1055</v>
      </c>
      <c r="P26" s="59">
        <v>63.85</v>
      </c>
      <c r="Q26" s="60">
        <v>74.38</v>
      </c>
      <c r="R26" s="90">
        <v>5344</v>
      </c>
      <c r="S26" s="91">
        <v>5034</v>
      </c>
      <c r="T26" s="57">
        <v>18</v>
      </c>
      <c r="U26" s="58">
        <v>82</v>
      </c>
      <c r="V26" s="57">
        <v>11</v>
      </c>
      <c r="W26" s="58">
        <v>89</v>
      </c>
      <c r="X26" s="61">
        <v>16</v>
      </c>
      <c r="Y26" s="58">
        <v>84</v>
      </c>
    </row>
    <row r="27" spans="1:25" ht="14.5" x14ac:dyDescent="0.35">
      <c r="A27" s="55" t="s">
        <v>5</v>
      </c>
      <c r="B27" s="62">
        <v>72.900000000000006</v>
      </c>
      <c r="C27" s="56">
        <v>56.8</v>
      </c>
      <c r="D27" s="78">
        <v>51954</v>
      </c>
      <c r="E27" s="79">
        <v>40828</v>
      </c>
      <c r="F27" s="59">
        <f t="shared" si="0"/>
        <v>43.3</v>
      </c>
      <c r="G27" s="60">
        <v>56.7</v>
      </c>
      <c r="H27" s="59">
        <v>384</v>
      </c>
      <c r="I27" s="60">
        <v>547</v>
      </c>
      <c r="J27" s="84">
        <v>556</v>
      </c>
      <c r="K27" s="85">
        <v>601</v>
      </c>
      <c r="L27" s="84">
        <v>961</v>
      </c>
      <c r="M27" s="85">
        <v>877</v>
      </c>
      <c r="N27" s="84">
        <v>781</v>
      </c>
      <c r="O27" s="85">
        <v>1024</v>
      </c>
      <c r="P27" s="59">
        <v>66.510000000000005</v>
      </c>
      <c r="Q27" s="60">
        <v>75.25</v>
      </c>
      <c r="R27" s="90">
        <v>4618</v>
      </c>
      <c r="S27" s="91">
        <v>4340</v>
      </c>
      <c r="T27" s="57">
        <v>26</v>
      </c>
      <c r="U27" s="58">
        <v>74</v>
      </c>
      <c r="V27" s="57">
        <v>14</v>
      </c>
      <c r="W27" s="58">
        <v>86</v>
      </c>
      <c r="X27" s="61">
        <v>20</v>
      </c>
      <c r="Y27" s="58">
        <v>80</v>
      </c>
    </row>
    <row r="28" spans="1:25" ht="14.5" x14ac:dyDescent="0.35">
      <c r="A28" s="55" t="s">
        <v>9</v>
      </c>
      <c r="B28" s="62">
        <v>70.8</v>
      </c>
      <c r="C28" s="56">
        <v>55</v>
      </c>
      <c r="D28" s="78">
        <v>68325</v>
      </c>
      <c r="E28" s="79">
        <v>51663</v>
      </c>
      <c r="F28" s="59">
        <f t="shared" si="0"/>
        <v>53.3</v>
      </c>
      <c r="G28" s="60">
        <v>46.7</v>
      </c>
      <c r="H28" s="59">
        <v>576</v>
      </c>
      <c r="I28" s="60">
        <v>963</v>
      </c>
      <c r="J28" s="84">
        <v>594</v>
      </c>
      <c r="K28" s="85">
        <v>691</v>
      </c>
      <c r="L28" s="84">
        <v>1198</v>
      </c>
      <c r="M28" s="85">
        <v>1339</v>
      </c>
      <c r="N28" s="84">
        <v>1176</v>
      </c>
      <c r="O28" s="85">
        <v>1553</v>
      </c>
      <c r="P28" s="59">
        <v>65.430000000000007</v>
      </c>
      <c r="Q28" s="60">
        <v>74.94</v>
      </c>
      <c r="R28" s="90">
        <v>6851</v>
      </c>
      <c r="S28" s="91">
        <v>6177</v>
      </c>
      <c r="T28" s="57">
        <v>26</v>
      </c>
      <c r="U28" s="58">
        <v>74</v>
      </c>
      <c r="V28" s="57">
        <v>15</v>
      </c>
      <c r="W28" s="58">
        <v>85</v>
      </c>
      <c r="X28" s="61">
        <v>17</v>
      </c>
      <c r="Y28" s="58">
        <v>83</v>
      </c>
    </row>
    <row r="29" spans="1:25" ht="14.5" x14ac:dyDescent="0.35">
      <c r="A29" s="55" t="s">
        <v>46</v>
      </c>
      <c r="B29" s="62">
        <v>76</v>
      </c>
      <c r="C29" s="56">
        <v>60</v>
      </c>
      <c r="D29" s="78">
        <v>100717</v>
      </c>
      <c r="E29" s="79">
        <v>59790</v>
      </c>
      <c r="F29" s="59">
        <f t="shared" si="0"/>
        <v>46.5</v>
      </c>
      <c r="G29" s="60">
        <v>53.5</v>
      </c>
      <c r="H29" s="59">
        <v>332</v>
      </c>
      <c r="I29" s="60">
        <v>521</v>
      </c>
      <c r="J29" s="84">
        <v>399</v>
      </c>
      <c r="K29" s="85">
        <v>371</v>
      </c>
      <c r="L29" s="84">
        <v>543</v>
      </c>
      <c r="M29" s="85">
        <v>515</v>
      </c>
      <c r="N29" s="84">
        <v>633</v>
      </c>
      <c r="O29" s="85">
        <v>876</v>
      </c>
      <c r="P29" s="59">
        <v>63.72</v>
      </c>
      <c r="Q29" s="60">
        <v>72.849999999999994</v>
      </c>
      <c r="R29" s="90">
        <v>3042</v>
      </c>
      <c r="S29" s="91">
        <v>2980</v>
      </c>
      <c r="T29" s="57">
        <v>24</v>
      </c>
      <c r="U29" s="58">
        <v>76</v>
      </c>
      <c r="V29" s="57">
        <v>17</v>
      </c>
      <c r="W29" s="58">
        <v>83</v>
      </c>
      <c r="X29" s="61">
        <v>18</v>
      </c>
      <c r="Y29" s="58">
        <v>82</v>
      </c>
    </row>
    <row r="30" spans="1:25" ht="14.5" x14ac:dyDescent="0.35">
      <c r="A30" s="55" t="s">
        <v>54</v>
      </c>
      <c r="B30" s="62">
        <v>69.400000000000006</v>
      </c>
      <c r="C30" s="56">
        <v>52.8</v>
      </c>
      <c r="D30" s="78">
        <v>45760</v>
      </c>
      <c r="E30" s="79">
        <v>36197</v>
      </c>
      <c r="F30" s="59">
        <f t="shared" si="0"/>
        <v>43.2</v>
      </c>
      <c r="G30" s="60">
        <v>56.8</v>
      </c>
      <c r="H30" s="59">
        <v>217</v>
      </c>
      <c r="I30" s="60">
        <v>624</v>
      </c>
      <c r="J30" s="84">
        <v>676</v>
      </c>
      <c r="K30" s="85">
        <v>756</v>
      </c>
      <c r="L30" s="84">
        <v>870</v>
      </c>
      <c r="M30" s="85">
        <v>909</v>
      </c>
      <c r="N30" s="84">
        <v>525</v>
      </c>
      <c r="O30" s="85">
        <v>1164</v>
      </c>
      <c r="P30" s="59">
        <v>62.48</v>
      </c>
      <c r="Q30" s="60">
        <v>72.8</v>
      </c>
      <c r="R30" s="90">
        <v>2324</v>
      </c>
      <c r="S30" s="91">
        <v>2261</v>
      </c>
      <c r="T30" s="57">
        <v>19</v>
      </c>
      <c r="U30" s="58">
        <v>81</v>
      </c>
      <c r="V30" s="57">
        <v>14</v>
      </c>
      <c r="W30" s="58">
        <v>86</v>
      </c>
      <c r="X30" s="61">
        <v>14</v>
      </c>
      <c r="Y30" s="58">
        <v>86</v>
      </c>
    </row>
    <row r="31" spans="1:25" ht="14.5" x14ac:dyDescent="0.35">
      <c r="A31" s="55" t="s">
        <v>53</v>
      </c>
      <c r="B31" s="62">
        <v>68.2</v>
      </c>
      <c r="C31" s="56">
        <v>52.6</v>
      </c>
      <c r="D31" s="78">
        <v>39391</v>
      </c>
      <c r="E31" s="79">
        <v>32877</v>
      </c>
      <c r="F31" s="59">
        <f t="shared" si="0"/>
        <v>37.4</v>
      </c>
      <c r="G31" s="60">
        <v>62.6</v>
      </c>
      <c r="H31" s="59">
        <v>228</v>
      </c>
      <c r="I31" s="60">
        <v>480</v>
      </c>
      <c r="J31" s="84">
        <v>482</v>
      </c>
      <c r="K31" s="85">
        <v>468</v>
      </c>
      <c r="L31" s="84">
        <v>636</v>
      </c>
      <c r="M31" s="85">
        <v>659</v>
      </c>
      <c r="N31" s="84">
        <v>594</v>
      </c>
      <c r="O31" s="85">
        <v>896</v>
      </c>
      <c r="P31" s="59">
        <v>62.85</v>
      </c>
      <c r="Q31" s="60">
        <v>72.67</v>
      </c>
      <c r="R31" s="90">
        <v>2615</v>
      </c>
      <c r="S31" s="91">
        <v>2436</v>
      </c>
      <c r="T31" s="57">
        <v>24</v>
      </c>
      <c r="U31" s="58">
        <v>76</v>
      </c>
      <c r="V31" s="57">
        <v>16</v>
      </c>
      <c r="W31" s="58">
        <v>84</v>
      </c>
      <c r="X31" s="61">
        <v>17</v>
      </c>
      <c r="Y31" s="58">
        <v>83</v>
      </c>
    </row>
    <row r="32" spans="1:25" ht="14.5" x14ac:dyDescent="0.35">
      <c r="A32" s="55" t="s">
        <v>68</v>
      </c>
      <c r="B32" s="62">
        <v>76.599999999999994</v>
      </c>
      <c r="C32" s="56">
        <v>61</v>
      </c>
      <c r="D32" s="78">
        <v>93489</v>
      </c>
      <c r="E32" s="79">
        <v>67573</v>
      </c>
      <c r="F32" s="59">
        <f t="shared" si="0"/>
        <v>53.4</v>
      </c>
      <c r="G32" s="60">
        <v>46.6</v>
      </c>
      <c r="H32" s="59">
        <v>2644</v>
      </c>
      <c r="I32" s="60">
        <v>3251</v>
      </c>
      <c r="J32" s="84">
        <v>602</v>
      </c>
      <c r="K32" s="85">
        <v>853</v>
      </c>
      <c r="L32" s="84">
        <v>2589</v>
      </c>
      <c r="M32" s="85">
        <v>2869</v>
      </c>
      <c r="N32" s="84">
        <v>4058</v>
      </c>
      <c r="O32" s="85">
        <v>5029</v>
      </c>
      <c r="P32" s="59">
        <v>68.23</v>
      </c>
      <c r="Q32" s="60">
        <v>76.3</v>
      </c>
      <c r="R32" s="90">
        <v>27428</v>
      </c>
      <c r="S32" s="91">
        <v>25919</v>
      </c>
      <c r="T32" s="57">
        <v>25</v>
      </c>
      <c r="U32" s="58">
        <v>75</v>
      </c>
      <c r="V32" s="57">
        <v>19</v>
      </c>
      <c r="W32" s="58">
        <v>81</v>
      </c>
      <c r="X32" s="61">
        <v>25</v>
      </c>
      <c r="Y32" s="58">
        <v>75</v>
      </c>
    </row>
    <row r="33" spans="1:25" ht="14.5" x14ac:dyDescent="0.35">
      <c r="A33" s="55" t="s">
        <v>69</v>
      </c>
      <c r="B33" s="62">
        <v>62.3</v>
      </c>
      <c r="C33" s="56">
        <v>46.3</v>
      </c>
      <c r="D33" s="78">
        <v>42304</v>
      </c>
      <c r="E33" s="79">
        <v>30475</v>
      </c>
      <c r="F33" s="59">
        <f t="shared" si="0"/>
        <v>45.8</v>
      </c>
      <c r="G33" s="60">
        <v>54.2</v>
      </c>
      <c r="H33" s="59">
        <v>240</v>
      </c>
      <c r="I33" s="60">
        <v>503</v>
      </c>
      <c r="J33" s="84">
        <v>451</v>
      </c>
      <c r="K33" s="85">
        <v>536</v>
      </c>
      <c r="L33" s="84">
        <v>846</v>
      </c>
      <c r="M33" s="85">
        <v>848</v>
      </c>
      <c r="N33" s="84">
        <v>887</v>
      </c>
      <c r="O33" s="85">
        <v>1067</v>
      </c>
      <c r="P33" s="59">
        <v>66.62</v>
      </c>
      <c r="Q33" s="60">
        <v>75.78</v>
      </c>
      <c r="R33" s="90">
        <v>2314</v>
      </c>
      <c r="S33" s="91">
        <v>2255</v>
      </c>
      <c r="T33" s="57">
        <v>35</v>
      </c>
      <c r="U33" s="58">
        <v>65</v>
      </c>
      <c r="V33" s="57">
        <v>31</v>
      </c>
      <c r="W33" s="58">
        <v>69</v>
      </c>
      <c r="X33" s="61">
        <v>36</v>
      </c>
      <c r="Y33" s="58">
        <v>64</v>
      </c>
    </row>
    <row r="34" spans="1:25" ht="14.5" x14ac:dyDescent="0.35">
      <c r="A34" s="55" t="s">
        <v>70</v>
      </c>
      <c r="B34" s="62">
        <v>71.3</v>
      </c>
      <c r="C34" s="56">
        <v>54.6</v>
      </c>
      <c r="D34" s="78">
        <v>31167</v>
      </c>
      <c r="E34" s="79">
        <v>27854</v>
      </c>
      <c r="F34" s="59">
        <f t="shared" si="0"/>
        <v>46.1</v>
      </c>
      <c r="G34" s="60">
        <v>53.9</v>
      </c>
      <c r="H34" s="59">
        <v>217</v>
      </c>
      <c r="I34" s="60">
        <v>405</v>
      </c>
      <c r="J34" s="84">
        <v>226</v>
      </c>
      <c r="K34" s="85">
        <v>242</v>
      </c>
      <c r="L34" s="84">
        <v>611</v>
      </c>
      <c r="M34" s="85">
        <v>510</v>
      </c>
      <c r="N34" s="84">
        <v>678</v>
      </c>
      <c r="O34" s="85">
        <v>827</v>
      </c>
      <c r="P34" s="59">
        <v>67.260000000000005</v>
      </c>
      <c r="Q34" s="60">
        <v>75.42</v>
      </c>
      <c r="R34" s="90">
        <v>1422</v>
      </c>
      <c r="S34" s="91">
        <v>1254</v>
      </c>
      <c r="T34" s="57">
        <v>36</v>
      </c>
      <c r="U34" s="58">
        <v>64</v>
      </c>
      <c r="V34" s="57">
        <v>33</v>
      </c>
      <c r="W34" s="58">
        <v>67</v>
      </c>
      <c r="X34" s="61">
        <v>33</v>
      </c>
      <c r="Y34" s="58">
        <v>67</v>
      </c>
    </row>
    <row r="35" spans="1:25" ht="14.5" x14ac:dyDescent="0.35">
      <c r="A35" s="55" t="s">
        <v>16</v>
      </c>
      <c r="B35" s="62">
        <v>69.099999999999994</v>
      </c>
      <c r="C35" s="56">
        <v>50.3</v>
      </c>
      <c r="D35" s="78">
        <v>42125</v>
      </c>
      <c r="E35" s="79">
        <v>34460</v>
      </c>
      <c r="F35" s="59">
        <f t="shared" si="0"/>
        <v>47</v>
      </c>
      <c r="G35" s="60">
        <v>53</v>
      </c>
      <c r="H35" s="59">
        <v>575</v>
      </c>
      <c r="I35" s="60">
        <v>857</v>
      </c>
      <c r="J35" s="84">
        <v>619</v>
      </c>
      <c r="K35" s="85">
        <v>685</v>
      </c>
      <c r="L35" s="84">
        <v>1750</v>
      </c>
      <c r="M35" s="85">
        <v>1800</v>
      </c>
      <c r="N35" s="84">
        <v>1205</v>
      </c>
      <c r="O35" s="85">
        <v>1676</v>
      </c>
      <c r="P35" s="59">
        <v>65.31</v>
      </c>
      <c r="Q35" s="60">
        <v>73.959999999999994</v>
      </c>
      <c r="R35" s="90">
        <v>9271</v>
      </c>
      <c r="S35" s="91">
        <v>8890</v>
      </c>
      <c r="T35" s="57">
        <v>29</v>
      </c>
      <c r="U35" s="58">
        <v>71</v>
      </c>
      <c r="V35" s="57">
        <v>20</v>
      </c>
      <c r="W35" s="58">
        <v>80</v>
      </c>
      <c r="X35" s="61">
        <v>22</v>
      </c>
      <c r="Y35" s="58">
        <v>78</v>
      </c>
    </row>
    <row r="36" spans="1:25" ht="14.5" x14ac:dyDescent="0.35">
      <c r="A36" s="55" t="s">
        <v>7</v>
      </c>
      <c r="B36" s="62">
        <v>68.5</v>
      </c>
      <c r="C36" s="56">
        <v>53.8</v>
      </c>
      <c r="D36" s="78">
        <v>50992</v>
      </c>
      <c r="E36" s="79">
        <v>36588</v>
      </c>
      <c r="F36" s="59">
        <f t="shared" si="0"/>
        <v>48.7</v>
      </c>
      <c r="G36" s="60">
        <v>51.3</v>
      </c>
      <c r="H36" s="59">
        <v>920</v>
      </c>
      <c r="I36" s="60">
        <v>1608</v>
      </c>
      <c r="J36" s="84">
        <v>1349</v>
      </c>
      <c r="K36" s="85">
        <v>1739</v>
      </c>
      <c r="L36" s="84">
        <v>2823</v>
      </c>
      <c r="M36" s="85">
        <v>2943</v>
      </c>
      <c r="N36" s="84">
        <v>1917</v>
      </c>
      <c r="O36" s="85">
        <v>2797</v>
      </c>
      <c r="P36" s="59">
        <v>66.08</v>
      </c>
      <c r="Q36" s="60">
        <v>74.900000000000006</v>
      </c>
      <c r="R36" s="90">
        <v>30447</v>
      </c>
      <c r="S36" s="91">
        <v>28657</v>
      </c>
      <c r="T36" s="57">
        <v>33</v>
      </c>
      <c r="U36" s="58">
        <v>67</v>
      </c>
      <c r="V36" s="57">
        <v>42</v>
      </c>
      <c r="W36" s="58">
        <v>58</v>
      </c>
      <c r="X36" s="61">
        <v>28</v>
      </c>
      <c r="Y36" s="58">
        <v>72</v>
      </c>
    </row>
    <row r="37" spans="1:25" ht="14.5" x14ac:dyDescent="0.35">
      <c r="A37" s="55" t="s">
        <v>12</v>
      </c>
      <c r="B37" s="62">
        <v>72.3</v>
      </c>
      <c r="C37" s="56">
        <v>53.7</v>
      </c>
      <c r="D37" s="78">
        <v>49894</v>
      </c>
      <c r="E37" s="79">
        <v>32106</v>
      </c>
      <c r="F37" s="59">
        <f t="shared" si="0"/>
        <v>50.4</v>
      </c>
      <c r="G37" s="60">
        <v>49.6</v>
      </c>
      <c r="H37" s="59">
        <v>364</v>
      </c>
      <c r="I37" s="60">
        <v>574</v>
      </c>
      <c r="J37" s="84">
        <v>453</v>
      </c>
      <c r="K37" s="85">
        <v>464</v>
      </c>
      <c r="L37" s="84">
        <v>753</v>
      </c>
      <c r="M37" s="85">
        <v>746</v>
      </c>
      <c r="N37" s="84">
        <v>735</v>
      </c>
      <c r="O37" s="85">
        <v>954</v>
      </c>
      <c r="P37" s="59">
        <v>65.86</v>
      </c>
      <c r="Q37" s="60">
        <v>73.87</v>
      </c>
      <c r="R37" s="90">
        <v>5527</v>
      </c>
      <c r="S37" s="91">
        <v>5156</v>
      </c>
      <c r="T37" s="57">
        <v>23</v>
      </c>
      <c r="U37" s="58">
        <v>77</v>
      </c>
      <c r="V37" s="57">
        <v>14</v>
      </c>
      <c r="W37" s="58">
        <v>86</v>
      </c>
      <c r="X37" s="61">
        <v>31</v>
      </c>
      <c r="Y37" s="58">
        <v>69</v>
      </c>
    </row>
    <row r="38" spans="1:25" ht="14.5" x14ac:dyDescent="0.35">
      <c r="A38" s="55" t="s">
        <v>11</v>
      </c>
      <c r="B38" s="62">
        <v>68.900000000000006</v>
      </c>
      <c r="C38" s="56">
        <v>52.2</v>
      </c>
      <c r="D38" s="78">
        <v>43302</v>
      </c>
      <c r="E38" s="79">
        <v>33650</v>
      </c>
      <c r="F38" s="59">
        <f t="shared" si="0"/>
        <v>50.1</v>
      </c>
      <c r="G38" s="60">
        <v>49.9</v>
      </c>
      <c r="H38" s="59">
        <v>535</v>
      </c>
      <c r="I38" s="60">
        <v>929</v>
      </c>
      <c r="J38" s="84">
        <v>686</v>
      </c>
      <c r="K38" s="85">
        <v>861</v>
      </c>
      <c r="L38" s="84">
        <v>1406</v>
      </c>
      <c r="M38" s="85">
        <v>1537</v>
      </c>
      <c r="N38" s="84">
        <v>1204</v>
      </c>
      <c r="O38" s="85">
        <v>1708</v>
      </c>
      <c r="P38" s="59">
        <v>65.7</v>
      </c>
      <c r="Q38" s="60">
        <v>74.14</v>
      </c>
      <c r="R38" s="90">
        <v>10159</v>
      </c>
      <c r="S38" s="91">
        <v>9376</v>
      </c>
      <c r="T38" s="57">
        <v>25</v>
      </c>
      <c r="U38" s="58">
        <v>75</v>
      </c>
      <c r="V38" s="57">
        <v>17</v>
      </c>
      <c r="W38" s="58">
        <v>83</v>
      </c>
      <c r="X38" s="61">
        <v>22</v>
      </c>
      <c r="Y38" s="58">
        <v>78</v>
      </c>
    </row>
    <row r="39" spans="1:25" ht="14.5" x14ac:dyDescent="0.35">
      <c r="A39" s="55" t="s">
        <v>14</v>
      </c>
      <c r="B39" s="62">
        <v>68.8</v>
      </c>
      <c r="C39" s="56">
        <v>53.5</v>
      </c>
      <c r="D39" s="78">
        <v>48603</v>
      </c>
      <c r="E39" s="79">
        <v>34476</v>
      </c>
      <c r="F39" s="59">
        <f t="shared" si="0"/>
        <v>48.4</v>
      </c>
      <c r="G39" s="60">
        <v>51.6</v>
      </c>
      <c r="H39" s="59">
        <v>764</v>
      </c>
      <c r="I39" s="60">
        <v>1486</v>
      </c>
      <c r="J39" s="84">
        <v>1310</v>
      </c>
      <c r="K39" s="85">
        <v>1477</v>
      </c>
      <c r="L39" s="84">
        <v>2084</v>
      </c>
      <c r="M39" s="85">
        <v>2253</v>
      </c>
      <c r="N39" s="84">
        <v>1762</v>
      </c>
      <c r="O39" s="85">
        <v>2581</v>
      </c>
      <c r="P39" s="59">
        <v>65.8</v>
      </c>
      <c r="Q39" s="60">
        <v>73.67</v>
      </c>
      <c r="R39" s="90">
        <v>18601</v>
      </c>
      <c r="S39" s="91">
        <v>17246</v>
      </c>
      <c r="T39" s="57">
        <v>30</v>
      </c>
      <c r="U39" s="58">
        <v>70</v>
      </c>
      <c r="V39" s="57">
        <v>20</v>
      </c>
      <c r="W39" s="58">
        <v>80</v>
      </c>
      <c r="X39" s="61">
        <v>20</v>
      </c>
      <c r="Y39" s="58">
        <v>80</v>
      </c>
    </row>
    <row r="40" spans="1:25" ht="14.5" x14ac:dyDescent="0.35">
      <c r="A40" s="55" t="s">
        <v>71</v>
      </c>
      <c r="B40" s="62">
        <v>74.099999999999994</v>
      </c>
      <c r="C40" s="56">
        <v>50.9</v>
      </c>
      <c r="D40" s="78">
        <v>46574</v>
      </c>
      <c r="E40" s="79">
        <v>41243</v>
      </c>
      <c r="F40" s="59">
        <f t="shared" si="0"/>
        <v>49.9</v>
      </c>
      <c r="G40" s="60">
        <v>50.1</v>
      </c>
      <c r="H40" s="59">
        <v>438</v>
      </c>
      <c r="I40" s="60">
        <v>472</v>
      </c>
      <c r="J40" s="84">
        <v>221</v>
      </c>
      <c r="K40" s="85">
        <v>237</v>
      </c>
      <c r="L40" s="84">
        <v>400</v>
      </c>
      <c r="M40" s="85">
        <v>543</v>
      </c>
      <c r="N40" s="84">
        <v>1041</v>
      </c>
      <c r="O40" s="85">
        <v>1064</v>
      </c>
      <c r="P40" s="59">
        <v>67.87</v>
      </c>
      <c r="Q40" s="60">
        <v>76.430000000000007</v>
      </c>
      <c r="R40" s="90">
        <v>2203</v>
      </c>
      <c r="S40" s="91">
        <v>2049</v>
      </c>
      <c r="T40" s="57">
        <v>24</v>
      </c>
      <c r="U40" s="58">
        <v>76</v>
      </c>
      <c r="V40" s="57">
        <v>19</v>
      </c>
      <c r="W40" s="58">
        <v>81</v>
      </c>
      <c r="X40" s="61">
        <v>30</v>
      </c>
      <c r="Y40" s="58">
        <v>70</v>
      </c>
    </row>
    <row r="41" spans="1:25" ht="14.5" x14ac:dyDescent="0.35">
      <c r="A41" s="55" t="s">
        <v>72</v>
      </c>
      <c r="B41" s="62">
        <v>67.2</v>
      </c>
      <c r="C41" s="56">
        <v>49.5</v>
      </c>
      <c r="D41" s="78">
        <v>30980</v>
      </c>
      <c r="E41" s="79">
        <v>27749</v>
      </c>
      <c r="F41" s="59">
        <f t="shared" si="0"/>
        <v>55.9</v>
      </c>
      <c r="G41" s="60">
        <v>44.1</v>
      </c>
      <c r="H41" s="59">
        <v>339</v>
      </c>
      <c r="I41" s="60">
        <v>518</v>
      </c>
      <c r="J41" s="84">
        <v>797</v>
      </c>
      <c r="K41" s="85">
        <v>1017</v>
      </c>
      <c r="L41" s="84">
        <v>1192</v>
      </c>
      <c r="M41" s="85">
        <v>1332</v>
      </c>
      <c r="N41" s="84">
        <v>948</v>
      </c>
      <c r="O41" s="85">
        <v>809</v>
      </c>
      <c r="P41" s="59">
        <v>74.069999999999993</v>
      </c>
      <c r="Q41" s="60">
        <v>78.959999999999994</v>
      </c>
      <c r="R41" s="90">
        <v>22529</v>
      </c>
      <c r="S41" s="91">
        <v>21077</v>
      </c>
      <c r="T41" s="57">
        <v>53</v>
      </c>
      <c r="U41" s="58">
        <v>47</v>
      </c>
      <c r="V41" s="57">
        <v>51</v>
      </c>
      <c r="W41" s="58">
        <v>49</v>
      </c>
      <c r="X41" s="61">
        <v>67</v>
      </c>
      <c r="Y41" s="58">
        <v>33</v>
      </c>
    </row>
    <row r="42" spans="1:25" ht="14.5" x14ac:dyDescent="0.35">
      <c r="A42" s="55" t="s">
        <v>73</v>
      </c>
      <c r="B42" s="62">
        <v>76.8</v>
      </c>
      <c r="C42" s="56">
        <v>67.099999999999994</v>
      </c>
      <c r="D42" s="78">
        <v>25437</v>
      </c>
      <c r="E42" s="79">
        <v>24491</v>
      </c>
      <c r="F42" s="59">
        <f t="shared" si="0"/>
        <v>48.3</v>
      </c>
      <c r="G42" s="60">
        <v>51.7</v>
      </c>
      <c r="H42" s="59">
        <v>212</v>
      </c>
      <c r="I42" s="60">
        <v>250</v>
      </c>
      <c r="J42" s="84">
        <v>137</v>
      </c>
      <c r="K42" s="85">
        <v>175</v>
      </c>
      <c r="L42" s="84">
        <v>520</v>
      </c>
      <c r="M42" s="85">
        <v>671</v>
      </c>
      <c r="N42" s="84">
        <v>615</v>
      </c>
      <c r="O42" s="85">
        <v>702</v>
      </c>
      <c r="P42" s="59">
        <v>77.260000000000005</v>
      </c>
      <c r="Q42" s="60">
        <v>83.29</v>
      </c>
      <c r="R42" s="90">
        <v>4375</v>
      </c>
      <c r="S42" s="91">
        <v>4129</v>
      </c>
      <c r="T42" s="57">
        <v>53</v>
      </c>
      <c r="U42" s="58">
        <v>47</v>
      </c>
      <c r="V42" s="57">
        <v>42</v>
      </c>
      <c r="W42" s="58">
        <v>58</v>
      </c>
      <c r="X42" s="61">
        <v>53</v>
      </c>
      <c r="Y42" s="58">
        <v>47</v>
      </c>
    </row>
    <row r="43" spans="1:25" ht="29" x14ac:dyDescent="0.35">
      <c r="A43" s="63" t="s">
        <v>74</v>
      </c>
      <c r="B43" s="62">
        <v>73.400000000000006</v>
      </c>
      <c r="C43" s="56">
        <v>58.6</v>
      </c>
      <c r="D43" s="78">
        <v>28743</v>
      </c>
      <c r="E43" s="79">
        <v>26619</v>
      </c>
      <c r="F43" s="59">
        <f t="shared" si="0"/>
        <v>45.7</v>
      </c>
      <c r="G43" s="60">
        <v>54.3</v>
      </c>
      <c r="H43" s="59">
        <v>238</v>
      </c>
      <c r="I43" s="60">
        <v>382</v>
      </c>
      <c r="J43" s="84">
        <v>329</v>
      </c>
      <c r="K43" s="85">
        <v>362</v>
      </c>
      <c r="L43" s="84">
        <v>1002</v>
      </c>
      <c r="M43" s="85">
        <v>1119</v>
      </c>
      <c r="N43" s="84">
        <v>662</v>
      </c>
      <c r="O43" s="85">
        <v>720</v>
      </c>
      <c r="P43" s="59">
        <v>69.91</v>
      </c>
      <c r="Q43" s="60">
        <v>77.319999999999993</v>
      </c>
      <c r="R43" s="90">
        <v>5412</v>
      </c>
      <c r="S43" s="91">
        <v>5070</v>
      </c>
      <c r="T43" s="57">
        <v>41</v>
      </c>
      <c r="U43" s="58">
        <v>59</v>
      </c>
      <c r="V43" s="57">
        <v>36</v>
      </c>
      <c r="W43" s="58">
        <v>64</v>
      </c>
      <c r="X43" s="61">
        <v>41</v>
      </c>
      <c r="Y43" s="58">
        <v>59</v>
      </c>
    </row>
    <row r="44" spans="1:25" ht="29" x14ac:dyDescent="0.35">
      <c r="A44" s="63" t="s">
        <v>75</v>
      </c>
      <c r="B44" s="62">
        <v>64.099999999999994</v>
      </c>
      <c r="C44" s="56">
        <v>50</v>
      </c>
      <c r="D44" s="78">
        <v>30697</v>
      </c>
      <c r="E44" s="79">
        <v>26557</v>
      </c>
      <c r="F44" s="59">
        <f t="shared" si="0"/>
        <v>50.8</v>
      </c>
      <c r="G44" s="60">
        <v>49.2</v>
      </c>
      <c r="H44" s="59">
        <v>164</v>
      </c>
      <c r="I44" s="60">
        <v>382</v>
      </c>
      <c r="J44" s="84">
        <v>348</v>
      </c>
      <c r="K44" s="85">
        <v>327</v>
      </c>
      <c r="L44" s="84">
        <v>709</v>
      </c>
      <c r="M44" s="85">
        <v>810</v>
      </c>
      <c r="N44" s="84">
        <v>607</v>
      </c>
      <c r="O44" s="85">
        <v>824</v>
      </c>
      <c r="P44" s="59">
        <v>69.28</v>
      </c>
      <c r="Q44" s="60">
        <v>77.349999999999994</v>
      </c>
      <c r="R44" s="90">
        <v>2232</v>
      </c>
      <c r="S44" s="91">
        <v>2215</v>
      </c>
      <c r="T44" s="57">
        <v>37</v>
      </c>
      <c r="U44" s="58">
        <v>63</v>
      </c>
      <c r="V44" s="57">
        <v>36</v>
      </c>
      <c r="W44" s="58">
        <v>64</v>
      </c>
      <c r="X44" s="61">
        <v>30</v>
      </c>
      <c r="Y44" s="58">
        <v>70</v>
      </c>
    </row>
    <row r="45" spans="1:25" ht="29" x14ac:dyDescent="0.35">
      <c r="A45" s="63" t="s">
        <v>76</v>
      </c>
      <c r="B45" s="62">
        <v>63.5</v>
      </c>
      <c r="C45" s="56">
        <v>50.2</v>
      </c>
      <c r="D45" s="78">
        <v>30572</v>
      </c>
      <c r="E45" s="79">
        <v>26548</v>
      </c>
      <c r="F45" s="59">
        <f t="shared" si="0"/>
        <v>43.6</v>
      </c>
      <c r="G45" s="60">
        <v>56.4</v>
      </c>
      <c r="H45" s="59">
        <v>236</v>
      </c>
      <c r="I45" s="60">
        <v>391</v>
      </c>
      <c r="J45" s="84">
        <v>255</v>
      </c>
      <c r="K45" s="85">
        <v>284</v>
      </c>
      <c r="L45" s="84">
        <v>510</v>
      </c>
      <c r="M45" s="85">
        <v>482</v>
      </c>
      <c r="N45" s="84">
        <v>780</v>
      </c>
      <c r="O45" s="85">
        <v>929</v>
      </c>
      <c r="P45" s="59">
        <v>68.08</v>
      </c>
      <c r="Q45" s="60">
        <v>76.459999999999994</v>
      </c>
      <c r="R45" s="90">
        <v>4122</v>
      </c>
      <c r="S45" s="91">
        <v>3870</v>
      </c>
      <c r="T45" s="57">
        <v>34</v>
      </c>
      <c r="U45" s="58">
        <v>66</v>
      </c>
      <c r="V45" s="57">
        <v>30</v>
      </c>
      <c r="W45" s="58">
        <v>70</v>
      </c>
      <c r="X45" s="61">
        <v>35</v>
      </c>
      <c r="Y45" s="58">
        <v>65</v>
      </c>
    </row>
    <row r="46" spans="1:25" ht="14.5" x14ac:dyDescent="0.35">
      <c r="A46" s="55" t="s">
        <v>77</v>
      </c>
      <c r="B46" s="62">
        <v>66</v>
      </c>
      <c r="C46" s="56">
        <v>63.2</v>
      </c>
      <c r="D46" s="78">
        <v>27169</v>
      </c>
      <c r="E46" s="79">
        <v>25048</v>
      </c>
      <c r="F46" s="59">
        <f t="shared" si="0"/>
        <v>42.3</v>
      </c>
      <c r="G46" s="60">
        <v>57.7</v>
      </c>
      <c r="H46" s="59">
        <v>259</v>
      </c>
      <c r="I46" s="60">
        <v>258</v>
      </c>
      <c r="J46" s="84">
        <v>272</v>
      </c>
      <c r="K46" s="85">
        <v>260</v>
      </c>
      <c r="L46" s="84">
        <v>695</v>
      </c>
      <c r="M46" s="85">
        <v>776</v>
      </c>
      <c r="N46" s="84">
        <v>625</v>
      </c>
      <c r="O46" s="85">
        <v>617</v>
      </c>
      <c r="P46" s="59">
        <v>70.53</v>
      </c>
      <c r="Q46" s="60">
        <v>75.28</v>
      </c>
      <c r="R46" s="90">
        <v>15066</v>
      </c>
      <c r="S46" s="91">
        <v>14173</v>
      </c>
      <c r="T46" s="57">
        <v>59</v>
      </c>
      <c r="U46" s="58">
        <v>41</v>
      </c>
      <c r="V46" s="57">
        <v>52</v>
      </c>
      <c r="W46" s="58">
        <v>48</v>
      </c>
      <c r="X46" s="61">
        <v>56</v>
      </c>
      <c r="Y46" s="58">
        <v>44</v>
      </c>
    </row>
    <row r="47" spans="1:25" ht="14.5" x14ac:dyDescent="0.35">
      <c r="A47" s="55" t="s">
        <v>4</v>
      </c>
      <c r="B47" s="62">
        <v>67.3</v>
      </c>
      <c r="C47" s="56">
        <v>53.2</v>
      </c>
      <c r="D47" s="78">
        <v>41502</v>
      </c>
      <c r="E47" s="79">
        <v>31336</v>
      </c>
      <c r="F47" s="59">
        <f t="shared" si="0"/>
        <v>51.7</v>
      </c>
      <c r="G47" s="60">
        <v>48.3</v>
      </c>
      <c r="H47" s="59">
        <v>522</v>
      </c>
      <c r="I47" s="60">
        <v>1004</v>
      </c>
      <c r="J47" s="84">
        <v>794</v>
      </c>
      <c r="K47" s="85">
        <v>870</v>
      </c>
      <c r="L47" s="84">
        <v>1708</v>
      </c>
      <c r="M47" s="85">
        <v>1780</v>
      </c>
      <c r="N47" s="84">
        <v>1206</v>
      </c>
      <c r="O47" s="85">
        <v>1825</v>
      </c>
      <c r="P47" s="59">
        <v>67.680000000000007</v>
      </c>
      <c r="Q47" s="60">
        <v>75.430000000000007</v>
      </c>
      <c r="R47" s="90">
        <v>13842</v>
      </c>
      <c r="S47" s="91">
        <v>12785</v>
      </c>
      <c r="T47" s="57">
        <v>28</v>
      </c>
      <c r="U47" s="58">
        <v>72</v>
      </c>
      <c r="V47" s="57">
        <v>24</v>
      </c>
      <c r="W47" s="58">
        <v>76</v>
      </c>
      <c r="X47" s="61">
        <v>22</v>
      </c>
      <c r="Y47" s="58">
        <v>78</v>
      </c>
    </row>
    <row r="48" spans="1:25" ht="14.5" x14ac:dyDescent="0.35">
      <c r="A48" s="55" t="s">
        <v>78</v>
      </c>
      <c r="B48" s="62">
        <v>68.400000000000006</v>
      </c>
      <c r="C48" s="56">
        <v>50.5</v>
      </c>
      <c r="D48" s="78">
        <v>51636</v>
      </c>
      <c r="E48" s="79">
        <v>37897</v>
      </c>
      <c r="F48" s="59">
        <f t="shared" si="0"/>
        <v>53.6</v>
      </c>
      <c r="G48" s="60">
        <v>46.4</v>
      </c>
      <c r="H48" s="59">
        <v>928</v>
      </c>
      <c r="I48" s="60">
        <v>1657</v>
      </c>
      <c r="J48" s="84">
        <v>1190</v>
      </c>
      <c r="K48" s="85">
        <v>1471</v>
      </c>
      <c r="L48" s="84">
        <v>1706</v>
      </c>
      <c r="M48" s="85">
        <v>1965</v>
      </c>
      <c r="N48" s="84">
        <v>1840</v>
      </c>
      <c r="O48" s="85">
        <v>2769</v>
      </c>
      <c r="P48" s="59">
        <v>64.849999999999994</v>
      </c>
      <c r="Q48" s="60">
        <v>74.19</v>
      </c>
      <c r="R48" s="90">
        <v>20230</v>
      </c>
      <c r="S48" s="91">
        <v>19206</v>
      </c>
      <c r="T48" s="57">
        <v>25</v>
      </c>
      <c r="U48" s="58">
        <v>75</v>
      </c>
      <c r="V48" s="57">
        <v>21</v>
      </c>
      <c r="W48" s="58">
        <v>79</v>
      </c>
      <c r="X48" s="61">
        <v>28</v>
      </c>
      <c r="Y48" s="58">
        <v>72</v>
      </c>
    </row>
    <row r="49" spans="1:25" ht="14.5" x14ac:dyDescent="0.35">
      <c r="A49" s="55" t="s">
        <v>79</v>
      </c>
      <c r="B49" s="62">
        <v>67.8</v>
      </c>
      <c r="C49" s="56">
        <v>53</v>
      </c>
      <c r="D49" s="78">
        <v>38873</v>
      </c>
      <c r="E49" s="79">
        <v>29952</v>
      </c>
      <c r="F49" s="59">
        <f t="shared" si="0"/>
        <v>37.799999999999997</v>
      </c>
      <c r="G49" s="60">
        <v>62.2</v>
      </c>
      <c r="H49" s="59">
        <v>262</v>
      </c>
      <c r="I49" s="60">
        <v>425</v>
      </c>
      <c r="J49" s="84">
        <v>323</v>
      </c>
      <c r="K49" s="85">
        <v>439</v>
      </c>
      <c r="L49" s="84">
        <v>979</v>
      </c>
      <c r="M49" s="85">
        <v>1017</v>
      </c>
      <c r="N49" s="84">
        <v>562</v>
      </c>
      <c r="O49" s="85">
        <v>928</v>
      </c>
      <c r="P49" s="59">
        <v>63.99</v>
      </c>
      <c r="Q49" s="60">
        <v>75.17</v>
      </c>
      <c r="R49" s="90">
        <v>3240</v>
      </c>
      <c r="S49" s="91">
        <v>3151</v>
      </c>
      <c r="T49" s="57">
        <v>24</v>
      </c>
      <c r="U49" s="58">
        <v>76</v>
      </c>
      <c r="V49" s="57">
        <v>18</v>
      </c>
      <c r="W49" s="58">
        <v>82</v>
      </c>
      <c r="X49" s="61">
        <v>19</v>
      </c>
      <c r="Y49" s="58">
        <v>81</v>
      </c>
    </row>
    <row r="50" spans="1:25" ht="14.5" x14ac:dyDescent="0.35">
      <c r="A50" s="55" t="s">
        <v>80</v>
      </c>
      <c r="B50" s="62">
        <v>71</v>
      </c>
      <c r="C50" s="56">
        <v>54.7</v>
      </c>
      <c r="D50" s="78">
        <v>39593</v>
      </c>
      <c r="E50" s="79">
        <v>30771</v>
      </c>
      <c r="F50" s="59">
        <f t="shared" si="0"/>
        <v>44.9</v>
      </c>
      <c r="G50" s="60">
        <v>55.1</v>
      </c>
      <c r="H50" s="59">
        <v>252</v>
      </c>
      <c r="I50" s="60">
        <v>556</v>
      </c>
      <c r="J50" s="84">
        <v>301</v>
      </c>
      <c r="K50" s="85">
        <v>367</v>
      </c>
      <c r="L50" s="84">
        <v>1039</v>
      </c>
      <c r="M50" s="85">
        <v>1027</v>
      </c>
      <c r="N50" s="84">
        <v>735</v>
      </c>
      <c r="O50" s="85">
        <v>1139</v>
      </c>
      <c r="P50" s="59">
        <v>66.17</v>
      </c>
      <c r="Q50" s="60">
        <v>74.28</v>
      </c>
      <c r="R50" s="90">
        <v>2739</v>
      </c>
      <c r="S50" s="91">
        <v>2526</v>
      </c>
      <c r="T50" s="57">
        <v>25</v>
      </c>
      <c r="U50" s="58">
        <v>75</v>
      </c>
      <c r="V50" s="57">
        <v>16</v>
      </c>
      <c r="W50" s="58">
        <v>84</v>
      </c>
      <c r="X50" s="61">
        <v>20</v>
      </c>
      <c r="Y50" s="58">
        <v>80</v>
      </c>
    </row>
    <row r="51" spans="1:25" ht="14.5" x14ac:dyDescent="0.35">
      <c r="A51" s="55" t="s">
        <v>81</v>
      </c>
      <c r="B51" s="62">
        <v>73</v>
      </c>
      <c r="C51" s="56">
        <v>56.5</v>
      </c>
      <c r="D51" s="78">
        <v>55535</v>
      </c>
      <c r="E51" s="79">
        <v>38328</v>
      </c>
      <c r="F51" s="59">
        <f t="shared" si="0"/>
        <v>54.1</v>
      </c>
      <c r="G51" s="60">
        <v>45.9</v>
      </c>
      <c r="H51" s="59">
        <v>807</v>
      </c>
      <c r="I51" s="60">
        <v>1488</v>
      </c>
      <c r="J51" s="84">
        <v>780</v>
      </c>
      <c r="K51" s="85">
        <v>1129</v>
      </c>
      <c r="L51" s="84">
        <v>2264</v>
      </c>
      <c r="M51" s="85">
        <v>2651</v>
      </c>
      <c r="N51" s="84">
        <v>1631</v>
      </c>
      <c r="O51" s="85">
        <v>2447</v>
      </c>
      <c r="P51" s="59">
        <v>66.53</v>
      </c>
      <c r="Q51" s="60">
        <v>75.86</v>
      </c>
      <c r="R51" s="90">
        <v>21133</v>
      </c>
      <c r="S51" s="91">
        <v>19924</v>
      </c>
      <c r="T51" s="57">
        <v>26</v>
      </c>
      <c r="U51" s="58">
        <v>74</v>
      </c>
      <c r="V51" s="57">
        <v>25</v>
      </c>
      <c r="W51" s="58">
        <v>75</v>
      </c>
      <c r="X51" s="61">
        <v>33</v>
      </c>
      <c r="Y51" s="58">
        <v>67</v>
      </c>
    </row>
    <row r="52" spans="1:25" ht="14.5" x14ac:dyDescent="0.35">
      <c r="A52" s="55" t="s">
        <v>82</v>
      </c>
      <c r="B52" s="62">
        <v>70.900000000000006</v>
      </c>
      <c r="C52" s="56">
        <v>56.2</v>
      </c>
      <c r="D52" s="78">
        <v>44356</v>
      </c>
      <c r="E52" s="79">
        <v>36048</v>
      </c>
      <c r="F52" s="59">
        <f t="shared" si="0"/>
        <v>48.3</v>
      </c>
      <c r="G52" s="60">
        <v>51.7</v>
      </c>
      <c r="H52" s="59">
        <v>302</v>
      </c>
      <c r="I52" s="60">
        <v>769</v>
      </c>
      <c r="J52" s="84">
        <v>364</v>
      </c>
      <c r="K52" s="85">
        <v>431</v>
      </c>
      <c r="L52" s="84">
        <v>1149</v>
      </c>
      <c r="M52" s="85">
        <v>1254</v>
      </c>
      <c r="N52" s="84">
        <v>655</v>
      </c>
      <c r="O52" s="85">
        <v>1185</v>
      </c>
      <c r="P52" s="59">
        <v>64.55</v>
      </c>
      <c r="Q52" s="60">
        <v>75.39</v>
      </c>
      <c r="R52" s="90">
        <v>7311</v>
      </c>
      <c r="S52" s="91">
        <v>7015</v>
      </c>
      <c r="T52" s="57">
        <v>21</v>
      </c>
      <c r="U52" s="58">
        <v>79</v>
      </c>
      <c r="V52" s="57">
        <v>18</v>
      </c>
      <c r="W52" s="58">
        <v>82</v>
      </c>
      <c r="X52" s="61">
        <v>20</v>
      </c>
      <c r="Y52" s="58">
        <v>80</v>
      </c>
    </row>
    <row r="53" spans="1:25" ht="14.5" x14ac:dyDescent="0.35">
      <c r="A53" s="55" t="s">
        <v>83</v>
      </c>
      <c r="B53" s="62">
        <v>68.099999999999994</v>
      </c>
      <c r="C53" s="56">
        <v>55.1</v>
      </c>
      <c r="D53" s="78">
        <v>41492</v>
      </c>
      <c r="E53" s="79">
        <v>32044</v>
      </c>
      <c r="F53" s="59">
        <f t="shared" si="0"/>
        <v>53.4</v>
      </c>
      <c r="G53" s="60">
        <v>46.6</v>
      </c>
      <c r="H53" s="59">
        <v>224</v>
      </c>
      <c r="I53" s="60">
        <v>505</v>
      </c>
      <c r="J53" s="84">
        <v>363</v>
      </c>
      <c r="K53" s="85">
        <v>436</v>
      </c>
      <c r="L53" s="84">
        <v>877</v>
      </c>
      <c r="M53" s="85">
        <v>856</v>
      </c>
      <c r="N53" s="84">
        <v>594</v>
      </c>
      <c r="O53" s="85">
        <v>996</v>
      </c>
      <c r="P53" s="59">
        <v>64.84</v>
      </c>
      <c r="Q53" s="60">
        <v>75.349999999999994</v>
      </c>
      <c r="R53" s="90">
        <v>5660</v>
      </c>
      <c r="S53" s="91">
        <v>5423</v>
      </c>
      <c r="T53" s="57">
        <v>26</v>
      </c>
      <c r="U53" s="58">
        <v>74</v>
      </c>
      <c r="V53" s="57">
        <v>22</v>
      </c>
      <c r="W53" s="58">
        <v>78</v>
      </c>
      <c r="X53" s="61">
        <v>26</v>
      </c>
      <c r="Y53" s="58">
        <v>74</v>
      </c>
    </row>
    <row r="54" spans="1:25" ht="14.5" x14ac:dyDescent="0.35">
      <c r="A54" s="55" t="s">
        <v>42</v>
      </c>
      <c r="B54" s="62">
        <v>68.400000000000006</v>
      </c>
      <c r="C54" s="56">
        <v>51.9</v>
      </c>
      <c r="D54" s="78">
        <v>54361</v>
      </c>
      <c r="E54" s="79">
        <v>40232</v>
      </c>
      <c r="F54" s="59">
        <f t="shared" si="0"/>
        <v>53.3</v>
      </c>
      <c r="G54" s="60">
        <v>46.7</v>
      </c>
      <c r="H54" s="59">
        <v>619</v>
      </c>
      <c r="I54" s="60">
        <v>1345</v>
      </c>
      <c r="J54" s="84">
        <v>1522</v>
      </c>
      <c r="K54" s="85">
        <v>1580</v>
      </c>
      <c r="L54" s="84">
        <v>1792</v>
      </c>
      <c r="M54" s="85">
        <v>1834</v>
      </c>
      <c r="N54" s="84">
        <v>1310</v>
      </c>
      <c r="O54" s="85">
        <v>2298</v>
      </c>
      <c r="P54" s="59">
        <v>63.48</v>
      </c>
      <c r="Q54" s="60">
        <v>73.489999999999995</v>
      </c>
      <c r="R54" s="90">
        <v>12992</v>
      </c>
      <c r="S54" s="91">
        <v>12186</v>
      </c>
      <c r="T54" s="57">
        <v>18</v>
      </c>
      <c r="U54" s="58">
        <v>82</v>
      </c>
      <c r="V54" s="57">
        <v>15</v>
      </c>
      <c r="W54" s="58">
        <v>85</v>
      </c>
      <c r="X54" s="61">
        <v>14</v>
      </c>
      <c r="Y54" s="58">
        <v>86</v>
      </c>
    </row>
    <row r="55" spans="1:25" ht="14.5" x14ac:dyDescent="0.35">
      <c r="A55" s="55" t="s">
        <v>15</v>
      </c>
      <c r="B55" s="62">
        <v>70.099999999999994</v>
      </c>
      <c r="C55" s="56">
        <v>52.4</v>
      </c>
      <c r="D55" s="78">
        <v>41298</v>
      </c>
      <c r="E55" s="79">
        <v>32794</v>
      </c>
      <c r="F55" s="59">
        <f t="shared" si="0"/>
        <v>44.8</v>
      </c>
      <c r="G55" s="60">
        <v>55.2</v>
      </c>
      <c r="H55" s="59">
        <v>216</v>
      </c>
      <c r="I55" s="60">
        <v>601</v>
      </c>
      <c r="J55" s="84">
        <v>545</v>
      </c>
      <c r="K55" s="85">
        <v>582</v>
      </c>
      <c r="L55" s="84">
        <v>1268</v>
      </c>
      <c r="M55" s="85">
        <v>1014</v>
      </c>
      <c r="N55" s="84">
        <v>661</v>
      </c>
      <c r="O55" s="85">
        <v>1111</v>
      </c>
      <c r="P55" s="59">
        <v>64.8</v>
      </c>
      <c r="Q55" s="60">
        <v>74.680000000000007</v>
      </c>
      <c r="R55" s="90">
        <v>5293</v>
      </c>
      <c r="S55" s="91">
        <v>4946</v>
      </c>
      <c r="T55" s="57">
        <v>23</v>
      </c>
      <c r="U55" s="58">
        <v>77</v>
      </c>
      <c r="V55" s="57">
        <v>18</v>
      </c>
      <c r="W55" s="58">
        <v>82</v>
      </c>
      <c r="X55" s="61">
        <v>17</v>
      </c>
      <c r="Y55" s="58">
        <v>83</v>
      </c>
    </row>
    <row r="56" spans="1:25" ht="14.5" x14ac:dyDescent="0.35">
      <c r="A56" s="55" t="s">
        <v>33</v>
      </c>
      <c r="B56" s="62">
        <v>73.400000000000006</v>
      </c>
      <c r="C56" s="56">
        <v>57.9</v>
      </c>
      <c r="D56" s="78">
        <v>54276</v>
      </c>
      <c r="E56" s="79">
        <v>39777</v>
      </c>
      <c r="F56" s="59">
        <f t="shared" si="0"/>
        <v>50.2</v>
      </c>
      <c r="G56" s="60">
        <v>49.8</v>
      </c>
      <c r="H56" s="59">
        <v>782</v>
      </c>
      <c r="I56" s="60">
        <v>1428</v>
      </c>
      <c r="J56" s="84">
        <v>876</v>
      </c>
      <c r="K56" s="85">
        <v>1181</v>
      </c>
      <c r="L56" s="84">
        <v>1550</v>
      </c>
      <c r="M56" s="85">
        <v>1918</v>
      </c>
      <c r="N56" s="84">
        <v>1580</v>
      </c>
      <c r="O56" s="85">
        <v>2440</v>
      </c>
      <c r="P56" s="59">
        <v>63.81</v>
      </c>
      <c r="Q56" s="60">
        <v>73.97</v>
      </c>
      <c r="R56" s="90">
        <v>13450</v>
      </c>
      <c r="S56" s="91">
        <v>12654</v>
      </c>
      <c r="T56" s="57">
        <v>25</v>
      </c>
      <c r="U56" s="58">
        <v>75</v>
      </c>
      <c r="V56" s="57">
        <v>25</v>
      </c>
      <c r="W56" s="58">
        <v>75</v>
      </c>
      <c r="X56" s="61">
        <v>22</v>
      </c>
      <c r="Y56" s="58">
        <v>78</v>
      </c>
    </row>
    <row r="57" spans="1:25" ht="14.5" x14ac:dyDescent="0.35">
      <c r="A57" s="55" t="s">
        <v>47</v>
      </c>
      <c r="B57" s="62">
        <v>69.099999999999994</v>
      </c>
      <c r="C57" s="56">
        <v>51.8</v>
      </c>
      <c r="D57" s="78">
        <v>48853</v>
      </c>
      <c r="E57" s="79">
        <v>33048</v>
      </c>
      <c r="F57" s="59">
        <f t="shared" si="0"/>
        <v>51.1</v>
      </c>
      <c r="G57" s="60">
        <v>48.9</v>
      </c>
      <c r="H57" s="59">
        <v>351</v>
      </c>
      <c r="I57" s="60">
        <v>822</v>
      </c>
      <c r="J57" s="84">
        <v>671</v>
      </c>
      <c r="K57" s="85">
        <v>730</v>
      </c>
      <c r="L57" s="84">
        <v>989</v>
      </c>
      <c r="M57" s="85">
        <v>1040</v>
      </c>
      <c r="N57" s="84">
        <v>850</v>
      </c>
      <c r="O57" s="85">
        <v>1369</v>
      </c>
      <c r="P57" s="59">
        <v>63.91</v>
      </c>
      <c r="Q57" s="60">
        <v>72.48</v>
      </c>
      <c r="R57" s="90">
        <v>9333</v>
      </c>
      <c r="S57" s="91">
        <v>8793</v>
      </c>
      <c r="T57" s="57">
        <v>22</v>
      </c>
      <c r="U57" s="58">
        <v>78</v>
      </c>
      <c r="V57" s="57">
        <v>13</v>
      </c>
      <c r="W57" s="58">
        <v>87</v>
      </c>
      <c r="X57" s="61">
        <v>26</v>
      </c>
      <c r="Y57" s="58">
        <v>74</v>
      </c>
    </row>
    <row r="58" spans="1:25" ht="14.5" x14ac:dyDescent="0.35">
      <c r="A58" s="55" t="s">
        <v>10</v>
      </c>
      <c r="B58" s="62">
        <v>69.8</v>
      </c>
      <c r="C58" s="56">
        <v>51.9</v>
      </c>
      <c r="D58" s="78">
        <v>42569</v>
      </c>
      <c r="E58" s="79">
        <v>31619</v>
      </c>
      <c r="F58" s="59">
        <f t="shared" si="0"/>
        <v>48.6</v>
      </c>
      <c r="G58" s="60">
        <v>51.4</v>
      </c>
      <c r="H58" s="59">
        <v>374</v>
      </c>
      <c r="I58" s="60">
        <v>686</v>
      </c>
      <c r="J58" s="84">
        <v>510</v>
      </c>
      <c r="K58" s="85">
        <v>627</v>
      </c>
      <c r="L58" s="84">
        <v>918</v>
      </c>
      <c r="M58" s="85">
        <v>1053</v>
      </c>
      <c r="N58" s="84">
        <v>748</v>
      </c>
      <c r="O58" s="85">
        <v>1097</v>
      </c>
      <c r="P58" s="59">
        <v>65.17</v>
      </c>
      <c r="Q58" s="60">
        <v>74.75</v>
      </c>
      <c r="R58" s="90">
        <v>4883</v>
      </c>
      <c r="S58" s="91">
        <v>4483</v>
      </c>
      <c r="T58" s="57">
        <v>23</v>
      </c>
      <c r="U58" s="58">
        <v>77</v>
      </c>
      <c r="V58" s="57">
        <v>16</v>
      </c>
      <c r="W58" s="58">
        <v>84</v>
      </c>
      <c r="X58" s="61">
        <v>25</v>
      </c>
      <c r="Y58" s="58">
        <v>75</v>
      </c>
    </row>
    <row r="59" spans="1:25" ht="14.5" x14ac:dyDescent="0.35">
      <c r="A59" s="55" t="s">
        <v>21</v>
      </c>
      <c r="B59" s="62">
        <v>71.599999999999994</v>
      </c>
      <c r="C59" s="56">
        <v>56.8</v>
      </c>
      <c r="D59" s="78">
        <v>51134</v>
      </c>
      <c r="E59" s="79">
        <v>39283</v>
      </c>
      <c r="F59" s="59">
        <f t="shared" si="0"/>
        <v>54.7</v>
      </c>
      <c r="G59" s="60">
        <v>45.3</v>
      </c>
      <c r="H59" s="59">
        <v>853</v>
      </c>
      <c r="I59" s="60">
        <v>1297</v>
      </c>
      <c r="J59" s="84">
        <v>630</v>
      </c>
      <c r="K59" s="85">
        <v>779</v>
      </c>
      <c r="L59" s="84">
        <v>1327</v>
      </c>
      <c r="M59" s="85">
        <v>1529</v>
      </c>
      <c r="N59" s="84">
        <v>1698</v>
      </c>
      <c r="O59" s="85">
        <v>2293</v>
      </c>
      <c r="P59" s="59">
        <v>64.62</v>
      </c>
      <c r="Q59" s="60">
        <v>73.86</v>
      </c>
      <c r="R59" s="90">
        <v>14290</v>
      </c>
      <c r="S59" s="91">
        <v>13291</v>
      </c>
      <c r="T59" s="57">
        <v>23</v>
      </c>
      <c r="U59" s="58">
        <v>77</v>
      </c>
      <c r="V59" s="57">
        <v>18</v>
      </c>
      <c r="W59" s="58">
        <v>82</v>
      </c>
      <c r="X59" s="61">
        <v>24</v>
      </c>
      <c r="Y59" s="58">
        <v>76</v>
      </c>
    </row>
    <row r="60" spans="1:25" ht="14.5" x14ac:dyDescent="0.35">
      <c r="A60" s="55" t="s">
        <v>25</v>
      </c>
      <c r="B60" s="62">
        <v>66.8</v>
      </c>
      <c r="C60" s="56">
        <v>49.6</v>
      </c>
      <c r="D60" s="78">
        <v>43502</v>
      </c>
      <c r="E60" s="79">
        <v>33085</v>
      </c>
      <c r="F60" s="59">
        <f t="shared" si="0"/>
        <v>49.1</v>
      </c>
      <c r="G60" s="60">
        <v>50.9</v>
      </c>
      <c r="H60" s="59">
        <v>452</v>
      </c>
      <c r="I60" s="60">
        <v>828</v>
      </c>
      <c r="J60" s="84">
        <v>737</v>
      </c>
      <c r="K60" s="85">
        <v>919</v>
      </c>
      <c r="L60" s="84">
        <v>1168</v>
      </c>
      <c r="M60" s="85">
        <v>1144</v>
      </c>
      <c r="N60" s="84">
        <v>1020</v>
      </c>
      <c r="O60" s="85">
        <v>1571</v>
      </c>
      <c r="P60" s="59">
        <v>64.84</v>
      </c>
      <c r="Q60" s="60">
        <v>73.180000000000007</v>
      </c>
      <c r="R60" s="90">
        <v>9340</v>
      </c>
      <c r="S60" s="91">
        <v>8917</v>
      </c>
      <c r="T60" s="57">
        <v>25</v>
      </c>
      <c r="U60" s="58">
        <v>75</v>
      </c>
      <c r="V60" s="57">
        <v>21</v>
      </c>
      <c r="W60" s="58">
        <v>79</v>
      </c>
      <c r="X60" s="61">
        <v>21</v>
      </c>
      <c r="Y60" s="58">
        <v>79</v>
      </c>
    </row>
    <row r="61" spans="1:25" ht="14.5" x14ac:dyDescent="0.35">
      <c r="A61" s="55" t="s">
        <v>28</v>
      </c>
      <c r="B61" s="62">
        <v>67.900000000000006</v>
      </c>
      <c r="C61" s="56">
        <v>51.4</v>
      </c>
      <c r="D61" s="78">
        <v>43659</v>
      </c>
      <c r="E61" s="79">
        <v>32866</v>
      </c>
      <c r="F61" s="59">
        <f t="shared" si="0"/>
        <v>46.5</v>
      </c>
      <c r="G61" s="60">
        <v>53.5</v>
      </c>
      <c r="H61" s="59">
        <v>377</v>
      </c>
      <c r="I61" s="60">
        <v>724</v>
      </c>
      <c r="J61" s="84">
        <v>681</v>
      </c>
      <c r="K61" s="85">
        <v>786</v>
      </c>
      <c r="L61" s="84">
        <v>1683</v>
      </c>
      <c r="M61" s="85">
        <v>1736</v>
      </c>
      <c r="N61" s="84">
        <v>882</v>
      </c>
      <c r="O61" s="85">
        <v>1242</v>
      </c>
      <c r="P61" s="59">
        <v>64.209999999999994</v>
      </c>
      <c r="Q61" s="60">
        <v>73.900000000000006</v>
      </c>
      <c r="R61" s="90">
        <v>5174</v>
      </c>
      <c r="S61" s="91">
        <v>4821</v>
      </c>
      <c r="T61" s="57">
        <v>24</v>
      </c>
      <c r="U61" s="58">
        <v>76</v>
      </c>
      <c r="V61" s="57">
        <v>16</v>
      </c>
      <c r="W61" s="58">
        <v>84</v>
      </c>
      <c r="X61" s="61">
        <v>25</v>
      </c>
      <c r="Y61" s="58">
        <v>75</v>
      </c>
    </row>
    <row r="62" spans="1:25" ht="14.5" x14ac:dyDescent="0.35">
      <c r="A62" s="55" t="s">
        <v>45</v>
      </c>
      <c r="B62" s="62">
        <v>63.4</v>
      </c>
      <c r="C62" s="56">
        <v>46.2</v>
      </c>
      <c r="D62" s="78">
        <v>41073</v>
      </c>
      <c r="E62" s="79">
        <v>32626</v>
      </c>
      <c r="F62" s="59">
        <f t="shared" si="0"/>
        <v>45.8</v>
      </c>
      <c r="G62" s="60">
        <v>54.2</v>
      </c>
      <c r="H62" s="59">
        <v>166</v>
      </c>
      <c r="I62" s="60">
        <v>372</v>
      </c>
      <c r="J62" s="84">
        <v>634</v>
      </c>
      <c r="K62" s="85">
        <v>633</v>
      </c>
      <c r="L62" s="84">
        <v>708</v>
      </c>
      <c r="M62" s="85">
        <v>700</v>
      </c>
      <c r="N62" s="84">
        <v>427</v>
      </c>
      <c r="O62" s="85">
        <v>729</v>
      </c>
      <c r="P62" s="59">
        <v>63.29</v>
      </c>
      <c r="Q62" s="60">
        <v>73.48</v>
      </c>
      <c r="R62" s="90">
        <v>3760</v>
      </c>
      <c r="S62" s="91">
        <v>3460</v>
      </c>
      <c r="T62" s="57">
        <v>26</v>
      </c>
      <c r="U62" s="58">
        <v>74</v>
      </c>
      <c r="V62" s="57">
        <v>21</v>
      </c>
      <c r="W62" s="58">
        <v>79</v>
      </c>
      <c r="X62" s="61">
        <v>22</v>
      </c>
      <c r="Y62" s="58">
        <v>78</v>
      </c>
    </row>
    <row r="63" spans="1:25" ht="14.5" x14ac:dyDescent="0.35">
      <c r="A63" s="55" t="s">
        <v>34</v>
      </c>
      <c r="B63" s="62">
        <v>69.099999999999994</v>
      </c>
      <c r="C63" s="56">
        <v>53.6</v>
      </c>
      <c r="D63" s="78">
        <v>60056</v>
      </c>
      <c r="E63" s="79">
        <v>44589</v>
      </c>
      <c r="F63" s="59">
        <f t="shared" si="0"/>
        <v>50.5</v>
      </c>
      <c r="G63" s="60">
        <v>49.5</v>
      </c>
      <c r="H63" s="59">
        <v>807</v>
      </c>
      <c r="I63" s="60">
        <v>1596</v>
      </c>
      <c r="J63" s="84">
        <v>1186</v>
      </c>
      <c r="K63" s="85">
        <v>1347</v>
      </c>
      <c r="L63" s="84">
        <v>1961</v>
      </c>
      <c r="M63" s="85">
        <v>2115</v>
      </c>
      <c r="N63" s="84">
        <v>1563</v>
      </c>
      <c r="O63" s="85">
        <v>2561</v>
      </c>
      <c r="P63" s="59">
        <v>63.72</v>
      </c>
      <c r="Q63" s="60">
        <v>73.8</v>
      </c>
      <c r="R63" s="90">
        <v>22023</v>
      </c>
      <c r="S63" s="91">
        <v>20969</v>
      </c>
      <c r="T63" s="57">
        <v>20</v>
      </c>
      <c r="U63" s="58">
        <v>80</v>
      </c>
      <c r="V63" s="57">
        <v>14</v>
      </c>
      <c r="W63" s="58">
        <v>86</v>
      </c>
      <c r="X63" s="61">
        <v>20</v>
      </c>
      <c r="Y63" s="58">
        <v>80</v>
      </c>
    </row>
    <row r="64" spans="1:25" ht="29" x14ac:dyDescent="0.35">
      <c r="A64" s="64" t="s">
        <v>84</v>
      </c>
      <c r="B64" s="62">
        <v>75.8</v>
      </c>
      <c r="C64" s="56">
        <v>64.7</v>
      </c>
      <c r="D64" s="78">
        <v>93750</v>
      </c>
      <c r="E64" s="79">
        <v>64722</v>
      </c>
      <c r="F64" s="59">
        <f t="shared" si="0"/>
        <v>59.7</v>
      </c>
      <c r="G64" s="60">
        <v>40.299999999999997</v>
      </c>
      <c r="H64" s="59">
        <v>303</v>
      </c>
      <c r="I64" s="60">
        <v>626</v>
      </c>
      <c r="J64" s="84">
        <v>405</v>
      </c>
      <c r="K64" s="85">
        <v>389</v>
      </c>
      <c r="L64" s="84">
        <v>746</v>
      </c>
      <c r="M64" s="85">
        <v>697</v>
      </c>
      <c r="N64" s="84">
        <v>553</v>
      </c>
      <c r="O64" s="85">
        <v>864</v>
      </c>
      <c r="P64" s="59">
        <v>68.34</v>
      </c>
      <c r="Q64" s="60">
        <v>75.56</v>
      </c>
      <c r="R64" s="90">
        <v>10092</v>
      </c>
      <c r="S64" s="91">
        <v>9591</v>
      </c>
      <c r="T64" s="57">
        <v>25</v>
      </c>
      <c r="U64" s="58">
        <v>75</v>
      </c>
      <c r="V64" s="57">
        <v>21</v>
      </c>
      <c r="W64" s="58">
        <v>79</v>
      </c>
      <c r="X64" s="61">
        <v>17</v>
      </c>
      <c r="Y64" s="58">
        <v>83</v>
      </c>
    </row>
    <row r="65" spans="1:25" ht="29" x14ac:dyDescent="0.35">
      <c r="A65" s="64" t="s">
        <v>85</v>
      </c>
      <c r="B65" s="62">
        <v>79.2</v>
      </c>
      <c r="C65" s="56">
        <v>71.3</v>
      </c>
      <c r="D65" s="78">
        <v>115816</v>
      </c>
      <c r="E65" s="79">
        <v>92085</v>
      </c>
      <c r="F65" s="59">
        <f t="shared" si="0"/>
        <v>67.599999999999994</v>
      </c>
      <c r="G65" s="60">
        <v>32.4</v>
      </c>
      <c r="H65" s="59">
        <v>441</v>
      </c>
      <c r="I65" s="60">
        <v>705</v>
      </c>
      <c r="J65" s="84">
        <v>363</v>
      </c>
      <c r="K65" s="85">
        <v>324</v>
      </c>
      <c r="L65" s="84">
        <v>534</v>
      </c>
      <c r="M65" s="85">
        <v>444</v>
      </c>
      <c r="N65" s="84">
        <v>819</v>
      </c>
      <c r="O65" s="85">
        <v>1027</v>
      </c>
      <c r="P65" s="59">
        <v>68.05</v>
      </c>
      <c r="Q65" s="60">
        <v>75.37</v>
      </c>
      <c r="R65" s="90">
        <v>3520</v>
      </c>
      <c r="S65" s="91">
        <v>3398</v>
      </c>
      <c r="T65" s="57">
        <v>30</v>
      </c>
      <c r="U65" s="58">
        <v>70</v>
      </c>
      <c r="V65" s="57">
        <v>23</v>
      </c>
      <c r="W65" s="58">
        <v>77</v>
      </c>
      <c r="X65" s="61">
        <v>23</v>
      </c>
      <c r="Y65" s="58">
        <v>77</v>
      </c>
    </row>
    <row r="66" spans="1:25" ht="29" x14ac:dyDescent="0.35">
      <c r="A66" s="64" t="s">
        <v>181</v>
      </c>
      <c r="B66" s="62">
        <v>70.400000000000006</v>
      </c>
      <c r="C66" s="56">
        <v>50.8</v>
      </c>
      <c r="D66" s="78">
        <v>68898</v>
      </c>
      <c r="E66" s="79">
        <v>50857</v>
      </c>
      <c r="F66" s="59">
        <f t="shared" si="0"/>
        <v>52.7</v>
      </c>
      <c r="G66" s="60">
        <v>47.3</v>
      </c>
      <c r="H66" s="59">
        <v>234</v>
      </c>
      <c r="I66" s="60">
        <v>429</v>
      </c>
      <c r="J66" s="84">
        <v>411</v>
      </c>
      <c r="K66" s="85">
        <v>361</v>
      </c>
      <c r="L66" s="84">
        <v>630</v>
      </c>
      <c r="M66" s="85">
        <v>598</v>
      </c>
      <c r="N66" s="84">
        <v>519</v>
      </c>
      <c r="O66" s="85">
        <v>873</v>
      </c>
      <c r="P66" s="59">
        <v>65.430000000000007</v>
      </c>
      <c r="Q66" s="60">
        <v>74.88</v>
      </c>
      <c r="R66" s="90">
        <v>9505</v>
      </c>
      <c r="S66" s="91">
        <v>9008</v>
      </c>
      <c r="T66" s="57">
        <v>21</v>
      </c>
      <c r="U66" s="58">
        <v>79</v>
      </c>
      <c r="V66" s="57">
        <v>15</v>
      </c>
      <c r="W66" s="58">
        <v>85</v>
      </c>
      <c r="X66" s="61">
        <v>22</v>
      </c>
      <c r="Y66" s="58">
        <v>78</v>
      </c>
    </row>
    <row r="67" spans="1:25" ht="14.5" x14ac:dyDescent="0.35">
      <c r="A67" s="55" t="s">
        <v>24</v>
      </c>
      <c r="B67" s="62">
        <v>73.7</v>
      </c>
      <c r="C67" s="56">
        <v>59.1</v>
      </c>
      <c r="D67" s="78">
        <v>51779</v>
      </c>
      <c r="E67" s="79">
        <v>38751</v>
      </c>
      <c r="F67" s="59">
        <f t="shared" si="0"/>
        <v>46.5</v>
      </c>
      <c r="G67" s="60">
        <v>53.5</v>
      </c>
      <c r="H67" s="59">
        <v>754</v>
      </c>
      <c r="I67" s="60">
        <v>1678</v>
      </c>
      <c r="J67" s="84">
        <v>865</v>
      </c>
      <c r="K67" s="85">
        <v>973</v>
      </c>
      <c r="L67" s="84">
        <v>1388</v>
      </c>
      <c r="M67" s="85">
        <v>1515</v>
      </c>
      <c r="N67" s="84">
        <v>1438</v>
      </c>
      <c r="O67" s="85">
        <v>2375</v>
      </c>
      <c r="P67" s="59">
        <v>64.36</v>
      </c>
      <c r="Q67" s="60">
        <v>73.790000000000006</v>
      </c>
      <c r="R67" s="90">
        <v>17085</v>
      </c>
      <c r="S67" s="91">
        <v>16326</v>
      </c>
      <c r="T67" s="57">
        <v>19</v>
      </c>
      <c r="U67" s="58">
        <v>81</v>
      </c>
      <c r="V67" s="57">
        <v>16</v>
      </c>
      <c r="W67" s="58">
        <v>84</v>
      </c>
      <c r="X67" s="61">
        <v>16</v>
      </c>
      <c r="Y67" s="58">
        <v>84</v>
      </c>
    </row>
    <row r="68" spans="1:25" ht="14.5" x14ac:dyDescent="0.35">
      <c r="A68" s="55" t="s">
        <v>87</v>
      </c>
      <c r="B68" s="62">
        <v>66.599999999999994</v>
      </c>
      <c r="C68" s="56">
        <v>54.3</v>
      </c>
      <c r="D68" s="78">
        <v>33007</v>
      </c>
      <c r="E68" s="79">
        <v>32059</v>
      </c>
      <c r="F68" s="59">
        <f t="shared" si="0"/>
        <v>31.599999999999994</v>
      </c>
      <c r="G68" s="60">
        <v>68.400000000000006</v>
      </c>
      <c r="H68" s="59">
        <v>161</v>
      </c>
      <c r="I68" s="60">
        <v>381</v>
      </c>
      <c r="J68" s="84">
        <v>435</v>
      </c>
      <c r="K68" s="85">
        <v>387</v>
      </c>
      <c r="L68" s="84">
        <v>514</v>
      </c>
      <c r="M68" s="85">
        <v>450</v>
      </c>
      <c r="N68" s="84">
        <v>404</v>
      </c>
      <c r="O68" s="85">
        <v>792</v>
      </c>
      <c r="P68" s="59">
        <v>62.48</v>
      </c>
      <c r="Q68" s="60">
        <v>73.349999999999994</v>
      </c>
      <c r="R68" s="90">
        <v>1480</v>
      </c>
      <c r="S68" s="91">
        <v>1425</v>
      </c>
      <c r="T68" s="57">
        <v>28</v>
      </c>
      <c r="U68" s="58">
        <v>72</v>
      </c>
      <c r="V68" s="57">
        <v>18</v>
      </c>
      <c r="W68" s="58">
        <v>82</v>
      </c>
      <c r="X68" s="61">
        <v>29</v>
      </c>
      <c r="Y68" s="58">
        <v>71</v>
      </c>
    </row>
    <row r="69" spans="1:25" ht="14.5" x14ac:dyDescent="0.35">
      <c r="A69" s="55" t="s">
        <v>88</v>
      </c>
      <c r="B69" s="62">
        <v>60.3</v>
      </c>
      <c r="C69" s="56">
        <v>55.1</v>
      </c>
      <c r="D69" s="78">
        <v>41355</v>
      </c>
      <c r="E69" s="79">
        <v>38816</v>
      </c>
      <c r="F69" s="59">
        <f t="shared" si="0"/>
        <v>29.700000000000003</v>
      </c>
      <c r="G69" s="60">
        <v>70.3</v>
      </c>
      <c r="H69" s="59">
        <v>195</v>
      </c>
      <c r="I69" s="60">
        <v>435</v>
      </c>
      <c r="J69" s="84">
        <v>421</v>
      </c>
      <c r="K69" s="85">
        <v>303</v>
      </c>
      <c r="L69" s="84">
        <v>500</v>
      </c>
      <c r="M69" s="85">
        <v>404</v>
      </c>
      <c r="N69" s="84">
        <v>340</v>
      </c>
      <c r="O69" s="85">
        <v>656</v>
      </c>
      <c r="P69" s="59">
        <v>62.65</v>
      </c>
      <c r="Q69" s="60">
        <v>70.849999999999994</v>
      </c>
      <c r="R69" s="90">
        <v>3317</v>
      </c>
      <c r="S69" s="91">
        <v>3276</v>
      </c>
      <c r="T69" s="57">
        <v>29</v>
      </c>
      <c r="U69" s="58">
        <v>71</v>
      </c>
      <c r="V69" s="57">
        <v>22</v>
      </c>
      <c r="W69" s="58">
        <v>78</v>
      </c>
      <c r="X69" s="61">
        <v>27</v>
      </c>
      <c r="Y69" s="58">
        <v>73</v>
      </c>
    </row>
    <row r="70" spans="1:25" ht="14.5" x14ac:dyDescent="0.35">
      <c r="A70" s="55" t="s">
        <v>89</v>
      </c>
      <c r="B70" s="62">
        <v>68.099999999999994</v>
      </c>
      <c r="C70" s="56">
        <v>53.5</v>
      </c>
      <c r="D70" s="78">
        <v>55504</v>
      </c>
      <c r="E70" s="79">
        <v>38264</v>
      </c>
      <c r="F70" s="59">
        <f t="shared" si="0"/>
        <v>39.1</v>
      </c>
      <c r="G70" s="60">
        <v>60.9</v>
      </c>
      <c r="H70" s="59">
        <v>138</v>
      </c>
      <c r="I70" s="60">
        <v>404</v>
      </c>
      <c r="J70" s="84">
        <v>505</v>
      </c>
      <c r="K70" s="85">
        <v>509</v>
      </c>
      <c r="L70" s="84">
        <v>903</v>
      </c>
      <c r="M70" s="85">
        <v>938</v>
      </c>
      <c r="N70" s="84">
        <v>422</v>
      </c>
      <c r="O70" s="85">
        <v>805</v>
      </c>
      <c r="P70" s="59">
        <v>63.74</v>
      </c>
      <c r="Q70" s="60">
        <v>73.17</v>
      </c>
      <c r="R70" s="90">
        <v>2776</v>
      </c>
      <c r="S70" s="91">
        <v>2484</v>
      </c>
      <c r="T70" s="57">
        <v>26</v>
      </c>
      <c r="U70" s="58">
        <v>74</v>
      </c>
      <c r="V70" s="57">
        <v>18</v>
      </c>
      <c r="W70" s="58">
        <v>82</v>
      </c>
      <c r="X70" s="61">
        <v>21</v>
      </c>
      <c r="Y70" s="58">
        <v>79</v>
      </c>
    </row>
    <row r="71" spans="1:25" ht="14.5" x14ac:dyDescent="0.35">
      <c r="A71" s="55" t="s">
        <v>39</v>
      </c>
      <c r="B71" s="62">
        <v>66.2</v>
      </c>
      <c r="C71" s="56">
        <v>52.1</v>
      </c>
      <c r="D71" s="78">
        <v>37622</v>
      </c>
      <c r="E71" s="79">
        <v>30641</v>
      </c>
      <c r="F71" s="59">
        <f t="shared" si="0"/>
        <v>41.4</v>
      </c>
      <c r="G71" s="60">
        <v>58.6</v>
      </c>
      <c r="H71" s="59">
        <v>382</v>
      </c>
      <c r="I71" s="60">
        <v>828</v>
      </c>
      <c r="J71" s="84">
        <v>817</v>
      </c>
      <c r="K71" s="85">
        <v>877</v>
      </c>
      <c r="L71" s="84">
        <v>1423</v>
      </c>
      <c r="M71" s="85">
        <v>1385</v>
      </c>
      <c r="N71" s="84">
        <v>835</v>
      </c>
      <c r="O71" s="85">
        <v>1428</v>
      </c>
      <c r="P71" s="59">
        <v>64.08</v>
      </c>
      <c r="Q71" s="60">
        <v>73.099999999999994</v>
      </c>
      <c r="R71" s="90">
        <v>9726</v>
      </c>
      <c r="S71" s="91">
        <v>9272</v>
      </c>
      <c r="T71" s="57">
        <v>26</v>
      </c>
      <c r="U71" s="58">
        <v>74</v>
      </c>
      <c r="V71" s="57">
        <v>18</v>
      </c>
      <c r="W71" s="58">
        <v>82</v>
      </c>
      <c r="X71" s="61">
        <v>24</v>
      </c>
      <c r="Y71" s="58">
        <v>76</v>
      </c>
    </row>
    <row r="72" spans="1:25" ht="14.5" x14ac:dyDescent="0.35">
      <c r="A72" s="55" t="s">
        <v>44</v>
      </c>
      <c r="B72" s="62">
        <v>70.599999999999994</v>
      </c>
      <c r="C72" s="56">
        <v>56.4</v>
      </c>
      <c r="D72" s="78">
        <v>74358</v>
      </c>
      <c r="E72" s="79">
        <v>48794</v>
      </c>
      <c r="F72" s="59">
        <f t="shared" si="0"/>
        <v>46.2</v>
      </c>
      <c r="G72" s="60">
        <v>53.8</v>
      </c>
      <c r="H72" s="59">
        <v>780</v>
      </c>
      <c r="I72" s="60">
        <v>1608</v>
      </c>
      <c r="J72" s="84">
        <v>1696</v>
      </c>
      <c r="K72" s="85">
        <v>1706</v>
      </c>
      <c r="L72" s="84">
        <v>2516</v>
      </c>
      <c r="M72" s="85">
        <v>2460</v>
      </c>
      <c r="N72" s="84">
        <v>1467</v>
      </c>
      <c r="O72" s="85">
        <v>2586</v>
      </c>
      <c r="P72" s="59">
        <v>63.56</v>
      </c>
      <c r="Q72" s="60">
        <v>73.13</v>
      </c>
      <c r="R72" s="90">
        <v>14678</v>
      </c>
      <c r="S72" s="91">
        <v>13728</v>
      </c>
      <c r="T72" s="57">
        <v>21</v>
      </c>
      <c r="U72" s="58">
        <v>79</v>
      </c>
      <c r="V72" s="57">
        <v>16</v>
      </c>
      <c r="W72" s="58">
        <v>84</v>
      </c>
      <c r="X72" s="61">
        <v>18</v>
      </c>
      <c r="Y72" s="58">
        <v>82</v>
      </c>
    </row>
    <row r="73" spans="1:25" ht="14.5" x14ac:dyDescent="0.35">
      <c r="A73" s="55" t="s">
        <v>58</v>
      </c>
      <c r="B73" s="62">
        <v>69.099999999999994</v>
      </c>
      <c r="C73" s="56">
        <v>53.8</v>
      </c>
      <c r="D73" s="78">
        <v>68085</v>
      </c>
      <c r="E73" s="79">
        <v>45648</v>
      </c>
      <c r="F73" s="59">
        <f t="shared" si="0"/>
        <v>43.9</v>
      </c>
      <c r="G73" s="60">
        <v>56.1</v>
      </c>
      <c r="H73" s="59">
        <v>409</v>
      </c>
      <c r="I73" s="60">
        <v>1061</v>
      </c>
      <c r="J73" s="84">
        <v>1316</v>
      </c>
      <c r="K73" s="85">
        <v>1257</v>
      </c>
      <c r="L73" s="84">
        <v>1763</v>
      </c>
      <c r="M73" s="85">
        <v>1784</v>
      </c>
      <c r="N73" s="84">
        <v>1017</v>
      </c>
      <c r="O73" s="85">
        <v>1760</v>
      </c>
      <c r="P73" s="59">
        <v>61.9</v>
      </c>
      <c r="Q73" s="60">
        <v>71.69</v>
      </c>
      <c r="R73" s="90">
        <v>13494</v>
      </c>
      <c r="S73" s="91">
        <v>12686</v>
      </c>
      <c r="T73" s="57">
        <v>21</v>
      </c>
      <c r="U73" s="58">
        <v>79</v>
      </c>
      <c r="V73" s="57">
        <v>17</v>
      </c>
      <c r="W73" s="58">
        <v>83</v>
      </c>
      <c r="X73" s="61">
        <v>19</v>
      </c>
      <c r="Y73" s="58">
        <v>81</v>
      </c>
    </row>
    <row r="74" spans="1:25" ht="14.5" x14ac:dyDescent="0.35">
      <c r="A74" s="55" t="s">
        <v>90</v>
      </c>
      <c r="B74" s="62">
        <v>67.2</v>
      </c>
      <c r="C74" s="56">
        <v>51.1</v>
      </c>
      <c r="D74" s="78">
        <v>59502</v>
      </c>
      <c r="E74" s="79">
        <v>39547</v>
      </c>
      <c r="F74" s="59">
        <f t="shared" si="0"/>
        <v>49.3</v>
      </c>
      <c r="G74" s="60">
        <v>50.7</v>
      </c>
      <c r="H74" s="59">
        <v>395</v>
      </c>
      <c r="I74" s="60">
        <v>1036</v>
      </c>
      <c r="J74" s="84">
        <v>1038</v>
      </c>
      <c r="K74" s="85">
        <v>1110</v>
      </c>
      <c r="L74" s="84">
        <v>1365</v>
      </c>
      <c r="M74" s="85">
        <v>1417</v>
      </c>
      <c r="N74" s="84">
        <v>1155</v>
      </c>
      <c r="O74" s="85">
        <v>1945</v>
      </c>
      <c r="P74" s="59">
        <v>62.8</v>
      </c>
      <c r="Q74" s="60">
        <v>72.37</v>
      </c>
      <c r="R74" s="90">
        <v>11162</v>
      </c>
      <c r="S74" s="91">
        <v>10440</v>
      </c>
      <c r="T74" s="57">
        <v>18</v>
      </c>
      <c r="U74" s="58">
        <v>82</v>
      </c>
      <c r="V74" s="57">
        <v>11</v>
      </c>
      <c r="W74" s="58">
        <v>89</v>
      </c>
      <c r="X74" s="61">
        <v>13</v>
      </c>
      <c r="Y74" s="58">
        <v>87</v>
      </c>
    </row>
    <row r="75" spans="1:25" ht="14.5" x14ac:dyDescent="0.35">
      <c r="A75" s="55" t="s">
        <v>22</v>
      </c>
      <c r="B75" s="62">
        <v>71.8</v>
      </c>
      <c r="C75" s="56">
        <v>55</v>
      </c>
      <c r="D75" s="78">
        <v>55573</v>
      </c>
      <c r="E75" s="79">
        <v>44180</v>
      </c>
      <c r="F75" s="59">
        <f t="shared" si="0"/>
        <v>50.5</v>
      </c>
      <c r="G75" s="60">
        <v>49.5</v>
      </c>
      <c r="H75" s="59">
        <v>587</v>
      </c>
      <c r="I75" s="60">
        <v>1122</v>
      </c>
      <c r="J75" s="84">
        <v>872</v>
      </c>
      <c r="K75" s="85">
        <v>926</v>
      </c>
      <c r="L75" s="84">
        <v>1595</v>
      </c>
      <c r="M75" s="85">
        <v>1401</v>
      </c>
      <c r="N75" s="84">
        <v>1266</v>
      </c>
      <c r="O75" s="85">
        <v>2104</v>
      </c>
      <c r="P75" s="59">
        <v>64.37</v>
      </c>
      <c r="Q75" s="60">
        <v>73.98</v>
      </c>
      <c r="R75" s="90">
        <v>14650</v>
      </c>
      <c r="S75" s="91">
        <v>13623</v>
      </c>
      <c r="T75" s="57">
        <v>24</v>
      </c>
      <c r="U75" s="58">
        <v>76</v>
      </c>
      <c r="V75" s="57">
        <v>14</v>
      </c>
      <c r="W75" s="58">
        <v>86</v>
      </c>
      <c r="X75" s="61">
        <v>22</v>
      </c>
      <c r="Y75" s="58">
        <v>78</v>
      </c>
    </row>
    <row r="76" spans="1:25" ht="14.5" x14ac:dyDescent="0.35">
      <c r="A76" s="55" t="s">
        <v>30</v>
      </c>
      <c r="B76" s="62">
        <v>73.5</v>
      </c>
      <c r="C76" s="56">
        <v>56.2</v>
      </c>
      <c r="D76" s="78">
        <v>48554</v>
      </c>
      <c r="E76" s="79">
        <v>35092</v>
      </c>
      <c r="F76" s="59">
        <f t="shared" si="0"/>
        <v>47.4</v>
      </c>
      <c r="G76" s="60">
        <v>52.6</v>
      </c>
      <c r="H76" s="59">
        <v>381</v>
      </c>
      <c r="I76" s="60">
        <v>774</v>
      </c>
      <c r="J76" s="84">
        <v>695</v>
      </c>
      <c r="K76" s="85">
        <v>790</v>
      </c>
      <c r="L76" s="84">
        <v>1171</v>
      </c>
      <c r="M76" s="85">
        <v>1140</v>
      </c>
      <c r="N76" s="84">
        <v>817</v>
      </c>
      <c r="O76" s="85">
        <v>1357</v>
      </c>
      <c r="P76" s="59">
        <v>64.48</v>
      </c>
      <c r="Q76" s="60">
        <v>73.45</v>
      </c>
      <c r="R76" s="90">
        <v>8987</v>
      </c>
      <c r="S76" s="91">
        <v>8347</v>
      </c>
      <c r="T76" s="57">
        <v>25</v>
      </c>
      <c r="U76" s="58">
        <v>75</v>
      </c>
      <c r="V76" s="57">
        <v>18</v>
      </c>
      <c r="W76" s="58">
        <v>82</v>
      </c>
      <c r="X76" s="61">
        <v>25</v>
      </c>
      <c r="Y76" s="58">
        <v>75</v>
      </c>
    </row>
    <row r="77" spans="1:25" ht="14.5" x14ac:dyDescent="0.35">
      <c r="A77" s="55" t="s">
        <v>17</v>
      </c>
      <c r="B77" s="62">
        <v>69</v>
      </c>
      <c r="C77" s="56">
        <v>55.6</v>
      </c>
      <c r="D77" s="78">
        <v>63283</v>
      </c>
      <c r="E77" s="79">
        <v>43230</v>
      </c>
      <c r="F77" s="59">
        <f t="shared" si="0"/>
        <v>53.5</v>
      </c>
      <c r="G77" s="60">
        <v>46.5</v>
      </c>
      <c r="H77" s="59">
        <v>251</v>
      </c>
      <c r="I77" s="60">
        <v>426</v>
      </c>
      <c r="J77" s="84">
        <v>392</v>
      </c>
      <c r="K77" s="85">
        <v>429</v>
      </c>
      <c r="L77" s="84">
        <v>873</v>
      </c>
      <c r="M77" s="85">
        <v>1004</v>
      </c>
      <c r="N77" s="84">
        <v>478</v>
      </c>
      <c r="O77" s="85">
        <v>683</v>
      </c>
      <c r="P77" s="59">
        <v>65.03</v>
      </c>
      <c r="Q77" s="60">
        <v>74.36</v>
      </c>
      <c r="R77" s="90">
        <v>4894</v>
      </c>
      <c r="S77" s="91">
        <v>4606</v>
      </c>
      <c r="T77" s="57">
        <v>24</v>
      </c>
      <c r="U77" s="58">
        <v>76</v>
      </c>
      <c r="V77" s="57">
        <v>20</v>
      </c>
      <c r="W77" s="58">
        <v>80</v>
      </c>
      <c r="X77" s="61">
        <v>23</v>
      </c>
      <c r="Y77" s="58">
        <v>77</v>
      </c>
    </row>
    <row r="78" spans="1:25" ht="14.5" x14ac:dyDescent="0.35">
      <c r="A78" s="55" t="s">
        <v>91</v>
      </c>
      <c r="B78" s="62">
        <v>64.7</v>
      </c>
      <c r="C78" s="56">
        <v>50.7</v>
      </c>
      <c r="D78" s="78">
        <v>52069</v>
      </c>
      <c r="E78" s="79">
        <v>38311</v>
      </c>
      <c r="F78" s="59">
        <f t="shared" si="0"/>
        <v>44</v>
      </c>
      <c r="G78" s="60">
        <v>56</v>
      </c>
      <c r="H78" s="59">
        <v>253</v>
      </c>
      <c r="I78" s="60">
        <v>481</v>
      </c>
      <c r="J78" s="84">
        <v>461</v>
      </c>
      <c r="K78" s="85">
        <v>441</v>
      </c>
      <c r="L78" s="84">
        <v>710</v>
      </c>
      <c r="M78" s="85">
        <v>613</v>
      </c>
      <c r="N78" s="84">
        <v>611</v>
      </c>
      <c r="O78" s="85">
        <v>902</v>
      </c>
      <c r="P78" s="59">
        <v>64.09</v>
      </c>
      <c r="Q78" s="60">
        <v>73.78</v>
      </c>
      <c r="R78" s="90">
        <v>6174</v>
      </c>
      <c r="S78" s="91">
        <v>5825</v>
      </c>
      <c r="T78" s="57">
        <v>29</v>
      </c>
      <c r="U78" s="58">
        <v>71</v>
      </c>
      <c r="V78" s="57">
        <v>17</v>
      </c>
      <c r="W78" s="58">
        <v>83</v>
      </c>
      <c r="X78" s="61">
        <v>27</v>
      </c>
      <c r="Y78" s="58">
        <v>73</v>
      </c>
    </row>
    <row r="79" spans="1:25" ht="14.5" x14ac:dyDescent="0.35">
      <c r="A79" s="55" t="s">
        <v>92</v>
      </c>
      <c r="B79" s="62">
        <v>72.400000000000006</v>
      </c>
      <c r="C79" s="56">
        <v>62</v>
      </c>
      <c r="D79" s="78">
        <v>95799</v>
      </c>
      <c r="E79" s="79">
        <v>64737</v>
      </c>
      <c r="F79" s="59">
        <f t="shared" si="0"/>
        <v>52.9</v>
      </c>
      <c r="G79" s="60">
        <v>47.1</v>
      </c>
      <c r="H79" s="59">
        <v>410</v>
      </c>
      <c r="I79" s="60">
        <v>778</v>
      </c>
      <c r="J79" s="84">
        <v>402</v>
      </c>
      <c r="K79" s="85">
        <v>392</v>
      </c>
      <c r="L79" s="84">
        <v>1111</v>
      </c>
      <c r="M79" s="85">
        <v>937</v>
      </c>
      <c r="N79" s="84">
        <v>734</v>
      </c>
      <c r="O79" s="85">
        <v>1185</v>
      </c>
      <c r="P79" s="59">
        <v>65.650000000000006</v>
      </c>
      <c r="Q79" s="60">
        <v>74.47</v>
      </c>
      <c r="R79" s="90">
        <v>6201</v>
      </c>
      <c r="S79" s="91">
        <v>5976</v>
      </c>
      <c r="T79" s="57">
        <v>30</v>
      </c>
      <c r="U79" s="58">
        <v>70</v>
      </c>
      <c r="V79" s="57">
        <v>20</v>
      </c>
      <c r="W79" s="58">
        <v>80</v>
      </c>
      <c r="X79" s="61">
        <v>32</v>
      </c>
      <c r="Y79" s="58">
        <v>68</v>
      </c>
    </row>
    <row r="80" spans="1:25" ht="14.5" x14ac:dyDescent="0.35">
      <c r="A80" s="55" t="s">
        <v>57</v>
      </c>
      <c r="B80" s="62">
        <v>69.8</v>
      </c>
      <c r="C80" s="56">
        <v>56.7</v>
      </c>
      <c r="D80" s="78">
        <v>58790</v>
      </c>
      <c r="E80" s="79">
        <v>39295</v>
      </c>
      <c r="F80" s="59">
        <f t="shared" si="0"/>
        <v>42.7</v>
      </c>
      <c r="G80" s="60">
        <v>57.3</v>
      </c>
      <c r="H80" s="59">
        <v>295</v>
      </c>
      <c r="I80" s="60">
        <v>692</v>
      </c>
      <c r="J80" s="84">
        <v>1068</v>
      </c>
      <c r="K80" s="85">
        <v>961</v>
      </c>
      <c r="L80" s="84">
        <v>1309</v>
      </c>
      <c r="M80" s="85">
        <v>1097</v>
      </c>
      <c r="N80" s="84">
        <v>585</v>
      </c>
      <c r="O80" s="85">
        <v>1016</v>
      </c>
      <c r="P80" s="59">
        <v>62.28</v>
      </c>
      <c r="Q80" s="60">
        <v>71.540000000000006</v>
      </c>
      <c r="R80" s="90">
        <v>6088</v>
      </c>
      <c r="S80" s="91">
        <v>5909</v>
      </c>
      <c r="T80" s="57">
        <v>23</v>
      </c>
      <c r="U80" s="58">
        <v>77</v>
      </c>
      <c r="V80" s="57">
        <v>16</v>
      </c>
      <c r="W80" s="58">
        <v>84</v>
      </c>
      <c r="X80" s="61">
        <v>20</v>
      </c>
      <c r="Y80" s="58">
        <v>80</v>
      </c>
    </row>
    <row r="81" spans="1:25" ht="14.5" x14ac:dyDescent="0.35">
      <c r="A81" s="55" t="s">
        <v>49</v>
      </c>
      <c r="B81" s="62">
        <v>77.7</v>
      </c>
      <c r="C81" s="56">
        <v>63.4</v>
      </c>
      <c r="D81" s="78">
        <v>93110</v>
      </c>
      <c r="E81" s="79">
        <v>73806</v>
      </c>
      <c r="F81" s="59">
        <f t="shared" si="0"/>
        <v>43.8</v>
      </c>
      <c r="G81" s="60">
        <v>56.2</v>
      </c>
      <c r="H81" s="59">
        <v>550</v>
      </c>
      <c r="I81" s="60">
        <v>792</v>
      </c>
      <c r="J81" s="84">
        <v>514</v>
      </c>
      <c r="K81" s="85">
        <v>433</v>
      </c>
      <c r="L81" s="84">
        <v>644</v>
      </c>
      <c r="M81" s="85">
        <v>617</v>
      </c>
      <c r="N81" s="84">
        <v>961</v>
      </c>
      <c r="O81" s="85">
        <v>1183</v>
      </c>
      <c r="P81" s="59">
        <v>63.76</v>
      </c>
      <c r="Q81" s="60">
        <v>72.930000000000007</v>
      </c>
      <c r="R81" s="90">
        <v>1589</v>
      </c>
      <c r="S81" s="91">
        <v>1490</v>
      </c>
      <c r="T81" s="57">
        <v>28</v>
      </c>
      <c r="U81" s="58">
        <v>72</v>
      </c>
      <c r="V81" s="57">
        <v>22</v>
      </c>
      <c r="W81" s="58">
        <v>78</v>
      </c>
      <c r="X81" s="61">
        <v>23</v>
      </c>
      <c r="Y81" s="58">
        <v>77</v>
      </c>
    </row>
    <row r="82" spans="1:25" ht="14.5" x14ac:dyDescent="0.35">
      <c r="A82" s="55" t="s">
        <v>38</v>
      </c>
      <c r="B82" s="62">
        <v>72.8</v>
      </c>
      <c r="C82" s="56">
        <v>55.4</v>
      </c>
      <c r="D82" s="78">
        <v>68906</v>
      </c>
      <c r="E82" s="79">
        <v>50069</v>
      </c>
      <c r="F82" s="59">
        <f t="shared" si="0"/>
        <v>47.1</v>
      </c>
      <c r="G82" s="60">
        <v>52.9</v>
      </c>
      <c r="H82" s="59">
        <v>475</v>
      </c>
      <c r="I82" s="60">
        <v>819</v>
      </c>
      <c r="J82" s="84">
        <v>578</v>
      </c>
      <c r="K82" s="85">
        <v>595</v>
      </c>
      <c r="L82" s="84">
        <v>1133</v>
      </c>
      <c r="M82" s="85">
        <v>1201</v>
      </c>
      <c r="N82" s="84">
        <v>972</v>
      </c>
      <c r="O82" s="85">
        <v>1297</v>
      </c>
      <c r="P82" s="59">
        <v>63.98</v>
      </c>
      <c r="Q82" s="60">
        <v>73.45</v>
      </c>
      <c r="R82" s="90">
        <v>8945</v>
      </c>
      <c r="S82" s="91">
        <v>8368</v>
      </c>
      <c r="T82" s="57">
        <v>24</v>
      </c>
      <c r="U82" s="58">
        <v>76</v>
      </c>
      <c r="V82" s="57">
        <v>23</v>
      </c>
      <c r="W82" s="58">
        <v>77</v>
      </c>
      <c r="X82" s="61">
        <v>20</v>
      </c>
      <c r="Y82" s="58">
        <v>80</v>
      </c>
    </row>
    <row r="83" spans="1:25" ht="14.5" x14ac:dyDescent="0.35">
      <c r="A83" s="55" t="s">
        <v>52</v>
      </c>
      <c r="B83" s="62">
        <v>73.099999999999994</v>
      </c>
      <c r="C83" s="56">
        <v>59.8</v>
      </c>
      <c r="D83" s="78">
        <v>75600</v>
      </c>
      <c r="E83" s="79">
        <v>50542</v>
      </c>
      <c r="F83" s="59">
        <f t="shared" si="0"/>
        <v>44.9</v>
      </c>
      <c r="G83" s="60">
        <v>55.1</v>
      </c>
      <c r="H83" s="59">
        <v>447</v>
      </c>
      <c r="I83" s="60">
        <v>879</v>
      </c>
      <c r="J83" s="84">
        <v>807</v>
      </c>
      <c r="K83" s="85">
        <v>713</v>
      </c>
      <c r="L83" s="84">
        <v>1140</v>
      </c>
      <c r="M83" s="85">
        <v>1116</v>
      </c>
      <c r="N83" s="84">
        <v>742</v>
      </c>
      <c r="O83" s="85">
        <v>1281</v>
      </c>
      <c r="P83" s="59">
        <v>62.91</v>
      </c>
      <c r="Q83" s="60">
        <v>72.94</v>
      </c>
      <c r="R83" s="90">
        <v>6786</v>
      </c>
      <c r="S83" s="91">
        <v>6429</v>
      </c>
      <c r="T83" s="57">
        <v>26</v>
      </c>
      <c r="U83" s="58">
        <v>74</v>
      </c>
      <c r="V83" s="57">
        <v>18</v>
      </c>
      <c r="W83" s="58">
        <v>82</v>
      </c>
      <c r="X83" s="61">
        <v>21</v>
      </c>
      <c r="Y83" s="58">
        <v>79</v>
      </c>
    </row>
    <row r="84" spans="1:25" ht="14.5" x14ac:dyDescent="0.35">
      <c r="A84" s="55" t="s">
        <v>59</v>
      </c>
      <c r="B84" s="62">
        <v>70.7</v>
      </c>
      <c r="C84" s="56">
        <v>56</v>
      </c>
      <c r="D84" s="78">
        <v>79108</v>
      </c>
      <c r="E84" s="79">
        <v>50953</v>
      </c>
      <c r="F84" s="59">
        <f t="shared" si="0"/>
        <v>47.8</v>
      </c>
      <c r="G84" s="60">
        <v>52.2</v>
      </c>
      <c r="H84" s="59">
        <v>215</v>
      </c>
      <c r="I84" s="60">
        <v>481</v>
      </c>
      <c r="J84" s="84">
        <v>517</v>
      </c>
      <c r="K84" s="85">
        <v>490</v>
      </c>
      <c r="L84" s="84">
        <v>657</v>
      </c>
      <c r="M84" s="85">
        <v>651</v>
      </c>
      <c r="N84" s="84">
        <v>497</v>
      </c>
      <c r="O84" s="85">
        <v>787</v>
      </c>
      <c r="P84" s="59">
        <v>61.75</v>
      </c>
      <c r="Q84" s="60">
        <v>71.11</v>
      </c>
      <c r="R84" s="90">
        <v>3888</v>
      </c>
      <c r="S84" s="91">
        <v>3485</v>
      </c>
      <c r="T84" s="57">
        <v>25</v>
      </c>
      <c r="U84" s="58">
        <v>75</v>
      </c>
      <c r="V84" s="57">
        <v>26</v>
      </c>
      <c r="W84" s="58">
        <v>74</v>
      </c>
      <c r="X84" s="61">
        <v>18</v>
      </c>
      <c r="Y84" s="58">
        <v>82</v>
      </c>
    </row>
    <row r="85" spans="1:25" ht="14.5" x14ac:dyDescent="0.35">
      <c r="A85" s="55" t="s">
        <v>56</v>
      </c>
      <c r="B85" s="62">
        <v>82</v>
      </c>
      <c r="C85" s="56">
        <v>69.099999999999994</v>
      </c>
      <c r="D85" s="78">
        <v>117570</v>
      </c>
      <c r="E85" s="79">
        <v>83905</v>
      </c>
      <c r="F85" s="59">
        <f t="shared" si="0"/>
        <v>49.5</v>
      </c>
      <c r="G85" s="60">
        <v>50.5</v>
      </c>
      <c r="H85" s="59">
        <v>398</v>
      </c>
      <c r="I85" s="60">
        <v>567</v>
      </c>
      <c r="J85" s="84">
        <v>473</v>
      </c>
      <c r="K85" s="85">
        <v>394</v>
      </c>
      <c r="L85" s="84">
        <v>793</v>
      </c>
      <c r="M85" s="85">
        <v>801</v>
      </c>
      <c r="N85" s="84">
        <v>625</v>
      </c>
      <c r="O85" s="85">
        <v>812</v>
      </c>
      <c r="P85" s="59">
        <v>62.48</v>
      </c>
      <c r="Q85" s="60">
        <v>72.510000000000005</v>
      </c>
      <c r="R85" s="90">
        <v>615</v>
      </c>
      <c r="S85" s="91">
        <v>582</v>
      </c>
      <c r="T85" s="57">
        <v>24</v>
      </c>
      <c r="U85" s="58">
        <v>76</v>
      </c>
      <c r="V85" s="57">
        <v>13</v>
      </c>
      <c r="W85" s="58">
        <v>87</v>
      </c>
      <c r="X85" s="61">
        <v>18</v>
      </c>
      <c r="Y85" s="58">
        <v>82</v>
      </c>
    </row>
    <row r="86" spans="1:25" ht="14.5" x14ac:dyDescent="0.35">
      <c r="A86" s="55" t="s">
        <v>43</v>
      </c>
      <c r="B86" s="62">
        <v>75.400000000000006</v>
      </c>
      <c r="C86" s="56">
        <v>63.7</v>
      </c>
      <c r="D86" s="78">
        <v>103109</v>
      </c>
      <c r="E86" s="79">
        <v>76556</v>
      </c>
      <c r="F86" s="59">
        <f t="shared" si="0"/>
        <v>48.1</v>
      </c>
      <c r="G86" s="60">
        <v>51.9</v>
      </c>
      <c r="H86" s="59">
        <v>287</v>
      </c>
      <c r="I86" s="60">
        <v>567</v>
      </c>
      <c r="J86" s="84">
        <v>380</v>
      </c>
      <c r="K86" s="85">
        <v>354</v>
      </c>
      <c r="L86" s="84">
        <v>809</v>
      </c>
      <c r="M86" s="85">
        <v>794</v>
      </c>
      <c r="N86" s="84">
        <v>501</v>
      </c>
      <c r="O86" s="85">
        <v>742</v>
      </c>
      <c r="P86" s="59">
        <v>63.72</v>
      </c>
      <c r="Q86" s="60">
        <v>73.41</v>
      </c>
      <c r="R86" s="90">
        <v>2676</v>
      </c>
      <c r="S86" s="91">
        <v>2762</v>
      </c>
      <c r="T86" s="57">
        <v>23</v>
      </c>
      <c r="U86" s="58">
        <v>77</v>
      </c>
      <c r="V86" s="57">
        <v>15</v>
      </c>
      <c r="W86" s="58">
        <v>85</v>
      </c>
      <c r="X86" s="61">
        <v>20</v>
      </c>
      <c r="Y86" s="58">
        <v>80</v>
      </c>
    </row>
    <row r="87" spans="1:25" ht="29" x14ac:dyDescent="0.35">
      <c r="A87" s="63" t="s">
        <v>93</v>
      </c>
      <c r="B87" s="62">
        <v>67.2</v>
      </c>
      <c r="C87" s="56">
        <v>54.7</v>
      </c>
      <c r="D87" s="78">
        <v>57713</v>
      </c>
      <c r="E87" s="79">
        <v>38399</v>
      </c>
      <c r="F87" s="59">
        <f t="shared" si="0"/>
        <v>38.4</v>
      </c>
      <c r="G87" s="60">
        <v>61.6</v>
      </c>
      <c r="H87" s="59">
        <v>169</v>
      </c>
      <c r="I87" s="60">
        <v>390</v>
      </c>
      <c r="J87" s="84">
        <v>540</v>
      </c>
      <c r="K87" s="85">
        <v>440</v>
      </c>
      <c r="L87" s="84">
        <v>540</v>
      </c>
      <c r="M87" s="85">
        <v>497</v>
      </c>
      <c r="N87" s="84">
        <v>368</v>
      </c>
      <c r="O87" s="85">
        <v>639</v>
      </c>
      <c r="P87" s="59">
        <v>61.73</v>
      </c>
      <c r="Q87" s="60">
        <v>70.58</v>
      </c>
      <c r="R87" s="90">
        <v>800</v>
      </c>
      <c r="S87" s="91">
        <v>729</v>
      </c>
      <c r="T87" s="57">
        <v>24</v>
      </c>
      <c r="U87" s="58">
        <v>76</v>
      </c>
      <c r="V87" s="57">
        <v>16</v>
      </c>
      <c r="W87" s="58">
        <v>84</v>
      </c>
      <c r="X87" s="61">
        <v>18</v>
      </c>
      <c r="Y87" s="58">
        <v>82</v>
      </c>
    </row>
    <row r="88" spans="1:25" ht="29" x14ac:dyDescent="0.35">
      <c r="A88" s="65" t="s">
        <v>94</v>
      </c>
      <c r="B88" s="66">
        <v>82.4</v>
      </c>
      <c r="C88" s="67">
        <v>74.8</v>
      </c>
      <c r="D88" s="80">
        <v>147748</v>
      </c>
      <c r="E88" s="81">
        <v>103777</v>
      </c>
      <c r="F88" s="70">
        <f t="shared" si="0"/>
        <v>58</v>
      </c>
      <c r="G88" s="71">
        <v>42</v>
      </c>
      <c r="H88" s="70">
        <v>521</v>
      </c>
      <c r="I88" s="71">
        <v>584</v>
      </c>
      <c r="J88" s="86">
        <v>386</v>
      </c>
      <c r="K88" s="87">
        <v>403</v>
      </c>
      <c r="L88" s="86">
        <v>227</v>
      </c>
      <c r="M88" s="87">
        <v>215</v>
      </c>
      <c r="N88" s="86">
        <v>479</v>
      </c>
      <c r="O88" s="87">
        <v>527</v>
      </c>
      <c r="P88" s="70">
        <v>60.55</v>
      </c>
      <c r="Q88" s="71">
        <v>69.25</v>
      </c>
      <c r="R88" s="92">
        <v>257</v>
      </c>
      <c r="S88" s="93">
        <v>245</v>
      </c>
      <c r="T88" s="68">
        <v>34</v>
      </c>
      <c r="U88" s="69">
        <v>66</v>
      </c>
      <c r="V88" s="68">
        <v>23</v>
      </c>
      <c r="W88" s="69">
        <v>77</v>
      </c>
      <c r="X88" s="72">
        <v>28</v>
      </c>
      <c r="Y88" s="69">
        <v>72</v>
      </c>
    </row>
    <row r="89" spans="1:25" ht="14.5" x14ac:dyDescent="0.35">
      <c r="A89" s="73"/>
      <c r="B89" s="74"/>
      <c r="C89" s="74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</row>
    <row r="90" spans="1:25" ht="14.5" x14ac:dyDescent="0.35">
      <c r="A90" s="73"/>
      <c r="B90" s="74"/>
      <c r="C90" s="74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</row>
    <row r="91" spans="1:25" ht="14.5" x14ac:dyDescent="0.35">
      <c r="A91" s="73"/>
      <c r="B91" s="74"/>
      <c r="C91" s="74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</row>
    <row r="92" spans="1:25" ht="14.5" x14ac:dyDescent="0.35">
      <c r="A92" s="73"/>
      <c r="B92" s="74"/>
      <c r="C92" s="74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</row>
    <row r="93" spans="1:25" ht="14.5" x14ac:dyDescent="0.35">
      <c r="A93" s="73"/>
      <c r="B93" s="74"/>
      <c r="C93" s="74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</row>
    <row r="94" spans="1:25" ht="14.5" x14ac:dyDescent="0.35">
      <c r="A94" s="73"/>
      <c r="B94" s="74"/>
      <c r="C94" s="74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</row>
    <row r="95" spans="1:25" ht="14.5" x14ac:dyDescent="0.35">
      <c r="A95" s="73"/>
      <c r="B95" s="74"/>
      <c r="C95" s="74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</row>
    <row r="96" spans="1:25" ht="14.5" x14ac:dyDescent="0.35">
      <c r="A96" s="73"/>
      <c r="B96" s="74"/>
      <c r="C96" s="74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</row>
    <row r="97" spans="1:25" ht="14.5" x14ac:dyDescent="0.35">
      <c r="A97" s="73"/>
      <c r="B97" s="74"/>
      <c r="C97" s="74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</row>
    <row r="98" spans="1:25" ht="14.5" x14ac:dyDescent="0.35">
      <c r="A98" s="73"/>
      <c r="B98" s="74"/>
      <c r="C98" s="74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</row>
    <row r="99" spans="1:25" ht="14.5" x14ac:dyDescent="0.35">
      <c r="A99" s="73"/>
      <c r="B99" s="74"/>
      <c r="C99" s="74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</row>
    <row r="100" spans="1:25" ht="14.5" x14ac:dyDescent="0.35">
      <c r="A100" s="73"/>
      <c r="B100" s="74"/>
      <c r="C100" s="74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</row>
    <row r="101" spans="1:25" ht="14.5" x14ac:dyDescent="0.35">
      <c r="A101" s="73"/>
      <c r="B101" s="74"/>
      <c r="C101" s="74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</row>
    <row r="102" spans="1:25" ht="14.5" x14ac:dyDescent="0.35">
      <c r="A102" s="73"/>
      <c r="B102" s="74"/>
      <c r="C102" s="74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</row>
    <row r="103" spans="1:25" ht="14.5" x14ac:dyDescent="0.35">
      <c r="A103" s="73"/>
      <c r="B103" s="74"/>
      <c r="C103" s="74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</row>
    <row r="104" spans="1:25" ht="14.5" x14ac:dyDescent="0.35">
      <c r="A104" s="73"/>
      <c r="B104" s="74"/>
      <c r="C104" s="74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</row>
    <row r="105" spans="1:25" ht="14.5" x14ac:dyDescent="0.35">
      <c r="A105" s="73"/>
      <c r="B105" s="74"/>
      <c r="C105" s="74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</row>
    <row r="106" spans="1:25" ht="14.5" x14ac:dyDescent="0.35">
      <c r="A106" s="73"/>
      <c r="B106" s="74"/>
      <c r="C106" s="74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</row>
    <row r="107" spans="1:25" ht="14.5" x14ac:dyDescent="0.35">
      <c r="A107" s="73"/>
      <c r="B107" s="74"/>
      <c r="C107" s="74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</row>
    <row r="108" spans="1:25" ht="14.5" x14ac:dyDescent="0.35">
      <c r="A108" s="73"/>
      <c r="B108" s="74"/>
      <c r="C108" s="74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</row>
    <row r="109" spans="1:25" ht="14.5" x14ac:dyDescent="0.35">
      <c r="A109" s="73"/>
      <c r="B109" s="74"/>
      <c r="C109" s="74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</row>
    <row r="110" spans="1:25" ht="14.5" x14ac:dyDescent="0.35">
      <c r="A110" s="73"/>
      <c r="B110" s="74"/>
      <c r="C110" s="74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</row>
    <row r="111" spans="1:25" ht="14.5" x14ac:dyDescent="0.35">
      <c r="A111" s="73"/>
      <c r="B111" s="74"/>
      <c r="C111" s="74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</row>
    <row r="112" spans="1:25" ht="14.5" x14ac:dyDescent="0.35">
      <c r="A112" s="73"/>
      <c r="B112" s="74"/>
      <c r="C112" s="74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</row>
    <row r="113" spans="1:25" ht="14.5" x14ac:dyDescent="0.35">
      <c r="A113" s="73"/>
      <c r="B113" s="74"/>
      <c r="C113" s="74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</row>
    <row r="114" spans="1:25" ht="14.5" x14ac:dyDescent="0.35">
      <c r="A114" s="73"/>
      <c r="B114" s="74"/>
      <c r="C114" s="74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</row>
    <row r="115" spans="1:25" ht="14.5" x14ac:dyDescent="0.35">
      <c r="A115" s="73"/>
      <c r="B115" s="74"/>
      <c r="C115" s="74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</row>
    <row r="116" spans="1:25" ht="14.5" x14ac:dyDescent="0.35">
      <c r="A116" s="73"/>
      <c r="B116" s="74"/>
      <c r="C116" s="74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ht="14.5" x14ac:dyDescent="0.35">
      <c r="A117" s="73"/>
      <c r="B117" s="74"/>
      <c r="C117" s="74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 spans="1:25" ht="14.5" x14ac:dyDescent="0.35">
      <c r="A118" s="73"/>
      <c r="B118" s="74"/>
      <c r="C118" s="74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</row>
    <row r="119" spans="1:25" ht="14.5" x14ac:dyDescent="0.35">
      <c r="A119" s="73"/>
      <c r="B119" s="74"/>
      <c r="C119" s="74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</row>
    <row r="120" spans="1:25" ht="14.5" x14ac:dyDescent="0.35">
      <c r="A120" s="73"/>
      <c r="B120" s="74"/>
      <c r="C120" s="74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</row>
    <row r="121" spans="1:25" ht="14.5" x14ac:dyDescent="0.35">
      <c r="A121" s="73"/>
      <c r="B121" s="74"/>
      <c r="C121" s="74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</row>
    <row r="122" spans="1:25" ht="14.5" x14ac:dyDescent="0.35">
      <c r="A122" s="73"/>
      <c r="B122" s="74"/>
      <c r="C122" s="74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</row>
    <row r="123" spans="1:25" ht="14.5" x14ac:dyDescent="0.35">
      <c r="A123" s="73"/>
      <c r="B123" s="74"/>
      <c r="C123" s="74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</row>
    <row r="124" spans="1:25" ht="14.5" x14ac:dyDescent="0.35">
      <c r="A124" s="73"/>
      <c r="B124" s="74"/>
      <c r="C124" s="74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</row>
    <row r="125" spans="1:25" ht="14.5" x14ac:dyDescent="0.35">
      <c r="A125" s="73"/>
      <c r="B125" s="74"/>
      <c r="C125" s="74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</row>
    <row r="126" spans="1:25" ht="14.5" x14ac:dyDescent="0.35">
      <c r="A126" s="73"/>
      <c r="B126" s="74"/>
      <c r="C126" s="74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</row>
    <row r="127" spans="1:25" ht="14.5" x14ac:dyDescent="0.35">
      <c r="A127" s="73"/>
      <c r="B127" s="74"/>
      <c r="C127" s="74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</row>
    <row r="128" spans="1:25" ht="14.5" x14ac:dyDescent="0.35">
      <c r="A128" s="73"/>
      <c r="B128" s="74"/>
      <c r="C128" s="74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</row>
    <row r="129" spans="1:25" ht="14.5" x14ac:dyDescent="0.35">
      <c r="A129" s="73"/>
      <c r="B129" s="74"/>
      <c r="C129" s="74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</row>
    <row r="130" spans="1:25" ht="14.5" x14ac:dyDescent="0.35">
      <c r="A130" s="73"/>
      <c r="B130" s="74"/>
      <c r="C130" s="74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</row>
    <row r="131" spans="1:25" ht="14.5" x14ac:dyDescent="0.35">
      <c r="A131" s="73"/>
      <c r="B131" s="74"/>
      <c r="C131" s="74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</row>
    <row r="132" spans="1:25" ht="14.5" x14ac:dyDescent="0.35">
      <c r="A132" s="73"/>
      <c r="B132" s="74"/>
      <c r="C132" s="74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</row>
    <row r="133" spans="1:25" ht="14.5" x14ac:dyDescent="0.35">
      <c r="A133" s="73"/>
      <c r="B133" s="74"/>
      <c r="C133" s="74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</row>
    <row r="134" spans="1:25" ht="14.5" x14ac:dyDescent="0.35">
      <c r="A134" s="73"/>
      <c r="B134" s="74"/>
      <c r="C134" s="74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</row>
    <row r="135" spans="1:25" ht="14.5" x14ac:dyDescent="0.35">
      <c r="A135" s="73"/>
      <c r="B135" s="74"/>
      <c r="C135" s="74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</row>
    <row r="136" spans="1:25" ht="14.5" x14ac:dyDescent="0.35">
      <c r="A136" s="73"/>
      <c r="B136" s="74"/>
      <c r="C136" s="74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</row>
    <row r="137" spans="1:25" ht="14.5" x14ac:dyDescent="0.35">
      <c r="A137" s="73"/>
      <c r="B137" s="74"/>
      <c r="C137" s="74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</row>
    <row r="138" spans="1:25" ht="14.5" x14ac:dyDescent="0.35">
      <c r="A138" s="73"/>
      <c r="B138" s="74"/>
      <c r="C138" s="74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</row>
    <row r="139" spans="1:25" ht="14.5" x14ac:dyDescent="0.35">
      <c r="A139" s="73"/>
      <c r="B139" s="74"/>
      <c r="C139" s="74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</row>
    <row r="140" spans="1:25" ht="14.5" x14ac:dyDescent="0.35">
      <c r="A140" s="73"/>
      <c r="B140" s="74"/>
      <c r="C140" s="74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</row>
    <row r="141" spans="1:25" ht="14.5" x14ac:dyDescent="0.35">
      <c r="A141" s="73"/>
      <c r="B141" s="74"/>
      <c r="C141" s="74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</row>
    <row r="142" spans="1:25" ht="14.5" x14ac:dyDescent="0.35">
      <c r="A142" s="73"/>
      <c r="B142" s="74"/>
      <c r="C142" s="74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</row>
    <row r="143" spans="1:25" ht="14.5" x14ac:dyDescent="0.35">
      <c r="A143" s="73"/>
      <c r="B143" s="74"/>
      <c r="C143" s="74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</row>
    <row r="144" spans="1:25" ht="14.5" x14ac:dyDescent="0.35">
      <c r="A144" s="73"/>
      <c r="B144" s="74"/>
      <c r="C144" s="74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</row>
    <row r="145" spans="1:25" ht="14.5" x14ac:dyDescent="0.35">
      <c r="A145" s="73"/>
      <c r="B145" s="74"/>
      <c r="C145" s="74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</row>
    <row r="146" spans="1:25" ht="14.5" x14ac:dyDescent="0.35">
      <c r="A146" s="73"/>
      <c r="B146" s="74"/>
      <c r="C146" s="74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</row>
    <row r="147" spans="1:25" ht="14.5" x14ac:dyDescent="0.35">
      <c r="A147" s="73"/>
      <c r="B147" s="74"/>
      <c r="C147" s="74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</row>
    <row r="148" spans="1:25" ht="14.5" x14ac:dyDescent="0.35">
      <c r="A148" s="73"/>
      <c r="B148" s="74"/>
      <c r="C148" s="74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</row>
    <row r="149" spans="1:25" ht="14.5" x14ac:dyDescent="0.35">
      <c r="A149" s="73"/>
      <c r="B149" s="74"/>
      <c r="C149" s="74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</row>
    <row r="150" spans="1:25" ht="14.5" x14ac:dyDescent="0.35">
      <c r="A150" s="73"/>
      <c r="B150" s="74"/>
      <c r="C150" s="74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</row>
    <row r="151" spans="1:25" ht="14.5" x14ac:dyDescent="0.35">
      <c r="A151" s="73"/>
      <c r="B151" s="74"/>
      <c r="C151" s="74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</row>
    <row r="152" spans="1:25" ht="14.5" x14ac:dyDescent="0.35">
      <c r="A152" s="73"/>
      <c r="B152" s="74"/>
      <c r="C152" s="74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</row>
    <row r="153" spans="1:25" ht="14.5" x14ac:dyDescent="0.35">
      <c r="A153" s="73"/>
      <c r="B153" s="74"/>
      <c r="C153" s="74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</row>
    <row r="154" spans="1:25" ht="14.5" x14ac:dyDescent="0.35">
      <c r="A154" s="73"/>
      <c r="B154" s="74"/>
      <c r="C154" s="74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</row>
    <row r="155" spans="1:25" ht="14.5" x14ac:dyDescent="0.35">
      <c r="A155" s="73"/>
      <c r="B155" s="74"/>
      <c r="C155" s="74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</row>
    <row r="156" spans="1:25" ht="14.5" x14ac:dyDescent="0.35">
      <c r="A156" s="73"/>
      <c r="B156" s="74"/>
      <c r="C156" s="74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</row>
    <row r="157" spans="1:25" ht="14.5" x14ac:dyDescent="0.35">
      <c r="A157" s="73"/>
      <c r="B157" s="74"/>
      <c r="C157" s="74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</row>
    <row r="158" spans="1:25" ht="14.5" x14ac:dyDescent="0.35">
      <c r="A158" s="73"/>
      <c r="B158" s="74"/>
      <c r="C158" s="74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</row>
    <row r="159" spans="1:25" ht="14.5" x14ac:dyDescent="0.35">
      <c r="A159" s="73"/>
      <c r="B159" s="74"/>
      <c r="C159" s="74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</row>
    <row r="160" spans="1:25" ht="14.5" x14ac:dyDescent="0.35">
      <c r="A160" s="73"/>
      <c r="B160" s="74"/>
      <c r="C160" s="74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</row>
    <row r="161" spans="1:25" ht="14.5" x14ac:dyDescent="0.35">
      <c r="A161" s="73"/>
      <c r="B161" s="74"/>
      <c r="C161" s="74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</row>
    <row r="162" spans="1:25" ht="14.5" x14ac:dyDescent="0.35">
      <c r="A162" s="73"/>
      <c r="B162" s="74"/>
      <c r="C162" s="74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</row>
    <row r="163" spans="1:25" ht="14.5" x14ac:dyDescent="0.35">
      <c r="A163" s="73"/>
      <c r="B163" s="74"/>
      <c r="C163" s="74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</row>
    <row r="164" spans="1:25" ht="14.5" x14ac:dyDescent="0.35">
      <c r="A164" s="73"/>
      <c r="B164" s="74"/>
      <c r="C164" s="74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</row>
    <row r="165" spans="1:25" ht="14.5" x14ac:dyDescent="0.35">
      <c r="A165" s="73"/>
      <c r="B165" s="74"/>
      <c r="C165" s="74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</row>
    <row r="166" spans="1:25" ht="14.5" x14ac:dyDescent="0.35">
      <c r="A166" s="73"/>
      <c r="B166" s="74"/>
      <c r="C166" s="74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</row>
    <row r="167" spans="1:25" ht="14.5" x14ac:dyDescent="0.35">
      <c r="A167" s="73"/>
      <c r="B167" s="74"/>
      <c r="C167" s="74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</row>
    <row r="168" spans="1:25" ht="14.5" x14ac:dyDescent="0.35">
      <c r="A168" s="73"/>
      <c r="B168" s="74"/>
      <c r="C168" s="74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</row>
    <row r="169" spans="1:25" ht="14.5" x14ac:dyDescent="0.35">
      <c r="A169" s="73"/>
      <c r="B169" s="74"/>
      <c r="C169" s="74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</row>
    <row r="170" spans="1:25" ht="14.5" x14ac:dyDescent="0.35">
      <c r="A170" s="73"/>
      <c r="B170" s="74"/>
      <c r="C170" s="74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</row>
    <row r="171" spans="1:25" ht="14.5" x14ac:dyDescent="0.35">
      <c r="A171" s="73"/>
      <c r="B171" s="74"/>
      <c r="C171" s="74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</row>
    <row r="172" spans="1:25" ht="14.5" x14ac:dyDescent="0.35">
      <c r="A172" s="73"/>
      <c r="B172" s="74"/>
      <c r="C172" s="74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</row>
    <row r="173" spans="1:25" ht="14.5" x14ac:dyDescent="0.35">
      <c r="A173" s="73"/>
      <c r="B173" s="74"/>
      <c r="C173" s="74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</row>
    <row r="174" spans="1:25" ht="14.5" x14ac:dyDescent="0.35">
      <c r="A174" s="73"/>
      <c r="B174" s="74"/>
      <c r="C174" s="74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</row>
    <row r="175" spans="1:25" ht="14.5" x14ac:dyDescent="0.35">
      <c r="A175" s="73"/>
      <c r="B175" s="74"/>
      <c r="C175" s="74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</row>
    <row r="176" spans="1:25" ht="14.5" x14ac:dyDescent="0.35">
      <c r="A176" s="73"/>
      <c r="B176" s="74"/>
      <c r="C176" s="74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</row>
    <row r="177" spans="1:25" ht="14.5" x14ac:dyDescent="0.35">
      <c r="A177" s="73"/>
      <c r="B177" s="74"/>
      <c r="C177" s="74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</row>
    <row r="178" spans="1:25" ht="14.5" x14ac:dyDescent="0.35">
      <c r="A178" s="73"/>
      <c r="B178" s="74"/>
      <c r="C178" s="74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</row>
    <row r="179" spans="1:25" ht="14.5" x14ac:dyDescent="0.35">
      <c r="A179" s="73"/>
      <c r="B179" s="74"/>
      <c r="C179" s="74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</row>
    <row r="180" spans="1:25" ht="14.5" x14ac:dyDescent="0.35">
      <c r="A180" s="73"/>
      <c r="B180" s="74"/>
      <c r="C180" s="74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</row>
    <row r="181" spans="1:25" ht="14.5" x14ac:dyDescent="0.35">
      <c r="A181" s="73"/>
      <c r="B181" s="74"/>
      <c r="C181" s="74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</row>
    <row r="182" spans="1:25" ht="14.5" x14ac:dyDescent="0.35">
      <c r="A182" s="73"/>
      <c r="B182" s="74"/>
      <c r="C182" s="74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</row>
    <row r="183" spans="1:25" ht="14.5" x14ac:dyDescent="0.35">
      <c r="A183" s="73"/>
      <c r="B183" s="74"/>
      <c r="C183" s="74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</row>
    <row r="184" spans="1:25" ht="14.5" x14ac:dyDescent="0.35">
      <c r="A184" s="73"/>
      <c r="B184" s="74"/>
      <c r="C184" s="74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</row>
    <row r="185" spans="1:25" ht="14.5" x14ac:dyDescent="0.35">
      <c r="A185" s="73"/>
      <c r="B185" s="74"/>
      <c r="C185" s="74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</row>
    <row r="186" spans="1:25" ht="14.5" x14ac:dyDescent="0.35">
      <c r="A186" s="73"/>
      <c r="B186" s="74"/>
      <c r="C186" s="74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</row>
    <row r="187" spans="1:25" ht="14.5" x14ac:dyDescent="0.35">
      <c r="A187" s="73"/>
      <c r="B187" s="74"/>
      <c r="C187" s="74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</row>
    <row r="188" spans="1:25" ht="14.5" x14ac:dyDescent="0.35">
      <c r="A188" s="73"/>
      <c r="B188" s="74"/>
      <c r="C188" s="74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</row>
    <row r="189" spans="1:25" ht="14.5" x14ac:dyDescent="0.35">
      <c r="A189" s="73"/>
      <c r="B189" s="74"/>
      <c r="C189" s="74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</row>
    <row r="190" spans="1:25" ht="14.5" x14ac:dyDescent="0.35">
      <c r="A190" s="73"/>
      <c r="B190" s="74"/>
      <c r="C190" s="74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</row>
    <row r="191" spans="1:25" ht="14.5" x14ac:dyDescent="0.35">
      <c r="A191" s="73"/>
      <c r="B191" s="74"/>
      <c r="C191" s="74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</row>
    <row r="192" spans="1:25" ht="14.5" x14ac:dyDescent="0.35">
      <c r="A192" s="73"/>
      <c r="B192" s="74"/>
      <c r="C192" s="74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</row>
    <row r="193" spans="1:25" ht="14.5" x14ac:dyDescent="0.35">
      <c r="A193" s="73"/>
      <c r="B193" s="74"/>
      <c r="C193" s="74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</row>
    <row r="194" spans="1:25" ht="14.5" x14ac:dyDescent="0.35">
      <c r="A194" s="73"/>
      <c r="B194" s="74"/>
      <c r="C194" s="74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</row>
    <row r="195" spans="1:25" ht="14.5" x14ac:dyDescent="0.35">
      <c r="A195" s="73"/>
      <c r="B195" s="74"/>
      <c r="C195" s="74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</row>
    <row r="196" spans="1:25" ht="14.5" x14ac:dyDescent="0.35">
      <c r="A196" s="73"/>
      <c r="B196" s="74"/>
      <c r="C196" s="74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</row>
    <row r="197" spans="1:25" ht="14.5" x14ac:dyDescent="0.35">
      <c r="A197" s="73"/>
      <c r="B197" s="74"/>
      <c r="C197" s="74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</row>
    <row r="198" spans="1:25" ht="14.5" x14ac:dyDescent="0.35">
      <c r="A198" s="73"/>
      <c r="B198" s="74"/>
      <c r="C198" s="74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</row>
    <row r="199" spans="1:25" ht="14.5" x14ac:dyDescent="0.35">
      <c r="A199" s="73"/>
      <c r="B199" s="74"/>
      <c r="C199" s="74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</row>
    <row r="200" spans="1:25" ht="14.5" x14ac:dyDescent="0.35">
      <c r="A200" s="73"/>
      <c r="B200" s="74"/>
      <c r="C200" s="74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</row>
    <row r="201" spans="1:25" ht="14.5" x14ac:dyDescent="0.35">
      <c r="A201" s="73"/>
      <c r="B201" s="74"/>
      <c r="C201" s="74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</row>
    <row r="202" spans="1:25" ht="14.5" x14ac:dyDescent="0.35">
      <c r="A202" s="73"/>
      <c r="B202" s="74"/>
      <c r="C202" s="74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</row>
    <row r="203" spans="1:25" ht="14.5" x14ac:dyDescent="0.35">
      <c r="A203" s="73"/>
      <c r="B203" s="74"/>
      <c r="C203" s="74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</row>
    <row r="204" spans="1:25" ht="14.5" x14ac:dyDescent="0.35">
      <c r="A204" s="73"/>
      <c r="B204" s="74"/>
      <c r="C204" s="74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</row>
    <row r="205" spans="1:25" ht="14.5" x14ac:dyDescent="0.35">
      <c r="A205" s="73"/>
      <c r="B205" s="74"/>
      <c r="C205" s="74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</row>
    <row r="206" spans="1:25" ht="14.5" x14ac:dyDescent="0.35">
      <c r="A206" s="73"/>
      <c r="B206" s="74"/>
      <c r="C206" s="74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</row>
    <row r="207" spans="1:25" ht="14.5" x14ac:dyDescent="0.35">
      <c r="A207" s="73"/>
      <c r="B207" s="74"/>
      <c r="C207" s="74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</row>
    <row r="208" spans="1:25" ht="14.5" x14ac:dyDescent="0.35">
      <c r="A208" s="73"/>
      <c r="B208" s="74"/>
      <c r="C208" s="74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</row>
    <row r="209" spans="1:25" ht="14.5" x14ac:dyDescent="0.35">
      <c r="A209" s="73"/>
      <c r="B209" s="74"/>
      <c r="C209" s="74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</row>
    <row r="210" spans="1:25" ht="14.5" x14ac:dyDescent="0.35">
      <c r="A210" s="73"/>
      <c r="B210" s="74"/>
      <c r="C210" s="74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</row>
    <row r="211" spans="1:25" ht="14.5" x14ac:dyDescent="0.35">
      <c r="A211" s="73"/>
      <c r="B211" s="74"/>
      <c r="C211" s="74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</row>
    <row r="212" spans="1:25" ht="14.5" x14ac:dyDescent="0.35">
      <c r="A212" s="73"/>
      <c r="B212" s="74"/>
      <c r="C212" s="74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</row>
    <row r="213" spans="1:25" ht="14.5" x14ac:dyDescent="0.35">
      <c r="A213" s="73"/>
      <c r="B213" s="74"/>
      <c r="C213" s="74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</row>
    <row r="214" spans="1:25" ht="14.5" x14ac:dyDescent="0.35">
      <c r="A214" s="73"/>
      <c r="B214" s="74"/>
      <c r="C214" s="74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</row>
    <row r="215" spans="1:25" ht="14.5" x14ac:dyDescent="0.35">
      <c r="A215" s="73"/>
      <c r="B215" s="74"/>
      <c r="C215" s="74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</row>
    <row r="216" spans="1:25" ht="14.5" x14ac:dyDescent="0.35">
      <c r="A216" s="73"/>
      <c r="B216" s="74"/>
      <c r="C216" s="74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</row>
    <row r="217" spans="1:25" ht="14.5" x14ac:dyDescent="0.35">
      <c r="A217" s="73"/>
      <c r="B217" s="74"/>
      <c r="C217" s="74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</row>
    <row r="218" spans="1:25" ht="14.5" x14ac:dyDescent="0.35">
      <c r="A218" s="73"/>
      <c r="B218" s="74"/>
      <c r="C218" s="74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</row>
    <row r="219" spans="1:25" ht="14.5" x14ac:dyDescent="0.35">
      <c r="A219" s="73"/>
      <c r="B219" s="74"/>
      <c r="C219" s="74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</row>
    <row r="220" spans="1:25" ht="14.5" x14ac:dyDescent="0.35">
      <c r="A220" s="73"/>
      <c r="B220" s="74"/>
      <c r="C220" s="74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</row>
    <row r="221" spans="1:25" ht="14.5" x14ac:dyDescent="0.35">
      <c r="A221" s="73"/>
      <c r="B221" s="74"/>
      <c r="C221" s="74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</row>
    <row r="222" spans="1:25" ht="14.5" x14ac:dyDescent="0.35">
      <c r="A222" s="73"/>
      <c r="B222" s="74"/>
      <c r="C222" s="74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</row>
    <row r="223" spans="1:25" ht="14.5" x14ac:dyDescent="0.35">
      <c r="A223" s="73"/>
      <c r="B223" s="74"/>
      <c r="C223" s="74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</row>
    <row r="224" spans="1:25" ht="14.5" x14ac:dyDescent="0.35">
      <c r="A224" s="73"/>
      <c r="B224" s="74"/>
      <c r="C224" s="74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</row>
    <row r="225" spans="1:25" ht="14.5" x14ac:dyDescent="0.35">
      <c r="A225" s="73"/>
      <c r="B225" s="74"/>
      <c r="C225" s="74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</row>
    <row r="226" spans="1:25" ht="14.5" x14ac:dyDescent="0.35">
      <c r="A226" s="73"/>
      <c r="B226" s="74"/>
      <c r="C226" s="74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</row>
    <row r="227" spans="1:25" ht="14.5" x14ac:dyDescent="0.35">
      <c r="A227" s="73"/>
      <c r="B227" s="74"/>
      <c r="C227" s="74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</row>
    <row r="228" spans="1:25" ht="14.5" x14ac:dyDescent="0.35">
      <c r="A228" s="73"/>
      <c r="B228" s="74"/>
      <c r="C228" s="74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</row>
    <row r="229" spans="1:25" ht="14.5" x14ac:dyDescent="0.35">
      <c r="A229" s="73"/>
      <c r="B229" s="74"/>
      <c r="C229" s="74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</row>
    <row r="230" spans="1:25" ht="14.5" x14ac:dyDescent="0.35">
      <c r="A230" s="73"/>
      <c r="B230" s="74"/>
      <c r="C230" s="74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</row>
    <row r="231" spans="1:25" ht="14.5" x14ac:dyDescent="0.35">
      <c r="A231" s="73"/>
      <c r="B231" s="74"/>
      <c r="C231" s="74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</row>
    <row r="232" spans="1:25" ht="14.5" x14ac:dyDescent="0.35">
      <c r="A232" s="73"/>
      <c r="B232" s="74"/>
      <c r="C232" s="74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</row>
    <row r="233" spans="1:25" ht="14.5" x14ac:dyDescent="0.35">
      <c r="A233" s="73"/>
      <c r="B233" s="74"/>
      <c r="C233" s="74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</row>
    <row r="234" spans="1:25" ht="14.5" x14ac:dyDescent="0.35">
      <c r="A234" s="73"/>
      <c r="B234" s="74"/>
      <c r="C234" s="74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</row>
    <row r="235" spans="1:25" ht="14.5" x14ac:dyDescent="0.35">
      <c r="A235" s="73"/>
      <c r="B235" s="74"/>
      <c r="C235" s="74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</row>
    <row r="236" spans="1:25" ht="14.5" x14ac:dyDescent="0.35">
      <c r="A236" s="73"/>
      <c r="B236" s="74"/>
      <c r="C236" s="74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</row>
    <row r="237" spans="1:25" ht="14.5" x14ac:dyDescent="0.35">
      <c r="A237" s="73"/>
      <c r="B237" s="74"/>
      <c r="C237" s="74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</row>
    <row r="238" spans="1:25" ht="14.5" x14ac:dyDescent="0.35">
      <c r="A238" s="73"/>
      <c r="B238" s="74"/>
      <c r="C238" s="74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</row>
    <row r="239" spans="1:25" ht="14.5" x14ac:dyDescent="0.35">
      <c r="A239" s="73"/>
      <c r="B239" s="74"/>
      <c r="C239" s="74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</row>
    <row r="240" spans="1:25" ht="14.5" x14ac:dyDescent="0.35">
      <c r="A240" s="73"/>
      <c r="B240" s="74"/>
      <c r="C240" s="74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</row>
    <row r="241" spans="1:25" ht="14.5" x14ac:dyDescent="0.35">
      <c r="A241" s="73"/>
      <c r="B241" s="74"/>
      <c r="C241" s="74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</row>
    <row r="242" spans="1:25" ht="14.5" x14ac:dyDescent="0.35">
      <c r="A242" s="73"/>
      <c r="B242" s="74"/>
      <c r="C242" s="74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</row>
    <row r="243" spans="1:25" ht="14.5" x14ac:dyDescent="0.35">
      <c r="A243" s="73"/>
      <c r="B243" s="74"/>
      <c r="C243" s="74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</row>
    <row r="244" spans="1:25" ht="14.5" x14ac:dyDescent="0.35">
      <c r="A244" s="73"/>
      <c r="B244" s="74"/>
      <c r="C244" s="74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</row>
    <row r="245" spans="1:25" ht="14.5" x14ac:dyDescent="0.35">
      <c r="A245" s="73"/>
      <c r="B245" s="74"/>
      <c r="C245" s="74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</row>
    <row r="246" spans="1:25" ht="14.5" x14ac:dyDescent="0.35">
      <c r="A246" s="73"/>
      <c r="B246" s="74"/>
      <c r="C246" s="74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</row>
    <row r="247" spans="1:25" ht="14.5" x14ac:dyDescent="0.35">
      <c r="A247" s="73"/>
      <c r="B247" s="74"/>
      <c r="C247" s="74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</row>
    <row r="248" spans="1:25" ht="14.5" x14ac:dyDescent="0.35">
      <c r="A248" s="73"/>
      <c r="B248" s="74"/>
      <c r="C248" s="74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</row>
    <row r="249" spans="1:25" ht="14.5" x14ac:dyDescent="0.35">
      <c r="A249" s="73"/>
      <c r="B249" s="74"/>
      <c r="C249" s="74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</row>
    <row r="250" spans="1:25" ht="14.5" x14ac:dyDescent="0.35">
      <c r="A250" s="73"/>
      <c r="B250" s="74"/>
      <c r="C250" s="74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</row>
    <row r="251" spans="1:25" ht="14.5" x14ac:dyDescent="0.35">
      <c r="A251" s="73"/>
      <c r="B251" s="74"/>
      <c r="C251" s="74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</row>
    <row r="252" spans="1:25" ht="14.5" x14ac:dyDescent="0.35">
      <c r="A252" s="73"/>
      <c r="B252" s="74"/>
      <c r="C252" s="74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</row>
    <row r="253" spans="1:25" ht="14.5" x14ac:dyDescent="0.35">
      <c r="A253" s="73"/>
      <c r="B253" s="74"/>
      <c r="C253" s="74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</row>
    <row r="254" spans="1:25" ht="14.5" x14ac:dyDescent="0.35">
      <c r="A254" s="73"/>
      <c r="B254" s="74"/>
      <c r="C254" s="74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</row>
    <row r="255" spans="1:25" ht="14.5" x14ac:dyDescent="0.35">
      <c r="A255" s="73"/>
      <c r="B255" s="74"/>
      <c r="C255" s="74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</row>
    <row r="256" spans="1:25" ht="14.5" x14ac:dyDescent="0.35">
      <c r="A256" s="73"/>
      <c r="B256" s="74"/>
      <c r="C256" s="74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</row>
    <row r="257" spans="1:25" ht="14.5" x14ac:dyDescent="0.35">
      <c r="A257" s="73"/>
      <c r="B257" s="74"/>
      <c r="C257" s="74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</row>
    <row r="258" spans="1:25" ht="14.5" x14ac:dyDescent="0.35">
      <c r="A258" s="73"/>
      <c r="B258" s="74"/>
      <c r="C258" s="74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</row>
    <row r="259" spans="1:25" ht="14.5" x14ac:dyDescent="0.35">
      <c r="A259" s="73"/>
      <c r="B259" s="74"/>
      <c r="C259" s="74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</row>
    <row r="260" spans="1:25" ht="14.5" x14ac:dyDescent="0.35">
      <c r="A260" s="73"/>
      <c r="B260" s="74"/>
      <c r="C260" s="74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</row>
    <row r="261" spans="1:25" ht="14.5" x14ac:dyDescent="0.35">
      <c r="A261" s="73"/>
      <c r="B261" s="74"/>
      <c r="C261" s="74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</row>
    <row r="262" spans="1:25" ht="14.5" x14ac:dyDescent="0.35">
      <c r="A262" s="73"/>
      <c r="B262" s="74"/>
      <c r="C262" s="74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</row>
    <row r="263" spans="1:25" ht="14.5" x14ac:dyDescent="0.35">
      <c r="A263" s="73"/>
      <c r="B263" s="74"/>
      <c r="C263" s="74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</row>
    <row r="264" spans="1:25" ht="14.5" x14ac:dyDescent="0.35">
      <c r="A264" s="73"/>
      <c r="B264" s="74"/>
      <c r="C264" s="74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</row>
    <row r="265" spans="1:25" ht="14.5" x14ac:dyDescent="0.35">
      <c r="A265" s="73"/>
      <c r="B265" s="74"/>
      <c r="C265" s="74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</row>
    <row r="266" spans="1:25" ht="14.5" x14ac:dyDescent="0.35">
      <c r="A266" s="73"/>
      <c r="B266" s="74"/>
      <c r="C266" s="74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</row>
    <row r="267" spans="1:25" ht="14.5" x14ac:dyDescent="0.35">
      <c r="A267" s="73"/>
      <c r="B267" s="74"/>
      <c r="C267" s="74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</row>
    <row r="268" spans="1:25" ht="14.5" x14ac:dyDescent="0.35">
      <c r="A268" s="73"/>
      <c r="B268" s="74"/>
      <c r="C268" s="74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</row>
    <row r="269" spans="1:25" ht="14.5" x14ac:dyDescent="0.35">
      <c r="A269" s="73"/>
      <c r="B269" s="74"/>
      <c r="C269" s="74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</row>
    <row r="270" spans="1:25" ht="14.5" x14ac:dyDescent="0.35">
      <c r="A270" s="73"/>
      <c r="B270" s="74"/>
      <c r="C270" s="74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</row>
    <row r="271" spans="1:25" ht="14.5" x14ac:dyDescent="0.35">
      <c r="A271" s="73"/>
      <c r="B271" s="74"/>
      <c r="C271" s="74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</row>
    <row r="272" spans="1:25" ht="14.5" x14ac:dyDescent="0.35">
      <c r="A272" s="73"/>
      <c r="B272" s="74"/>
      <c r="C272" s="74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</row>
    <row r="273" spans="1:25" ht="14.5" x14ac:dyDescent="0.35">
      <c r="A273" s="73"/>
      <c r="B273" s="74"/>
      <c r="C273" s="74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</row>
    <row r="274" spans="1:25" ht="14.5" x14ac:dyDescent="0.35">
      <c r="A274" s="73"/>
      <c r="B274" s="74"/>
      <c r="C274" s="74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</row>
    <row r="275" spans="1:25" ht="14.5" x14ac:dyDescent="0.35">
      <c r="A275" s="73"/>
      <c r="B275" s="74"/>
      <c r="C275" s="74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</row>
    <row r="276" spans="1:25" ht="14.5" x14ac:dyDescent="0.35">
      <c r="A276" s="73"/>
      <c r="B276" s="74"/>
      <c r="C276" s="74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</row>
    <row r="277" spans="1:25" ht="14.5" x14ac:dyDescent="0.35">
      <c r="A277" s="73"/>
      <c r="B277" s="74"/>
      <c r="C277" s="74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</row>
    <row r="278" spans="1:25" ht="14.5" x14ac:dyDescent="0.35">
      <c r="A278" s="73"/>
      <c r="B278" s="74"/>
      <c r="C278" s="74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</row>
    <row r="279" spans="1:25" ht="14.5" x14ac:dyDescent="0.35">
      <c r="A279" s="73"/>
      <c r="B279" s="74"/>
      <c r="C279" s="74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</row>
    <row r="280" spans="1:25" ht="14.5" x14ac:dyDescent="0.35">
      <c r="A280" s="73"/>
      <c r="B280" s="74"/>
      <c r="C280" s="74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</row>
    <row r="281" spans="1:25" ht="14.5" x14ac:dyDescent="0.35">
      <c r="A281" s="73"/>
      <c r="B281" s="74"/>
      <c r="C281" s="74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</row>
    <row r="282" spans="1:25" ht="14.5" x14ac:dyDescent="0.35">
      <c r="A282" s="73"/>
      <c r="B282" s="74"/>
      <c r="C282" s="74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</row>
    <row r="283" spans="1:25" ht="14.5" x14ac:dyDescent="0.35">
      <c r="A283" s="73"/>
      <c r="B283" s="74"/>
      <c r="C283" s="74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</row>
    <row r="284" spans="1:25" ht="14.5" x14ac:dyDescent="0.35">
      <c r="A284" s="73"/>
      <c r="B284" s="74"/>
      <c r="C284" s="74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</row>
    <row r="285" spans="1:25" ht="14.5" x14ac:dyDescent="0.35">
      <c r="A285" s="73"/>
      <c r="B285" s="74"/>
      <c r="C285" s="74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</row>
    <row r="286" spans="1:25" ht="14.5" x14ac:dyDescent="0.35">
      <c r="A286" s="73"/>
      <c r="B286" s="74"/>
      <c r="C286" s="74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</row>
    <row r="287" spans="1:25" ht="14.5" x14ac:dyDescent="0.35">
      <c r="A287" s="73"/>
      <c r="B287" s="74"/>
      <c r="C287" s="74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</row>
    <row r="288" spans="1:25" ht="14.5" x14ac:dyDescent="0.35">
      <c r="A288" s="73"/>
      <c r="B288" s="74"/>
      <c r="C288" s="74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</row>
    <row r="289" spans="1:25" ht="14.5" x14ac:dyDescent="0.35">
      <c r="A289" s="73"/>
      <c r="B289" s="74"/>
      <c r="C289" s="74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</row>
    <row r="290" spans="1:25" ht="14.5" x14ac:dyDescent="0.35">
      <c r="A290" s="73"/>
      <c r="B290" s="74"/>
      <c r="C290" s="74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</row>
    <row r="291" spans="1:25" ht="14.5" x14ac:dyDescent="0.35">
      <c r="A291" s="73"/>
      <c r="B291" s="74"/>
      <c r="C291" s="74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</row>
    <row r="292" spans="1:25" ht="14.5" x14ac:dyDescent="0.35">
      <c r="A292" s="73"/>
      <c r="B292" s="74"/>
      <c r="C292" s="74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</row>
    <row r="293" spans="1:25" ht="14.5" x14ac:dyDescent="0.35">
      <c r="A293" s="73"/>
      <c r="B293" s="74"/>
      <c r="C293" s="74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</row>
    <row r="294" spans="1:25" ht="14.5" x14ac:dyDescent="0.35">
      <c r="A294" s="73"/>
      <c r="B294" s="74"/>
      <c r="C294" s="74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</row>
    <row r="295" spans="1:25" ht="14.5" x14ac:dyDescent="0.35">
      <c r="A295" s="73"/>
      <c r="B295" s="74"/>
      <c r="C295" s="74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</row>
    <row r="296" spans="1:25" ht="14.5" x14ac:dyDescent="0.35">
      <c r="A296" s="73"/>
      <c r="B296" s="74"/>
      <c r="C296" s="74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</row>
    <row r="297" spans="1:25" ht="14.5" x14ac:dyDescent="0.35">
      <c r="A297" s="73"/>
      <c r="B297" s="74"/>
      <c r="C297" s="74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</row>
    <row r="298" spans="1:25" ht="14.5" x14ac:dyDescent="0.35">
      <c r="A298" s="73"/>
      <c r="B298" s="74"/>
      <c r="C298" s="74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</row>
    <row r="299" spans="1:25" ht="14.5" x14ac:dyDescent="0.35">
      <c r="A299" s="73"/>
      <c r="B299" s="74"/>
      <c r="C299" s="74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</row>
    <row r="300" spans="1:25" ht="14.5" x14ac:dyDescent="0.35">
      <c r="A300" s="73"/>
      <c r="B300" s="74"/>
      <c r="C300" s="74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</row>
    <row r="301" spans="1:25" ht="14.5" x14ac:dyDescent="0.35">
      <c r="A301" s="73"/>
      <c r="B301" s="74"/>
      <c r="C301" s="74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</row>
    <row r="302" spans="1:25" ht="14.5" x14ac:dyDescent="0.35">
      <c r="A302" s="73"/>
      <c r="B302" s="74"/>
      <c r="C302" s="74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</row>
    <row r="303" spans="1:25" ht="14.5" x14ac:dyDescent="0.35">
      <c r="A303" s="73"/>
      <c r="B303" s="74"/>
      <c r="C303" s="74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</row>
    <row r="304" spans="1:25" ht="14.5" x14ac:dyDescent="0.35">
      <c r="A304" s="73"/>
      <c r="B304" s="74"/>
      <c r="C304" s="74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</row>
    <row r="305" spans="1:25" ht="14.5" x14ac:dyDescent="0.35">
      <c r="A305" s="73"/>
      <c r="B305" s="74"/>
      <c r="C305" s="74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</row>
    <row r="306" spans="1:25" ht="14.5" x14ac:dyDescent="0.35">
      <c r="A306" s="73"/>
      <c r="B306" s="74"/>
      <c r="C306" s="74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</row>
    <row r="307" spans="1:25" ht="14.5" x14ac:dyDescent="0.35">
      <c r="A307" s="73"/>
      <c r="B307" s="74"/>
      <c r="C307" s="74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</row>
    <row r="308" spans="1:25" ht="14.5" x14ac:dyDescent="0.35">
      <c r="A308" s="73"/>
      <c r="B308" s="74"/>
      <c r="C308" s="74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</row>
    <row r="309" spans="1:25" ht="14.5" x14ac:dyDescent="0.35">
      <c r="A309" s="73"/>
      <c r="B309" s="74"/>
      <c r="C309" s="74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</row>
    <row r="310" spans="1:25" ht="14.5" x14ac:dyDescent="0.35">
      <c r="A310" s="73"/>
      <c r="B310" s="74"/>
      <c r="C310" s="74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</row>
    <row r="311" spans="1:25" ht="14.5" x14ac:dyDescent="0.35">
      <c r="A311" s="73"/>
      <c r="B311" s="74"/>
      <c r="C311" s="74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</row>
    <row r="312" spans="1:25" ht="14.5" x14ac:dyDescent="0.35">
      <c r="A312" s="73"/>
      <c r="B312" s="74"/>
      <c r="C312" s="74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</row>
    <row r="313" spans="1:25" ht="14.5" x14ac:dyDescent="0.35">
      <c r="A313" s="73"/>
      <c r="B313" s="74"/>
      <c r="C313" s="74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</row>
    <row r="314" spans="1:25" ht="14.5" x14ac:dyDescent="0.35">
      <c r="A314" s="73"/>
      <c r="B314" s="74"/>
      <c r="C314" s="74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</row>
    <row r="315" spans="1:25" ht="14.5" x14ac:dyDescent="0.35">
      <c r="A315" s="73"/>
      <c r="B315" s="74"/>
      <c r="C315" s="74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</row>
    <row r="316" spans="1:25" ht="14.5" x14ac:dyDescent="0.35">
      <c r="A316" s="73"/>
      <c r="B316" s="74"/>
      <c r="C316" s="74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</row>
    <row r="317" spans="1:25" ht="14.5" x14ac:dyDescent="0.35">
      <c r="A317" s="73"/>
      <c r="B317" s="74"/>
      <c r="C317" s="74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</row>
    <row r="318" spans="1:25" ht="14.5" x14ac:dyDescent="0.35">
      <c r="A318" s="73"/>
      <c r="B318" s="74"/>
      <c r="C318" s="74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</row>
    <row r="319" spans="1:25" ht="14.5" x14ac:dyDescent="0.35">
      <c r="A319" s="73"/>
      <c r="B319" s="74"/>
      <c r="C319" s="74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</row>
    <row r="320" spans="1:25" ht="14.5" x14ac:dyDescent="0.35">
      <c r="A320" s="73"/>
      <c r="B320" s="74"/>
      <c r="C320" s="74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</row>
    <row r="321" spans="1:25" ht="14.5" x14ac:dyDescent="0.35">
      <c r="A321" s="73"/>
      <c r="B321" s="74"/>
      <c r="C321" s="74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</row>
    <row r="322" spans="1:25" ht="14.5" x14ac:dyDescent="0.35">
      <c r="A322" s="73"/>
      <c r="B322" s="74"/>
      <c r="C322" s="74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</row>
    <row r="323" spans="1:25" ht="14.5" x14ac:dyDescent="0.35">
      <c r="A323" s="73"/>
      <c r="B323" s="74"/>
      <c r="C323" s="74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</row>
    <row r="324" spans="1:25" ht="14.5" x14ac:dyDescent="0.35">
      <c r="A324" s="73"/>
      <c r="B324" s="74"/>
      <c r="C324" s="74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</row>
    <row r="325" spans="1:25" ht="14.5" x14ac:dyDescent="0.35">
      <c r="A325" s="73"/>
      <c r="B325" s="74"/>
      <c r="C325" s="74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</row>
    <row r="326" spans="1:25" ht="14.5" x14ac:dyDescent="0.35">
      <c r="A326" s="73"/>
      <c r="B326" s="74"/>
      <c r="C326" s="74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</row>
    <row r="327" spans="1:25" ht="14.5" x14ac:dyDescent="0.35">
      <c r="A327" s="73"/>
      <c r="B327" s="74"/>
      <c r="C327" s="74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</row>
    <row r="328" spans="1:25" ht="14.5" x14ac:dyDescent="0.35">
      <c r="A328" s="73"/>
      <c r="B328" s="74"/>
      <c r="C328" s="74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</row>
    <row r="329" spans="1:25" ht="14.5" x14ac:dyDescent="0.35">
      <c r="A329" s="73"/>
      <c r="B329" s="74"/>
      <c r="C329" s="74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</row>
    <row r="330" spans="1:25" ht="14.5" x14ac:dyDescent="0.35">
      <c r="A330" s="73"/>
      <c r="B330" s="74"/>
      <c r="C330" s="74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</row>
    <row r="331" spans="1:25" ht="14.5" x14ac:dyDescent="0.35">
      <c r="A331" s="73"/>
      <c r="B331" s="74"/>
      <c r="C331" s="74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</row>
    <row r="332" spans="1:25" ht="14.5" x14ac:dyDescent="0.35">
      <c r="A332" s="73"/>
      <c r="B332" s="74"/>
      <c r="C332" s="74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</row>
    <row r="333" spans="1:25" ht="14.5" x14ac:dyDescent="0.35">
      <c r="A333" s="73"/>
      <c r="B333" s="74"/>
      <c r="C333" s="74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</row>
    <row r="334" spans="1:25" ht="14.5" x14ac:dyDescent="0.35">
      <c r="A334" s="73"/>
      <c r="B334" s="74"/>
      <c r="C334" s="74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</row>
    <row r="335" spans="1:25" ht="14.5" x14ac:dyDescent="0.35">
      <c r="A335" s="73"/>
      <c r="B335" s="74"/>
      <c r="C335" s="74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</row>
    <row r="336" spans="1:25" ht="14.5" x14ac:dyDescent="0.35">
      <c r="A336" s="73"/>
      <c r="B336" s="74"/>
      <c r="C336" s="74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</row>
    <row r="337" spans="1:25" ht="14.5" x14ac:dyDescent="0.35">
      <c r="A337" s="73"/>
      <c r="B337" s="74"/>
      <c r="C337" s="74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</row>
    <row r="338" spans="1:25" ht="14.5" x14ac:dyDescent="0.35">
      <c r="A338" s="73"/>
      <c r="B338" s="74"/>
      <c r="C338" s="74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</row>
    <row r="339" spans="1:25" ht="14.5" x14ac:dyDescent="0.35">
      <c r="A339" s="73"/>
      <c r="B339" s="74"/>
      <c r="C339" s="74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</row>
    <row r="340" spans="1:25" ht="14.5" x14ac:dyDescent="0.35">
      <c r="A340" s="73"/>
      <c r="B340" s="74"/>
      <c r="C340" s="74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</row>
    <row r="341" spans="1:25" ht="14.5" x14ac:dyDescent="0.35">
      <c r="A341" s="73"/>
      <c r="B341" s="74"/>
      <c r="C341" s="74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</row>
    <row r="342" spans="1:25" ht="14.5" x14ac:dyDescent="0.35">
      <c r="A342" s="73"/>
      <c r="B342" s="74"/>
      <c r="C342" s="74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</row>
    <row r="343" spans="1:25" ht="14.5" x14ac:dyDescent="0.35">
      <c r="A343" s="73"/>
      <c r="B343" s="74"/>
      <c r="C343" s="74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</row>
    <row r="344" spans="1:25" ht="14.5" x14ac:dyDescent="0.35">
      <c r="A344" s="73"/>
      <c r="B344" s="74"/>
      <c r="C344" s="74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</row>
    <row r="345" spans="1:25" ht="14.5" x14ac:dyDescent="0.35">
      <c r="A345" s="73"/>
      <c r="B345" s="74"/>
      <c r="C345" s="74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</row>
    <row r="346" spans="1:25" ht="14.5" x14ac:dyDescent="0.35">
      <c r="A346" s="73"/>
      <c r="B346" s="74"/>
      <c r="C346" s="74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</row>
    <row r="347" spans="1:25" ht="14.5" x14ac:dyDescent="0.35">
      <c r="A347" s="73"/>
      <c r="B347" s="74"/>
      <c r="C347" s="74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</row>
    <row r="348" spans="1:25" ht="14.5" x14ac:dyDescent="0.35">
      <c r="A348" s="73"/>
      <c r="B348" s="74"/>
      <c r="C348" s="74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</row>
    <row r="349" spans="1:25" ht="14.5" x14ac:dyDescent="0.35">
      <c r="A349" s="73"/>
      <c r="B349" s="74"/>
      <c r="C349" s="74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</row>
    <row r="350" spans="1:25" ht="14.5" x14ac:dyDescent="0.35">
      <c r="A350" s="73"/>
      <c r="B350" s="74"/>
      <c r="C350" s="74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</row>
    <row r="351" spans="1:25" ht="14.5" x14ac:dyDescent="0.35">
      <c r="A351" s="73"/>
      <c r="B351" s="74"/>
      <c r="C351" s="74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</row>
    <row r="352" spans="1:25" ht="14.5" x14ac:dyDescent="0.35">
      <c r="A352" s="73"/>
      <c r="B352" s="74"/>
      <c r="C352" s="74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</row>
    <row r="353" spans="1:25" ht="14.5" x14ac:dyDescent="0.35">
      <c r="A353" s="73"/>
      <c r="B353" s="74"/>
      <c r="C353" s="74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</row>
    <row r="354" spans="1:25" ht="14.5" x14ac:dyDescent="0.35">
      <c r="A354" s="73"/>
      <c r="B354" s="74"/>
      <c r="C354" s="74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</row>
    <row r="355" spans="1:25" ht="14.5" x14ac:dyDescent="0.35">
      <c r="A355" s="73"/>
      <c r="B355" s="74"/>
      <c r="C355" s="74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</row>
    <row r="356" spans="1:25" ht="14.5" x14ac:dyDescent="0.35">
      <c r="A356" s="73"/>
      <c r="B356" s="74"/>
      <c r="C356" s="74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</row>
    <row r="357" spans="1:25" ht="14.5" x14ac:dyDescent="0.35">
      <c r="A357" s="73"/>
      <c r="B357" s="74"/>
      <c r="C357" s="74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</row>
    <row r="358" spans="1:25" ht="14.5" x14ac:dyDescent="0.35">
      <c r="A358" s="73"/>
      <c r="B358" s="74"/>
      <c r="C358" s="74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</row>
    <row r="359" spans="1:25" ht="14.5" x14ac:dyDescent="0.35">
      <c r="A359" s="73"/>
      <c r="B359" s="74"/>
      <c r="C359" s="74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</row>
    <row r="360" spans="1:25" ht="14.5" x14ac:dyDescent="0.35">
      <c r="A360" s="73"/>
      <c r="B360" s="74"/>
      <c r="C360" s="74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</row>
    <row r="361" spans="1:25" ht="14.5" x14ac:dyDescent="0.35">
      <c r="A361" s="73"/>
      <c r="B361" s="74"/>
      <c r="C361" s="74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</row>
    <row r="362" spans="1:25" ht="14.5" x14ac:dyDescent="0.35">
      <c r="A362" s="73"/>
      <c r="B362" s="74"/>
      <c r="C362" s="74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</row>
    <row r="363" spans="1:25" ht="14.5" x14ac:dyDescent="0.35">
      <c r="A363" s="73"/>
      <c r="B363" s="74"/>
      <c r="C363" s="74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</row>
    <row r="364" spans="1:25" ht="14.5" x14ac:dyDescent="0.35">
      <c r="A364" s="73"/>
      <c r="B364" s="74"/>
      <c r="C364" s="74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</row>
    <row r="365" spans="1:25" ht="14.5" x14ac:dyDescent="0.35">
      <c r="A365" s="73"/>
      <c r="B365" s="74"/>
      <c r="C365" s="74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</row>
    <row r="366" spans="1:25" ht="14.5" x14ac:dyDescent="0.35">
      <c r="A366" s="73"/>
      <c r="B366" s="74"/>
      <c r="C366" s="74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</row>
    <row r="367" spans="1:25" ht="14.5" x14ac:dyDescent="0.35">
      <c r="A367" s="73"/>
      <c r="B367" s="74"/>
      <c r="C367" s="74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</row>
    <row r="368" spans="1:25" ht="14.5" x14ac:dyDescent="0.35">
      <c r="A368" s="73"/>
      <c r="B368" s="74"/>
      <c r="C368" s="74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</row>
    <row r="369" spans="1:25" ht="14.5" x14ac:dyDescent="0.35">
      <c r="A369" s="73"/>
      <c r="B369" s="74"/>
      <c r="C369" s="74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</row>
    <row r="370" spans="1:25" ht="14.5" x14ac:dyDescent="0.35">
      <c r="A370" s="73"/>
      <c r="B370" s="74"/>
      <c r="C370" s="74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</row>
    <row r="371" spans="1:25" ht="14.5" x14ac:dyDescent="0.35">
      <c r="A371" s="73"/>
      <c r="B371" s="74"/>
      <c r="C371" s="74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</row>
    <row r="372" spans="1:25" ht="14.5" x14ac:dyDescent="0.35">
      <c r="A372" s="73"/>
      <c r="B372" s="74"/>
      <c r="C372" s="74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</row>
    <row r="373" spans="1:25" ht="14.5" x14ac:dyDescent="0.35">
      <c r="A373" s="73"/>
      <c r="B373" s="74"/>
      <c r="C373" s="74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</row>
    <row r="374" spans="1:25" ht="14.5" x14ac:dyDescent="0.35">
      <c r="A374" s="73"/>
      <c r="B374" s="74"/>
      <c r="C374" s="74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</row>
    <row r="375" spans="1:25" ht="14.5" x14ac:dyDescent="0.35">
      <c r="A375" s="73"/>
      <c r="B375" s="74"/>
      <c r="C375" s="74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</row>
    <row r="376" spans="1:25" ht="14.5" x14ac:dyDescent="0.35">
      <c r="A376" s="73"/>
      <c r="B376" s="74"/>
      <c r="C376" s="74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</row>
    <row r="377" spans="1:25" ht="14.5" x14ac:dyDescent="0.35">
      <c r="A377" s="73"/>
      <c r="B377" s="74"/>
      <c r="C377" s="74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</row>
    <row r="378" spans="1:25" ht="14.5" x14ac:dyDescent="0.35">
      <c r="A378" s="73"/>
      <c r="B378" s="74"/>
      <c r="C378" s="74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</row>
    <row r="379" spans="1:25" ht="14.5" x14ac:dyDescent="0.35">
      <c r="A379" s="73"/>
      <c r="B379" s="74"/>
      <c r="C379" s="74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</row>
    <row r="380" spans="1:25" ht="14.5" x14ac:dyDescent="0.35">
      <c r="A380" s="73"/>
      <c r="B380" s="74"/>
      <c r="C380" s="74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</row>
    <row r="381" spans="1:25" ht="14.5" x14ac:dyDescent="0.35">
      <c r="A381" s="73"/>
      <c r="B381" s="74"/>
      <c r="C381" s="74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</row>
    <row r="382" spans="1:25" ht="14.5" x14ac:dyDescent="0.35">
      <c r="A382" s="73"/>
      <c r="B382" s="74"/>
      <c r="C382" s="74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</row>
    <row r="383" spans="1:25" ht="14.5" x14ac:dyDescent="0.35">
      <c r="A383" s="73"/>
      <c r="B383" s="74"/>
      <c r="C383" s="74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</row>
    <row r="384" spans="1:25" ht="14.5" x14ac:dyDescent="0.35">
      <c r="A384" s="73"/>
      <c r="B384" s="74"/>
      <c r="C384" s="74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</row>
    <row r="385" spans="1:25" ht="14.5" x14ac:dyDescent="0.35">
      <c r="A385" s="73"/>
      <c r="B385" s="74"/>
      <c r="C385" s="74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</row>
    <row r="386" spans="1:25" ht="14.5" x14ac:dyDescent="0.35">
      <c r="A386" s="73"/>
      <c r="B386" s="74"/>
      <c r="C386" s="74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</row>
    <row r="387" spans="1:25" ht="14.5" x14ac:dyDescent="0.35">
      <c r="A387" s="73"/>
      <c r="B387" s="74"/>
      <c r="C387" s="74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</row>
    <row r="388" spans="1:25" ht="14.5" x14ac:dyDescent="0.35">
      <c r="A388" s="73"/>
      <c r="B388" s="74"/>
      <c r="C388" s="74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</row>
    <row r="389" spans="1:25" ht="14.5" x14ac:dyDescent="0.35">
      <c r="A389" s="73"/>
      <c r="B389" s="74"/>
      <c r="C389" s="74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</row>
    <row r="390" spans="1:25" ht="14.5" x14ac:dyDescent="0.35">
      <c r="A390" s="73"/>
      <c r="B390" s="74"/>
      <c r="C390" s="74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</row>
    <row r="391" spans="1:25" ht="14.5" x14ac:dyDescent="0.35">
      <c r="A391" s="73"/>
      <c r="B391" s="74"/>
      <c r="C391" s="74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</row>
    <row r="392" spans="1:25" ht="14.5" x14ac:dyDescent="0.35">
      <c r="A392" s="73"/>
      <c r="B392" s="74"/>
      <c r="C392" s="74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</row>
    <row r="393" spans="1:25" ht="14.5" x14ac:dyDescent="0.35">
      <c r="A393" s="73"/>
      <c r="B393" s="74"/>
      <c r="C393" s="74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</row>
    <row r="394" spans="1:25" ht="14.5" x14ac:dyDescent="0.35">
      <c r="A394" s="73"/>
      <c r="B394" s="74"/>
      <c r="C394" s="74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</row>
    <row r="395" spans="1:25" ht="14.5" x14ac:dyDescent="0.35">
      <c r="A395" s="73"/>
      <c r="B395" s="74"/>
      <c r="C395" s="74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</row>
    <row r="396" spans="1:25" ht="14.5" x14ac:dyDescent="0.35">
      <c r="A396" s="73"/>
      <c r="B396" s="74"/>
      <c r="C396" s="74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</row>
    <row r="397" spans="1:25" ht="14.5" x14ac:dyDescent="0.35">
      <c r="A397" s="73"/>
      <c r="B397" s="74"/>
      <c r="C397" s="74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</row>
    <row r="398" spans="1:25" ht="14.5" x14ac:dyDescent="0.35">
      <c r="A398" s="73"/>
      <c r="B398" s="74"/>
      <c r="C398" s="74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</row>
    <row r="399" spans="1:25" ht="14.5" x14ac:dyDescent="0.35">
      <c r="A399" s="73"/>
      <c r="B399" s="74"/>
      <c r="C399" s="74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</row>
    <row r="400" spans="1:25" ht="14.5" x14ac:dyDescent="0.35">
      <c r="A400" s="73"/>
      <c r="B400" s="74"/>
      <c r="C400" s="74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</row>
    <row r="401" spans="1:25" ht="14.5" x14ac:dyDescent="0.35">
      <c r="A401" s="73"/>
      <c r="B401" s="74"/>
      <c r="C401" s="74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</row>
    <row r="402" spans="1:25" ht="14.5" x14ac:dyDescent="0.35">
      <c r="A402" s="73"/>
      <c r="B402" s="74"/>
      <c r="C402" s="74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</row>
    <row r="403" spans="1:25" ht="14.5" x14ac:dyDescent="0.35">
      <c r="A403" s="73"/>
      <c r="B403" s="74"/>
      <c r="C403" s="74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</row>
    <row r="404" spans="1:25" ht="14.5" x14ac:dyDescent="0.35">
      <c r="A404" s="73"/>
      <c r="B404" s="74"/>
      <c r="C404" s="74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</row>
    <row r="405" spans="1:25" ht="14.5" x14ac:dyDescent="0.35">
      <c r="A405" s="73"/>
      <c r="B405" s="74"/>
      <c r="C405" s="74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</row>
    <row r="406" spans="1:25" ht="14.5" x14ac:dyDescent="0.35">
      <c r="A406" s="73"/>
      <c r="B406" s="74"/>
      <c r="C406" s="74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</row>
    <row r="407" spans="1:25" ht="14.5" x14ac:dyDescent="0.35">
      <c r="A407" s="73"/>
      <c r="B407" s="74"/>
      <c r="C407" s="74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</row>
    <row r="408" spans="1:25" ht="14.5" x14ac:dyDescent="0.35">
      <c r="A408" s="73"/>
      <c r="B408" s="74"/>
      <c r="C408" s="74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</row>
    <row r="409" spans="1:25" ht="14.5" x14ac:dyDescent="0.35">
      <c r="A409" s="73"/>
      <c r="B409" s="74"/>
      <c r="C409" s="74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</row>
    <row r="410" spans="1:25" ht="14.5" x14ac:dyDescent="0.35">
      <c r="A410" s="73"/>
      <c r="B410" s="74"/>
      <c r="C410" s="74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</row>
    <row r="411" spans="1:25" ht="14.5" x14ac:dyDescent="0.35">
      <c r="A411" s="73"/>
      <c r="B411" s="74"/>
      <c r="C411" s="74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</row>
    <row r="412" spans="1:25" ht="14.5" x14ac:dyDescent="0.35">
      <c r="A412" s="73"/>
      <c r="B412" s="74"/>
      <c r="C412" s="74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</row>
    <row r="413" spans="1:25" ht="14.5" x14ac:dyDescent="0.35">
      <c r="A413" s="73"/>
      <c r="B413" s="74"/>
      <c r="C413" s="74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</row>
    <row r="414" spans="1:25" ht="14.5" x14ac:dyDescent="0.35">
      <c r="A414" s="73"/>
      <c r="B414" s="74"/>
      <c r="C414" s="74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</row>
    <row r="415" spans="1:25" ht="14.5" x14ac:dyDescent="0.35">
      <c r="A415" s="73"/>
      <c r="B415" s="74"/>
      <c r="C415" s="74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</row>
    <row r="416" spans="1:25" ht="14.5" x14ac:dyDescent="0.35">
      <c r="A416" s="73"/>
      <c r="B416" s="74"/>
      <c r="C416" s="74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</row>
    <row r="417" spans="1:25" ht="14.5" x14ac:dyDescent="0.35">
      <c r="A417" s="73"/>
      <c r="B417" s="74"/>
      <c r="C417" s="74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</row>
    <row r="418" spans="1:25" ht="14.5" x14ac:dyDescent="0.35">
      <c r="A418" s="73"/>
      <c r="B418" s="74"/>
      <c r="C418" s="74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</row>
    <row r="419" spans="1:25" ht="14.5" x14ac:dyDescent="0.35">
      <c r="A419" s="73"/>
      <c r="B419" s="74"/>
      <c r="C419" s="74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</row>
    <row r="420" spans="1:25" ht="14.5" x14ac:dyDescent="0.35">
      <c r="A420" s="73"/>
      <c r="B420" s="74"/>
      <c r="C420" s="74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</row>
    <row r="421" spans="1:25" ht="14.5" x14ac:dyDescent="0.35">
      <c r="A421" s="73"/>
      <c r="B421" s="74"/>
      <c r="C421" s="74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</row>
    <row r="422" spans="1:25" ht="14.5" x14ac:dyDescent="0.35">
      <c r="A422" s="73"/>
      <c r="B422" s="74"/>
      <c r="C422" s="74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</row>
    <row r="423" spans="1:25" ht="14.5" x14ac:dyDescent="0.35">
      <c r="A423" s="73"/>
      <c r="B423" s="74"/>
      <c r="C423" s="74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</row>
    <row r="424" spans="1:25" ht="14.5" x14ac:dyDescent="0.35">
      <c r="A424" s="73"/>
      <c r="B424" s="74"/>
      <c r="C424" s="74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</row>
    <row r="425" spans="1:25" ht="14.5" x14ac:dyDescent="0.35">
      <c r="A425" s="73"/>
      <c r="B425" s="74"/>
      <c r="C425" s="74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</row>
    <row r="426" spans="1:25" ht="14.5" x14ac:dyDescent="0.35">
      <c r="A426" s="73"/>
      <c r="B426" s="74"/>
      <c r="C426" s="74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</row>
    <row r="427" spans="1:25" ht="14.5" x14ac:dyDescent="0.35">
      <c r="A427" s="73"/>
      <c r="B427" s="74"/>
      <c r="C427" s="74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</row>
    <row r="428" spans="1:25" ht="14.5" x14ac:dyDescent="0.35">
      <c r="A428" s="73"/>
      <c r="B428" s="74"/>
      <c r="C428" s="74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</row>
    <row r="429" spans="1:25" ht="14.5" x14ac:dyDescent="0.35">
      <c r="A429" s="73"/>
      <c r="B429" s="74"/>
      <c r="C429" s="74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</row>
    <row r="430" spans="1:25" ht="14.5" x14ac:dyDescent="0.35">
      <c r="A430" s="73"/>
      <c r="B430" s="74"/>
      <c r="C430" s="74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</row>
    <row r="431" spans="1:25" ht="14.5" x14ac:dyDescent="0.35">
      <c r="A431" s="73"/>
      <c r="B431" s="74"/>
      <c r="C431" s="74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</row>
    <row r="432" spans="1:25" ht="14.5" x14ac:dyDescent="0.35">
      <c r="A432" s="73"/>
      <c r="B432" s="74"/>
      <c r="C432" s="74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</row>
    <row r="433" spans="1:25" ht="14.5" x14ac:dyDescent="0.35">
      <c r="A433" s="73"/>
      <c r="B433" s="74"/>
      <c r="C433" s="74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</row>
    <row r="434" spans="1:25" ht="14.5" x14ac:dyDescent="0.35">
      <c r="A434" s="73"/>
      <c r="B434" s="74"/>
      <c r="C434" s="74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</row>
    <row r="435" spans="1:25" ht="14.5" x14ac:dyDescent="0.35">
      <c r="A435" s="73"/>
      <c r="B435" s="74"/>
      <c r="C435" s="74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</row>
    <row r="436" spans="1:25" ht="14.5" x14ac:dyDescent="0.35">
      <c r="A436" s="73"/>
      <c r="B436" s="74"/>
      <c r="C436" s="74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</row>
    <row r="437" spans="1:25" ht="14.5" x14ac:dyDescent="0.35">
      <c r="A437" s="73"/>
      <c r="B437" s="74"/>
      <c r="C437" s="74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</row>
    <row r="438" spans="1:25" ht="14.5" x14ac:dyDescent="0.35">
      <c r="A438" s="73"/>
      <c r="B438" s="74"/>
      <c r="C438" s="74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</row>
    <row r="439" spans="1:25" ht="14.5" x14ac:dyDescent="0.35">
      <c r="A439" s="73"/>
      <c r="B439" s="74"/>
      <c r="C439" s="74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</row>
    <row r="440" spans="1:25" ht="14.5" x14ac:dyDescent="0.35">
      <c r="A440" s="73"/>
      <c r="B440" s="74"/>
      <c r="C440" s="74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</row>
    <row r="441" spans="1:25" ht="14.5" x14ac:dyDescent="0.35">
      <c r="A441" s="73"/>
      <c r="B441" s="74"/>
      <c r="C441" s="74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</row>
    <row r="442" spans="1:25" ht="14.5" x14ac:dyDescent="0.35">
      <c r="A442" s="73"/>
      <c r="B442" s="74"/>
      <c r="C442" s="74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</row>
    <row r="443" spans="1:25" ht="14.5" x14ac:dyDescent="0.35">
      <c r="A443" s="73"/>
      <c r="B443" s="74"/>
      <c r="C443" s="74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</row>
    <row r="444" spans="1:25" ht="14.5" x14ac:dyDescent="0.35">
      <c r="A444" s="73"/>
      <c r="B444" s="74"/>
      <c r="C444" s="74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</row>
    <row r="445" spans="1:25" ht="14.5" x14ac:dyDescent="0.35">
      <c r="A445" s="73"/>
      <c r="B445" s="74"/>
      <c r="C445" s="74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</row>
    <row r="446" spans="1:25" ht="14.5" x14ac:dyDescent="0.35">
      <c r="A446" s="73"/>
      <c r="B446" s="74"/>
      <c r="C446" s="74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</row>
    <row r="447" spans="1:25" ht="14.5" x14ac:dyDescent="0.35">
      <c r="A447" s="73"/>
      <c r="B447" s="74"/>
      <c r="C447" s="74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</row>
    <row r="448" spans="1:25" ht="14.5" x14ac:dyDescent="0.35">
      <c r="A448" s="73"/>
      <c r="B448" s="74"/>
      <c r="C448" s="74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</row>
    <row r="449" spans="1:25" ht="14.5" x14ac:dyDescent="0.35">
      <c r="A449" s="73"/>
      <c r="B449" s="74"/>
      <c r="C449" s="74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</row>
    <row r="450" spans="1:25" ht="14.5" x14ac:dyDescent="0.35">
      <c r="A450" s="73"/>
      <c r="B450" s="74"/>
      <c r="C450" s="74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</row>
    <row r="451" spans="1:25" ht="14.5" x14ac:dyDescent="0.35">
      <c r="A451" s="73"/>
      <c r="B451" s="74"/>
      <c r="C451" s="74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</row>
    <row r="452" spans="1:25" ht="14.5" x14ac:dyDescent="0.35">
      <c r="A452" s="73"/>
      <c r="B452" s="74"/>
      <c r="C452" s="74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</row>
    <row r="453" spans="1:25" ht="14.5" x14ac:dyDescent="0.35">
      <c r="A453" s="73"/>
      <c r="B453" s="74"/>
      <c r="C453" s="74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</row>
    <row r="454" spans="1:25" ht="14.5" x14ac:dyDescent="0.35">
      <c r="A454" s="73"/>
      <c r="B454" s="74"/>
      <c r="C454" s="74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</row>
    <row r="455" spans="1:25" ht="14.5" x14ac:dyDescent="0.35">
      <c r="A455" s="73"/>
      <c r="B455" s="74"/>
      <c r="C455" s="74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</row>
    <row r="456" spans="1:25" ht="14.5" x14ac:dyDescent="0.35">
      <c r="A456" s="73"/>
      <c r="B456" s="74"/>
      <c r="C456" s="74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</row>
    <row r="457" spans="1:25" ht="14.5" x14ac:dyDescent="0.35">
      <c r="A457" s="73"/>
      <c r="B457" s="74"/>
      <c r="C457" s="74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</row>
    <row r="458" spans="1:25" ht="14.5" x14ac:dyDescent="0.35">
      <c r="A458" s="73"/>
      <c r="B458" s="74"/>
      <c r="C458" s="74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</row>
    <row r="459" spans="1:25" ht="14.5" x14ac:dyDescent="0.35">
      <c r="A459" s="73"/>
      <c r="B459" s="74"/>
      <c r="C459" s="74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</row>
    <row r="460" spans="1:25" ht="14.5" x14ac:dyDescent="0.35">
      <c r="A460" s="73"/>
      <c r="B460" s="74"/>
      <c r="C460" s="74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</row>
    <row r="461" spans="1:25" ht="14.5" x14ac:dyDescent="0.35">
      <c r="A461" s="73"/>
      <c r="B461" s="74"/>
      <c r="C461" s="74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</row>
    <row r="462" spans="1:25" ht="14.5" x14ac:dyDescent="0.35">
      <c r="A462" s="73"/>
      <c r="B462" s="74"/>
      <c r="C462" s="74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</row>
    <row r="463" spans="1:25" ht="14.5" x14ac:dyDescent="0.35">
      <c r="A463" s="73"/>
      <c r="B463" s="74"/>
      <c r="C463" s="74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</row>
    <row r="464" spans="1:25" ht="14.5" x14ac:dyDescent="0.35">
      <c r="A464" s="73"/>
      <c r="B464" s="74"/>
      <c r="C464" s="74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</row>
    <row r="465" spans="1:25" ht="14.5" x14ac:dyDescent="0.35">
      <c r="A465" s="73"/>
      <c r="B465" s="74"/>
      <c r="C465" s="74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</row>
    <row r="466" spans="1:25" ht="14.5" x14ac:dyDescent="0.35">
      <c r="A466" s="73"/>
      <c r="B466" s="74"/>
      <c r="C466" s="74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</row>
    <row r="467" spans="1:25" ht="14.5" x14ac:dyDescent="0.35">
      <c r="A467" s="73"/>
      <c r="B467" s="74"/>
      <c r="C467" s="74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</row>
    <row r="468" spans="1:25" ht="14.5" x14ac:dyDescent="0.35">
      <c r="A468" s="73"/>
      <c r="B468" s="74"/>
      <c r="C468" s="74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</row>
    <row r="469" spans="1:25" ht="14.5" x14ac:dyDescent="0.35">
      <c r="A469" s="73"/>
      <c r="B469" s="74"/>
      <c r="C469" s="74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</row>
    <row r="470" spans="1:25" ht="14.5" x14ac:dyDescent="0.35">
      <c r="A470" s="73"/>
      <c r="B470" s="74"/>
      <c r="C470" s="74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</row>
    <row r="471" spans="1:25" ht="14.5" x14ac:dyDescent="0.35">
      <c r="A471" s="73"/>
      <c r="B471" s="74"/>
      <c r="C471" s="74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</row>
    <row r="472" spans="1:25" ht="14.5" x14ac:dyDescent="0.35">
      <c r="A472" s="73"/>
      <c r="B472" s="74"/>
      <c r="C472" s="74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</row>
    <row r="473" spans="1:25" ht="14.5" x14ac:dyDescent="0.35">
      <c r="A473" s="73"/>
      <c r="B473" s="74"/>
      <c r="C473" s="74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</row>
    <row r="474" spans="1:25" ht="14.5" x14ac:dyDescent="0.35">
      <c r="A474" s="73"/>
      <c r="B474" s="74"/>
      <c r="C474" s="74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</row>
    <row r="475" spans="1:25" ht="14.5" x14ac:dyDescent="0.35">
      <c r="A475" s="73"/>
      <c r="B475" s="74"/>
      <c r="C475" s="74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</row>
    <row r="476" spans="1:25" ht="14.5" x14ac:dyDescent="0.35">
      <c r="A476" s="73"/>
      <c r="B476" s="74"/>
      <c r="C476" s="74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</row>
    <row r="477" spans="1:25" ht="14.5" x14ac:dyDescent="0.35">
      <c r="A477" s="73"/>
      <c r="B477" s="74"/>
      <c r="C477" s="74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</row>
    <row r="478" spans="1:25" ht="14.5" x14ac:dyDescent="0.35">
      <c r="A478" s="73"/>
      <c r="B478" s="74"/>
      <c r="C478" s="74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</row>
    <row r="479" spans="1:25" ht="14.5" x14ac:dyDescent="0.35">
      <c r="A479" s="73"/>
      <c r="B479" s="74"/>
      <c r="C479" s="74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</row>
    <row r="480" spans="1:25" ht="14.5" x14ac:dyDescent="0.35">
      <c r="A480" s="73"/>
      <c r="B480" s="74"/>
      <c r="C480" s="74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</row>
    <row r="481" spans="1:25" ht="14.5" x14ac:dyDescent="0.35">
      <c r="A481" s="73"/>
      <c r="B481" s="74"/>
      <c r="C481" s="74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</row>
    <row r="482" spans="1:25" ht="14.5" x14ac:dyDescent="0.35">
      <c r="A482" s="73"/>
      <c r="B482" s="74"/>
      <c r="C482" s="74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</row>
    <row r="483" spans="1:25" ht="14.5" x14ac:dyDescent="0.35">
      <c r="A483" s="73"/>
      <c r="B483" s="74"/>
      <c r="C483" s="74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</row>
    <row r="484" spans="1:25" ht="14.5" x14ac:dyDescent="0.35">
      <c r="A484" s="73"/>
      <c r="B484" s="74"/>
      <c r="C484" s="74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</row>
    <row r="485" spans="1:25" ht="14.5" x14ac:dyDescent="0.35">
      <c r="A485" s="73"/>
      <c r="B485" s="74"/>
      <c r="C485" s="74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</row>
    <row r="486" spans="1:25" ht="14.5" x14ac:dyDescent="0.35">
      <c r="A486" s="73"/>
      <c r="B486" s="74"/>
      <c r="C486" s="74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</row>
    <row r="487" spans="1:25" ht="14.5" x14ac:dyDescent="0.35">
      <c r="A487" s="73"/>
      <c r="B487" s="74"/>
      <c r="C487" s="74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</row>
    <row r="488" spans="1:25" ht="14.5" x14ac:dyDescent="0.35">
      <c r="A488" s="73"/>
      <c r="B488" s="74"/>
      <c r="C488" s="74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</row>
    <row r="489" spans="1:25" ht="14.5" x14ac:dyDescent="0.35">
      <c r="A489" s="73"/>
      <c r="B489" s="74"/>
      <c r="C489" s="74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</row>
    <row r="490" spans="1:25" ht="14.5" x14ac:dyDescent="0.35">
      <c r="A490" s="73"/>
      <c r="B490" s="74"/>
      <c r="C490" s="74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</row>
    <row r="491" spans="1:25" ht="14.5" x14ac:dyDescent="0.35">
      <c r="A491" s="73"/>
      <c r="B491" s="74"/>
      <c r="C491" s="74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</row>
    <row r="492" spans="1:25" ht="14.5" x14ac:dyDescent="0.35">
      <c r="A492" s="73"/>
      <c r="B492" s="74"/>
      <c r="C492" s="74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</row>
    <row r="493" spans="1:25" ht="14.5" x14ac:dyDescent="0.35">
      <c r="A493" s="73"/>
      <c r="B493" s="74"/>
      <c r="C493" s="74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</row>
    <row r="494" spans="1:25" ht="14.5" x14ac:dyDescent="0.35">
      <c r="A494" s="73"/>
      <c r="B494" s="74"/>
      <c r="C494" s="74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</row>
    <row r="495" spans="1:25" ht="14.5" x14ac:dyDescent="0.35">
      <c r="A495" s="73"/>
      <c r="B495" s="74"/>
      <c r="C495" s="74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</row>
    <row r="496" spans="1:25" ht="14.5" x14ac:dyDescent="0.35">
      <c r="A496" s="73"/>
      <c r="B496" s="74"/>
      <c r="C496" s="74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</row>
    <row r="497" spans="1:25" ht="14.5" x14ac:dyDescent="0.35">
      <c r="A497" s="73"/>
      <c r="B497" s="74"/>
      <c r="C497" s="74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</row>
    <row r="498" spans="1:25" ht="14.5" x14ac:dyDescent="0.35">
      <c r="A498" s="73"/>
      <c r="B498" s="74"/>
      <c r="C498" s="74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</row>
    <row r="499" spans="1:25" ht="14.5" x14ac:dyDescent="0.35">
      <c r="A499" s="73"/>
      <c r="B499" s="74"/>
      <c r="C499" s="74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</row>
    <row r="500" spans="1:25" ht="14.5" x14ac:dyDescent="0.35">
      <c r="A500" s="73"/>
      <c r="B500" s="74"/>
      <c r="C500" s="74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</row>
    <row r="501" spans="1:25" ht="14.5" x14ac:dyDescent="0.35">
      <c r="A501" s="73"/>
      <c r="B501" s="74"/>
      <c r="C501" s="74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</row>
    <row r="502" spans="1:25" ht="14.5" x14ac:dyDescent="0.35">
      <c r="A502" s="73"/>
      <c r="B502" s="74"/>
      <c r="C502" s="74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</row>
    <row r="503" spans="1:25" ht="14.5" x14ac:dyDescent="0.35">
      <c r="A503" s="73"/>
      <c r="B503" s="74"/>
      <c r="C503" s="74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</row>
    <row r="504" spans="1:25" ht="14.5" x14ac:dyDescent="0.35">
      <c r="A504" s="73"/>
      <c r="B504" s="74"/>
      <c r="C504" s="74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</row>
    <row r="505" spans="1:25" ht="14.5" x14ac:dyDescent="0.35">
      <c r="A505" s="73"/>
      <c r="B505" s="74"/>
      <c r="C505" s="74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</row>
    <row r="506" spans="1:25" ht="14.5" x14ac:dyDescent="0.35">
      <c r="A506" s="73"/>
      <c r="B506" s="74"/>
      <c r="C506" s="74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</row>
    <row r="507" spans="1:25" ht="14.5" x14ac:dyDescent="0.35">
      <c r="A507" s="73"/>
      <c r="B507" s="74"/>
      <c r="C507" s="74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</row>
    <row r="508" spans="1:25" ht="14.5" x14ac:dyDescent="0.35">
      <c r="A508" s="73"/>
      <c r="B508" s="74"/>
      <c r="C508" s="74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</row>
    <row r="509" spans="1:25" ht="14.5" x14ac:dyDescent="0.35">
      <c r="A509" s="73"/>
      <c r="B509" s="74"/>
      <c r="C509" s="74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</row>
    <row r="510" spans="1:25" ht="14.5" x14ac:dyDescent="0.35">
      <c r="A510" s="73"/>
      <c r="B510" s="74"/>
      <c r="C510" s="74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</row>
    <row r="511" spans="1:25" ht="14.5" x14ac:dyDescent="0.35">
      <c r="A511" s="73"/>
      <c r="B511" s="74"/>
      <c r="C511" s="74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</row>
    <row r="512" spans="1:25" ht="14.5" x14ac:dyDescent="0.35">
      <c r="A512" s="73"/>
      <c r="B512" s="74"/>
      <c r="C512" s="74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</row>
    <row r="513" spans="1:25" ht="14.5" x14ac:dyDescent="0.35">
      <c r="A513" s="73"/>
      <c r="B513" s="74"/>
      <c r="C513" s="74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</row>
    <row r="514" spans="1:25" ht="14.5" x14ac:dyDescent="0.35">
      <c r="A514" s="73"/>
      <c r="B514" s="74"/>
      <c r="C514" s="74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</row>
    <row r="515" spans="1:25" ht="14.5" x14ac:dyDescent="0.35">
      <c r="A515" s="73"/>
      <c r="B515" s="74"/>
      <c r="C515" s="74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</row>
    <row r="516" spans="1:25" ht="14.5" x14ac:dyDescent="0.35">
      <c r="A516" s="73"/>
      <c r="B516" s="74"/>
      <c r="C516" s="74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</row>
    <row r="517" spans="1:25" ht="14.5" x14ac:dyDescent="0.35">
      <c r="A517" s="73"/>
      <c r="B517" s="74"/>
      <c r="C517" s="74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</row>
    <row r="518" spans="1:25" ht="14.5" x14ac:dyDescent="0.35">
      <c r="A518" s="73"/>
      <c r="B518" s="74"/>
      <c r="C518" s="74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</row>
    <row r="519" spans="1:25" ht="14.5" x14ac:dyDescent="0.35">
      <c r="A519" s="73"/>
      <c r="B519" s="74"/>
      <c r="C519" s="74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</row>
    <row r="520" spans="1:25" ht="14.5" x14ac:dyDescent="0.35">
      <c r="A520" s="73"/>
      <c r="B520" s="74"/>
      <c r="C520" s="74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</row>
    <row r="521" spans="1:25" ht="14.5" x14ac:dyDescent="0.35">
      <c r="A521" s="73"/>
      <c r="B521" s="74"/>
      <c r="C521" s="74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</row>
    <row r="522" spans="1:25" ht="14.5" x14ac:dyDescent="0.35">
      <c r="A522" s="73"/>
      <c r="B522" s="74"/>
      <c r="C522" s="74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</row>
    <row r="523" spans="1:25" ht="14.5" x14ac:dyDescent="0.35">
      <c r="A523" s="73"/>
      <c r="B523" s="74"/>
      <c r="C523" s="74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</row>
    <row r="524" spans="1:25" ht="14.5" x14ac:dyDescent="0.35">
      <c r="A524" s="73"/>
      <c r="B524" s="74"/>
      <c r="C524" s="74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</row>
    <row r="525" spans="1:25" ht="14.5" x14ac:dyDescent="0.35">
      <c r="A525" s="73"/>
      <c r="B525" s="74"/>
      <c r="C525" s="74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</row>
    <row r="526" spans="1:25" ht="14.5" x14ac:dyDescent="0.35">
      <c r="A526" s="73"/>
      <c r="B526" s="74"/>
      <c r="C526" s="74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</row>
    <row r="527" spans="1:25" ht="14.5" x14ac:dyDescent="0.35">
      <c r="A527" s="73"/>
      <c r="B527" s="74"/>
      <c r="C527" s="74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</row>
    <row r="528" spans="1:25" ht="14.5" x14ac:dyDescent="0.35">
      <c r="A528" s="73"/>
      <c r="B528" s="74"/>
      <c r="C528" s="74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</row>
    <row r="529" spans="1:25" ht="14.5" x14ac:dyDescent="0.35">
      <c r="A529" s="73"/>
      <c r="B529" s="74"/>
      <c r="C529" s="74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</row>
    <row r="530" spans="1:25" ht="14.5" x14ac:dyDescent="0.35">
      <c r="A530" s="73"/>
      <c r="B530" s="74"/>
      <c r="C530" s="74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</row>
    <row r="531" spans="1:25" ht="14.5" x14ac:dyDescent="0.35">
      <c r="A531" s="73"/>
      <c r="B531" s="74"/>
      <c r="C531" s="74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</row>
    <row r="532" spans="1:25" ht="14.5" x14ac:dyDescent="0.35">
      <c r="A532" s="73"/>
      <c r="B532" s="74"/>
      <c r="C532" s="74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</row>
    <row r="533" spans="1:25" ht="14.5" x14ac:dyDescent="0.35">
      <c r="A533" s="73"/>
      <c r="B533" s="74"/>
      <c r="C533" s="74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</row>
    <row r="534" spans="1:25" ht="14.5" x14ac:dyDescent="0.35">
      <c r="A534" s="73"/>
      <c r="B534" s="74"/>
      <c r="C534" s="74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</row>
    <row r="535" spans="1:25" ht="14.5" x14ac:dyDescent="0.35">
      <c r="A535" s="73"/>
      <c r="B535" s="74"/>
      <c r="C535" s="74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</row>
    <row r="536" spans="1:25" ht="14.5" x14ac:dyDescent="0.35">
      <c r="A536" s="73"/>
      <c r="B536" s="74"/>
      <c r="C536" s="74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</row>
    <row r="537" spans="1:25" ht="14.5" x14ac:dyDescent="0.35">
      <c r="A537" s="73"/>
      <c r="B537" s="74"/>
      <c r="C537" s="74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</row>
    <row r="538" spans="1:25" ht="14.5" x14ac:dyDescent="0.35">
      <c r="A538" s="73"/>
      <c r="B538" s="74"/>
      <c r="C538" s="74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</row>
    <row r="539" spans="1:25" ht="14.5" x14ac:dyDescent="0.35">
      <c r="A539" s="73"/>
      <c r="B539" s="74"/>
      <c r="C539" s="74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</row>
    <row r="540" spans="1:25" ht="14.5" x14ac:dyDescent="0.35">
      <c r="A540" s="73"/>
      <c r="B540" s="74"/>
      <c r="C540" s="74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</row>
    <row r="541" spans="1:25" ht="14.5" x14ac:dyDescent="0.35">
      <c r="A541" s="73"/>
      <c r="B541" s="74"/>
      <c r="C541" s="74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</row>
    <row r="542" spans="1:25" ht="14.5" x14ac:dyDescent="0.35">
      <c r="A542" s="73"/>
      <c r="B542" s="74"/>
      <c r="C542" s="74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</row>
    <row r="543" spans="1:25" ht="14.5" x14ac:dyDescent="0.35">
      <c r="A543" s="73"/>
      <c r="B543" s="74"/>
      <c r="C543" s="74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</row>
    <row r="544" spans="1:25" ht="14.5" x14ac:dyDescent="0.35">
      <c r="A544" s="73"/>
      <c r="B544" s="74"/>
      <c r="C544" s="74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</row>
    <row r="545" spans="1:25" ht="14.5" x14ac:dyDescent="0.35">
      <c r="A545" s="73"/>
      <c r="B545" s="74"/>
      <c r="C545" s="74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</row>
    <row r="546" spans="1:25" ht="14.5" x14ac:dyDescent="0.35">
      <c r="A546" s="73"/>
      <c r="B546" s="74"/>
      <c r="C546" s="74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</row>
    <row r="547" spans="1:25" ht="14.5" x14ac:dyDescent="0.35">
      <c r="A547" s="73"/>
      <c r="B547" s="74"/>
      <c r="C547" s="74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</row>
    <row r="548" spans="1:25" ht="14.5" x14ac:dyDescent="0.35">
      <c r="A548" s="73"/>
      <c r="B548" s="74"/>
      <c r="C548" s="74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</row>
    <row r="549" spans="1:25" ht="14.5" x14ac:dyDescent="0.35">
      <c r="A549" s="73"/>
      <c r="B549" s="74"/>
      <c r="C549" s="74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</row>
    <row r="550" spans="1:25" ht="14.5" x14ac:dyDescent="0.35">
      <c r="A550" s="73"/>
      <c r="B550" s="74"/>
      <c r="C550" s="74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</row>
    <row r="551" spans="1:25" ht="14.5" x14ac:dyDescent="0.35">
      <c r="A551" s="73"/>
      <c r="B551" s="74"/>
      <c r="C551" s="74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</row>
    <row r="552" spans="1:25" ht="14.5" x14ac:dyDescent="0.35">
      <c r="A552" s="73"/>
      <c r="B552" s="74"/>
      <c r="C552" s="74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</row>
    <row r="553" spans="1:25" ht="14.5" x14ac:dyDescent="0.35">
      <c r="A553" s="73"/>
      <c r="B553" s="74"/>
      <c r="C553" s="74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</row>
    <row r="554" spans="1:25" ht="14.5" x14ac:dyDescent="0.35">
      <c r="A554" s="73"/>
      <c r="B554" s="74"/>
      <c r="C554" s="74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</row>
    <row r="555" spans="1:25" ht="14.5" x14ac:dyDescent="0.35">
      <c r="A555" s="73"/>
      <c r="B555" s="74"/>
      <c r="C555" s="74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</row>
    <row r="556" spans="1:25" ht="14.5" x14ac:dyDescent="0.35">
      <c r="A556" s="73"/>
      <c r="B556" s="74"/>
      <c r="C556" s="74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</row>
    <row r="557" spans="1:25" ht="14.5" x14ac:dyDescent="0.35">
      <c r="A557" s="73"/>
      <c r="B557" s="74"/>
      <c r="C557" s="74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</row>
    <row r="558" spans="1:25" ht="14.5" x14ac:dyDescent="0.35">
      <c r="A558" s="73"/>
      <c r="B558" s="74"/>
      <c r="C558" s="74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</row>
    <row r="559" spans="1:25" ht="14.5" x14ac:dyDescent="0.35">
      <c r="A559" s="73"/>
      <c r="B559" s="74"/>
      <c r="C559" s="74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</row>
    <row r="560" spans="1:25" ht="14.5" x14ac:dyDescent="0.35">
      <c r="A560" s="73"/>
      <c r="B560" s="74"/>
      <c r="C560" s="74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</row>
    <row r="561" spans="1:25" ht="14.5" x14ac:dyDescent="0.35">
      <c r="A561" s="73"/>
      <c r="B561" s="74"/>
      <c r="C561" s="74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</row>
    <row r="562" spans="1:25" ht="14.5" x14ac:dyDescent="0.35">
      <c r="A562" s="73"/>
      <c r="B562" s="74"/>
      <c r="C562" s="74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</row>
    <row r="563" spans="1:25" ht="14.5" x14ac:dyDescent="0.35">
      <c r="A563" s="73"/>
      <c r="B563" s="74"/>
      <c r="C563" s="74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</row>
    <row r="564" spans="1:25" ht="14.5" x14ac:dyDescent="0.35">
      <c r="A564" s="73"/>
      <c r="B564" s="74"/>
      <c r="C564" s="74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</row>
    <row r="565" spans="1:25" ht="14.5" x14ac:dyDescent="0.35">
      <c r="A565" s="73"/>
      <c r="B565" s="74"/>
      <c r="C565" s="74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</row>
    <row r="566" spans="1:25" ht="14.5" x14ac:dyDescent="0.35">
      <c r="A566" s="73"/>
      <c r="B566" s="74"/>
      <c r="C566" s="74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</row>
    <row r="567" spans="1:25" ht="14.5" x14ac:dyDescent="0.35">
      <c r="A567" s="73"/>
      <c r="B567" s="74"/>
      <c r="C567" s="74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</row>
    <row r="568" spans="1:25" ht="14.5" x14ac:dyDescent="0.35">
      <c r="A568" s="73"/>
      <c r="B568" s="74"/>
      <c r="C568" s="74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</row>
    <row r="569" spans="1:25" ht="14.5" x14ac:dyDescent="0.35">
      <c r="A569" s="73"/>
      <c r="B569" s="74"/>
      <c r="C569" s="74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</row>
    <row r="570" spans="1:25" ht="14.5" x14ac:dyDescent="0.35">
      <c r="A570" s="73"/>
      <c r="B570" s="74"/>
      <c r="C570" s="74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</row>
    <row r="571" spans="1:25" ht="14.5" x14ac:dyDescent="0.35">
      <c r="A571" s="73"/>
      <c r="B571" s="74"/>
      <c r="C571" s="74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</row>
    <row r="572" spans="1:25" ht="14.5" x14ac:dyDescent="0.35">
      <c r="A572" s="73"/>
      <c r="B572" s="74"/>
      <c r="C572" s="74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</row>
    <row r="573" spans="1:25" ht="14.5" x14ac:dyDescent="0.35">
      <c r="A573" s="73"/>
      <c r="B573" s="74"/>
      <c r="C573" s="74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</row>
    <row r="574" spans="1:25" ht="14.5" x14ac:dyDescent="0.35">
      <c r="A574" s="73"/>
      <c r="B574" s="74"/>
      <c r="C574" s="74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</row>
    <row r="575" spans="1:25" ht="14.5" x14ac:dyDescent="0.35">
      <c r="A575" s="73"/>
      <c r="B575" s="74"/>
      <c r="C575" s="74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</row>
    <row r="576" spans="1:25" ht="14.5" x14ac:dyDescent="0.35">
      <c r="A576" s="73"/>
      <c r="B576" s="74"/>
      <c r="C576" s="74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</row>
    <row r="577" spans="1:25" ht="14.5" x14ac:dyDescent="0.35">
      <c r="A577" s="73"/>
      <c r="B577" s="74"/>
      <c r="C577" s="74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</row>
    <row r="578" spans="1:25" ht="14.5" x14ac:dyDescent="0.35">
      <c r="A578" s="73"/>
      <c r="B578" s="74"/>
      <c r="C578" s="74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</row>
    <row r="579" spans="1:25" ht="14.5" x14ac:dyDescent="0.35">
      <c r="A579" s="73"/>
      <c r="B579" s="74"/>
      <c r="C579" s="74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</row>
    <row r="580" spans="1:25" ht="14.5" x14ac:dyDescent="0.35">
      <c r="A580" s="73"/>
      <c r="B580" s="74"/>
      <c r="C580" s="74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</row>
    <row r="581" spans="1:25" ht="14.5" x14ac:dyDescent="0.35">
      <c r="A581" s="73"/>
      <c r="B581" s="74"/>
      <c r="C581" s="74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</row>
    <row r="582" spans="1:25" ht="14.5" x14ac:dyDescent="0.35">
      <c r="A582" s="73"/>
      <c r="B582" s="74"/>
      <c r="C582" s="74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</row>
    <row r="583" spans="1:25" ht="14.5" x14ac:dyDescent="0.35">
      <c r="A583" s="73"/>
      <c r="B583" s="74"/>
      <c r="C583" s="74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</row>
    <row r="584" spans="1:25" ht="14.5" x14ac:dyDescent="0.35">
      <c r="A584" s="73"/>
      <c r="B584" s="74"/>
      <c r="C584" s="74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</row>
    <row r="585" spans="1:25" ht="14.5" x14ac:dyDescent="0.35">
      <c r="A585" s="73"/>
      <c r="B585" s="74"/>
      <c r="C585" s="74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</row>
    <row r="586" spans="1:25" ht="14.5" x14ac:dyDescent="0.35">
      <c r="A586" s="73"/>
      <c r="B586" s="74"/>
      <c r="C586" s="74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</row>
    <row r="587" spans="1:25" ht="14.5" x14ac:dyDescent="0.35">
      <c r="A587" s="73"/>
      <c r="B587" s="74"/>
      <c r="C587" s="74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</row>
    <row r="588" spans="1:25" ht="14.5" x14ac:dyDescent="0.35">
      <c r="A588" s="73"/>
      <c r="B588" s="74"/>
      <c r="C588" s="74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</row>
    <row r="589" spans="1:25" ht="14.5" x14ac:dyDescent="0.35">
      <c r="A589" s="73"/>
      <c r="B589" s="74"/>
      <c r="C589" s="74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</row>
    <row r="590" spans="1:25" ht="14.5" x14ac:dyDescent="0.35">
      <c r="A590" s="73"/>
      <c r="B590" s="74"/>
      <c r="C590" s="74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</row>
    <row r="591" spans="1:25" ht="14.5" x14ac:dyDescent="0.35">
      <c r="A591" s="73"/>
      <c r="B591" s="74"/>
      <c r="C591" s="74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</row>
    <row r="592" spans="1:25" ht="14.5" x14ac:dyDescent="0.35">
      <c r="A592" s="73"/>
      <c r="B592" s="74"/>
      <c r="C592" s="74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</row>
    <row r="593" spans="1:25" ht="14.5" x14ac:dyDescent="0.35">
      <c r="A593" s="73"/>
      <c r="B593" s="74"/>
      <c r="C593" s="74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</row>
    <row r="594" spans="1:25" ht="14.5" x14ac:dyDescent="0.35">
      <c r="A594" s="73"/>
      <c r="B594" s="74"/>
      <c r="C594" s="74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</row>
    <row r="595" spans="1:25" ht="14.5" x14ac:dyDescent="0.35">
      <c r="A595" s="73"/>
      <c r="B595" s="74"/>
      <c r="C595" s="74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</row>
    <row r="596" spans="1:25" ht="14.5" x14ac:dyDescent="0.35">
      <c r="A596" s="73"/>
      <c r="B596" s="74"/>
      <c r="C596" s="74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</row>
    <row r="597" spans="1:25" ht="14.5" x14ac:dyDescent="0.35">
      <c r="A597" s="73"/>
      <c r="B597" s="74"/>
      <c r="C597" s="74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</row>
    <row r="598" spans="1:25" ht="14.5" x14ac:dyDescent="0.35">
      <c r="A598" s="73"/>
      <c r="B598" s="74"/>
      <c r="C598" s="74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</row>
    <row r="599" spans="1:25" ht="14.5" x14ac:dyDescent="0.35">
      <c r="A599" s="73"/>
      <c r="B599" s="74"/>
      <c r="C599" s="74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</row>
    <row r="600" spans="1:25" ht="14.5" x14ac:dyDescent="0.35">
      <c r="A600" s="73"/>
      <c r="B600" s="74"/>
      <c r="C600" s="74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</row>
    <row r="601" spans="1:25" ht="14.5" x14ac:dyDescent="0.35">
      <c r="A601" s="73"/>
      <c r="B601" s="74"/>
      <c r="C601" s="74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</row>
    <row r="602" spans="1:25" ht="14.5" x14ac:dyDescent="0.35">
      <c r="A602" s="73"/>
      <c r="B602" s="74"/>
      <c r="C602" s="74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</row>
    <row r="603" spans="1:25" ht="14.5" x14ac:dyDescent="0.35">
      <c r="A603" s="73"/>
      <c r="B603" s="74"/>
      <c r="C603" s="74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</row>
    <row r="604" spans="1:25" ht="14.5" x14ac:dyDescent="0.35">
      <c r="A604" s="73"/>
      <c r="B604" s="74"/>
      <c r="C604" s="74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</row>
    <row r="605" spans="1:25" ht="14.5" x14ac:dyDescent="0.35">
      <c r="A605" s="73"/>
      <c r="B605" s="74"/>
      <c r="C605" s="74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</row>
    <row r="606" spans="1:25" ht="14.5" x14ac:dyDescent="0.35">
      <c r="A606" s="73"/>
      <c r="B606" s="74"/>
      <c r="C606" s="74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</row>
    <row r="607" spans="1:25" ht="14.5" x14ac:dyDescent="0.35">
      <c r="A607" s="73"/>
      <c r="B607" s="74"/>
      <c r="C607" s="74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</row>
    <row r="608" spans="1:25" ht="14.5" x14ac:dyDescent="0.35">
      <c r="A608" s="73"/>
      <c r="B608" s="74"/>
      <c r="C608" s="74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</row>
    <row r="609" spans="1:25" ht="14.5" x14ac:dyDescent="0.35">
      <c r="A609" s="73"/>
      <c r="B609" s="74"/>
      <c r="C609" s="74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</row>
    <row r="610" spans="1:25" ht="14.5" x14ac:dyDescent="0.35">
      <c r="A610" s="73"/>
      <c r="B610" s="74"/>
      <c r="C610" s="74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</row>
    <row r="611" spans="1:25" ht="14.5" x14ac:dyDescent="0.35">
      <c r="A611" s="73"/>
      <c r="B611" s="74"/>
      <c r="C611" s="74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</row>
    <row r="612" spans="1:25" ht="14.5" x14ac:dyDescent="0.35">
      <c r="A612" s="73"/>
      <c r="B612" s="74"/>
      <c r="C612" s="74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</row>
    <row r="613" spans="1:25" ht="14.5" x14ac:dyDescent="0.35">
      <c r="A613" s="73"/>
      <c r="B613" s="74"/>
      <c r="C613" s="74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</row>
    <row r="614" spans="1:25" ht="14.5" x14ac:dyDescent="0.35">
      <c r="A614" s="73"/>
      <c r="B614" s="74"/>
      <c r="C614" s="74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</row>
    <row r="615" spans="1:25" ht="14.5" x14ac:dyDescent="0.35">
      <c r="A615" s="73"/>
      <c r="B615" s="74"/>
      <c r="C615" s="74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</row>
    <row r="616" spans="1:25" ht="14.5" x14ac:dyDescent="0.35">
      <c r="A616" s="73"/>
      <c r="B616" s="74"/>
      <c r="C616" s="74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</row>
    <row r="617" spans="1:25" ht="14.5" x14ac:dyDescent="0.35">
      <c r="A617" s="73"/>
      <c r="B617" s="74"/>
      <c r="C617" s="74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</row>
    <row r="618" spans="1:25" ht="14.5" x14ac:dyDescent="0.35">
      <c r="A618" s="73"/>
      <c r="B618" s="74"/>
      <c r="C618" s="74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</row>
    <row r="619" spans="1:25" ht="14.5" x14ac:dyDescent="0.35">
      <c r="A619" s="73"/>
      <c r="B619" s="74"/>
      <c r="C619" s="74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</row>
    <row r="620" spans="1:25" ht="14.5" x14ac:dyDescent="0.35">
      <c r="A620" s="73"/>
      <c r="B620" s="74"/>
      <c r="C620" s="74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</row>
    <row r="621" spans="1:25" ht="14.5" x14ac:dyDescent="0.35">
      <c r="A621" s="73"/>
      <c r="B621" s="74"/>
      <c r="C621" s="74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</row>
    <row r="622" spans="1:25" ht="14.5" x14ac:dyDescent="0.35">
      <c r="A622" s="73"/>
      <c r="B622" s="74"/>
      <c r="C622" s="74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</row>
    <row r="623" spans="1:25" ht="14.5" x14ac:dyDescent="0.35">
      <c r="A623" s="73"/>
      <c r="B623" s="74"/>
      <c r="C623" s="74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</row>
    <row r="624" spans="1:25" ht="14.5" x14ac:dyDescent="0.35">
      <c r="A624" s="73"/>
      <c r="B624" s="74"/>
      <c r="C624" s="74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</row>
    <row r="625" spans="1:25" ht="14.5" x14ac:dyDescent="0.35">
      <c r="A625" s="73"/>
      <c r="B625" s="74"/>
      <c r="C625" s="74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</row>
    <row r="626" spans="1:25" ht="14.5" x14ac:dyDescent="0.35">
      <c r="A626" s="73"/>
      <c r="B626" s="74"/>
      <c r="C626" s="74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</row>
    <row r="627" spans="1:25" ht="14.5" x14ac:dyDescent="0.35">
      <c r="A627" s="73"/>
      <c r="B627" s="74"/>
      <c r="C627" s="74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</row>
    <row r="628" spans="1:25" ht="14.5" x14ac:dyDescent="0.35">
      <c r="A628" s="73"/>
      <c r="B628" s="74"/>
      <c r="C628" s="74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</row>
    <row r="629" spans="1:25" ht="14.5" x14ac:dyDescent="0.35">
      <c r="A629" s="73"/>
      <c r="B629" s="74"/>
      <c r="C629" s="74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</row>
    <row r="630" spans="1:25" ht="14.5" x14ac:dyDescent="0.35">
      <c r="A630" s="73"/>
      <c r="B630" s="74"/>
      <c r="C630" s="74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</row>
    <row r="631" spans="1:25" ht="14.5" x14ac:dyDescent="0.35">
      <c r="A631" s="73"/>
      <c r="B631" s="74"/>
      <c r="C631" s="74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</row>
    <row r="632" spans="1:25" ht="14.5" x14ac:dyDescent="0.35">
      <c r="A632" s="73"/>
      <c r="B632" s="74"/>
      <c r="C632" s="74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</row>
    <row r="633" spans="1:25" ht="14.5" x14ac:dyDescent="0.35">
      <c r="A633" s="73"/>
      <c r="B633" s="74"/>
      <c r="C633" s="74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</row>
    <row r="634" spans="1:25" ht="14.5" x14ac:dyDescent="0.35">
      <c r="A634" s="73"/>
      <c r="B634" s="74"/>
      <c r="C634" s="74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</row>
    <row r="635" spans="1:25" ht="14.5" x14ac:dyDescent="0.35">
      <c r="A635" s="73"/>
      <c r="B635" s="74"/>
      <c r="C635" s="74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</row>
    <row r="636" spans="1:25" ht="14.5" x14ac:dyDescent="0.35">
      <c r="A636" s="73"/>
      <c r="B636" s="74"/>
      <c r="C636" s="74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</row>
    <row r="637" spans="1:25" ht="14.5" x14ac:dyDescent="0.35">
      <c r="A637" s="73"/>
      <c r="B637" s="74"/>
      <c r="C637" s="74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</row>
    <row r="638" spans="1:25" ht="14.5" x14ac:dyDescent="0.35">
      <c r="A638" s="73"/>
      <c r="B638" s="74"/>
      <c r="C638" s="74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</row>
    <row r="639" spans="1:25" ht="14.5" x14ac:dyDescent="0.35">
      <c r="A639" s="73"/>
      <c r="B639" s="74"/>
      <c r="C639" s="74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</row>
    <row r="640" spans="1:25" ht="14.5" x14ac:dyDescent="0.35">
      <c r="A640" s="73"/>
      <c r="B640" s="74"/>
      <c r="C640" s="74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</row>
    <row r="641" spans="1:25" ht="14.5" x14ac:dyDescent="0.35">
      <c r="A641" s="73"/>
      <c r="B641" s="74"/>
      <c r="C641" s="74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</row>
    <row r="642" spans="1:25" ht="14.5" x14ac:dyDescent="0.35">
      <c r="A642" s="73"/>
      <c r="B642" s="74"/>
      <c r="C642" s="74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</row>
    <row r="643" spans="1:25" ht="14.5" x14ac:dyDescent="0.35">
      <c r="A643" s="73"/>
      <c r="B643" s="74"/>
      <c r="C643" s="74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</row>
    <row r="644" spans="1:25" ht="14.5" x14ac:dyDescent="0.35">
      <c r="A644" s="73"/>
      <c r="B644" s="74"/>
      <c r="C644" s="74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</row>
    <row r="645" spans="1:25" ht="14.5" x14ac:dyDescent="0.35">
      <c r="A645" s="73"/>
      <c r="B645" s="74"/>
      <c r="C645" s="74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</row>
    <row r="646" spans="1:25" ht="14.5" x14ac:dyDescent="0.35">
      <c r="A646" s="73"/>
      <c r="B646" s="74"/>
      <c r="C646" s="74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</row>
    <row r="647" spans="1:25" ht="14.5" x14ac:dyDescent="0.35">
      <c r="A647" s="73"/>
      <c r="B647" s="74"/>
      <c r="C647" s="74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</row>
    <row r="648" spans="1:25" ht="14.5" x14ac:dyDescent="0.35">
      <c r="A648" s="73"/>
      <c r="B648" s="74"/>
      <c r="C648" s="74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</row>
    <row r="649" spans="1:25" ht="14.5" x14ac:dyDescent="0.35">
      <c r="A649" s="73"/>
      <c r="B649" s="74"/>
      <c r="C649" s="74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</row>
    <row r="650" spans="1:25" ht="14.5" x14ac:dyDescent="0.35">
      <c r="A650" s="73"/>
      <c r="B650" s="74"/>
      <c r="C650" s="74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</row>
    <row r="651" spans="1:25" ht="14.5" x14ac:dyDescent="0.35">
      <c r="A651" s="73"/>
      <c r="B651" s="74"/>
      <c r="C651" s="74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</row>
    <row r="652" spans="1:25" ht="14.5" x14ac:dyDescent="0.35">
      <c r="A652" s="73"/>
      <c r="B652" s="74"/>
      <c r="C652" s="74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</row>
    <row r="653" spans="1:25" ht="14.5" x14ac:dyDescent="0.35">
      <c r="A653" s="73"/>
      <c r="B653" s="74"/>
      <c r="C653" s="74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</row>
    <row r="654" spans="1:25" ht="14.5" x14ac:dyDescent="0.35">
      <c r="A654" s="73"/>
      <c r="B654" s="74"/>
      <c r="C654" s="74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</row>
    <row r="655" spans="1:25" ht="14.5" x14ac:dyDescent="0.35">
      <c r="A655" s="73"/>
      <c r="B655" s="74"/>
      <c r="C655" s="74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</row>
    <row r="656" spans="1:25" ht="14.5" x14ac:dyDescent="0.35">
      <c r="A656" s="73"/>
      <c r="B656" s="74"/>
      <c r="C656" s="74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</row>
    <row r="657" spans="1:25" ht="14.5" x14ac:dyDescent="0.35">
      <c r="A657" s="73"/>
      <c r="B657" s="74"/>
      <c r="C657" s="74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</row>
    <row r="658" spans="1:25" ht="14.5" x14ac:dyDescent="0.35">
      <c r="A658" s="73"/>
      <c r="B658" s="74"/>
      <c r="C658" s="74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</row>
    <row r="659" spans="1:25" ht="14.5" x14ac:dyDescent="0.35">
      <c r="A659" s="73"/>
      <c r="B659" s="74"/>
      <c r="C659" s="74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</row>
    <row r="660" spans="1:25" ht="14.5" x14ac:dyDescent="0.35">
      <c r="A660" s="73"/>
      <c r="B660" s="74"/>
      <c r="C660" s="74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</row>
    <row r="661" spans="1:25" ht="14.5" x14ac:dyDescent="0.35">
      <c r="A661" s="73"/>
      <c r="B661" s="74"/>
      <c r="C661" s="74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</row>
    <row r="662" spans="1:25" ht="14.5" x14ac:dyDescent="0.35">
      <c r="A662" s="73"/>
      <c r="B662" s="74"/>
      <c r="C662" s="74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</row>
    <row r="663" spans="1:25" ht="14.5" x14ac:dyDescent="0.35">
      <c r="A663" s="73"/>
      <c r="B663" s="74"/>
      <c r="C663" s="74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</row>
    <row r="664" spans="1:25" ht="14.5" x14ac:dyDescent="0.35">
      <c r="A664" s="73"/>
      <c r="B664" s="74"/>
      <c r="C664" s="74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</row>
    <row r="665" spans="1:25" ht="14.5" x14ac:dyDescent="0.35">
      <c r="A665" s="73"/>
      <c r="B665" s="74"/>
      <c r="C665" s="74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</row>
    <row r="666" spans="1:25" ht="14.5" x14ac:dyDescent="0.35">
      <c r="A666" s="73"/>
      <c r="B666" s="74"/>
      <c r="C666" s="74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</row>
    <row r="667" spans="1:25" ht="14.5" x14ac:dyDescent="0.35">
      <c r="A667" s="73"/>
      <c r="B667" s="74"/>
      <c r="C667" s="74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</row>
    <row r="668" spans="1:25" ht="14.5" x14ac:dyDescent="0.35">
      <c r="A668" s="73"/>
      <c r="B668" s="74"/>
      <c r="C668" s="74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</row>
    <row r="669" spans="1:25" ht="14.5" x14ac:dyDescent="0.35">
      <c r="A669" s="73"/>
      <c r="B669" s="74"/>
      <c r="C669" s="74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</row>
    <row r="670" spans="1:25" ht="14.5" x14ac:dyDescent="0.35">
      <c r="A670" s="73"/>
      <c r="B670" s="74"/>
      <c r="C670" s="74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</row>
    <row r="671" spans="1:25" ht="14.5" x14ac:dyDescent="0.35">
      <c r="A671" s="73"/>
      <c r="B671" s="74"/>
      <c r="C671" s="74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</row>
    <row r="672" spans="1:25" ht="14.5" x14ac:dyDescent="0.35">
      <c r="A672" s="73"/>
      <c r="B672" s="74"/>
      <c r="C672" s="74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</row>
    <row r="673" spans="1:25" ht="14.5" x14ac:dyDescent="0.35">
      <c r="A673" s="73"/>
      <c r="B673" s="74"/>
      <c r="C673" s="74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</row>
    <row r="674" spans="1:25" ht="14.5" x14ac:dyDescent="0.35">
      <c r="A674" s="73"/>
      <c r="B674" s="74"/>
      <c r="C674" s="74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</row>
    <row r="675" spans="1:25" ht="14.5" x14ac:dyDescent="0.35">
      <c r="A675" s="73"/>
      <c r="B675" s="74"/>
      <c r="C675" s="74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</row>
    <row r="676" spans="1:25" ht="14.5" x14ac:dyDescent="0.35">
      <c r="A676" s="73"/>
      <c r="B676" s="74"/>
      <c r="C676" s="74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</row>
    <row r="677" spans="1:25" ht="14.5" x14ac:dyDescent="0.35">
      <c r="A677" s="73"/>
      <c r="B677" s="74"/>
      <c r="C677" s="74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</row>
    <row r="678" spans="1:25" ht="14.5" x14ac:dyDescent="0.35">
      <c r="A678" s="73"/>
      <c r="B678" s="74"/>
      <c r="C678" s="74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</row>
    <row r="679" spans="1:25" ht="14.5" x14ac:dyDescent="0.35">
      <c r="A679" s="73"/>
      <c r="B679" s="74"/>
      <c r="C679" s="74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</row>
    <row r="680" spans="1:25" ht="14.5" x14ac:dyDescent="0.35">
      <c r="A680" s="73"/>
      <c r="B680" s="74"/>
      <c r="C680" s="74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</row>
    <row r="681" spans="1:25" ht="14.5" x14ac:dyDescent="0.35">
      <c r="A681" s="73"/>
      <c r="B681" s="74"/>
      <c r="C681" s="74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</row>
    <row r="682" spans="1:25" ht="14.5" x14ac:dyDescent="0.35">
      <c r="A682" s="73"/>
      <c r="B682" s="74"/>
      <c r="C682" s="74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</row>
    <row r="683" spans="1:25" ht="14.5" x14ac:dyDescent="0.35">
      <c r="A683" s="73"/>
      <c r="B683" s="74"/>
      <c r="C683" s="74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</row>
    <row r="684" spans="1:25" ht="14.5" x14ac:dyDescent="0.35">
      <c r="A684" s="73"/>
      <c r="B684" s="74"/>
      <c r="C684" s="74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</row>
    <row r="685" spans="1:25" ht="14.5" x14ac:dyDescent="0.35">
      <c r="A685" s="73"/>
      <c r="B685" s="74"/>
      <c r="C685" s="74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</row>
    <row r="686" spans="1:25" ht="14.5" x14ac:dyDescent="0.35">
      <c r="A686" s="73"/>
      <c r="B686" s="74"/>
      <c r="C686" s="74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</row>
    <row r="687" spans="1:25" ht="14.5" x14ac:dyDescent="0.35">
      <c r="A687" s="73"/>
      <c r="B687" s="74"/>
      <c r="C687" s="74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</row>
    <row r="688" spans="1:25" ht="14.5" x14ac:dyDescent="0.35">
      <c r="A688" s="73"/>
      <c r="B688" s="74"/>
      <c r="C688" s="74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</row>
    <row r="689" spans="1:25" ht="14.5" x14ac:dyDescent="0.35">
      <c r="A689" s="73"/>
      <c r="B689" s="74"/>
      <c r="C689" s="74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</row>
    <row r="690" spans="1:25" ht="14.5" x14ac:dyDescent="0.35">
      <c r="A690" s="73"/>
      <c r="B690" s="74"/>
      <c r="C690" s="74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</row>
    <row r="691" spans="1:25" ht="14.5" x14ac:dyDescent="0.35">
      <c r="A691" s="73"/>
      <c r="B691" s="74"/>
      <c r="C691" s="74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</row>
    <row r="692" spans="1:25" ht="14.5" x14ac:dyDescent="0.35">
      <c r="A692" s="73"/>
      <c r="B692" s="74"/>
      <c r="C692" s="74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</row>
    <row r="693" spans="1:25" ht="14.5" x14ac:dyDescent="0.35">
      <c r="A693" s="73"/>
      <c r="B693" s="74"/>
      <c r="C693" s="74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</row>
    <row r="694" spans="1:25" ht="14.5" x14ac:dyDescent="0.35">
      <c r="A694" s="73"/>
      <c r="B694" s="74"/>
      <c r="C694" s="74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</row>
    <row r="695" spans="1:25" ht="14.5" x14ac:dyDescent="0.35">
      <c r="A695" s="73"/>
      <c r="B695" s="74"/>
      <c r="C695" s="74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</row>
    <row r="696" spans="1:25" ht="14.5" x14ac:dyDescent="0.35">
      <c r="A696" s="73"/>
      <c r="B696" s="74"/>
      <c r="C696" s="74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</row>
    <row r="697" spans="1:25" ht="14.5" x14ac:dyDescent="0.35">
      <c r="A697" s="73"/>
      <c r="B697" s="74"/>
      <c r="C697" s="74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</row>
    <row r="698" spans="1:25" ht="14.5" x14ac:dyDescent="0.35">
      <c r="A698" s="73"/>
      <c r="B698" s="74"/>
      <c r="C698" s="74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</row>
    <row r="699" spans="1:25" ht="14.5" x14ac:dyDescent="0.35">
      <c r="A699" s="73"/>
      <c r="B699" s="74"/>
      <c r="C699" s="74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</row>
    <row r="700" spans="1:25" ht="14.5" x14ac:dyDescent="0.35">
      <c r="A700" s="73"/>
      <c r="B700" s="74"/>
      <c r="C700" s="74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</row>
    <row r="701" spans="1:25" ht="14.5" x14ac:dyDescent="0.35">
      <c r="A701" s="73"/>
      <c r="B701" s="74"/>
      <c r="C701" s="74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</row>
    <row r="702" spans="1:25" ht="14.5" x14ac:dyDescent="0.35">
      <c r="A702" s="73"/>
      <c r="B702" s="74"/>
      <c r="C702" s="74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</row>
    <row r="703" spans="1:25" ht="14.5" x14ac:dyDescent="0.35">
      <c r="A703" s="73"/>
      <c r="B703" s="74"/>
      <c r="C703" s="74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</row>
    <row r="704" spans="1:25" ht="14.5" x14ac:dyDescent="0.35">
      <c r="A704" s="73"/>
      <c r="B704" s="74"/>
      <c r="C704" s="74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</row>
    <row r="705" spans="1:25" ht="14.5" x14ac:dyDescent="0.35">
      <c r="A705" s="73"/>
      <c r="B705" s="74"/>
      <c r="C705" s="74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</row>
    <row r="706" spans="1:25" ht="14.5" x14ac:dyDescent="0.35">
      <c r="A706" s="73"/>
      <c r="B706" s="74"/>
      <c r="C706" s="74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</row>
    <row r="707" spans="1:25" ht="14.5" x14ac:dyDescent="0.35">
      <c r="A707" s="73"/>
      <c r="B707" s="74"/>
      <c r="C707" s="74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</row>
    <row r="708" spans="1:25" ht="14.5" x14ac:dyDescent="0.35">
      <c r="A708" s="73"/>
      <c r="B708" s="74"/>
      <c r="C708" s="74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</row>
    <row r="709" spans="1:25" ht="14.5" x14ac:dyDescent="0.35">
      <c r="A709" s="73"/>
      <c r="B709" s="74"/>
      <c r="C709" s="74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</row>
    <row r="710" spans="1:25" ht="14.5" x14ac:dyDescent="0.35">
      <c r="A710" s="73"/>
      <c r="B710" s="74"/>
      <c r="C710" s="74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</row>
    <row r="711" spans="1:25" ht="14.5" x14ac:dyDescent="0.35">
      <c r="A711" s="73"/>
      <c r="B711" s="74"/>
      <c r="C711" s="74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</row>
    <row r="712" spans="1:25" ht="14.5" x14ac:dyDescent="0.35">
      <c r="A712" s="73"/>
      <c r="B712" s="74"/>
      <c r="C712" s="74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</row>
    <row r="713" spans="1:25" ht="14.5" x14ac:dyDescent="0.35">
      <c r="A713" s="73"/>
      <c r="B713" s="74"/>
      <c r="C713" s="74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</row>
    <row r="714" spans="1:25" ht="14.5" x14ac:dyDescent="0.35">
      <c r="A714" s="73"/>
      <c r="B714" s="74"/>
      <c r="C714" s="74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</row>
    <row r="715" spans="1:25" ht="14.5" x14ac:dyDescent="0.35">
      <c r="A715" s="73"/>
      <c r="B715" s="74"/>
      <c r="C715" s="74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</row>
    <row r="716" spans="1:25" ht="14.5" x14ac:dyDescent="0.35">
      <c r="A716" s="73"/>
      <c r="B716" s="74"/>
      <c r="C716" s="74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</row>
    <row r="717" spans="1:25" ht="14.5" x14ac:dyDescent="0.35">
      <c r="A717" s="73"/>
      <c r="B717" s="74"/>
      <c r="C717" s="74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</row>
    <row r="718" spans="1:25" ht="14.5" x14ac:dyDescent="0.35">
      <c r="A718" s="73"/>
      <c r="B718" s="74"/>
      <c r="C718" s="74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</row>
    <row r="719" spans="1:25" ht="14.5" x14ac:dyDescent="0.35">
      <c r="A719" s="73"/>
      <c r="B719" s="74"/>
      <c r="C719" s="74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</row>
    <row r="720" spans="1:25" ht="14.5" x14ac:dyDescent="0.35">
      <c r="A720" s="73"/>
      <c r="B720" s="74"/>
      <c r="C720" s="74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</row>
    <row r="721" spans="1:25" ht="14.5" x14ac:dyDescent="0.35">
      <c r="A721" s="73"/>
      <c r="B721" s="74"/>
      <c r="C721" s="74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</row>
    <row r="722" spans="1:25" ht="14.5" x14ac:dyDescent="0.35">
      <c r="A722" s="73"/>
      <c r="B722" s="74"/>
      <c r="C722" s="74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</row>
    <row r="723" spans="1:25" ht="14.5" x14ac:dyDescent="0.35">
      <c r="A723" s="73"/>
      <c r="B723" s="74"/>
      <c r="C723" s="74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</row>
    <row r="724" spans="1:25" ht="14.5" x14ac:dyDescent="0.35">
      <c r="A724" s="73"/>
      <c r="B724" s="74"/>
      <c r="C724" s="74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</row>
    <row r="725" spans="1:25" ht="14.5" x14ac:dyDescent="0.35">
      <c r="A725" s="73"/>
      <c r="B725" s="74"/>
      <c r="C725" s="74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</row>
    <row r="726" spans="1:25" ht="14.5" x14ac:dyDescent="0.35">
      <c r="A726" s="73"/>
      <c r="B726" s="74"/>
      <c r="C726" s="74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</row>
    <row r="727" spans="1:25" ht="14.5" x14ac:dyDescent="0.35">
      <c r="A727" s="73"/>
      <c r="B727" s="74"/>
      <c r="C727" s="74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</row>
    <row r="728" spans="1:25" ht="14.5" x14ac:dyDescent="0.35">
      <c r="A728" s="73"/>
      <c r="B728" s="74"/>
      <c r="C728" s="74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</row>
    <row r="729" spans="1:25" ht="14.5" x14ac:dyDescent="0.35">
      <c r="A729" s="73"/>
      <c r="B729" s="74"/>
      <c r="C729" s="74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</row>
    <row r="730" spans="1:25" ht="14.5" x14ac:dyDescent="0.35">
      <c r="A730" s="73"/>
      <c r="B730" s="74"/>
      <c r="C730" s="74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</row>
    <row r="731" spans="1:25" ht="14.5" x14ac:dyDescent="0.35">
      <c r="A731" s="73"/>
      <c r="B731" s="74"/>
      <c r="C731" s="74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</row>
    <row r="732" spans="1:25" ht="14.5" x14ac:dyDescent="0.35">
      <c r="A732" s="73"/>
      <c r="B732" s="74"/>
      <c r="C732" s="74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</row>
    <row r="733" spans="1:25" ht="14.5" x14ac:dyDescent="0.35">
      <c r="A733" s="73"/>
      <c r="B733" s="74"/>
      <c r="C733" s="74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</row>
    <row r="734" spans="1:25" ht="14.5" x14ac:dyDescent="0.35">
      <c r="A734" s="73"/>
      <c r="B734" s="74"/>
      <c r="C734" s="74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</row>
    <row r="735" spans="1:25" ht="14.5" x14ac:dyDescent="0.35">
      <c r="A735" s="73"/>
      <c r="B735" s="74"/>
      <c r="C735" s="74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</row>
    <row r="736" spans="1:25" ht="14.5" x14ac:dyDescent="0.35">
      <c r="A736" s="73"/>
      <c r="B736" s="74"/>
      <c r="C736" s="74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</row>
    <row r="737" spans="1:25" ht="14.5" x14ac:dyDescent="0.35">
      <c r="A737" s="73"/>
      <c r="B737" s="74"/>
      <c r="C737" s="74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</row>
    <row r="738" spans="1:25" ht="14.5" x14ac:dyDescent="0.35">
      <c r="A738" s="73"/>
      <c r="B738" s="74"/>
      <c r="C738" s="74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</row>
    <row r="739" spans="1:25" ht="14.5" x14ac:dyDescent="0.35">
      <c r="A739" s="73"/>
      <c r="B739" s="74"/>
      <c r="C739" s="74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</row>
    <row r="740" spans="1:25" ht="14.5" x14ac:dyDescent="0.35">
      <c r="A740" s="73"/>
      <c r="B740" s="74"/>
      <c r="C740" s="74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</row>
    <row r="741" spans="1:25" ht="14.5" x14ac:dyDescent="0.35">
      <c r="A741" s="73"/>
      <c r="B741" s="74"/>
      <c r="C741" s="74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</row>
    <row r="742" spans="1:25" ht="14.5" x14ac:dyDescent="0.35">
      <c r="A742" s="73"/>
      <c r="B742" s="74"/>
      <c r="C742" s="74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</row>
    <row r="743" spans="1:25" ht="14.5" x14ac:dyDescent="0.35">
      <c r="A743" s="73"/>
      <c r="B743" s="74"/>
      <c r="C743" s="74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</row>
    <row r="744" spans="1:25" ht="14.5" x14ac:dyDescent="0.35">
      <c r="A744" s="73"/>
      <c r="B744" s="74"/>
      <c r="C744" s="74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</row>
    <row r="745" spans="1:25" ht="14.5" x14ac:dyDescent="0.35">
      <c r="A745" s="73"/>
      <c r="B745" s="74"/>
      <c r="C745" s="74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</row>
    <row r="746" spans="1:25" ht="14.5" x14ac:dyDescent="0.35">
      <c r="A746" s="73"/>
      <c r="B746" s="74"/>
      <c r="C746" s="74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</row>
    <row r="747" spans="1:25" ht="14.5" x14ac:dyDescent="0.35">
      <c r="A747" s="73"/>
      <c r="B747" s="74"/>
      <c r="C747" s="74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</row>
    <row r="748" spans="1:25" ht="14.5" x14ac:dyDescent="0.35">
      <c r="A748" s="73"/>
      <c r="B748" s="74"/>
      <c r="C748" s="74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</row>
    <row r="749" spans="1:25" ht="14.5" x14ac:dyDescent="0.35">
      <c r="A749" s="73"/>
      <c r="B749" s="74"/>
      <c r="C749" s="74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</row>
    <row r="750" spans="1:25" ht="14.5" x14ac:dyDescent="0.35">
      <c r="A750" s="73"/>
      <c r="B750" s="74"/>
      <c r="C750" s="74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</row>
    <row r="751" spans="1:25" ht="14.5" x14ac:dyDescent="0.35">
      <c r="A751" s="73"/>
      <c r="B751" s="74"/>
      <c r="C751" s="74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</row>
    <row r="752" spans="1:25" ht="14.5" x14ac:dyDescent="0.35">
      <c r="A752" s="73"/>
      <c r="B752" s="74"/>
      <c r="C752" s="74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</row>
    <row r="753" spans="1:25" ht="14.5" x14ac:dyDescent="0.35">
      <c r="A753" s="73"/>
      <c r="B753" s="74"/>
      <c r="C753" s="74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</row>
    <row r="754" spans="1:25" ht="14.5" x14ac:dyDescent="0.35">
      <c r="A754" s="73"/>
      <c r="B754" s="74"/>
      <c r="C754" s="74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</row>
    <row r="755" spans="1:25" ht="14.5" x14ac:dyDescent="0.35">
      <c r="A755" s="73"/>
      <c r="B755" s="74"/>
      <c r="C755" s="74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</row>
    <row r="756" spans="1:25" ht="14.5" x14ac:dyDescent="0.35">
      <c r="A756" s="73"/>
      <c r="B756" s="74"/>
      <c r="C756" s="74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</row>
    <row r="757" spans="1:25" ht="14.5" x14ac:dyDescent="0.35">
      <c r="A757" s="73"/>
      <c r="B757" s="74"/>
      <c r="C757" s="74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</row>
    <row r="758" spans="1:25" ht="14.5" x14ac:dyDescent="0.35">
      <c r="A758" s="73"/>
      <c r="B758" s="74"/>
      <c r="C758" s="74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</row>
    <row r="759" spans="1:25" ht="14.5" x14ac:dyDescent="0.35">
      <c r="A759" s="73"/>
      <c r="B759" s="74"/>
      <c r="C759" s="74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</row>
    <row r="760" spans="1:25" ht="14.5" x14ac:dyDescent="0.35">
      <c r="A760" s="73"/>
      <c r="B760" s="74"/>
      <c r="C760" s="74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</row>
    <row r="761" spans="1:25" ht="14.5" x14ac:dyDescent="0.35">
      <c r="A761" s="73"/>
      <c r="B761" s="74"/>
      <c r="C761" s="74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</row>
    <row r="762" spans="1:25" ht="14.5" x14ac:dyDescent="0.35">
      <c r="A762" s="73"/>
      <c r="B762" s="74"/>
      <c r="C762" s="74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</row>
    <row r="763" spans="1:25" ht="14.5" x14ac:dyDescent="0.35">
      <c r="A763" s="73"/>
      <c r="B763" s="74"/>
      <c r="C763" s="74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</row>
    <row r="764" spans="1:25" ht="14.5" x14ac:dyDescent="0.35">
      <c r="A764" s="73"/>
      <c r="B764" s="74"/>
      <c r="C764" s="74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</row>
    <row r="765" spans="1:25" ht="14.5" x14ac:dyDescent="0.35">
      <c r="A765" s="73"/>
      <c r="B765" s="74"/>
      <c r="C765" s="74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</row>
    <row r="766" spans="1:25" ht="14.5" x14ac:dyDescent="0.35">
      <c r="A766" s="73"/>
      <c r="B766" s="74"/>
      <c r="C766" s="74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</row>
    <row r="767" spans="1:25" ht="14.5" x14ac:dyDescent="0.35">
      <c r="A767" s="73"/>
      <c r="B767" s="74"/>
      <c r="C767" s="74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</row>
    <row r="768" spans="1:25" ht="14.5" x14ac:dyDescent="0.35">
      <c r="A768" s="73"/>
      <c r="B768" s="74"/>
      <c r="C768" s="74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</row>
    <row r="769" spans="1:25" ht="14.5" x14ac:dyDescent="0.35">
      <c r="A769" s="73"/>
      <c r="B769" s="74"/>
      <c r="C769" s="74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</row>
    <row r="770" spans="1:25" ht="14.5" x14ac:dyDescent="0.35">
      <c r="A770" s="73"/>
      <c r="B770" s="74"/>
      <c r="C770" s="74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</row>
    <row r="771" spans="1:25" ht="14.5" x14ac:dyDescent="0.35">
      <c r="A771" s="73"/>
      <c r="B771" s="74"/>
      <c r="C771" s="74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</row>
    <row r="772" spans="1:25" ht="14.5" x14ac:dyDescent="0.35">
      <c r="A772" s="73"/>
      <c r="B772" s="74"/>
      <c r="C772" s="74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</row>
    <row r="773" spans="1:25" ht="14.5" x14ac:dyDescent="0.35">
      <c r="A773" s="73"/>
      <c r="B773" s="74"/>
      <c r="C773" s="74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</row>
    <row r="774" spans="1:25" ht="14.5" x14ac:dyDescent="0.35">
      <c r="A774" s="73"/>
      <c r="B774" s="74"/>
      <c r="C774" s="74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</row>
    <row r="775" spans="1:25" ht="14.5" x14ac:dyDescent="0.35">
      <c r="A775" s="73"/>
      <c r="B775" s="74"/>
      <c r="C775" s="74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</row>
    <row r="776" spans="1:25" ht="14.5" x14ac:dyDescent="0.35">
      <c r="A776" s="73"/>
      <c r="B776" s="74"/>
      <c r="C776" s="74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</row>
    <row r="777" spans="1:25" ht="14.5" x14ac:dyDescent="0.35">
      <c r="A777" s="73"/>
      <c r="B777" s="74"/>
      <c r="C777" s="74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</row>
    <row r="778" spans="1:25" ht="14.5" x14ac:dyDescent="0.35">
      <c r="A778" s="73"/>
      <c r="B778" s="74"/>
      <c r="C778" s="74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</row>
    <row r="779" spans="1:25" ht="14.5" x14ac:dyDescent="0.35">
      <c r="A779" s="73"/>
      <c r="B779" s="74"/>
      <c r="C779" s="74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</row>
    <row r="780" spans="1:25" ht="14.5" x14ac:dyDescent="0.35">
      <c r="A780" s="73"/>
      <c r="B780" s="74"/>
      <c r="C780" s="74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</row>
    <row r="781" spans="1:25" ht="14.5" x14ac:dyDescent="0.35">
      <c r="A781" s="73"/>
      <c r="B781" s="74"/>
      <c r="C781" s="74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</row>
    <row r="782" spans="1:25" ht="14.5" x14ac:dyDescent="0.35">
      <c r="A782" s="73"/>
      <c r="B782" s="74"/>
      <c r="C782" s="74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</row>
    <row r="783" spans="1:25" ht="14.5" x14ac:dyDescent="0.35">
      <c r="A783" s="73"/>
      <c r="B783" s="74"/>
      <c r="C783" s="74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</row>
    <row r="784" spans="1:25" ht="14.5" x14ac:dyDescent="0.35">
      <c r="A784" s="73"/>
      <c r="B784" s="74"/>
      <c r="C784" s="74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</row>
    <row r="785" spans="1:25" ht="14.5" x14ac:dyDescent="0.35">
      <c r="A785" s="73"/>
      <c r="B785" s="74"/>
      <c r="C785" s="74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</row>
    <row r="786" spans="1:25" ht="14.5" x14ac:dyDescent="0.35">
      <c r="A786" s="73"/>
      <c r="B786" s="74"/>
      <c r="C786" s="74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</row>
    <row r="787" spans="1:25" ht="14.5" x14ac:dyDescent="0.35">
      <c r="A787" s="73"/>
      <c r="B787" s="74"/>
      <c r="C787" s="74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</row>
    <row r="788" spans="1:25" ht="14.5" x14ac:dyDescent="0.35">
      <c r="A788" s="73"/>
      <c r="B788" s="74"/>
      <c r="C788" s="74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</row>
    <row r="789" spans="1:25" ht="14.5" x14ac:dyDescent="0.35">
      <c r="A789" s="73"/>
      <c r="B789" s="74"/>
      <c r="C789" s="74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</row>
    <row r="790" spans="1:25" ht="14.5" x14ac:dyDescent="0.35">
      <c r="A790" s="73"/>
      <c r="B790" s="74"/>
      <c r="C790" s="74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</row>
    <row r="791" spans="1:25" ht="14.5" x14ac:dyDescent="0.35">
      <c r="A791" s="73"/>
      <c r="B791" s="74"/>
      <c r="C791" s="74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</row>
    <row r="792" spans="1:25" ht="14.5" x14ac:dyDescent="0.35">
      <c r="A792" s="73"/>
      <c r="B792" s="74"/>
      <c r="C792" s="74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</row>
    <row r="793" spans="1:25" ht="14.5" x14ac:dyDescent="0.35">
      <c r="A793" s="73"/>
      <c r="B793" s="74"/>
      <c r="C793" s="74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</row>
    <row r="794" spans="1:25" ht="14.5" x14ac:dyDescent="0.35">
      <c r="A794" s="73"/>
      <c r="B794" s="74"/>
      <c r="C794" s="74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</row>
    <row r="795" spans="1:25" ht="14.5" x14ac:dyDescent="0.35">
      <c r="A795" s="73"/>
      <c r="B795" s="74"/>
      <c r="C795" s="74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</row>
    <row r="796" spans="1:25" ht="14.5" x14ac:dyDescent="0.35">
      <c r="A796" s="73"/>
      <c r="B796" s="74"/>
      <c r="C796" s="74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</row>
    <row r="797" spans="1:25" ht="14.5" x14ac:dyDescent="0.35">
      <c r="A797" s="73"/>
      <c r="B797" s="74"/>
      <c r="C797" s="74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</row>
    <row r="798" spans="1:25" ht="14.5" x14ac:dyDescent="0.35">
      <c r="A798" s="73"/>
      <c r="B798" s="74"/>
      <c r="C798" s="74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</row>
    <row r="799" spans="1:25" ht="14.5" x14ac:dyDescent="0.35">
      <c r="A799" s="73"/>
      <c r="B799" s="74"/>
      <c r="C799" s="74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</row>
    <row r="800" spans="1:25" ht="14.5" x14ac:dyDescent="0.35">
      <c r="A800" s="73"/>
      <c r="B800" s="74"/>
      <c r="C800" s="74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</row>
    <row r="801" spans="1:25" ht="14.5" x14ac:dyDescent="0.35">
      <c r="A801" s="73"/>
      <c r="B801" s="74"/>
      <c r="C801" s="74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</row>
    <row r="802" spans="1:25" ht="14.5" x14ac:dyDescent="0.35">
      <c r="A802" s="73"/>
      <c r="B802" s="74"/>
      <c r="C802" s="74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</row>
    <row r="803" spans="1:25" ht="14.5" x14ac:dyDescent="0.35">
      <c r="A803" s="73"/>
      <c r="B803" s="74"/>
      <c r="C803" s="74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</row>
    <row r="804" spans="1:25" ht="14.5" x14ac:dyDescent="0.35">
      <c r="A804" s="73"/>
      <c r="B804" s="74"/>
      <c r="C804" s="74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</row>
    <row r="805" spans="1:25" ht="14.5" x14ac:dyDescent="0.35">
      <c r="A805" s="73"/>
      <c r="B805" s="74"/>
      <c r="C805" s="74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</row>
    <row r="806" spans="1:25" ht="14.5" x14ac:dyDescent="0.35">
      <c r="A806" s="73"/>
      <c r="B806" s="74"/>
      <c r="C806" s="74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</row>
    <row r="807" spans="1:25" ht="14.5" x14ac:dyDescent="0.35">
      <c r="A807" s="73"/>
      <c r="B807" s="74"/>
      <c r="C807" s="74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</row>
    <row r="808" spans="1:25" ht="14.5" x14ac:dyDescent="0.35">
      <c r="A808" s="73"/>
      <c r="B808" s="74"/>
      <c r="C808" s="74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</row>
    <row r="809" spans="1:25" ht="14.5" x14ac:dyDescent="0.35">
      <c r="A809" s="73"/>
      <c r="B809" s="74"/>
      <c r="C809" s="74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</row>
    <row r="810" spans="1:25" ht="14.5" x14ac:dyDescent="0.35">
      <c r="A810" s="73"/>
      <c r="B810" s="74"/>
      <c r="C810" s="74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</row>
    <row r="811" spans="1:25" ht="14.5" x14ac:dyDescent="0.35">
      <c r="A811" s="73"/>
      <c r="B811" s="74"/>
      <c r="C811" s="74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</row>
    <row r="812" spans="1:25" ht="14.5" x14ac:dyDescent="0.35">
      <c r="A812" s="73"/>
      <c r="B812" s="74"/>
      <c r="C812" s="74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</row>
    <row r="813" spans="1:25" ht="14.5" x14ac:dyDescent="0.35">
      <c r="A813" s="73"/>
      <c r="B813" s="74"/>
      <c r="C813" s="74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</row>
    <row r="814" spans="1:25" ht="14.5" x14ac:dyDescent="0.35">
      <c r="A814" s="73"/>
      <c r="B814" s="74"/>
      <c r="C814" s="74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</row>
    <row r="815" spans="1:25" ht="14.5" x14ac:dyDescent="0.35">
      <c r="A815" s="73"/>
      <c r="B815" s="74"/>
      <c r="C815" s="74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</row>
    <row r="816" spans="1:25" ht="14.5" x14ac:dyDescent="0.35">
      <c r="A816" s="73"/>
      <c r="B816" s="74"/>
      <c r="C816" s="74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</row>
    <row r="817" spans="1:25" ht="14.5" x14ac:dyDescent="0.35">
      <c r="A817" s="73"/>
      <c r="B817" s="74"/>
      <c r="C817" s="74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</row>
    <row r="818" spans="1:25" ht="14.5" x14ac:dyDescent="0.35">
      <c r="A818" s="73"/>
      <c r="B818" s="74"/>
      <c r="C818" s="74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</row>
    <row r="819" spans="1:25" ht="14.5" x14ac:dyDescent="0.35">
      <c r="A819" s="73"/>
      <c r="B819" s="74"/>
      <c r="C819" s="74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</row>
    <row r="820" spans="1:25" ht="14.5" x14ac:dyDescent="0.35">
      <c r="A820" s="73"/>
      <c r="B820" s="74"/>
      <c r="C820" s="74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</row>
    <row r="821" spans="1:25" ht="14.5" x14ac:dyDescent="0.35">
      <c r="A821" s="73"/>
      <c r="B821" s="74"/>
      <c r="C821" s="74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</row>
    <row r="822" spans="1:25" ht="14.5" x14ac:dyDescent="0.35">
      <c r="A822" s="73"/>
      <c r="B822" s="74"/>
      <c r="C822" s="74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</row>
    <row r="823" spans="1:25" ht="14.5" x14ac:dyDescent="0.35">
      <c r="A823" s="73"/>
      <c r="B823" s="74"/>
      <c r="C823" s="74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</row>
    <row r="824" spans="1:25" ht="14.5" x14ac:dyDescent="0.35">
      <c r="A824" s="73"/>
      <c r="B824" s="74"/>
      <c r="C824" s="74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</row>
    <row r="825" spans="1:25" ht="14.5" x14ac:dyDescent="0.35">
      <c r="A825" s="73"/>
      <c r="B825" s="74"/>
      <c r="C825" s="74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</row>
    <row r="826" spans="1:25" ht="14.5" x14ac:dyDescent="0.35">
      <c r="A826" s="73"/>
      <c r="B826" s="74"/>
      <c r="C826" s="74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</row>
    <row r="827" spans="1:25" ht="14.5" x14ac:dyDescent="0.35">
      <c r="A827" s="73"/>
      <c r="B827" s="74"/>
      <c r="C827" s="74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</row>
    <row r="828" spans="1:25" ht="14.5" x14ac:dyDescent="0.35">
      <c r="A828" s="73"/>
      <c r="B828" s="74"/>
      <c r="C828" s="74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</row>
    <row r="829" spans="1:25" ht="14.5" x14ac:dyDescent="0.35">
      <c r="A829" s="73"/>
      <c r="B829" s="74"/>
      <c r="C829" s="74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</row>
    <row r="830" spans="1:25" ht="14.5" x14ac:dyDescent="0.35">
      <c r="A830" s="73"/>
      <c r="B830" s="74"/>
      <c r="C830" s="74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</row>
    <row r="831" spans="1:25" ht="14.5" x14ac:dyDescent="0.35">
      <c r="A831" s="73"/>
      <c r="B831" s="74"/>
      <c r="C831" s="74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</row>
    <row r="832" spans="1:25" ht="14.5" x14ac:dyDescent="0.35">
      <c r="A832" s="73"/>
      <c r="B832" s="74"/>
      <c r="C832" s="74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</row>
    <row r="833" spans="1:25" ht="14.5" x14ac:dyDescent="0.35">
      <c r="A833" s="73"/>
      <c r="B833" s="74"/>
      <c r="C833" s="74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</row>
    <row r="834" spans="1:25" ht="14.5" x14ac:dyDescent="0.35">
      <c r="A834" s="73"/>
      <c r="B834" s="74"/>
      <c r="C834" s="74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</row>
    <row r="835" spans="1:25" ht="14.5" x14ac:dyDescent="0.35">
      <c r="A835" s="73"/>
      <c r="B835" s="74"/>
      <c r="C835" s="74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</row>
    <row r="836" spans="1:25" ht="14.5" x14ac:dyDescent="0.35">
      <c r="A836" s="73"/>
      <c r="B836" s="74"/>
      <c r="C836" s="74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</row>
    <row r="837" spans="1:25" ht="14.5" x14ac:dyDescent="0.35">
      <c r="A837" s="73"/>
      <c r="B837" s="74"/>
      <c r="C837" s="74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</row>
    <row r="838" spans="1:25" ht="14.5" x14ac:dyDescent="0.35">
      <c r="A838" s="73"/>
      <c r="B838" s="74"/>
      <c r="C838" s="74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</row>
    <row r="839" spans="1:25" ht="14.5" x14ac:dyDescent="0.35">
      <c r="A839" s="73"/>
      <c r="B839" s="74"/>
      <c r="C839" s="74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</row>
    <row r="840" spans="1:25" ht="14.5" x14ac:dyDescent="0.35">
      <c r="A840" s="73"/>
      <c r="B840" s="74"/>
      <c r="C840" s="74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</row>
    <row r="841" spans="1:25" ht="14.5" x14ac:dyDescent="0.35">
      <c r="A841" s="73"/>
      <c r="B841" s="74"/>
      <c r="C841" s="74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</row>
    <row r="842" spans="1:25" ht="14.5" x14ac:dyDescent="0.35">
      <c r="A842" s="73"/>
      <c r="B842" s="74"/>
      <c r="C842" s="74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</row>
    <row r="843" spans="1:25" ht="14.5" x14ac:dyDescent="0.35">
      <c r="A843" s="73"/>
      <c r="B843" s="74"/>
      <c r="C843" s="74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</row>
    <row r="844" spans="1:25" ht="14.5" x14ac:dyDescent="0.35">
      <c r="A844" s="73"/>
      <c r="B844" s="74"/>
      <c r="C844" s="74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</row>
    <row r="845" spans="1:25" ht="14.5" x14ac:dyDescent="0.35">
      <c r="A845" s="73"/>
      <c r="B845" s="74"/>
      <c r="C845" s="74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</row>
    <row r="846" spans="1:25" ht="14.5" x14ac:dyDescent="0.35">
      <c r="A846" s="73"/>
      <c r="B846" s="74"/>
      <c r="C846" s="74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</row>
    <row r="847" spans="1:25" ht="14.5" x14ac:dyDescent="0.35">
      <c r="A847" s="73"/>
      <c r="B847" s="74"/>
      <c r="C847" s="74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</row>
    <row r="848" spans="1:25" ht="14.5" x14ac:dyDescent="0.35">
      <c r="A848" s="73"/>
      <c r="B848" s="74"/>
      <c r="C848" s="74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</row>
    <row r="849" spans="1:25" ht="14.5" x14ac:dyDescent="0.35">
      <c r="A849" s="73"/>
      <c r="B849" s="74"/>
      <c r="C849" s="74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</row>
    <row r="850" spans="1:25" ht="14.5" x14ac:dyDescent="0.35">
      <c r="A850" s="73"/>
      <c r="B850" s="74"/>
      <c r="C850" s="74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</row>
    <row r="851" spans="1:25" ht="14.5" x14ac:dyDescent="0.35">
      <c r="A851" s="73"/>
      <c r="B851" s="74"/>
      <c r="C851" s="74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</row>
    <row r="852" spans="1:25" ht="14.5" x14ac:dyDescent="0.35">
      <c r="A852" s="73"/>
      <c r="B852" s="74"/>
      <c r="C852" s="74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</row>
    <row r="853" spans="1:25" ht="14.5" x14ac:dyDescent="0.35">
      <c r="A853" s="73"/>
      <c r="B853" s="74"/>
      <c r="C853" s="74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</row>
    <row r="854" spans="1:25" ht="14.5" x14ac:dyDescent="0.35">
      <c r="A854" s="73"/>
      <c r="B854" s="74"/>
      <c r="C854" s="74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</row>
    <row r="855" spans="1:25" ht="14.5" x14ac:dyDescent="0.35">
      <c r="A855" s="73"/>
      <c r="B855" s="74"/>
      <c r="C855" s="74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</row>
    <row r="856" spans="1:25" ht="14.5" x14ac:dyDescent="0.35">
      <c r="A856" s="73"/>
      <c r="B856" s="74"/>
      <c r="C856" s="74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</row>
    <row r="857" spans="1:25" ht="14.5" x14ac:dyDescent="0.35">
      <c r="A857" s="73"/>
      <c r="B857" s="74"/>
      <c r="C857" s="74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</row>
    <row r="858" spans="1:25" ht="14.5" x14ac:dyDescent="0.35">
      <c r="A858" s="73"/>
      <c r="B858" s="74"/>
      <c r="C858" s="74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</row>
    <row r="859" spans="1:25" ht="14.5" x14ac:dyDescent="0.35">
      <c r="A859" s="73"/>
      <c r="B859" s="74"/>
      <c r="C859" s="74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</row>
    <row r="860" spans="1:25" ht="14.5" x14ac:dyDescent="0.35">
      <c r="A860" s="73"/>
      <c r="B860" s="74"/>
      <c r="C860" s="74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</row>
    <row r="861" spans="1:25" ht="14.5" x14ac:dyDescent="0.35">
      <c r="A861" s="73"/>
      <c r="B861" s="74"/>
      <c r="C861" s="74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</row>
    <row r="862" spans="1:25" ht="14.5" x14ac:dyDescent="0.35">
      <c r="A862" s="73"/>
      <c r="B862" s="74"/>
      <c r="C862" s="74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</row>
    <row r="863" spans="1:25" ht="14.5" x14ac:dyDescent="0.35">
      <c r="A863" s="73"/>
      <c r="B863" s="74"/>
      <c r="C863" s="74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</row>
    <row r="864" spans="1:25" ht="14.5" x14ac:dyDescent="0.35">
      <c r="A864" s="73"/>
      <c r="B864" s="74"/>
      <c r="C864" s="74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</row>
    <row r="865" spans="1:25" ht="14.5" x14ac:dyDescent="0.35">
      <c r="A865" s="73"/>
      <c r="B865" s="74"/>
      <c r="C865" s="74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</row>
    <row r="866" spans="1:25" ht="14.5" x14ac:dyDescent="0.35">
      <c r="A866" s="73"/>
      <c r="B866" s="74"/>
      <c r="C866" s="74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</row>
    <row r="867" spans="1:25" ht="14.5" x14ac:dyDescent="0.35">
      <c r="A867" s="73"/>
      <c r="B867" s="74"/>
      <c r="C867" s="74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</row>
    <row r="868" spans="1:25" ht="14.5" x14ac:dyDescent="0.35">
      <c r="A868" s="73"/>
      <c r="B868" s="74"/>
      <c r="C868" s="74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</row>
    <row r="869" spans="1:25" ht="14.5" x14ac:dyDescent="0.35">
      <c r="A869" s="73"/>
      <c r="B869" s="74"/>
      <c r="C869" s="74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</row>
    <row r="870" spans="1:25" ht="14.5" x14ac:dyDescent="0.35">
      <c r="A870" s="73"/>
      <c r="B870" s="74"/>
      <c r="C870" s="74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</row>
    <row r="871" spans="1:25" ht="14.5" x14ac:dyDescent="0.35">
      <c r="A871" s="73"/>
      <c r="B871" s="74"/>
      <c r="C871" s="74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</row>
    <row r="872" spans="1:25" ht="14.5" x14ac:dyDescent="0.35">
      <c r="A872" s="73"/>
      <c r="B872" s="74"/>
      <c r="C872" s="74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</row>
    <row r="873" spans="1:25" ht="14.5" x14ac:dyDescent="0.35">
      <c r="A873" s="73"/>
      <c r="B873" s="74"/>
      <c r="C873" s="74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</row>
    <row r="874" spans="1:25" ht="14.5" x14ac:dyDescent="0.35">
      <c r="A874" s="73"/>
      <c r="B874" s="74"/>
      <c r="C874" s="74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</row>
    <row r="875" spans="1:25" ht="14.5" x14ac:dyDescent="0.35">
      <c r="A875" s="73"/>
      <c r="B875" s="74"/>
      <c r="C875" s="74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</row>
    <row r="876" spans="1:25" ht="14.5" x14ac:dyDescent="0.35">
      <c r="A876" s="73"/>
      <c r="B876" s="74"/>
      <c r="C876" s="74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</row>
    <row r="877" spans="1:25" ht="14.5" x14ac:dyDescent="0.35">
      <c r="A877" s="73"/>
      <c r="B877" s="74"/>
      <c r="C877" s="74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</row>
    <row r="878" spans="1:25" ht="14.5" x14ac:dyDescent="0.35">
      <c r="A878" s="73"/>
      <c r="B878" s="74"/>
      <c r="C878" s="74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</row>
    <row r="879" spans="1:25" ht="14.5" x14ac:dyDescent="0.35">
      <c r="A879" s="73"/>
      <c r="B879" s="74"/>
      <c r="C879" s="74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</row>
    <row r="880" spans="1:25" ht="14.5" x14ac:dyDescent="0.35">
      <c r="A880" s="73"/>
      <c r="B880" s="74"/>
      <c r="C880" s="74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</row>
    <row r="881" spans="1:25" ht="14.5" x14ac:dyDescent="0.35">
      <c r="A881" s="73"/>
      <c r="B881" s="74"/>
      <c r="C881" s="74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</row>
    <row r="882" spans="1:25" ht="14.5" x14ac:dyDescent="0.35">
      <c r="A882" s="73"/>
      <c r="B882" s="74"/>
      <c r="C882" s="74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</row>
    <row r="883" spans="1:25" ht="14.5" x14ac:dyDescent="0.35">
      <c r="A883" s="73"/>
      <c r="B883" s="74"/>
      <c r="C883" s="74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</row>
    <row r="884" spans="1:25" ht="14.5" x14ac:dyDescent="0.35">
      <c r="A884" s="73"/>
      <c r="B884" s="74"/>
      <c r="C884" s="74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</row>
    <row r="885" spans="1:25" ht="14.5" x14ac:dyDescent="0.35">
      <c r="A885" s="73"/>
      <c r="B885" s="74"/>
      <c r="C885" s="74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</row>
    <row r="886" spans="1:25" ht="14.5" x14ac:dyDescent="0.35">
      <c r="A886" s="73"/>
      <c r="B886" s="74"/>
      <c r="C886" s="74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</row>
    <row r="887" spans="1:25" ht="14.5" x14ac:dyDescent="0.35">
      <c r="A887" s="73"/>
      <c r="B887" s="74"/>
      <c r="C887" s="74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</row>
    <row r="888" spans="1:25" ht="14.5" x14ac:dyDescent="0.35">
      <c r="A888" s="73"/>
      <c r="B888" s="74"/>
      <c r="C888" s="74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</row>
    <row r="889" spans="1:25" ht="14.5" x14ac:dyDescent="0.35">
      <c r="A889" s="73"/>
      <c r="B889" s="74"/>
      <c r="C889" s="74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</row>
    <row r="890" spans="1:25" ht="14.5" x14ac:dyDescent="0.35">
      <c r="A890" s="73"/>
      <c r="B890" s="74"/>
      <c r="C890" s="74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</row>
    <row r="891" spans="1:25" ht="14.5" x14ac:dyDescent="0.35">
      <c r="A891" s="73"/>
      <c r="B891" s="74"/>
      <c r="C891" s="74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</row>
    <row r="892" spans="1:25" ht="14.5" x14ac:dyDescent="0.35">
      <c r="A892" s="73"/>
      <c r="B892" s="74"/>
      <c r="C892" s="74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</row>
    <row r="893" spans="1:25" ht="14.5" x14ac:dyDescent="0.35">
      <c r="A893" s="73"/>
      <c r="B893" s="74"/>
      <c r="C893" s="74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</row>
    <row r="894" spans="1:25" ht="14.5" x14ac:dyDescent="0.35">
      <c r="A894" s="73"/>
      <c r="B894" s="74"/>
      <c r="C894" s="74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</row>
    <row r="895" spans="1:25" ht="14.5" x14ac:dyDescent="0.35">
      <c r="A895" s="73"/>
      <c r="B895" s="74"/>
      <c r="C895" s="74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</row>
    <row r="896" spans="1:25" ht="14.5" x14ac:dyDescent="0.35">
      <c r="A896" s="73"/>
      <c r="B896" s="74"/>
      <c r="C896" s="74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</row>
    <row r="897" spans="1:25" ht="14.5" x14ac:dyDescent="0.35">
      <c r="A897" s="73"/>
      <c r="B897" s="74"/>
      <c r="C897" s="74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</row>
    <row r="898" spans="1:25" ht="14.5" x14ac:dyDescent="0.35">
      <c r="A898" s="73"/>
      <c r="B898" s="74"/>
      <c r="C898" s="74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</row>
    <row r="899" spans="1:25" ht="14.5" x14ac:dyDescent="0.35">
      <c r="A899" s="73"/>
      <c r="B899" s="74"/>
      <c r="C899" s="74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</row>
    <row r="900" spans="1:25" ht="14.5" x14ac:dyDescent="0.35">
      <c r="A900" s="73"/>
      <c r="B900" s="74"/>
      <c r="C900" s="74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</row>
    <row r="901" spans="1:25" ht="14.5" x14ac:dyDescent="0.35">
      <c r="A901" s="73"/>
      <c r="B901" s="74"/>
      <c r="C901" s="74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</row>
    <row r="902" spans="1:25" ht="14.5" x14ac:dyDescent="0.35">
      <c r="A902" s="73"/>
      <c r="B902" s="74"/>
      <c r="C902" s="74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</row>
    <row r="903" spans="1:25" ht="14.5" x14ac:dyDescent="0.35">
      <c r="A903" s="73"/>
      <c r="B903" s="74"/>
      <c r="C903" s="74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</row>
    <row r="904" spans="1:25" ht="14.5" x14ac:dyDescent="0.35">
      <c r="A904" s="73"/>
      <c r="B904" s="74"/>
      <c r="C904" s="74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</row>
    <row r="905" spans="1:25" ht="14.5" x14ac:dyDescent="0.35">
      <c r="A905" s="73"/>
      <c r="B905" s="74"/>
      <c r="C905" s="74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</row>
    <row r="906" spans="1:25" ht="14.5" x14ac:dyDescent="0.35">
      <c r="A906" s="73"/>
      <c r="B906" s="74"/>
      <c r="C906" s="74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</row>
    <row r="907" spans="1:25" ht="14.5" x14ac:dyDescent="0.35">
      <c r="A907" s="73"/>
      <c r="B907" s="74"/>
      <c r="C907" s="74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</row>
    <row r="908" spans="1:25" ht="14.5" x14ac:dyDescent="0.35">
      <c r="A908" s="73"/>
      <c r="B908" s="74"/>
      <c r="C908" s="74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</row>
    <row r="909" spans="1:25" ht="14.5" x14ac:dyDescent="0.35">
      <c r="A909" s="73"/>
      <c r="B909" s="74"/>
      <c r="C909" s="74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</row>
    <row r="910" spans="1:25" ht="14.5" x14ac:dyDescent="0.35">
      <c r="A910" s="73"/>
      <c r="B910" s="74"/>
      <c r="C910" s="74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</row>
    <row r="911" spans="1:25" ht="14.5" x14ac:dyDescent="0.35">
      <c r="A911" s="73"/>
      <c r="B911" s="74"/>
      <c r="C911" s="74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</row>
    <row r="912" spans="1:25" ht="14.5" x14ac:dyDescent="0.35">
      <c r="A912" s="73"/>
      <c r="B912" s="74"/>
      <c r="C912" s="74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</row>
    <row r="913" spans="1:25" ht="14.5" x14ac:dyDescent="0.35">
      <c r="A913" s="73"/>
      <c r="B913" s="74"/>
      <c r="C913" s="74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</row>
    <row r="914" spans="1:25" ht="14.5" x14ac:dyDescent="0.35">
      <c r="A914" s="73"/>
      <c r="B914" s="74"/>
      <c r="C914" s="74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</row>
    <row r="915" spans="1:25" ht="14.5" x14ac:dyDescent="0.35">
      <c r="A915" s="73"/>
      <c r="B915" s="74"/>
      <c r="C915" s="74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</row>
    <row r="916" spans="1:25" ht="14.5" x14ac:dyDescent="0.35">
      <c r="A916" s="73"/>
      <c r="B916" s="74"/>
      <c r="C916" s="74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</row>
    <row r="917" spans="1:25" ht="14.5" x14ac:dyDescent="0.35">
      <c r="A917" s="73"/>
      <c r="B917" s="74"/>
      <c r="C917" s="74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</row>
    <row r="918" spans="1:25" ht="14.5" x14ac:dyDescent="0.35">
      <c r="A918" s="73"/>
      <c r="B918" s="74"/>
      <c r="C918" s="74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</row>
    <row r="919" spans="1:25" ht="14.5" x14ac:dyDescent="0.35">
      <c r="A919" s="73"/>
      <c r="B919" s="74"/>
      <c r="C919" s="74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</row>
    <row r="920" spans="1:25" ht="14.5" x14ac:dyDescent="0.35">
      <c r="A920" s="73"/>
      <c r="B920" s="74"/>
      <c r="C920" s="74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</row>
    <row r="921" spans="1:25" ht="14.5" x14ac:dyDescent="0.35">
      <c r="A921" s="73"/>
      <c r="B921" s="74"/>
      <c r="C921" s="74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</row>
    <row r="922" spans="1:25" ht="14.5" x14ac:dyDescent="0.35">
      <c r="A922" s="73"/>
      <c r="B922" s="74"/>
      <c r="C922" s="74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</row>
    <row r="923" spans="1:25" ht="14.5" x14ac:dyDescent="0.35">
      <c r="A923" s="73"/>
      <c r="B923" s="74"/>
      <c r="C923" s="74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</row>
    <row r="924" spans="1:25" ht="14.5" x14ac:dyDescent="0.35">
      <c r="A924" s="73"/>
      <c r="B924" s="74"/>
      <c r="C924" s="74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</row>
    <row r="925" spans="1:25" ht="14.5" x14ac:dyDescent="0.35">
      <c r="A925" s="73"/>
      <c r="B925" s="74"/>
      <c r="C925" s="74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</row>
    <row r="926" spans="1:25" ht="14.5" x14ac:dyDescent="0.35">
      <c r="A926" s="73"/>
      <c r="B926" s="74"/>
      <c r="C926" s="74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</row>
    <row r="927" spans="1:25" ht="14.5" x14ac:dyDescent="0.35">
      <c r="A927" s="73"/>
      <c r="B927" s="74"/>
      <c r="C927" s="74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</row>
    <row r="928" spans="1:25" ht="14.5" x14ac:dyDescent="0.35">
      <c r="A928" s="73"/>
      <c r="B928" s="74"/>
      <c r="C928" s="74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</row>
    <row r="929" spans="1:25" ht="14.5" x14ac:dyDescent="0.35">
      <c r="A929" s="73"/>
      <c r="B929" s="74"/>
      <c r="C929" s="74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</row>
    <row r="930" spans="1:25" ht="14.5" x14ac:dyDescent="0.35">
      <c r="A930" s="73"/>
      <c r="B930" s="74"/>
      <c r="C930" s="74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</row>
    <row r="931" spans="1:25" ht="14.5" x14ac:dyDescent="0.35">
      <c r="A931" s="73"/>
      <c r="B931" s="74"/>
      <c r="C931" s="74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</row>
    <row r="932" spans="1:25" ht="14.5" x14ac:dyDescent="0.35">
      <c r="A932" s="73"/>
      <c r="B932" s="74"/>
      <c r="C932" s="74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</row>
    <row r="933" spans="1:25" ht="14.5" x14ac:dyDescent="0.35">
      <c r="A933" s="73"/>
      <c r="B933" s="74"/>
      <c r="C933" s="74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</row>
    <row r="934" spans="1:25" ht="14.5" x14ac:dyDescent="0.35">
      <c r="A934" s="73"/>
      <c r="B934" s="74"/>
      <c r="C934" s="74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</row>
    <row r="935" spans="1:25" ht="14.5" x14ac:dyDescent="0.35">
      <c r="A935" s="73"/>
      <c r="B935" s="74"/>
      <c r="C935" s="74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</row>
    <row r="936" spans="1:25" ht="14.5" x14ac:dyDescent="0.35">
      <c r="A936" s="73"/>
      <c r="B936" s="74"/>
      <c r="C936" s="74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</row>
    <row r="937" spans="1:25" ht="14.5" x14ac:dyDescent="0.35">
      <c r="A937" s="73"/>
      <c r="B937" s="74"/>
      <c r="C937" s="74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</row>
    <row r="938" spans="1:25" ht="14.5" x14ac:dyDescent="0.35">
      <c r="A938" s="73"/>
      <c r="B938" s="74"/>
      <c r="C938" s="74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</row>
    <row r="939" spans="1:25" ht="14.5" x14ac:dyDescent="0.35">
      <c r="A939" s="73"/>
      <c r="B939" s="74"/>
      <c r="C939" s="74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</row>
    <row r="940" spans="1:25" ht="14.5" x14ac:dyDescent="0.35">
      <c r="A940" s="73"/>
      <c r="B940" s="74"/>
      <c r="C940" s="74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</row>
    <row r="941" spans="1:25" ht="14.5" x14ac:dyDescent="0.35">
      <c r="A941" s="73"/>
      <c r="B941" s="74"/>
      <c r="C941" s="74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</row>
    <row r="942" spans="1:25" ht="14.5" x14ac:dyDescent="0.35">
      <c r="A942" s="73"/>
      <c r="B942" s="74"/>
      <c r="C942" s="74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</row>
    <row r="943" spans="1:25" ht="14.5" x14ac:dyDescent="0.35">
      <c r="A943" s="73"/>
      <c r="B943" s="74"/>
      <c r="C943" s="74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</row>
    <row r="944" spans="1:25" ht="14.5" x14ac:dyDescent="0.35">
      <c r="A944" s="73"/>
      <c r="B944" s="74"/>
      <c r="C944" s="74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</row>
    <row r="945" spans="1:25" ht="14.5" x14ac:dyDescent="0.35">
      <c r="A945" s="73"/>
      <c r="B945" s="74"/>
      <c r="C945" s="74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</row>
    <row r="946" spans="1:25" ht="14.5" x14ac:dyDescent="0.35">
      <c r="A946" s="73"/>
      <c r="B946" s="74"/>
      <c r="C946" s="74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</row>
    <row r="947" spans="1:25" ht="14.5" x14ac:dyDescent="0.35">
      <c r="A947" s="73"/>
      <c r="B947" s="74"/>
      <c r="C947" s="74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</row>
    <row r="948" spans="1:25" ht="14.5" x14ac:dyDescent="0.35">
      <c r="A948" s="73"/>
      <c r="B948" s="74"/>
      <c r="C948" s="74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</row>
    <row r="949" spans="1:25" ht="14.5" x14ac:dyDescent="0.35">
      <c r="A949" s="73"/>
      <c r="B949" s="74"/>
      <c r="C949" s="74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</row>
    <row r="950" spans="1:25" ht="14.5" x14ac:dyDescent="0.35">
      <c r="A950" s="73"/>
      <c r="B950" s="74"/>
      <c r="C950" s="74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</row>
    <row r="951" spans="1:25" ht="14.5" x14ac:dyDescent="0.35">
      <c r="A951" s="73"/>
      <c r="B951" s="74"/>
      <c r="C951" s="74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</row>
    <row r="952" spans="1:25" ht="14.5" x14ac:dyDescent="0.35">
      <c r="A952" s="73"/>
      <c r="B952" s="74"/>
      <c r="C952" s="74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</row>
    <row r="953" spans="1:25" ht="14.5" x14ac:dyDescent="0.35">
      <c r="A953" s="73"/>
      <c r="B953" s="74"/>
      <c r="C953" s="74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</row>
    <row r="954" spans="1:25" ht="14.5" x14ac:dyDescent="0.35">
      <c r="A954" s="73"/>
      <c r="B954" s="74"/>
      <c r="C954" s="74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</row>
    <row r="955" spans="1:25" ht="14.5" x14ac:dyDescent="0.35">
      <c r="A955" s="73"/>
      <c r="B955" s="74"/>
      <c r="C955" s="74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</row>
    <row r="956" spans="1:25" ht="14.5" x14ac:dyDescent="0.35">
      <c r="A956" s="73"/>
      <c r="B956" s="74"/>
      <c r="C956" s="74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</row>
    <row r="957" spans="1:25" ht="14.5" x14ac:dyDescent="0.35">
      <c r="A957" s="73"/>
      <c r="B957" s="74"/>
      <c r="C957" s="74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</row>
    <row r="958" spans="1:25" ht="14.5" x14ac:dyDescent="0.35">
      <c r="A958" s="73"/>
      <c r="B958" s="74"/>
      <c r="C958" s="74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</row>
    <row r="959" spans="1:25" ht="14.5" x14ac:dyDescent="0.35">
      <c r="A959" s="73"/>
      <c r="B959" s="74"/>
      <c r="C959" s="74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</row>
    <row r="960" spans="1:25" ht="14.5" x14ac:dyDescent="0.35">
      <c r="A960" s="73"/>
      <c r="B960" s="74"/>
      <c r="C960" s="74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</row>
    <row r="961" spans="1:25" ht="14.5" x14ac:dyDescent="0.35">
      <c r="A961" s="73"/>
      <c r="B961" s="74"/>
      <c r="C961" s="74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</row>
    <row r="962" spans="1:25" ht="14.5" x14ac:dyDescent="0.35">
      <c r="A962" s="73"/>
      <c r="B962" s="74"/>
      <c r="C962" s="74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</row>
    <row r="963" spans="1:25" ht="14.5" x14ac:dyDescent="0.35">
      <c r="A963" s="73"/>
      <c r="B963" s="74"/>
      <c r="C963" s="74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</row>
    <row r="964" spans="1:25" ht="14.5" x14ac:dyDescent="0.35">
      <c r="A964" s="73"/>
      <c r="B964" s="74"/>
      <c r="C964" s="74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</row>
    <row r="965" spans="1:25" ht="14.5" x14ac:dyDescent="0.35">
      <c r="A965" s="73"/>
      <c r="B965" s="74"/>
      <c r="C965" s="74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</row>
    <row r="966" spans="1:25" ht="14.5" x14ac:dyDescent="0.35">
      <c r="A966" s="73"/>
      <c r="B966" s="74"/>
      <c r="C966" s="74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</row>
    <row r="967" spans="1:25" ht="14.5" x14ac:dyDescent="0.35">
      <c r="A967" s="73"/>
      <c r="B967" s="74"/>
      <c r="C967" s="74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</row>
    <row r="968" spans="1:25" ht="14.5" x14ac:dyDescent="0.35">
      <c r="A968" s="73"/>
      <c r="B968" s="74"/>
      <c r="C968" s="74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</row>
    <row r="969" spans="1:25" ht="14.5" x14ac:dyDescent="0.35">
      <c r="A969" s="73"/>
      <c r="B969" s="74"/>
      <c r="C969" s="74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</row>
    <row r="970" spans="1:25" ht="14.5" x14ac:dyDescent="0.35">
      <c r="A970" s="73"/>
      <c r="B970" s="74"/>
      <c r="C970" s="74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</row>
    <row r="971" spans="1:25" ht="14.5" x14ac:dyDescent="0.35">
      <c r="A971" s="73"/>
      <c r="B971" s="74"/>
      <c r="C971" s="74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</row>
    <row r="972" spans="1:25" ht="14.5" x14ac:dyDescent="0.35">
      <c r="A972" s="73"/>
      <c r="B972" s="74"/>
      <c r="C972" s="74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</row>
    <row r="973" spans="1:25" ht="14.5" x14ac:dyDescent="0.35">
      <c r="A973" s="73"/>
      <c r="B973" s="74"/>
      <c r="C973" s="74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</row>
    <row r="974" spans="1:25" ht="14.5" x14ac:dyDescent="0.35">
      <c r="A974" s="73"/>
      <c r="B974" s="74"/>
      <c r="C974" s="74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</row>
    <row r="975" spans="1:25" ht="14.5" x14ac:dyDescent="0.35">
      <c r="A975" s="73"/>
      <c r="B975" s="74"/>
      <c r="C975" s="74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</row>
    <row r="976" spans="1:25" ht="14.5" x14ac:dyDescent="0.35">
      <c r="A976" s="73"/>
      <c r="B976" s="74"/>
      <c r="C976" s="74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</row>
    <row r="977" spans="1:25" ht="14.5" x14ac:dyDescent="0.35">
      <c r="A977" s="73"/>
      <c r="B977" s="74"/>
      <c r="C977" s="74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</row>
    <row r="978" spans="1:25" ht="14.5" x14ac:dyDescent="0.35">
      <c r="A978" s="73"/>
      <c r="B978" s="74"/>
      <c r="C978" s="74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</row>
    <row r="979" spans="1:25" ht="14.5" x14ac:dyDescent="0.35">
      <c r="A979" s="73"/>
      <c r="B979" s="74"/>
      <c r="C979" s="74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</row>
    <row r="980" spans="1:25" ht="14.5" x14ac:dyDescent="0.35">
      <c r="A980" s="73"/>
      <c r="B980" s="74"/>
      <c r="C980" s="74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</row>
    <row r="981" spans="1:25" ht="14.5" x14ac:dyDescent="0.35">
      <c r="A981" s="73"/>
      <c r="B981" s="74"/>
      <c r="C981" s="74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</row>
    <row r="982" spans="1:25" ht="14.5" x14ac:dyDescent="0.35">
      <c r="A982" s="73"/>
      <c r="B982" s="74"/>
      <c r="C982" s="74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</row>
    <row r="983" spans="1:25" ht="14.5" x14ac:dyDescent="0.35">
      <c r="A983" s="73"/>
      <c r="B983" s="74"/>
      <c r="C983" s="74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</row>
    <row r="984" spans="1:25" ht="14.5" x14ac:dyDescent="0.35">
      <c r="A984" s="73"/>
      <c r="B984" s="74"/>
      <c r="C984" s="74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</row>
    <row r="985" spans="1:25" ht="14.5" x14ac:dyDescent="0.35">
      <c r="A985" s="73"/>
      <c r="B985" s="74"/>
      <c r="C985" s="74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</row>
    <row r="986" spans="1:25" ht="14.5" x14ac:dyDescent="0.35">
      <c r="A986" s="73"/>
      <c r="B986" s="74"/>
      <c r="C986" s="74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</row>
    <row r="987" spans="1:25" ht="14.5" x14ac:dyDescent="0.35">
      <c r="A987" s="73"/>
      <c r="B987" s="74"/>
      <c r="C987" s="74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</row>
    <row r="988" spans="1:25" ht="14.5" x14ac:dyDescent="0.35">
      <c r="A988" s="73"/>
      <c r="B988" s="74"/>
      <c r="C988" s="74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</row>
    <row r="989" spans="1:25" ht="14.5" x14ac:dyDescent="0.35">
      <c r="A989" s="73"/>
      <c r="B989" s="74"/>
      <c r="C989" s="74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</row>
    <row r="990" spans="1:25" ht="14.5" x14ac:dyDescent="0.35">
      <c r="A990" s="73"/>
      <c r="B990" s="74"/>
      <c r="C990" s="74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</row>
    <row r="991" spans="1:25" ht="14.5" x14ac:dyDescent="0.35">
      <c r="A991" s="73"/>
      <c r="B991" s="74"/>
      <c r="C991" s="74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</row>
    <row r="992" spans="1:25" ht="14.5" x14ac:dyDescent="0.35">
      <c r="A992" s="73"/>
      <c r="B992" s="74"/>
      <c r="C992" s="74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</row>
    <row r="993" spans="1:25" ht="14.5" x14ac:dyDescent="0.35">
      <c r="A993" s="73"/>
      <c r="B993" s="74"/>
      <c r="C993" s="74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</row>
    <row r="994" spans="1:25" ht="14.5" x14ac:dyDescent="0.35">
      <c r="A994" s="73"/>
      <c r="B994" s="74"/>
      <c r="C994" s="74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</row>
    <row r="995" spans="1:25" ht="14.5" x14ac:dyDescent="0.35">
      <c r="A995" s="73"/>
      <c r="B995" s="74"/>
      <c r="C995" s="74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</row>
    <row r="996" spans="1:25" ht="14.5" x14ac:dyDescent="0.35">
      <c r="A996" s="73"/>
      <c r="B996" s="74"/>
      <c r="C996" s="74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</row>
    <row r="997" spans="1:25" ht="14.5" x14ac:dyDescent="0.35">
      <c r="A997" s="73"/>
      <c r="B997" s="74"/>
      <c r="C997" s="74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</row>
    <row r="998" spans="1:25" ht="14.5" x14ac:dyDescent="0.35">
      <c r="A998" s="73"/>
      <c r="B998" s="74"/>
      <c r="C998" s="74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</row>
    <row r="999" spans="1:25" ht="14.5" x14ac:dyDescent="0.35">
      <c r="A999" s="73"/>
      <c r="B999" s="74"/>
      <c r="C999" s="74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</row>
    <row r="1000" spans="1:25" ht="14.5" x14ac:dyDescent="0.35">
      <c r="A1000" s="73"/>
      <c r="B1000" s="74"/>
      <c r="C1000" s="74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</row>
    <row r="1001" spans="1:25" ht="14.5" x14ac:dyDescent="0.35">
      <c r="A1001" s="73"/>
      <c r="B1001" s="74"/>
      <c r="C1001" s="74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</row>
    <row r="1002" spans="1:25" ht="14.5" x14ac:dyDescent="0.35">
      <c r="A1002" s="73"/>
      <c r="B1002" s="74"/>
      <c r="C1002" s="74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</row>
    <row r="1003" spans="1:25" ht="14.5" x14ac:dyDescent="0.35">
      <c r="A1003" s="73"/>
      <c r="B1003" s="74"/>
      <c r="C1003" s="74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</row>
  </sheetData>
  <mergeCells count="17">
    <mergeCell ref="A2:A3"/>
    <mergeCell ref="B2:C2"/>
    <mergeCell ref="D2:E2"/>
    <mergeCell ref="F2:G2"/>
    <mergeCell ref="H2:I2"/>
    <mergeCell ref="V2:W2"/>
    <mergeCell ref="B1:I1"/>
    <mergeCell ref="J1:O1"/>
    <mergeCell ref="P1:S1"/>
    <mergeCell ref="T1:Y1"/>
    <mergeCell ref="J2:K2"/>
    <mergeCell ref="X2:Y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886F-B4F0-4646-906B-63A5D6B84D11}">
  <dimension ref="A1:AT93"/>
  <sheetViews>
    <sheetView zoomScale="63" workbookViewId="0">
      <selection activeCell="B4" sqref="B4"/>
    </sheetView>
  </sheetViews>
  <sheetFormatPr defaultColWidth="11" defaultRowHeight="15.5" outlineLevelCol="1" x14ac:dyDescent="0.35"/>
  <cols>
    <col min="1" max="1" width="57" bestFit="1" customWidth="1"/>
    <col min="2" max="5" width="24.33203125" style="96" customWidth="1"/>
    <col min="6" max="6" width="24.33203125" style="103" customWidth="1"/>
    <col min="7" max="9" width="24.33203125" style="96" customWidth="1"/>
    <col min="10" max="10" width="24.33203125" style="103" customWidth="1"/>
    <col min="11" max="11" width="31.75" style="96" customWidth="1"/>
    <col min="12" max="12" width="16.25" style="96" customWidth="1"/>
    <col min="13" max="13" width="16.25" style="103" customWidth="1"/>
    <col min="14" max="14" width="34.75" style="96" customWidth="1"/>
    <col min="15" max="15" width="24.33203125" style="96" customWidth="1"/>
    <col min="16" max="16" width="34.33203125" style="96" customWidth="1"/>
    <col min="17" max="17" width="34.33203125" style="103" customWidth="1"/>
    <col min="18" max="18" width="39.33203125" style="96" bestFit="1" customWidth="1"/>
    <col min="19" max="19" width="10.83203125" style="96"/>
    <col min="20" max="20" width="66.33203125" bestFit="1" customWidth="1" outlineLevel="1"/>
    <col min="21" max="27" width="24.33203125" style="96" customWidth="1" outlineLevel="1"/>
    <col min="28" max="28" width="31.75" style="96" customWidth="1" outlineLevel="1"/>
    <col min="29" max="29" width="16.25" style="96" customWidth="1" outlineLevel="1"/>
    <col min="30" max="30" width="34.75" style="96" customWidth="1" outlineLevel="1"/>
    <col min="31" max="31" width="24.33203125" style="96" customWidth="1" outlineLevel="1"/>
    <col min="32" max="32" width="34.33203125" style="96" customWidth="1" outlineLevel="1"/>
    <col min="34" max="34" width="43.5" customWidth="1"/>
    <col min="35" max="41" width="24.33203125" style="96" customWidth="1"/>
    <col min="42" max="42" width="31.75" style="96" customWidth="1"/>
    <col min="43" max="43" width="16.25" style="96" customWidth="1"/>
    <col min="44" max="44" width="34.75" style="96" customWidth="1"/>
    <col min="45" max="45" width="24.33203125" style="96" customWidth="1"/>
    <col min="46" max="46" width="34.33203125" style="96" customWidth="1"/>
  </cols>
  <sheetData>
    <row r="1" spans="1:46" ht="21" x14ac:dyDescent="0.5">
      <c r="A1" s="140" t="s">
        <v>190</v>
      </c>
      <c r="B1" s="160" t="s">
        <v>162</v>
      </c>
      <c r="C1" s="160"/>
      <c r="D1" s="160"/>
      <c r="E1" s="160"/>
      <c r="F1" s="161"/>
      <c r="G1" s="162" t="s">
        <v>163</v>
      </c>
      <c r="H1" s="160"/>
      <c r="I1" s="160"/>
      <c r="J1" s="161"/>
      <c r="K1" s="163" t="s">
        <v>164</v>
      </c>
      <c r="L1" s="164"/>
      <c r="M1" s="165"/>
      <c r="N1" s="163" t="s">
        <v>165</v>
      </c>
      <c r="O1" s="164"/>
      <c r="P1" s="164"/>
      <c r="Q1" s="165"/>
      <c r="R1" s="158" t="s">
        <v>184</v>
      </c>
      <c r="T1" s="132" t="s">
        <v>191</v>
      </c>
      <c r="U1" s="157" t="s">
        <v>162</v>
      </c>
      <c r="V1" s="157"/>
      <c r="W1" s="157"/>
      <c r="X1" s="157"/>
      <c r="Y1" s="157" t="s">
        <v>163</v>
      </c>
      <c r="Z1" s="157"/>
      <c r="AA1" s="157"/>
      <c r="AB1" s="166" t="s">
        <v>164</v>
      </c>
      <c r="AC1" s="166"/>
      <c r="AD1" s="166" t="s">
        <v>165</v>
      </c>
      <c r="AE1" s="166"/>
      <c r="AF1" s="16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</row>
    <row r="2" spans="1:46" s="5" customFormat="1" ht="46.5" x14ac:dyDescent="0.35">
      <c r="A2" s="133"/>
      <c r="B2" s="134" t="s">
        <v>167</v>
      </c>
      <c r="C2" s="134" t="s">
        <v>168</v>
      </c>
      <c r="D2" s="134" t="s">
        <v>169</v>
      </c>
      <c r="E2" s="134" t="s">
        <v>170</v>
      </c>
      <c r="F2" s="135" t="s">
        <v>185</v>
      </c>
      <c r="G2" s="136" t="s">
        <v>171</v>
      </c>
      <c r="H2" s="134" t="s">
        <v>172</v>
      </c>
      <c r="I2" s="134" t="s">
        <v>173</v>
      </c>
      <c r="J2" s="135" t="s">
        <v>189</v>
      </c>
      <c r="K2" s="137" t="s">
        <v>174</v>
      </c>
      <c r="L2" s="138" t="s">
        <v>175</v>
      </c>
      <c r="M2" s="139" t="s">
        <v>186</v>
      </c>
      <c r="N2" s="137" t="s">
        <v>176</v>
      </c>
      <c r="O2" s="138" t="s">
        <v>177</v>
      </c>
      <c r="P2" s="138" t="s">
        <v>178</v>
      </c>
      <c r="Q2" s="139" t="s">
        <v>187</v>
      </c>
      <c r="R2" s="159"/>
      <c r="S2" s="99"/>
      <c r="U2" s="97" t="s">
        <v>167</v>
      </c>
      <c r="V2" s="97" t="s">
        <v>168</v>
      </c>
      <c r="W2" s="97" t="s">
        <v>169</v>
      </c>
      <c r="X2" s="97" t="s">
        <v>170</v>
      </c>
      <c r="Y2" s="97" t="s">
        <v>171</v>
      </c>
      <c r="Z2" s="97" t="s">
        <v>172</v>
      </c>
      <c r="AA2" s="97" t="s">
        <v>173</v>
      </c>
      <c r="AB2" s="98" t="s">
        <v>174</v>
      </c>
      <c r="AC2" s="98" t="s">
        <v>175</v>
      </c>
      <c r="AD2" s="98" t="s">
        <v>176</v>
      </c>
      <c r="AE2" s="98" t="s">
        <v>177</v>
      </c>
      <c r="AF2" s="98" t="s">
        <v>178</v>
      </c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6" s="101" customFormat="1" x14ac:dyDescent="0.35">
      <c r="A3" s="111" t="s">
        <v>115</v>
      </c>
      <c r="B3" s="102"/>
      <c r="C3" s="102"/>
      <c r="D3" s="102"/>
      <c r="E3" s="102"/>
      <c r="F3" s="106"/>
      <c r="G3" s="107"/>
      <c r="H3" s="102"/>
      <c r="I3" s="102"/>
      <c r="J3" s="106"/>
      <c r="K3" s="107"/>
      <c r="L3" s="102"/>
      <c r="M3" s="106"/>
      <c r="N3" s="107"/>
      <c r="O3" s="102"/>
      <c r="P3" s="102"/>
      <c r="Q3" s="106"/>
      <c r="R3" s="117"/>
      <c r="S3" s="103"/>
      <c r="T3" s="101" t="s">
        <v>115</v>
      </c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x14ac:dyDescent="0.35">
      <c r="A4" s="112" t="s">
        <v>6</v>
      </c>
      <c r="B4" s="100">
        <f>IFERROR(IF(Данные!C5/Данные!B5&gt;=1,1,Данные!C5/Данные!B5),"")</f>
        <v>0.78531855955678675</v>
      </c>
      <c r="C4" s="100">
        <f>IFERROR(IF(Данные!E5/Данные!D5&gt;=1,1,Данные!E5/Данные!D5),"")</f>
        <v>0.78760760077853809</v>
      </c>
      <c r="D4" s="100">
        <f>IFERROR(IF(Данные!G5/Данные!F5&gt;=1,1,Данные!G5/Данные!F5),"")</f>
        <v>1</v>
      </c>
      <c r="E4" s="100">
        <f>IFERROR(IF(Данные!I5/Данные!H5&gt;=1,1,Данные!I5/Данные!H5),"")</f>
        <v>1</v>
      </c>
      <c r="F4" s="106">
        <f>IF(SUMPRODUCT(B4:E4,$B$90:$E$90)&gt;=1,1,SUMPRODUCT(B4:E4,$B$90:$E$90))</f>
        <v>0.92274347198716355</v>
      </c>
      <c r="G4" s="108">
        <f>IFERROR(IF(Данные!K5/Данные!J5&gt;=1,1,Данные!K5/Данные!J5),"")</f>
        <v>1</v>
      </c>
      <c r="H4" s="100">
        <f>IFERROR(IF(Данные!M5/Данные!L5&gt;=1,1,Данные!M5/Данные!L5),"")</f>
        <v>1</v>
      </c>
      <c r="I4" s="100">
        <f>IFERROR(IF(Данные!O5/Данные!N5&gt;=1,1,Данные!O5/Данные!N5),"")</f>
        <v>1</v>
      </c>
      <c r="J4" s="106">
        <f>IF(SUMPRODUCT(F4:I4,$B$90:$E$90)&gt;=1,1,SUMPRODUCT(F4:I4,$B$90:$E$90))</f>
        <v>0.98215417183460385</v>
      </c>
      <c r="K4" s="108">
        <f>IFERROR(IF(Данные!Q5/Данные!P5&gt;=1.06,1,Данные!Q5/Данные!P5),"")</f>
        <v>1</v>
      </c>
      <c r="L4" s="100">
        <f>IFERROR(IF(Данные!S5/Данные!R5&gt;=0.944,1,Данные!S5/Данные!R5),"")</f>
        <v>1</v>
      </c>
      <c r="M4" s="106">
        <f>IF(SUMPRODUCT(K4:L4,$K$90:$L$90)&gt;=1,1,SUMPRODUCT(K4:L4,$K$90:$L$90))</f>
        <v>1</v>
      </c>
      <c r="N4" s="108">
        <f>IFERROR(IF(Данные!U5/Данные!T5&gt;=1,1,Данные!U5/Данные!T5),"")</f>
        <v>1</v>
      </c>
      <c r="O4" s="100">
        <f>IFERROR(IF(Данные!W5/Данные!V5&gt;=1,1,Данные!W5/Данные!V5),"")</f>
        <v>1</v>
      </c>
      <c r="P4" s="100">
        <f>IFERROR(IF(Данные!Y5/Данные!X5&gt;=1,1,Данные!Y5/Данные!X5),"")</f>
        <v>1</v>
      </c>
      <c r="Q4" s="106">
        <f>IF(SUMPRODUCT(N4:P4,$N$90:$P$90)&gt;=1,1,SUMPRODUCT(N4:P4,$N$90:$P$90))</f>
        <v>1</v>
      </c>
      <c r="R4" s="117">
        <f>AVERAGE(Q4,M4,J4,F4)</f>
        <v>0.97622441095544188</v>
      </c>
      <c r="T4" t="s">
        <v>6</v>
      </c>
      <c r="U4" s="100">
        <f t="shared" ref="U4:U35" si="0">IFERROR((B4-AVERAGE(B$4:B$87))^2,"")</f>
        <v>3.0230116360651614E-6</v>
      </c>
      <c r="V4" s="100">
        <f t="shared" ref="V4:V35" si="1">IFERROR((C4-AVERAGE(C$4:C$87))^2,"")</f>
        <v>8.8606393881745268E-4</v>
      </c>
      <c r="W4" s="100">
        <f t="shared" ref="W4:W35" si="2">IFERROR((D4-AVERAGE(D$4:D$87))^2,"")</f>
        <v>1.7397368758941673E-3</v>
      </c>
      <c r="X4" s="100">
        <f t="shared" ref="X4:X35" si="3">IFERROR((E4-AVERAGE(E$4:E$87))^2,"")</f>
        <v>2.1127197866587828E-9</v>
      </c>
      <c r="Y4" s="100">
        <f t="shared" ref="Y4:Y35" si="4">IFERROR((G4-AVERAGE(G$4:G$87))^2,"")</f>
        <v>5.4981306815498406E-4</v>
      </c>
      <c r="Z4" s="100">
        <f t="shared" ref="Z4:Z35" si="5">IFERROR((H4-AVERAGE(H$4:H$87))^2,"")</f>
        <v>8.1085210711824335E-4</v>
      </c>
      <c r="AA4" s="100">
        <f t="shared" ref="AA4:AA35" si="6">IFERROR((I4-AVERAGE(I$4:I$87))^2,"")</f>
        <v>3.6020638400578942E-6</v>
      </c>
      <c r="AB4" s="100">
        <f t="shared" ref="AB4:AB35" si="7">IFERROR((K4-AVERAGE(K$4:K$87))^2,"")</f>
        <v>0</v>
      </c>
      <c r="AC4" s="100">
        <f t="shared" ref="AC4:AC35" si="8">IFERROR((L4-AVERAGE(L$4:L$87))^2,"")</f>
        <v>1.6842982802651957E-3</v>
      </c>
      <c r="AD4" s="100">
        <f t="shared" ref="AD4:AD35" si="9">IFERROR((N4-AVERAGE(N$4:N$87))^2,"")</f>
        <v>4.0035725627666486E-5</v>
      </c>
      <c r="AE4" s="100">
        <f t="shared" ref="AE4:AE35" si="10">IFERROR((O4-AVERAGE(O$4:O$87))^2,"")</f>
        <v>1.9115947161376411E-6</v>
      </c>
      <c r="AF4" s="100">
        <f t="shared" ref="AF4:AF35" si="11">IFERROR((P4-AVERAGE(P$4:P$87))^2,"")</f>
        <v>9.8802641034365733E-5</v>
      </c>
      <c r="AG4" s="123"/>
      <c r="AI4"/>
      <c r="AJ4"/>
      <c r="AK4"/>
      <c r="AL4"/>
      <c r="AM4"/>
      <c r="AN4"/>
      <c r="AO4"/>
      <c r="AP4"/>
      <c r="AQ4"/>
      <c r="AR4"/>
      <c r="AS4"/>
      <c r="AT4"/>
    </row>
    <row r="5" spans="1:46" x14ac:dyDescent="0.35">
      <c r="A5" s="112" t="s">
        <v>36</v>
      </c>
      <c r="B5" s="100">
        <f>IFERROR(IF(Данные!C6/Данные!B6&gt;=1,1,Данные!C6/Данные!B6),"")</f>
        <v>0.76218611521418023</v>
      </c>
      <c r="C5" s="100">
        <f>IFERROR(IF(Данные!E6/Данные!D6&gt;=1,1,Данные!E6/Данные!D6),"")</f>
        <v>0.75778189072903401</v>
      </c>
      <c r="D5" s="100">
        <f>IFERROR(IF(Данные!G6/Данные!F6&gt;=1,1,Данные!G6/Данные!F6),"")</f>
        <v>0.98412698412698418</v>
      </c>
      <c r="E5" s="100">
        <f>IFERROR(IF(Данные!I6/Данные!H6&gt;=1,1,Данные!I6/Данные!H6),"")</f>
        <v>1</v>
      </c>
      <c r="F5" s="106">
        <f t="shared" ref="F5:F68" si="12">IF(SUMPRODUCT(B5:E5,$B$90:$E$90)&gt;=1,1,SUMPRODUCT(B5:E5,$B$90:$E$90))</f>
        <v>0.9116775128875847</v>
      </c>
      <c r="G5" s="108">
        <f>IFERROR(IF(Данные!K6/Данные!J6&gt;=1,1,Данные!K6/Данные!J6),"")</f>
        <v>1</v>
      </c>
      <c r="H5" s="100">
        <f>IFERROR(IF(Данные!M6/Данные!L6&gt;=1,1,Данные!M6/Данные!L6),"")</f>
        <v>1</v>
      </c>
      <c r="I5" s="100">
        <f>IFERROR(IF(Данные!O6/Данные!N6&gt;=1,1,Данные!O6/Данные!N6),"")</f>
        <v>1</v>
      </c>
      <c r="J5" s="106">
        <f t="shared" ref="J5:J68" si="13">IF(SUMPRODUCT(G5:I5,$G$90:$I$90)&gt;=1,1,SUMPRODUCT(G5:I5,$G$90:$I$90))</f>
        <v>1</v>
      </c>
      <c r="K5" s="108">
        <f>IFERROR(IF(Данные!Q6/Данные!P6&gt;=1.06,1,Данные!Q6/Данные!P6),"")</f>
        <v>1</v>
      </c>
      <c r="L5" s="100">
        <f>IFERROR(IF(Данные!S6/Данные!R6&gt;=0.944,1,Данные!S6/Данные!R6),"")</f>
        <v>0.91300657755145342</v>
      </c>
      <c r="M5" s="106">
        <f t="shared" ref="M5:M68" si="14">IF(SUMPRODUCT(K5:L5,$K$90:$L$90)&gt;=1,1,SUMPRODUCT(K5:L5,$K$90:$L$90))</f>
        <v>0.9761875497251673</v>
      </c>
      <c r="N5" s="108">
        <f>IFERROR(IF(Данные!U6/Данные!T6&gt;=1,1,Данные!U6/Данные!T6),"")</f>
        <v>1</v>
      </c>
      <c r="O5" s="100">
        <f>IFERROR(IF(Данные!W6/Данные!V6&gt;=1,1,Данные!W6/Данные!V6),"")</f>
        <v>1</v>
      </c>
      <c r="P5" s="100">
        <f>IFERROR(IF(Данные!Y6/Данные!X6&gt;=1,1,Данные!Y6/Данные!X6),"")</f>
        <v>1</v>
      </c>
      <c r="Q5" s="106">
        <f t="shared" ref="Q5:Q68" si="15">IF(SUMPRODUCT(N5:P5,$N$90:$P$90)&gt;=1,1,SUMPRODUCT(N5:P5,$N$90:$P$90))</f>
        <v>1</v>
      </c>
      <c r="R5" s="117">
        <f t="shared" ref="R5:R68" si="16">AVERAGE(Q5,M5,J5,F5)</f>
        <v>0.971966265653188</v>
      </c>
      <c r="T5" t="s">
        <v>36</v>
      </c>
      <c r="U5" s="100">
        <f t="shared" si="0"/>
        <v>6.1857287604086915E-4</v>
      </c>
      <c r="V5" s="100">
        <f t="shared" si="1"/>
        <v>3.4673140695957728E-9</v>
      </c>
      <c r="W5" s="100">
        <f t="shared" si="2"/>
        <v>6.6755766273025299E-4</v>
      </c>
      <c r="X5" s="100">
        <f t="shared" si="3"/>
        <v>2.1127197866587828E-9</v>
      </c>
      <c r="Y5" s="100">
        <f t="shared" si="4"/>
        <v>5.4981306815498406E-4</v>
      </c>
      <c r="Z5" s="100">
        <f t="shared" si="5"/>
        <v>8.1085210711824335E-4</v>
      </c>
      <c r="AA5" s="100">
        <f t="shared" si="6"/>
        <v>3.6020638400578942E-6</v>
      </c>
      <c r="AB5" s="100">
        <f t="shared" si="7"/>
        <v>0</v>
      </c>
      <c r="AC5" s="100">
        <f t="shared" si="8"/>
        <v>2.1116983575493885E-3</v>
      </c>
      <c r="AD5" s="100">
        <f t="shared" si="9"/>
        <v>4.0035725627666486E-5</v>
      </c>
      <c r="AE5" s="100">
        <f t="shared" si="10"/>
        <v>1.9115947161376411E-6</v>
      </c>
      <c r="AF5" s="100">
        <f t="shared" si="11"/>
        <v>9.8802641034365733E-5</v>
      </c>
      <c r="AI5"/>
      <c r="AJ5"/>
      <c r="AK5"/>
      <c r="AL5"/>
      <c r="AM5"/>
      <c r="AN5"/>
      <c r="AO5"/>
      <c r="AP5"/>
      <c r="AQ5"/>
      <c r="AR5"/>
      <c r="AS5"/>
      <c r="AT5"/>
    </row>
    <row r="6" spans="1:46" x14ac:dyDescent="0.35">
      <c r="A6" s="112" t="s">
        <v>48</v>
      </c>
      <c r="B6" s="100">
        <f>IFERROR(IF(Данные!C7/Данные!B7&gt;=1,1,Данные!C7/Данные!B7),"")</f>
        <v>0.77588652482269505</v>
      </c>
      <c r="C6" s="100">
        <f>IFERROR(IF(Данные!E7/Данные!D7&gt;=1,1,Данные!E7/Данные!D7),"")</f>
        <v>0.77245693824213368</v>
      </c>
      <c r="D6" s="100">
        <f>IFERROR(IF(Данные!G7/Данные!F7&gt;=1,1,Данные!G7/Данные!F7),"")</f>
        <v>1</v>
      </c>
      <c r="E6" s="100">
        <f>IFERROR(IF(Данные!I7/Данные!H7&gt;=1,1,Данные!I7/Данные!H7),"")</f>
        <v>1</v>
      </c>
      <c r="F6" s="106">
        <f t="shared" si="12"/>
        <v>0.91859119373563192</v>
      </c>
      <c r="G6" s="108">
        <f>IFERROR(IF(Данные!K7/Данные!J7&gt;=1,1,Данные!K7/Данные!J7),"")</f>
        <v>1</v>
      </c>
      <c r="H6" s="100">
        <f>IFERROR(IF(Данные!M7/Данные!L7&gt;=1,1,Данные!M7/Данные!L7),"")</f>
        <v>1</v>
      </c>
      <c r="I6" s="100">
        <f>IFERROR(IF(Данные!O7/Данные!N7&gt;=1,1,Данные!O7/Данные!N7),"")</f>
        <v>1</v>
      </c>
      <c r="J6" s="106">
        <f t="shared" si="13"/>
        <v>1</v>
      </c>
      <c r="K6" s="108">
        <f>IFERROR(IF(Данные!Q7/Данные!P7&gt;=1.06,1,Данные!Q7/Данные!P7),"")</f>
        <v>1</v>
      </c>
      <c r="L6" s="100">
        <f>IFERROR(IF(Данные!S7/Данные!R7&gt;=0.944,1,Данные!S7/Данные!R7),"")</f>
        <v>1</v>
      </c>
      <c r="M6" s="106">
        <f t="shared" si="14"/>
        <v>1</v>
      </c>
      <c r="N6" s="108">
        <f>IFERROR(IF(Данные!U7/Данные!T7&gt;=1,1,Данные!U7/Данные!T7),"")</f>
        <v>1</v>
      </c>
      <c r="O6" s="100">
        <f>IFERROR(IF(Данные!W7/Данные!V7&gt;=1,1,Данные!W7/Данные!V7),"")</f>
        <v>1</v>
      </c>
      <c r="P6" s="100">
        <f>IFERROR(IF(Данные!Y7/Данные!X7&gt;=1,1,Данные!Y7/Данные!X7),"")</f>
        <v>1</v>
      </c>
      <c r="Q6" s="106">
        <f t="shared" si="15"/>
        <v>1</v>
      </c>
      <c r="R6" s="117">
        <f t="shared" si="16"/>
        <v>0.97964779843390803</v>
      </c>
      <c r="T6" t="s">
        <v>48</v>
      </c>
      <c r="U6" s="100">
        <f t="shared" si="0"/>
        <v>1.2478489011663542E-4</v>
      </c>
      <c r="V6" s="100">
        <f t="shared" si="1"/>
        <v>2.1363223866799723E-4</v>
      </c>
      <c r="W6" s="100">
        <f t="shared" si="2"/>
        <v>1.7397368758941673E-3</v>
      </c>
      <c r="X6" s="100">
        <f t="shared" si="3"/>
        <v>2.1127197866587828E-9</v>
      </c>
      <c r="Y6" s="100">
        <f t="shared" si="4"/>
        <v>5.4981306815498406E-4</v>
      </c>
      <c r="Z6" s="100">
        <f t="shared" si="5"/>
        <v>8.1085210711824335E-4</v>
      </c>
      <c r="AA6" s="100">
        <f t="shared" si="6"/>
        <v>3.6020638400578942E-6</v>
      </c>
      <c r="AB6" s="100">
        <f t="shared" si="7"/>
        <v>0</v>
      </c>
      <c r="AC6" s="100">
        <f t="shared" si="8"/>
        <v>1.6842982802651957E-3</v>
      </c>
      <c r="AD6" s="100">
        <f t="shared" si="9"/>
        <v>4.0035725627666486E-5</v>
      </c>
      <c r="AE6" s="100">
        <f t="shared" si="10"/>
        <v>1.9115947161376411E-6</v>
      </c>
      <c r="AF6" s="100">
        <f t="shared" si="11"/>
        <v>9.8802641034365733E-5</v>
      </c>
      <c r="AI6"/>
      <c r="AJ6"/>
      <c r="AK6"/>
      <c r="AL6"/>
      <c r="AM6"/>
      <c r="AN6"/>
      <c r="AO6"/>
      <c r="AP6"/>
      <c r="AQ6"/>
      <c r="AR6"/>
      <c r="AS6"/>
      <c r="AT6"/>
    </row>
    <row r="7" spans="1:46" x14ac:dyDescent="0.35">
      <c r="A7" s="112" t="s">
        <v>19</v>
      </c>
      <c r="B7" s="100">
        <f>IFERROR(IF(Данные!C8/Данные!B8&gt;=1,1,Данные!C8/Данные!B8),"")</f>
        <v>0.78497790868924877</v>
      </c>
      <c r="C7" s="100">
        <f>IFERROR(IF(Данные!E8/Данные!D8&gt;=1,1,Данные!E8/Данные!D8),"")</f>
        <v>0.78787814726338712</v>
      </c>
      <c r="D7" s="100">
        <f>IFERROR(IF(Данные!G8/Данные!F8&gt;=1,1,Данные!G8/Данные!F8),"")</f>
        <v>0.86915887850467288</v>
      </c>
      <c r="E7" s="100">
        <f>IFERROR(IF(Данные!I8/Данные!H8&gt;=1,1,Данные!I8/Данные!H8),"")</f>
        <v>1</v>
      </c>
      <c r="F7" s="106">
        <f t="shared" si="12"/>
        <v>0.90755447326596272</v>
      </c>
      <c r="G7" s="108">
        <f>IFERROR(IF(Данные!K8/Данные!J8&gt;=1,1,Данные!K8/Данные!J8),"")</f>
        <v>1</v>
      </c>
      <c r="H7" s="100">
        <f>IFERROR(IF(Данные!M8/Данные!L8&gt;=1,1,Данные!M8/Данные!L8),"")</f>
        <v>1</v>
      </c>
      <c r="I7" s="100">
        <f>IFERROR(IF(Данные!O8/Данные!N8&gt;=1,1,Данные!O8/Данные!N8),"")</f>
        <v>1</v>
      </c>
      <c r="J7" s="106">
        <f t="shared" si="13"/>
        <v>1</v>
      </c>
      <c r="K7" s="108">
        <f>IFERROR(IF(Данные!Q8/Данные!P8&gt;=1.06,1,Данные!Q8/Данные!P8),"")</f>
        <v>1</v>
      </c>
      <c r="L7" s="100">
        <f>IFERROR(IF(Данные!S8/Данные!R8&gt;=0.944,1,Данные!S8/Данные!R8),"")</f>
        <v>0.94351464435146448</v>
      </c>
      <c r="M7" s="106">
        <f t="shared" si="14"/>
        <v>0.98453843193222401</v>
      </c>
      <c r="N7" s="108">
        <f>IFERROR(IF(Данные!U8/Данные!T8&gt;=1,1,Данные!U8/Данные!T8),"")</f>
        <v>1</v>
      </c>
      <c r="O7" s="100">
        <f>IFERROR(IF(Данные!W8/Данные!V8&gt;=1,1,Данные!W8/Данные!V8),"")</f>
        <v>1</v>
      </c>
      <c r="P7" s="100">
        <f>IFERROR(IF(Данные!Y8/Данные!X8&gt;=1,1,Данные!Y8/Данные!X8),"")</f>
        <v>1</v>
      </c>
      <c r="Q7" s="106">
        <f t="shared" si="15"/>
        <v>1</v>
      </c>
      <c r="R7" s="117">
        <f t="shared" si="16"/>
        <v>0.97302322629954663</v>
      </c>
      <c r="T7" t="s">
        <v>19</v>
      </c>
      <c r="U7" s="100">
        <f t="shared" si="0"/>
        <v>4.3236210348575517E-6</v>
      </c>
      <c r="V7" s="100">
        <f t="shared" si="1"/>
        <v>9.0224375457584446E-4</v>
      </c>
      <c r="W7" s="100">
        <f t="shared" si="2"/>
        <v>7.944329517966902E-3</v>
      </c>
      <c r="X7" s="100">
        <f t="shared" si="3"/>
        <v>2.1127197866587828E-9</v>
      </c>
      <c r="Y7" s="100">
        <f t="shared" si="4"/>
        <v>5.4981306815498406E-4</v>
      </c>
      <c r="Z7" s="100">
        <f t="shared" si="5"/>
        <v>8.1085210711824335E-4</v>
      </c>
      <c r="AA7" s="100">
        <f t="shared" si="6"/>
        <v>3.6020638400578942E-6</v>
      </c>
      <c r="AB7" s="100">
        <f t="shared" si="7"/>
        <v>0</v>
      </c>
      <c r="AC7" s="100">
        <f t="shared" si="8"/>
        <v>2.3855273356843403E-4</v>
      </c>
      <c r="AD7" s="100">
        <f t="shared" si="9"/>
        <v>4.0035725627666486E-5</v>
      </c>
      <c r="AE7" s="100">
        <f t="shared" si="10"/>
        <v>1.9115947161376411E-6</v>
      </c>
      <c r="AF7" s="100">
        <f t="shared" si="11"/>
        <v>9.8802641034365733E-5</v>
      </c>
      <c r="AI7"/>
      <c r="AJ7"/>
      <c r="AK7"/>
      <c r="AL7"/>
      <c r="AM7"/>
      <c r="AN7"/>
      <c r="AO7"/>
      <c r="AP7"/>
      <c r="AQ7"/>
      <c r="AR7"/>
      <c r="AS7"/>
      <c r="AT7"/>
    </row>
    <row r="8" spans="1:46" x14ac:dyDescent="0.35">
      <c r="A8" s="112" t="s">
        <v>29</v>
      </c>
      <c r="B8" s="100">
        <f>IFERROR(IF(Данные!C9/Данные!B9&gt;=1,1,Данные!C9/Данные!B9),"")</f>
        <v>0.7794943820224719</v>
      </c>
      <c r="C8" s="100">
        <f>IFERROR(IF(Данные!E9/Данные!D9&gt;=1,1,Данные!E9/Данные!D9),"")</f>
        <v>0.84505603784234151</v>
      </c>
      <c r="D8" s="100">
        <f>IFERROR(IF(Данные!G9/Данные!F9&gt;=1,1,Данные!G9/Данные!F9),"")</f>
        <v>1</v>
      </c>
      <c r="E8" s="100">
        <f>IFERROR(IF(Данные!I9/Данные!H9&gt;=1,1,Данные!I9/Данные!H9),"")</f>
        <v>1</v>
      </c>
      <c r="F8" s="106">
        <f t="shared" si="12"/>
        <v>0.92888137326539821</v>
      </c>
      <c r="G8" s="108">
        <f>IFERROR(IF(Данные!K9/Данные!J9&gt;=1,1,Данные!K9/Данные!J9),"")</f>
        <v>1</v>
      </c>
      <c r="H8" s="100">
        <f>IFERROR(IF(Данные!M9/Данные!L9&gt;=1,1,Данные!M9/Данные!L9),"")</f>
        <v>1</v>
      </c>
      <c r="I8" s="100">
        <f>IFERROR(IF(Данные!O9/Данные!N9&gt;=1,1,Данные!O9/Данные!N9),"")</f>
        <v>1</v>
      </c>
      <c r="J8" s="106">
        <f t="shared" si="13"/>
        <v>1</v>
      </c>
      <c r="K8" s="108">
        <f>IFERROR(IF(Данные!Q9/Данные!P9&gt;=1.06,1,Данные!Q9/Данные!P9),"")</f>
        <v>1</v>
      </c>
      <c r="L8" s="100">
        <f>IFERROR(IF(Данные!S9/Данные!R9&gt;=0.944,1,Данные!S9/Данные!R9),"")</f>
        <v>0.91760104302477186</v>
      </c>
      <c r="M8" s="106">
        <f t="shared" si="14"/>
        <v>0.97744517906705852</v>
      </c>
      <c r="N8" s="108">
        <f>IFERROR(IF(Данные!U9/Данные!T9&gt;=1,1,Данные!U9/Данные!T9),"")</f>
        <v>1</v>
      </c>
      <c r="O8" s="100">
        <f>IFERROR(IF(Данные!W9/Данные!V9&gt;=1,1,Данные!W9/Данные!V9),"")</f>
        <v>1</v>
      </c>
      <c r="P8" s="100">
        <f>IFERROR(IF(Данные!Y9/Данные!X9&gt;=1,1,Данные!Y9/Данные!X9),"")</f>
        <v>1</v>
      </c>
      <c r="Q8" s="106">
        <f t="shared" si="15"/>
        <v>1</v>
      </c>
      <c r="R8" s="117">
        <f t="shared" si="16"/>
        <v>0.97658163808311416</v>
      </c>
      <c r="T8" t="s">
        <v>29</v>
      </c>
      <c r="U8" s="100">
        <f t="shared" si="0"/>
        <v>5.7196829280978366E-5</v>
      </c>
      <c r="V8" s="100">
        <f t="shared" si="1"/>
        <v>7.6065021367882927E-3</v>
      </c>
      <c r="W8" s="100">
        <f t="shared" si="2"/>
        <v>1.7397368758941673E-3</v>
      </c>
      <c r="X8" s="100">
        <f t="shared" si="3"/>
        <v>2.1127197866587828E-9</v>
      </c>
      <c r="Y8" s="100">
        <f t="shared" si="4"/>
        <v>5.4981306815498406E-4</v>
      </c>
      <c r="Z8" s="100">
        <f t="shared" si="5"/>
        <v>8.1085210711824335E-4</v>
      </c>
      <c r="AA8" s="100">
        <f t="shared" si="6"/>
        <v>3.6020638400578942E-6</v>
      </c>
      <c r="AB8" s="100">
        <f t="shared" si="7"/>
        <v>0</v>
      </c>
      <c r="AC8" s="100">
        <f t="shared" si="8"/>
        <v>1.7105465122598728E-3</v>
      </c>
      <c r="AD8" s="100">
        <f t="shared" si="9"/>
        <v>4.0035725627666486E-5</v>
      </c>
      <c r="AE8" s="100">
        <f t="shared" si="10"/>
        <v>1.9115947161376411E-6</v>
      </c>
      <c r="AF8" s="100">
        <f t="shared" si="11"/>
        <v>9.8802641034365733E-5</v>
      </c>
      <c r="AI8"/>
      <c r="AJ8"/>
      <c r="AK8"/>
      <c r="AL8"/>
      <c r="AM8"/>
      <c r="AN8"/>
      <c r="AO8"/>
      <c r="AP8"/>
      <c r="AQ8"/>
      <c r="AR8"/>
      <c r="AS8"/>
      <c r="AT8"/>
    </row>
    <row r="9" spans="1:46" x14ac:dyDescent="0.35">
      <c r="A9" s="112" t="s">
        <v>23</v>
      </c>
      <c r="B9" s="100">
        <f>IFERROR(IF(Данные!C10/Данные!B10&gt;=1,1,Данные!C10/Данные!B10),"")</f>
        <v>0.81843575418994419</v>
      </c>
      <c r="C9" s="100">
        <f>IFERROR(IF(Данные!E10/Данные!D10&gt;=1,1,Данные!E10/Данные!D10),"")</f>
        <v>0.75417565876570969</v>
      </c>
      <c r="D9" s="100">
        <f>IFERROR(IF(Данные!G10/Данные!F10&gt;=1,1,Данные!G10/Данные!F10),"")</f>
        <v>1</v>
      </c>
      <c r="E9" s="100">
        <f>IFERROR(IF(Данные!I10/Данные!H10&gt;=1,1,Данные!I10/Данные!H10),"")</f>
        <v>1</v>
      </c>
      <c r="F9" s="106">
        <f t="shared" si="12"/>
        <v>0.92603850302286594</v>
      </c>
      <c r="G9" s="108">
        <f>IFERROR(IF(Данные!K10/Данные!J10&gt;=1,1,Данные!K10/Данные!J10),"")</f>
        <v>1</v>
      </c>
      <c r="H9" s="100">
        <f>IFERROR(IF(Данные!M10/Данные!L10&gt;=1,1,Данные!M10/Данные!L10),"")</f>
        <v>0.97895557287607171</v>
      </c>
      <c r="I9" s="100">
        <f>IFERROR(IF(Данные!O10/Данные!N10&gt;=1,1,Данные!O10/Данные!N10),"")</f>
        <v>1</v>
      </c>
      <c r="J9" s="106">
        <f t="shared" si="13"/>
        <v>0.99588606778816746</v>
      </c>
      <c r="K9" s="108">
        <f>IFERROR(IF(Данные!Q10/Данные!P10&gt;=1.06,1,Данные!Q10/Данные!P10),"")</f>
        <v>1</v>
      </c>
      <c r="L9" s="100">
        <f>IFERROR(IF(Данные!S10/Данные!R10&gt;=0.944,1,Данные!S10/Данные!R10),"")</f>
        <v>1</v>
      </c>
      <c r="M9" s="106">
        <f t="shared" si="14"/>
        <v>1</v>
      </c>
      <c r="N9" s="108">
        <f>IFERROR(IF(Данные!U10/Данные!T10&gt;=1,1,Данные!U10/Данные!T10),"")</f>
        <v>1</v>
      </c>
      <c r="O9" s="100">
        <f>IFERROR(IF(Данные!W10/Данные!V10&gt;=1,1,Данные!W10/Данные!V10),"")</f>
        <v>1</v>
      </c>
      <c r="P9" s="100">
        <f>IFERROR(IF(Данные!Y10/Данные!X10&gt;=1,1,Данные!Y10/Данные!X10),"")</f>
        <v>1</v>
      </c>
      <c r="Q9" s="106">
        <f t="shared" si="15"/>
        <v>1</v>
      </c>
      <c r="R9" s="117">
        <f t="shared" si="16"/>
        <v>0.98048114270275843</v>
      </c>
      <c r="T9" t="s">
        <v>23</v>
      </c>
      <c r="U9" s="100">
        <f t="shared" si="0"/>
        <v>9.8461111753200066E-4</v>
      </c>
      <c r="V9" s="100">
        <f t="shared" si="1"/>
        <v>1.3433074315890425E-5</v>
      </c>
      <c r="W9" s="100">
        <f t="shared" si="2"/>
        <v>1.7397368758941673E-3</v>
      </c>
      <c r="X9" s="100">
        <f t="shared" si="3"/>
        <v>2.1127197866587828E-9</v>
      </c>
      <c r="Y9" s="100">
        <f t="shared" si="4"/>
        <v>5.4981306815498406E-4</v>
      </c>
      <c r="Z9" s="100">
        <f t="shared" si="5"/>
        <v>5.5220323955283514E-5</v>
      </c>
      <c r="AA9" s="100">
        <f t="shared" si="6"/>
        <v>3.6020638400578942E-6</v>
      </c>
      <c r="AB9" s="100">
        <f t="shared" si="7"/>
        <v>0</v>
      </c>
      <c r="AC9" s="100">
        <f t="shared" si="8"/>
        <v>1.6842982802651957E-3</v>
      </c>
      <c r="AD9" s="100">
        <f t="shared" si="9"/>
        <v>4.0035725627666486E-5</v>
      </c>
      <c r="AE9" s="100">
        <f t="shared" si="10"/>
        <v>1.9115947161376411E-6</v>
      </c>
      <c r="AF9" s="100">
        <f t="shared" si="11"/>
        <v>9.8802641034365733E-5</v>
      </c>
      <c r="AI9"/>
      <c r="AJ9"/>
      <c r="AK9"/>
      <c r="AL9"/>
      <c r="AM9"/>
      <c r="AN9"/>
      <c r="AO9"/>
      <c r="AP9"/>
      <c r="AQ9"/>
      <c r="AR9"/>
      <c r="AS9"/>
      <c r="AT9"/>
    </row>
    <row r="10" spans="1:46" x14ac:dyDescent="0.35">
      <c r="A10" s="112" t="s">
        <v>35</v>
      </c>
      <c r="B10" s="100">
        <f>IFERROR(IF(Данные!C11/Данные!B11&gt;=1,1,Данные!C11/Данные!B11),"")</f>
        <v>0.7767857142857143</v>
      </c>
      <c r="C10" s="100">
        <f>IFERROR(IF(Данные!E11/Данные!D11&gt;=1,1,Данные!E11/Данные!D11),"")</f>
        <v>0.74636855596696094</v>
      </c>
      <c r="D10" s="100">
        <f>IFERROR(IF(Данные!G11/Данные!F11&gt;=1,1,Данные!G11/Данные!F11),"")</f>
        <v>1</v>
      </c>
      <c r="E10" s="100">
        <f>IFERROR(IF(Данные!I11/Данные!H11&gt;=1,1,Данные!I11/Данные!H11),"")</f>
        <v>1</v>
      </c>
      <c r="F10" s="106">
        <f t="shared" si="12"/>
        <v>0.91540061952595386</v>
      </c>
      <c r="G10" s="108">
        <f>IFERROR(IF(Данные!K11/Данные!J11&gt;=1,1,Данные!K11/Данные!J11),"")</f>
        <v>0.95520421607378125</v>
      </c>
      <c r="H10" s="100">
        <f>IFERROR(IF(Данные!M11/Данные!L11&gt;=1,1,Данные!M11/Данные!L11),"")</f>
        <v>0.88988476312419973</v>
      </c>
      <c r="I10" s="100">
        <f>IFERROR(IF(Данные!O11/Данные!N11&gt;=1,1,Данные!O11/Данные!N11),"")</f>
        <v>1</v>
      </c>
      <c r="J10" s="106">
        <f t="shared" si="13"/>
        <v>0.96957832698067747</v>
      </c>
      <c r="K10" s="108">
        <f>IFERROR(IF(Данные!Q11/Данные!P11&gt;=1.06,1,Данные!Q11/Данные!P11),"")</f>
        <v>1</v>
      </c>
      <c r="L10" s="100">
        <f>IFERROR(IF(Данные!S11/Данные!R11&gt;=0.944,1,Данные!S11/Данные!R11),"")</f>
        <v>0.88850574712643682</v>
      </c>
      <c r="M10" s="106">
        <f t="shared" si="14"/>
        <v>0.96948101042867174</v>
      </c>
      <c r="N10" s="108">
        <f>IFERROR(IF(Данные!U11/Данные!T11&gt;=1,1,Данные!U11/Данные!T11),"")</f>
        <v>1</v>
      </c>
      <c r="O10" s="100">
        <f>IFERROR(IF(Данные!W11/Данные!V11&gt;=1,1,Данные!W11/Данные!V11),"")</f>
        <v>1</v>
      </c>
      <c r="P10" s="100">
        <f>IFERROR(IF(Данные!Y11/Данные!X11&gt;=1,1,Данные!Y11/Данные!X11),"")</f>
        <v>1</v>
      </c>
      <c r="Q10" s="106">
        <f t="shared" si="15"/>
        <v>1</v>
      </c>
      <c r="R10" s="117">
        <f t="shared" si="16"/>
        <v>0.96361498923382571</v>
      </c>
      <c r="T10" t="s">
        <v>35</v>
      </c>
      <c r="U10" s="100">
        <f t="shared" si="0"/>
        <v>1.0550425203365093E-4</v>
      </c>
      <c r="V10" s="100">
        <f t="shared" si="1"/>
        <v>1.3161180110647557E-4</v>
      </c>
      <c r="W10" s="100">
        <f t="shared" si="2"/>
        <v>1.7397368758941673E-3</v>
      </c>
      <c r="X10" s="100">
        <f t="shared" si="3"/>
        <v>2.1127197866587828E-9</v>
      </c>
      <c r="Y10" s="100">
        <f t="shared" si="4"/>
        <v>4.557239053154842E-4</v>
      </c>
      <c r="Z10" s="100">
        <f t="shared" si="5"/>
        <v>6.6650523514968692E-3</v>
      </c>
      <c r="AA10" s="100">
        <f t="shared" si="6"/>
        <v>3.6020638400578942E-6</v>
      </c>
      <c r="AB10" s="100">
        <f t="shared" si="7"/>
        <v>0</v>
      </c>
      <c r="AC10" s="100">
        <f t="shared" si="8"/>
        <v>4.9637731127132722E-3</v>
      </c>
      <c r="AD10" s="100">
        <f t="shared" si="9"/>
        <v>4.0035725627666486E-5</v>
      </c>
      <c r="AE10" s="100">
        <f t="shared" si="10"/>
        <v>1.9115947161376411E-6</v>
      </c>
      <c r="AF10" s="100">
        <f t="shared" si="11"/>
        <v>9.8802641034365733E-5</v>
      </c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x14ac:dyDescent="0.35">
      <c r="A11" s="112" t="s">
        <v>41</v>
      </c>
      <c r="B11" s="100">
        <f>IFERROR(IF(Данные!C12/Данные!B12&gt;=1,1,Данные!C12/Данные!B12),"")</f>
        <v>0.78386167146974051</v>
      </c>
      <c r="C11" s="100">
        <f>IFERROR(IF(Данные!E12/Данные!D12&gt;=1,1,Данные!E12/Данные!D12),"")</f>
        <v>0.67829249388898827</v>
      </c>
      <c r="D11" s="100">
        <f>IFERROR(IF(Данные!G12/Данные!F12&gt;=1,1,Данные!G12/Данные!F12),"")</f>
        <v>0.99203187250996006</v>
      </c>
      <c r="E11" s="100">
        <f>IFERROR(IF(Данные!I12/Данные!H12&gt;=1,1,Данные!I12/Данные!H12),"")</f>
        <v>1</v>
      </c>
      <c r="F11" s="106">
        <f t="shared" si="12"/>
        <v>0.90724516126538435</v>
      </c>
      <c r="G11" s="108">
        <f>IFERROR(IF(Данные!K12/Данные!J12&gt;=1,1,Данные!K12/Данные!J12),"")</f>
        <v>1</v>
      </c>
      <c r="H11" s="100">
        <f>IFERROR(IF(Данные!M12/Данные!L12&gt;=1,1,Данные!M12/Данные!L12),"")</f>
        <v>1</v>
      </c>
      <c r="I11" s="100">
        <f>IFERROR(IF(Данные!O12/Данные!N12&gt;=1,1,Данные!O12/Данные!N12),"")</f>
        <v>1</v>
      </c>
      <c r="J11" s="106">
        <f t="shared" si="13"/>
        <v>1</v>
      </c>
      <c r="K11" s="108">
        <f>IFERROR(IF(Данные!Q12/Данные!P12&gt;=1.06,1,Данные!Q12/Данные!P12),"")</f>
        <v>1</v>
      </c>
      <c r="L11" s="100">
        <f>IFERROR(IF(Данные!S12/Данные!R12&gt;=0.944,1,Данные!S12/Данные!R12),"")</f>
        <v>1</v>
      </c>
      <c r="M11" s="106">
        <f t="shared" si="14"/>
        <v>1</v>
      </c>
      <c r="N11" s="108">
        <f>IFERROR(IF(Данные!U12/Данные!T12&gt;=1,1,Данные!U12/Данные!T12),"")</f>
        <v>1</v>
      </c>
      <c r="O11" s="100">
        <f>IFERROR(IF(Данные!W12/Данные!V12&gt;=1,1,Данные!W12/Данные!V12),"")</f>
        <v>1</v>
      </c>
      <c r="P11" s="100">
        <f>IFERROR(IF(Данные!Y12/Данные!X12&gt;=1,1,Данные!Y12/Данные!X12),"")</f>
        <v>1</v>
      </c>
      <c r="Q11" s="106">
        <f t="shared" si="15"/>
        <v>1</v>
      </c>
      <c r="R11" s="117">
        <f t="shared" si="16"/>
        <v>0.97681129031634606</v>
      </c>
      <c r="T11" t="s">
        <v>41</v>
      </c>
      <c r="U11" s="100">
        <f t="shared" si="0"/>
        <v>1.0211661820051456E-5</v>
      </c>
      <c r="V11" s="100">
        <f t="shared" si="1"/>
        <v>6.3279289692245184E-3</v>
      </c>
      <c r="W11" s="100">
        <f t="shared" si="2"/>
        <v>1.1385242957164486E-3</v>
      </c>
      <c r="X11" s="100">
        <f t="shared" si="3"/>
        <v>2.1127197866587828E-9</v>
      </c>
      <c r="Y11" s="100">
        <f t="shared" si="4"/>
        <v>5.4981306815498406E-4</v>
      </c>
      <c r="Z11" s="100">
        <f t="shared" si="5"/>
        <v>8.1085210711824335E-4</v>
      </c>
      <c r="AA11" s="100">
        <f t="shared" si="6"/>
        <v>3.6020638400578942E-6</v>
      </c>
      <c r="AB11" s="100">
        <f t="shared" si="7"/>
        <v>0</v>
      </c>
      <c r="AC11" s="100">
        <f t="shared" si="8"/>
        <v>1.6842982802651957E-3</v>
      </c>
      <c r="AD11" s="100">
        <f t="shared" si="9"/>
        <v>4.0035725627666486E-5</v>
      </c>
      <c r="AE11" s="100">
        <f t="shared" si="10"/>
        <v>1.9115947161376411E-6</v>
      </c>
      <c r="AF11" s="100">
        <f t="shared" si="11"/>
        <v>9.8802641034365733E-5</v>
      </c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 x14ac:dyDescent="0.35">
      <c r="A12" s="112" t="s">
        <v>40</v>
      </c>
      <c r="B12" s="100">
        <f>IFERROR(IF(Данные!C13/Данные!B13&gt;=1,1,Данные!C13/Данные!B13),"")</f>
        <v>0.77374301675977653</v>
      </c>
      <c r="C12" s="100">
        <f>IFERROR(IF(Данные!E13/Данные!D13&gt;=1,1,Данные!E13/Данные!D13),"")</f>
        <v>0.72387598444821055</v>
      </c>
      <c r="D12" s="100">
        <f>IFERROR(IF(Данные!G13/Данные!F13&gt;=1,1,Данные!G13/Данные!F13),"")</f>
        <v>0.93050193050193064</v>
      </c>
      <c r="E12" s="100">
        <f>IFERROR(IF(Данные!I13/Данные!H13&gt;=1,1,Данные!I13/Данные!H13),"")</f>
        <v>1</v>
      </c>
      <c r="F12" s="106">
        <f t="shared" si="12"/>
        <v>0.90372311386770654</v>
      </c>
      <c r="G12" s="108">
        <f>IFERROR(IF(Данные!K13/Данные!J13&gt;=1,1,Данные!K13/Данные!J13),"")</f>
        <v>1</v>
      </c>
      <c r="H12" s="100">
        <f>IFERROR(IF(Данные!M13/Данные!L13&gt;=1,1,Данные!M13/Данные!L13),"")</f>
        <v>1</v>
      </c>
      <c r="I12" s="100">
        <f>IFERROR(IF(Данные!O13/Данные!N13&gt;=1,1,Данные!O13/Данные!N13),"")</f>
        <v>1</v>
      </c>
      <c r="J12" s="106">
        <f t="shared" si="13"/>
        <v>1</v>
      </c>
      <c r="K12" s="108">
        <f>IFERROR(IF(Данные!Q13/Данные!P13&gt;=1.06,1,Данные!Q13/Данные!P13),"")</f>
        <v>1</v>
      </c>
      <c r="L12" s="100">
        <f>IFERROR(IF(Данные!S13/Данные!R13&gt;=0.944,1,Данные!S13/Данные!R13),"")</f>
        <v>0.93592827465558714</v>
      </c>
      <c r="M12" s="106">
        <f t="shared" si="14"/>
        <v>0.98246183756376559</v>
      </c>
      <c r="N12" s="108">
        <f>IFERROR(IF(Данные!U13/Данные!T13&gt;=1,1,Данные!U13/Данные!T13),"")</f>
        <v>1</v>
      </c>
      <c r="O12" s="100">
        <f>IFERROR(IF(Данные!W13/Данные!V13&gt;=1,1,Данные!W13/Данные!V13),"")</f>
        <v>1</v>
      </c>
      <c r="P12" s="100">
        <f>IFERROR(IF(Данные!Y13/Данные!X13&gt;=1,1,Данные!Y13/Данные!X13),"")</f>
        <v>1</v>
      </c>
      <c r="Q12" s="106">
        <f t="shared" si="15"/>
        <v>1</v>
      </c>
      <c r="R12" s="117">
        <f t="shared" si="16"/>
        <v>0.97154623785786809</v>
      </c>
      <c r="T12" t="s">
        <v>40</v>
      </c>
      <c r="U12" s="100">
        <f t="shared" si="0"/>
        <v>1.7726855544172518E-4</v>
      </c>
      <c r="V12" s="100">
        <f t="shared" si="1"/>
        <v>1.1536069722525399E-3</v>
      </c>
      <c r="W12" s="100">
        <f t="shared" si="2"/>
        <v>7.7216829490220297E-4</v>
      </c>
      <c r="X12" s="100">
        <f t="shared" si="3"/>
        <v>2.1127197866587828E-9</v>
      </c>
      <c r="Y12" s="100">
        <f t="shared" si="4"/>
        <v>5.4981306815498406E-4</v>
      </c>
      <c r="Z12" s="100">
        <f t="shared" si="5"/>
        <v>8.1085210711824335E-4</v>
      </c>
      <c r="AA12" s="100">
        <f t="shared" si="6"/>
        <v>3.6020638400578942E-6</v>
      </c>
      <c r="AB12" s="100">
        <f t="shared" si="7"/>
        <v>0</v>
      </c>
      <c r="AC12" s="100">
        <f t="shared" si="8"/>
        <v>5.3045101140868035E-4</v>
      </c>
      <c r="AD12" s="100">
        <f t="shared" si="9"/>
        <v>4.0035725627666486E-5</v>
      </c>
      <c r="AE12" s="100">
        <f t="shared" si="10"/>
        <v>1.9115947161376411E-6</v>
      </c>
      <c r="AF12" s="100">
        <f t="shared" si="11"/>
        <v>9.8802641034365733E-5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 spans="1:46" x14ac:dyDescent="0.35">
      <c r="A13" s="112" t="s">
        <v>8</v>
      </c>
      <c r="B13" s="100">
        <f>IFERROR(IF(Данные!C14/Данные!B14&gt;=1,1,Данные!C14/Данные!B14),"")</f>
        <v>0.78290366350067842</v>
      </c>
      <c r="C13" s="100">
        <f>IFERROR(IF(Данные!E14/Данные!D14&gt;=1,1,Данные!E14/Данные!D14),"")</f>
        <v>0.79974027379470802</v>
      </c>
      <c r="D13" s="100">
        <f>IFERROR(IF(Данные!G14/Данные!F14&gt;=1,1,Данные!G14/Данные!F14),"")</f>
        <v>0.89035916824196604</v>
      </c>
      <c r="E13" s="100">
        <f>IFERROR(IF(Данные!I14/Данные!H14&gt;=1,1,Данные!I14/Данные!H14),"")</f>
        <v>1</v>
      </c>
      <c r="F13" s="106">
        <f t="shared" si="12"/>
        <v>0.91107454464859594</v>
      </c>
      <c r="G13" s="108">
        <f>IFERROR(IF(Данные!K14/Данные!J14&gt;=1,1,Данные!K14/Данные!J14),"")</f>
        <v>1</v>
      </c>
      <c r="H13" s="100">
        <f>IFERROR(IF(Данные!M14/Данные!L14&gt;=1,1,Данные!M14/Данные!L14),"")</f>
        <v>1</v>
      </c>
      <c r="I13" s="100">
        <f>IFERROR(IF(Данные!O14/Данные!N14&gt;=1,1,Данные!O14/Данные!N14),"")</f>
        <v>1</v>
      </c>
      <c r="J13" s="106">
        <f t="shared" si="13"/>
        <v>1</v>
      </c>
      <c r="K13" s="108">
        <f>IFERROR(IF(Данные!Q14/Данные!P14&gt;=1.06,1,Данные!Q14/Данные!P14),"")</f>
        <v>1</v>
      </c>
      <c r="L13" s="100">
        <f>IFERROR(IF(Данные!S14/Данные!R14&gt;=0.944,1,Данные!S14/Данные!R14),"")</f>
        <v>0.9393746856220051</v>
      </c>
      <c r="M13" s="106">
        <f t="shared" si="14"/>
        <v>0.98340521336683862</v>
      </c>
      <c r="N13" s="108">
        <f>IFERROR(IF(Данные!U14/Данные!T14&gt;=1,1,Данные!U14/Данные!T14),"")</f>
        <v>1</v>
      </c>
      <c r="O13" s="100">
        <f>IFERROR(IF(Данные!W14/Данные!V14&gt;=1,1,Данные!W14/Данные!V14),"")</f>
        <v>1</v>
      </c>
      <c r="P13" s="100">
        <f>IFERROR(IF(Данные!Y14/Данные!X14&gt;=1,1,Данные!Y14/Данные!X14),"")</f>
        <v>1</v>
      </c>
      <c r="Q13" s="106">
        <f t="shared" si="15"/>
        <v>1</v>
      </c>
      <c r="R13" s="117">
        <f t="shared" si="16"/>
        <v>0.97361993950385872</v>
      </c>
      <c r="T13" t="s">
        <v>8</v>
      </c>
      <c r="U13" s="100">
        <f t="shared" si="0"/>
        <v>1.725220239997903E-5</v>
      </c>
      <c r="V13" s="100">
        <f t="shared" si="1"/>
        <v>1.7555680300565338E-3</v>
      </c>
      <c r="W13" s="100">
        <f t="shared" si="2"/>
        <v>4.6145770959888652E-3</v>
      </c>
      <c r="X13" s="100">
        <f t="shared" si="3"/>
        <v>2.1127197866587828E-9</v>
      </c>
      <c r="Y13" s="100">
        <f t="shared" si="4"/>
        <v>5.4981306815498406E-4</v>
      </c>
      <c r="Z13" s="100">
        <f t="shared" si="5"/>
        <v>8.1085210711824335E-4</v>
      </c>
      <c r="AA13" s="100">
        <f t="shared" si="6"/>
        <v>3.6020638400578942E-6</v>
      </c>
      <c r="AB13" s="100">
        <f t="shared" si="7"/>
        <v>0</v>
      </c>
      <c r="AC13" s="100">
        <f t="shared" si="8"/>
        <v>3.8357657910618851E-4</v>
      </c>
      <c r="AD13" s="100">
        <f t="shared" si="9"/>
        <v>4.0035725627666486E-5</v>
      </c>
      <c r="AE13" s="100">
        <f t="shared" si="10"/>
        <v>1.9115947161376411E-6</v>
      </c>
      <c r="AF13" s="100">
        <f t="shared" si="11"/>
        <v>9.8802641034365733E-5</v>
      </c>
      <c r="AI13"/>
      <c r="AJ13"/>
      <c r="AK13"/>
      <c r="AL13"/>
      <c r="AM13"/>
      <c r="AN13"/>
      <c r="AO13"/>
      <c r="AP13"/>
      <c r="AQ13"/>
      <c r="AR13"/>
      <c r="AS13"/>
      <c r="AT13"/>
    </row>
    <row r="14" spans="1:46" x14ac:dyDescent="0.35">
      <c r="A14" s="112" t="s">
        <v>32</v>
      </c>
      <c r="B14" s="100">
        <f>IFERROR(IF(Данные!C15/Данные!B15&gt;=1,1,Данные!C15/Данные!B15),"")</f>
        <v>0.74620060790273557</v>
      </c>
      <c r="C14" s="100">
        <f>IFERROR(IF(Данные!E15/Данные!D15&gt;=1,1,Данные!E15/Данные!D15),"")</f>
        <v>0.7543153475737745</v>
      </c>
      <c r="D14" s="100">
        <f>IFERROR(IF(Данные!G15/Данные!F15&gt;=1,1,Данные!G15/Данные!F15),"")</f>
        <v>1</v>
      </c>
      <c r="E14" s="100">
        <f>IFERROR(IF(Данные!I15/Данные!H15&gt;=1,1,Данные!I15/Данные!H15),"")</f>
        <v>1</v>
      </c>
      <c r="F14" s="106">
        <f t="shared" si="12"/>
        <v>0.90937078201427957</v>
      </c>
      <c r="G14" s="108">
        <f>IFERROR(IF(Данные!K15/Данные!J15&gt;=1,1,Данные!K15/Данные!J15),"")</f>
        <v>1</v>
      </c>
      <c r="H14" s="100">
        <f>IFERROR(IF(Данные!M15/Данные!L15&gt;=1,1,Данные!M15/Данные!L15),"")</f>
        <v>1</v>
      </c>
      <c r="I14" s="100">
        <f>IFERROR(IF(Данные!O15/Данные!N15&gt;=1,1,Данные!O15/Данные!N15),"")</f>
        <v>1</v>
      </c>
      <c r="J14" s="106">
        <f t="shared" si="13"/>
        <v>1</v>
      </c>
      <c r="K14" s="108">
        <f>IFERROR(IF(Данные!Q15/Данные!P15&gt;=1.06,1,Данные!Q15/Данные!P15),"")</f>
        <v>1</v>
      </c>
      <c r="L14" s="100">
        <f>IFERROR(IF(Данные!S15/Данные!R15&gt;=0.944,1,Данные!S15/Данные!R15),"")</f>
        <v>0.93620877129394708</v>
      </c>
      <c r="M14" s="106">
        <f t="shared" si="14"/>
        <v>0.98253861707266643</v>
      </c>
      <c r="N14" s="108">
        <f>IFERROR(IF(Данные!U15/Данные!T15&gt;=1,1,Данные!U15/Данные!T15),"")</f>
        <v>1</v>
      </c>
      <c r="O14" s="100">
        <f>IFERROR(IF(Данные!W15/Данные!V15&gt;=1,1,Данные!W15/Данные!V15),"")</f>
        <v>1</v>
      </c>
      <c r="P14" s="100">
        <f>IFERROR(IF(Данные!Y15/Данные!X15&gt;=1,1,Данные!Y15/Данные!X15),"")</f>
        <v>1</v>
      </c>
      <c r="Q14" s="106">
        <f t="shared" si="15"/>
        <v>1</v>
      </c>
      <c r="R14" s="117">
        <f t="shared" si="16"/>
        <v>0.97297734977173655</v>
      </c>
      <c r="T14" t="s">
        <v>32</v>
      </c>
      <c r="U14" s="100">
        <f t="shared" si="0"/>
        <v>1.6692644322112073E-3</v>
      </c>
      <c r="V14" s="100">
        <f t="shared" si="1"/>
        <v>1.2428635945328496E-5</v>
      </c>
      <c r="W14" s="100">
        <f t="shared" si="2"/>
        <v>1.7397368758941673E-3</v>
      </c>
      <c r="X14" s="100">
        <f t="shared" si="3"/>
        <v>2.1127197866587828E-9</v>
      </c>
      <c r="Y14" s="100">
        <f t="shared" si="4"/>
        <v>5.4981306815498406E-4</v>
      </c>
      <c r="Z14" s="100">
        <f t="shared" si="5"/>
        <v>8.1085210711824335E-4</v>
      </c>
      <c r="AA14" s="100">
        <f t="shared" si="6"/>
        <v>3.6020638400578942E-6</v>
      </c>
      <c r="AB14" s="100">
        <f t="shared" si="7"/>
        <v>0</v>
      </c>
      <c r="AC14" s="100">
        <f t="shared" si="8"/>
        <v>5.1760916070788714E-4</v>
      </c>
      <c r="AD14" s="100">
        <f t="shared" si="9"/>
        <v>4.0035725627666486E-5</v>
      </c>
      <c r="AE14" s="100">
        <f t="shared" si="10"/>
        <v>1.9115947161376411E-6</v>
      </c>
      <c r="AF14" s="100">
        <f t="shared" si="11"/>
        <v>9.8802641034365733E-5</v>
      </c>
      <c r="AI14"/>
      <c r="AJ14"/>
      <c r="AK14"/>
      <c r="AL14"/>
      <c r="AM14"/>
      <c r="AN14"/>
      <c r="AO14"/>
      <c r="AP14"/>
      <c r="AQ14"/>
      <c r="AR14"/>
      <c r="AS14"/>
      <c r="AT14"/>
    </row>
    <row r="15" spans="1:46" x14ac:dyDescent="0.35">
      <c r="A15" s="112" t="s">
        <v>37</v>
      </c>
      <c r="B15" s="100">
        <f>IFERROR(IF(Данные!C16/Данные!B16&gt;=1,1,Данные!C16/Данные!B16),"")</f>
        <v>0.75586854460093889</v>
      </c>
      <c r="C15" s="100">
        <f>IFERROR(IF(Данные!E16/Данные!D16&gt;=1,1,Данные!E16/Данные!D16),"")</f>
        <v>0.76876671434790722</v>
      </c>
      <c r="D15" s="100">
        <f>IFERROR(IF(Данные!G16/Данные!F16&gt;=1,1,Данные!G16/Данные!F16),"")</f>
        <v>1</v>
      </c>
      <c r="E15" s="100">
        <f>IFERROR(IF(Данные!I16/Данные!H16&gt;=1,1,Данные!I16/Данные!H16),"")</f>
        <v>1</v>
      </c>
      <c r="F15" s="106">
        <f t="shared" si="12"/>
        <v>0.9134864617918903</v>
      </c>
      <c r="G15" s="108">
        <f>IFERROR(IF(Данные!K16/Данные!J16&gt;=1,1,Данные!K16/Данные!J16),"")</f>
        <v>1</v>
      </c>
      <c r="H15" s="100">
        <f>IFERROR(IF(Данные!M16/Данные!L16&gt;=1,1,Данные!M16/Данные!L16),"")</f>
        <v>1</v>
      </c>
      <c r="I15" s="100">
        <f>IFERROR(IF(Данные!O16/Данные!N16&gt;=1,1,Данные!O16/Данные!N16),"")</f>
        <v>1</v>
      </c>
      <c r="J15" s="106">
        <f t="shared" si="13"/>
        <v>1</v>
      </c>
      <c r="K15" s="108">
        <f>IFERROR(IF(Данные!Q16/Данные!P16&gt;=1.06,1,Данные!Q16/Данные!P16),"")</f>
        <v>1</v>
      </c>
      <c r="L15" s="100">
        <f>IFERROR(IF(Данные!S16/Данные!R16&gt;=0.944,1,Данные!S16/Данные!R16),"")</f>
        <v>1</v>
      </c>
      <c r="M15" s="106">
        <f t="shared" si="14"/>
        <v>1</v>
      </c>
      <c r="N15" s="108">
        <f>IFERROR(IF(Данные!U16/Данные!T16&gt;=1,1,Данные!U16/Данные!T16),"")</f>
        <v>1</v>
      </c>
      <c r="O15" s="100">
        <f>IFERROR(IF(Данные!W16/Данные!V16&gt;=1,1,Данные!W16/Данные!V16),"")</f>
        <v>1</v>
      </c>
      <c r="P15" s="100">
        <f>IFERROR(IF(Данные!Y16/Данные!X16&gt;=1,1,Данные!Y16/Данные!X16),"")</f>
        <v>1</v>
      </c>
      <c r="Q15" s="106">
        <f t="shared" si="15"/>
        <v>1</v>
      </c>
      <c r="R15" s="117">
        <f t="shared" si="16"/>
        <v>0.97837161544797258</v>
      </c>
      <c r="T15" t="s">
        <v>37</v>
      </c>
      <c r="U15" s="100">
        <f t="shared" si="0"/>
        <v>9.7273475571878752E-4</v>
      </c>
      <c r="V15" s="100">
        <f t="shared" si="1"/>
        <v>1.1937615866801485E-4</v>
      </c>
      <c r="W15" s="100">
        <f t="shared" si="2"/>
        <v>1.7397368758941673E-3</v>
      </c>
      <c r="X15" s="100">
        <f t="shared" si="3"/>
        <v>2.1127197866587828E-9</v>
      </c>
      <c r="Y15" s="100">
        <f t="shared" si="4"/>
        <v>5.4981306815498406E-4</v>
      </c>
      <c r="Z15" s="100">
        <f t="shared" si="5"/>
        <v>8.1085210711824335E-4</v>
      </c>
      <c r="AA15" s="100">
        <f t="shared" si="6"/>
        <v>3.6020638400578942E-6</v>
      </c>
      <c r="AB15" s="100">
        <f t="shared" si="7"/>
        <v>0</v>
      </c>
      <c r="AC15" s="100">
        <f t="shared" si="8"/>
        <v>1.6842982802651957E-3</v>
      </c>
      <c r="AD15" s="100">
        <f t="shared" si="9"/>
        <v>4.0035725627666486E-5</v>
      </c>
      <c r="AE15" s="100">
        <f t="shared" si="10"/>
        <v>1.9115947161376411E-6</v>
      </c>
      <c r="AF15" s="100">
        <f t="shared" si="11"/>
        <v>9.8802641034365733E-5</v>
      </c>
      <c r="AI15"/>
      <c r="AJ15"/>
      <c r="AK15"/>
      <c r="AL15"/>
      <c r="AM15"/>
      <c r="AN15"/>
      <c r="AO15"/>
      <c r="AP15"/>
      <c r="AQ15"/>
      <c r="AR15"/>
      <c r="AS15"/>
      <c r="AT15"/>
    </row>
    <row r="16" spans="1:46" x14ac:dyDescent="0.35">
      <c r="A16" s="112" t="s">
        <v>50</v>
      </c>
      <c r="B16" s="100">
        <f>IFERROR(IF(Данные!C17/Данные!B17&gt;=1,1,Данные!C17/Данные!B17),"")</f>
        <v>0.76410998552821996</v>
      </c>
      <c r="C16" s="100">
        <f>IFERROR(IF(Данные!E17/Данные!D17&gt;=1,1,Данные!E17/Данные!D17),"")</f>
        <v>0.76360483621938768</v>
      </c>
      <c r="D16" s="100">
        <f>IFERROR(IF(Данные!G17/Данные!F17&gt;=1,1,Данные!G17/Данные!F17),"")</f>
        <v>0.97628458498023707</v>
      </c>
      <c r="E16" s="100">
        <f>IFERROR(IF(Данные!I17/Данные!H17&gt;=1,1,Данные!I17/Данные!H17),"")</f>
        <v>1</v>
      </c>
      <c r="F16" s="106">
        <f t="shared" si="12"/>
        <v>0.91197261600720336</v>
      </c>
      <c r="G16" s="108">
        <f>IFERROR(IF(Данные!K17/Данные!J17&gt;=1,1,Данные!K17/Данные!J17),"")</f>
        <v>0.97629310344827591</v>
      </c>
      <c r="H16" s="100">
        <f>IFERROR(IF(Данные!M17/Данные!L17&gt;=1,1,Данные!M17/Данные!L17),"")</f>
        <v>0.9427480916030534</v>
      </c>
      <c r="I16" s="100">
        <f>IFERROR(IF(Данные!O17/Данные!N17&gt;=1,1,Данные!O17/Данные!N17),"")</f>
        <v>1</v>
      </c>
      <c r="J16" s="106">
        <f t="shared" si="13"/>
        <v>0.98410026633894887</v>
      </c>
      <c r="K16" s="108">
        <f>IFERROR(IF(Данные!Q17/Данные!P17&gt;=1.06,1,Данные!Q17/Данные!P17),"")</f>
        <v>1</v>
      </c>
      <c r="L16" s="100">
        <f>IFERROR(IF(Данные!S17/Данные!R17&gt;=0.944,1,Данные!S17/Данные!R17),"")</f>
        <v>0.94337235052198676</v>
      </c>
      <c r="M16" s="106">
        <f t="shared" si="14"/>
        <v>0.98449948226633577</v>
      </c>
      <c r="N16" s="108">
        <f>IFERROR(IF(Данные!U17/Данные!T17&gt;=1,1,Данные!U17/Данные!T17),"")</f>
        <v>1</v>
      </c>
      <c r="O16" s="100">
        <f>IFERROR(IF(Данные!W17/Данные!V17&gt;=1,1,Данные!W17/Данные!V17),"")</f>
        <v>1</v>
      </c>
      <c r="P16" s="100">
        <f>IFERROR(IF(Данные!Y17/Данные!X17&gt;=1,1,Данные!Y17/Данные!X17),"")</f>
        <v>1</v>
      </c>
      <c r="Q16" s="106">
        <f t="shared" si="15"/>
        <v>1</v>
      </c>
      <c r="R16" s="117">
        <f t="shared" si="16"/>
        <v>0.97014309115312203</v>
      </c>
      <c r="T16" t="s">
        <v>50</v>
      </c>
      <c r="U16" s="100">
        <f t="shared" si="0"/>
        <v>5.2657651356126779E-4</v>
      </c>
      <c r="V16" s="100">
        <f t="shared" si="1"/>
        <v>3.3224405979176172E-5</v>
      </c>
      <c r="W16" s="100">
        <f t="shared" si="2"/>
        <v>3.2381060041796329E-4</v>
      </c>
      <c r="X16" s="100">
        <f t="shared" si="3"/>
        <v>2.1127197866587828E-9</v>
      </c>
      <c r="Y16" s="100">
        <f t="shared" si="4"/>
        <v>6.6979247278207075E-8</v>
      </c>
      <c r="Z16" s="100">
        <f t="shared" si="5"/>
        <v>8.2808369442404666E-4</v>
      </c>
      <c r="AA16" s="100">
        <f t="shared" si="6"/>
        <v>3.6020638400578942E-6</v>
      </c>
      <c r="AB16" s="100">
        <f t="shared" si="7"/>
        <v>0</v>
      </c>
      <c r="AC16" s="100">
        <f t="shared" si="8"/>
        <v>2.4296848087444398E-4</v>
      </c>
      <c r="AD16" s="100">
        <f t="shared" si="9"/>
        <v>4.0035725627666486E-5</v>
      </c>
      <c r="AE16" s="100">
        <f t="shared" si="10"/>
        <v>1.9115947161376411E-6</v>
      </c>
      <c r="AF16" s="100">
        <f t="shared" si="11"/>
        <v>9.8802641034365733E-5</v>
      </c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x14ac:dyDescent="0.35">
      <c r="A17" s="112" t="s">
        <v>13</v>
      </c>
      <c r="B17" s="100">
        <f>IFERROR(IF(Данные!C18/Данные!B18&gt;=1,1,Данные!C18/Данные!B18),"")</f>
        <v>0.75558867362146065</v>
      </c>
      <c r="C17" s="100">
        <f>IFERROR(IF(Данные!E18/Данные!D18&gt;=1,1,Данные!E18/Данные!D18),"")</f>
        <v>0.74785133034653017</v>
      </c>
      <c r="D17" s="100">
        <f>IFERROR(IF(Данные!G18/Данные!F18&gt;=1,1,Данные!G18/Данные!F18),"")</f>
        <v>1</v>
      </c>
      <c r="E17" s="100">
        <f>IFERROR(IF(Данные!I18/Данные!H18&gt;=1,1,Данные!I18/Данные!H18),"")</f>
        <v>1</v>
      </c>
      <c r="F17" s="106">
        <f t="shared" si="12"/>
        <v>0.91069736777834165</v>
      </c>
      <c r="G17" s="108">
        <f>IFERROR(IF(Данные!K18/Данные!J18&gt;=1,1,Данные!K18/Данные!J18),"")</f>
        <v>1</v>
      </c>
      <c r="H17" s="100">
        <f>IFERROR(IF(Данные!M18/Данные!L18&gt;=1,1,Данные!M18/Данные!L18),"")</f>
        <v>1</v>
      </c>
      <c r="I17" s="100">
        <f>IFERROR(IF(Данные!O18/Данные!N18&gt;=1,1,Данные!O18/Данные!N18),"")</f>
        <v>1</v>
      </c>
      <c r="J17" s="106">
        <f t="shared" si="13"/>
        <v>1</v>
      </c>
      <c r="K17" s="108">
        <f>IFERROR(IF(Данные!Q18/Данные!P18&gt;=1.06,1,Данные!Q18/Данные!P18),"")</f>
        <v>1</v>
      </c>
      <c r="L17" s="100">
        <f>IFERROR(IF(Данные!S18/Данные!R18&gt;=0.944,1,Данные!S18/Данные!R18),"")</f>
        <v>1</v>
      </c>
      <c r="M17" s="106">
        <f t="shared" si="14"/>
        <v>1</v>
      </c>
      <c r="N17" s="108">
        <f>IFERROR(IF(Данные!U18/Данные!T18&gt;=1,1,Данные!U18/Данные!T18),"")</f>
        <v>1</v>
      </c>
      <c r="O17" s="100">
        <f>IFERROR(IF(Данные!W18/Данные!V18&gt;=1,1,Данные!W18/Данные!V18),"")</f>
        <v>1</v>
      </c>
      <c r="P17" s="100">
        <f>IFERROR(IF(Данные!Y18/Данные!X18&gt;=1,1,Данные!Y18/Данные!X18),"")</f>
        <v>1</v>
      </c>
      <c r="Q17" s="106">
        <f t="shared" si="15"/>
        <v>1</v>
      </c>
      <c r="R17" s="117">
        <f t="shared" si="16"/>
        <v>0.97767434194458547</v>
      </c>
      <c r="T17" t="s">
        <v>13</v>
      </c>
      <c r="U17" s="100">
        <f t="shared" si="0"/>
        <v>9.9027070525819008E-4</v>
      </c>
      <c r="V17" s="100">
        <f t="shared" si="1"/>
        <v>9.97889971394762E-5</v>
      </c>
      <c r="W17" s="100">
        <f t="shared" si="2"/>
        <v>1.7397368758941673E-3</v>
      </c>
      <c r="X17" s="100">
        <f t="shared" si="3"/>
        <v>2.1127197866587828E-9</v>
      </c>
      <c r="Y17" s="100">
        <f t="shared" si="4"/>
        <v>5.4981306815498406E-4</v>
      </c>
      <c r="Z17" s="100">
        <f t="shared" si="5"/>
        <v>8.1085210711824335E-4</v>
      </c>
      <c r="AA17" s="100">
        <f t="shared" si="6"/>
        <v>3.6020638400578942E-6</v>
      </c>
      <c r="AB17" s="100">
        <f t="shared" si="7"/>
        <v>0</v>
      </c>
      <c r="AC17" s="100">
        <f t="shared" si="8"/>
        <v>1.6842982802651957E-3</v>
      </c>
      <c r="AD17" s="100">
        <f t="shared" si="9"/>
        <v>4.0035725627666486E-5</v>
      </c>
      <c r="AE17" s="100">
        <f t="shared" si="10"/>
        <v>1.9115947161376411E-6</v>
      </c>
      <c r="AF17" s="100">
        <f t="shared" si="11"/>
        <v>9.8802641034365733E-5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x14ac:dyDescent="0.35">
      <c r="A18" s="112" t="s">
        <v>51</v>
      </c>
      <c r="B18" s="100">
        <f>IFERROR(IF(Данные!C19/Данные!B19&gt;=1,1,Данные!C19/Данные!B19),"")</f>
        <v>0.7531914893617021</v>
      </c>
      <c r="C18" s="100">
        <f>IFERROR(IF(Данные!E19/Данные!D19&gt;=1,1,Данные!E19/Данные!D19),"")</f>
        <v>0.71126989282234487</v>
      </c>
      <c r="D18" s="100">
        <f>IFERROR(IF(Данные!G19/Данные!F19&gt;=1,1,Данные!G19/Данные!F19),"")</f>
        <v>1</v>
      </c>
      <c r="E18" s="100">
        <f>IFERROR(IF(Данные!I19/Данные!H19&gt;=1,1,Данные!I19/Данные!H19),"")</f>
        <v>1</v>
      </c>
      <c r="F18" s="106">
        <f t="shared" si="12"/>
        <v>0.90537852046111666</v>
      </c>
      <c r="G18" s="108">
        <f>IFERROR(IF(Данные!K19/Данные!J19&gt;=1,1,Данные!K19/Данные!J19),"")</f>
        <v>1</v>
      </c>
      <c r="H18" s="100">
        <f>IFERROR(IF(Данные!M19/Данные!L19&gt;=1,1,Данные!M19/Данные!L19),"")</f>
        <v>1</v>
      </c>
      <c r="I18" s="100">
        <f>IFERROR(IF(Данные!O19/Данные!N19&gt;=1,1,Данные!O19/Данные!N19),"")</f>
        <v>1</v>
      </c>
      <c r="J18" s="106">
        <f t="shared" si="13"/>
        <v>1</v>
      </c>
      <c r="K18" s="108">
        <f>IFERROR(IF(Данные!Q19/Данные!P19&gt;=1.06,1,Данные!Q19/Данные!P19),"")</f>
        <v>1</v>
      </c>
      <c r="L18" s="100">
        <f>IFERROR(IF(Данные!S19/Данные!R19&gt;=0.944,1,Данные!S19/Данные!R19),"")</f>
        <v>1</v>
      </c>
      <c r="M18" s="106">
        <f t="shared" si="14"/>
        <v>1</v>
      </c>
      <c r="N18" s="108">
        <f>IFERROR(IF(Данные!U19/Данные!T19&gt;=1,1,Данные!U19/Данные!T19),"")</f>
        <v>1</v>
      </c>
      <c r="O18" s="100">
        <f>IFERROR(IF(Данные!W19/Данные!V19&gt;=1,1,Данные!W19/Данные!V19),"")</f>
        <v>1</v>
      </c>
      <c r="P18" s="100">
        <f>IFERROR(IF(Данные!Y19/Данные!X19&gt;=1,1,Данные!Y19/Данные!X19),"")</f>
        <v>1</v>
      </c>
      <c r="Q18" s="106">
        <f t="shared" si="15"/>
        <v>1</v>
      </c>
      <c r="R18" s="117">
        <f t="shared" si="16"/>
        <v>0.97634463011527917</v>
      </c>
      <c r="T18" t="s">
        <v>51</v>
      </c>
      <c r="U18" s="100">
        <f t="shared" si="0"/>
        <v>1.1468891043249472E-3</v>
      </c>
      <c r="V18" s="100">
        <f t="shared" si="1"/>
        <v>2.1688470325613631E-3</v>
      </c>
      <c r="W18" s="100">
        <f t="shared" si="2"/>
        <v>1.7397368758941673E-3</v>
      </c>
      <c r="X18" s="100">
        <f t="shared" si="3"/>
        <v>2.1127197866587828E-9</v>
      </c>
      <c r="Y18" s="100">
        <f t="shared" si="4"/>
        <v>5.4981306815498406E-4</v>
      </c>
      <c r="Z18" s="100">
        <f t="shared" si="5"/>
        <v>8.1085210711824335E-4</v>
      </c>
      <c r="AA18" s="100">
        <f t="shared" si="6"/>
        <v>3.6020638400578942E-6</v>
      </c>
      <c r="AB18" s="100">
        <f t="shared" si="7"/>
        <v>0</v>
      </c>
      <c r="AC18" s="100">
        <f t="shared" si="8"/>
        <v>1.6842982802651957E-3</v>
      </c>
      <c r="AD18" s="100">
        <f t="shared" si="9"/>
        <v>4.0035725627666486E-5</v>
      </c>
      <c r="AE18" s="100">
        <f t="shared" si="10"/>
        <v>1.9115947161376411E-6</v>
      </c>
      <c r="AF18" s="100">
        <f t="shared" si="11"/>
        <v>9.8802641034365733E-5</v>
      </c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x14ac:dyDescent="0.35">
      <c r="A19" s="112" t="s">
        <v>31</v>
      </c>
      <c r="B19" s="100">
        <f>IFERROR(IF(Данные!C20/Данные!B20&gt;=1,1,Данные!C20/Данные!B20),"")</f>
        <v>0.79242636746143058</v>
      </c>
      <c r="C19" s="100">
        <f>IFERROR(IF(Данные!E20/Данные!D20&gt;=1,1,Данные!E20/Данные!D20),"")</f>
        <v>0.74478203943314847</v>
      </c>
      <c r="D19" s="100">
        <f>IFERROR(IF(Данные!G20/Данные!F20&gt;=1,1,Данные!G20/Данные!F20),"")</f>
        <v>1</v>
      </c>
      <c r="E19" s="100">
        <f>IFERROR(IF(Данные!I20/Данные!H20&gt;=1,1,Данные!I20/Данные!H20),"")</f>
        <v>1</v>
      </c>
      <c r="F19" s="106">
        <f t="shared" si="12"/>
        <v>0.91880686318588989</v>
      </c>
      <c r="G19" s="108">
        <f>IFERROR(IF(Данные!K20/Данные!J20&gt;=1,1,Данные!K20/Данные!J20),"")</f>
        <v>1</v>
      </c>
      <c r="H19" s="100">
        <f>IFERROR(IF(Данные!M20/Данные!L20&gt;=1,1,Данные!M20/Данные!L20),"")</f>
        <v>1</v>
      </c>
      <c r="I19" s="100">
        <f>IFERROR(IF(Данные!O20/Данные!N20&gt;=1,1,Данные!O20/Данные!N20),"")</f>
        <v>1</v>
      </c>
      <c r="J19" s="106">
        <f t="shared" si="13"/>
        <v>1</v>
      </c>
      <c r="K19" s="108">
        <f>IFERROR(IF(Данные!Q20/Данные!P20&gt;=1.06,1,Данные!Q20/Данные!P20),"")</f>
        <v>1</v>
      </c>
      <c r="L19" s="100">
        <f>IFERROR(IF(Данные!S20/Данные!R20&gt;=0.944,1,Данные!S20/Данные!R20),"")</f>
        <v>0.93710691823899372</v>
      </c>
      <c r="M19" s="106">
        <f t="shared" si="14"/>
        <v>0.9827844641593364</v>
      </c>
      <c r="N19" s="108">
        <f>IFERROR(IF(Данные!U20/Данные!T20&gt;=1,1,Данные!U20/Данные!T20),"")</f>
        <v>1</v>
      </c>
      <c r="O19" s="100">
        <f>IFERROR(IF(Данные!W20/Данные!V20&gt;=1,1,Данные!W20/Данные!V20),"")</f>
        <v>1</v>
      </c>
      <c r="P19" s="100">
        <f>IFERROR(IF(Данные!Y20/Данные!X20&gt;=1,1,Данные!Y20/Данные!X20),"")</f>
        <v>1</v>
      </c>
      <c r="Q19" s="106">
        <f t="shared" si="15"/>
        <v>1</v>
      </c>
      <c r="R19" s="117">
        <f t="shared" si="16"/>
        <v>0.97539783183630657</v>
      </c>
      <c r="T19" t="s">
        <v>31</v>
      </c>
      <c r="U19" s="100">
        <f t="shared" si="0"/>
        <v>2.882752366782219E-5</v>
      </c>
      <c r="V19" s="100">
        <f t="shared" si="1"/>
        <v>1.7053056500283608E-4</v>
      </c>
      <c r="W19" s="100">
        <f t="shared" si="2"/>
        <v>1.7397368758941673E-3</v>
      </c>
      <c r="X19" s="100">
        <f t="shared" si="3"/>
        <v>2.1127197866587828E-9</v>
      </c>
      <c r="Y19" s="100">
        <f t="shared" si="4"/>
        <v>5.4981306815498406E-4</v>
      </c>
      <c r="Z19" s="100">
        <f t="shared" si="5"/>
        <v>8.1085210711824335E-4</v>
      </c>
      <c r="AA19" s="100">
        <f t="shared" si="6"/>
        <v>3.6020638400578942E-6</v>
      </c>
      <c r="AB19" s="100">
        <f t="shared" si="7"/>
        <v>0</v>
      </c>
      <c r="AC19" s="100">
        <f t="shared" si="8"/>
        <v>4.7754830056721738E-4</v>
      </c>
      <c r="AD19" s="100">
        <f t="shared" si="9"/>
        <v>4.0035725627666486E-5</v>
      </c>
      <c r="AE19" s="100">
        <f t="shared" si="10"/>
        <v>1.9115947161376411E-6</v>
      </c>
      <c r="AF19" s="100">
        <f t="shared" si="11"/>
        <v>9.8802641034365733E-5</v>
      </c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x14ac:dyDescent="0.35">
      <c r="A20" s="112" t="s">
        <v>27</v>
      </c>
      <c r="B20" s="100">
        <f>IFERROR(IF(Данные!C21/Данные!B21&gt;=1,1,Данные!C21/Данные!B21),"")</f>
        <v>0.77777777777777779</v>
      </c>
      <c r="C20" s="100">
        <f>IFERROR(IF(Данные!E21/Данные!D21&gt;=1,1,Данные!E21/Данные!D21),"")</f>
        <v>0.71533299716845744</v>
      </c>
      <c r="D20" s="100">
        <f>IFERROR(IF(Данные!G21/Данные!F21&gt;=1,1,Данные!G21/Данные!F21),"")</f>
        <v>1</v>
      </c>
      <c r="E20" s="100">
        <f>IFERROR(IF(Данные!I21/Данные!H21&gt;=1,1,Данные!I21/Данные!H21),"")</f>
        <v>1</v>
      </c>
      <c r="F20" s="106">
        <f t="shared" si="12"/>
        <v>0.91158707772317937</v>
      </c>
      <c r="G20" s="108">
        <f>IFERROR(IF(Данные!K21/Данные!J21&gt;=1,1,Данные!K21/Данные!J21),"")</f>
        <v>1</v>
      </c>
      <c r="H20" s="100">
        <f>IFERROR(IF(Данные!M21/Данные!L21&gt;=1,1,Данные!M21/Данные!L21),"")</f>
        <v>1</v>
      </c>
      <c r="I20" s="100">
        <f>IFERROR(IF(Данные!O21/Данные!N21&gt;=1,1,Данные!O21/Данные!N21),"")</f>
        <v>1</v>
      </c>
      <c r="J20" s="106">
        <f t="shared" si="13"/>
        <v>1</v>
      </c>
      <c r="K20" s="108">
        <f>IFERROR(IF(Данные!Q21/Данные!P21&gt;=1.06,1,Данные!Q21/Данные!P21),"")</f>
        <v>1</v>
      </c>
      <c r="L20" s="100">
        <f>IFERROR(IF(Данные!S21/Данные!R21&gt;=0.944,1,Данные!S21/Данные!R21),"")</f>
        <v>0.93548387096774188</v>
      </c>
      <c r="M20" s="106">
        <f t="shared" si="14"/>
        <v>0.98234019226667402</v>
      </c>
      <c r="N20" s="108">
        <f>IFERROR(IF(Данные!U21/Данные!T21&gt;=1,1,Данные!U21/Данные!T21),"")</f>
        <v>1</v>
      </c>
      <c r="O20" s="100">
        <f>IFERROR(IF(Данные!W21/Данные!V21&gt;=1,1,Данные!W21/Данные!V21),"")</f>
        <v>1</v>
      </c>
      <c r="P20" s="100">
        <f>IFERROR(IF(Данные!Y21/Данные!X21&gt;=1,1,Данные!Y21/Данные!X21),"")</f>
        <v>1</v>
      </c>
      <c r="Q20" s="106">
        <f t="shared" si="15"/>
        <v>1</v>
      </c>
      <c r="R20" s="117">
        <f t="shared" si="16"/>
        <v>0.97348181749746332</v>
      </c>
      <c r="T20" t="s">
        <v>27</v>
      </c>
      <c r="U20" s="100">
        <f t="shared" si="0"/>
        <v>8.6108429554029238E-5</v>
      </c>
      <c r="V20" s="100">
        <f t="shared" si="1"/>
        <v>1.8069111449197177E-3</v>
      </c>
      <c r="W20" s="100">
        <f t="shared" si="2"/>
        <v>1.7397368758941673E-3</v>
      </c>
      <c r="X20" s="100">
        <f t="shared" si="3"/>
        <v>2.1127197866587828E-9</v>
      </c>
      <c r="Y20" s="100">
        <f t="shared" si="4"/>
        <v>5.4981306815498406E-4</v>
      </c>
      <c r="Z20" s="100">
        <f t="shared" si="5"/>
        <v>8.1085210711824335E-4</v>
      </c>
      <c r="AA20" s="100">
        <f t="shared" si="6"/>
        <v>3.6020638400578942E-6</v>
      </c>
      <c r="AB20" s="100">
        <f t="shared" si="7"/>
        <v>0</v>
      </c>
      <c r="AC20" s="100">
        <f t="shared" si="8"/>
        <v>5.5111909278480662E-4</v>
      </c>
      <c r="AD20" s="100">
        <f t="shared" si="9"/>
        <v>4.0035725627666486E-5</v>
      </c>
      <c r="AE20" s="100">
        <f t="shared" si="10"/>
        <v>1.9115947161376411E-6</v>
      </c>
      <c r="AF20" s="100">
        <f t="shared" si="11"/>
        <v>9.8802641034365733E-5</v>
      </c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x14ac:dyDescent="0.35">
      <c r="A21" s="112" t="s">
        <v>65</v>
      </c>
      <c r="B21" s="100">
        <f>IFERROR(IF(Данные!C22/Данные!B22&gt;=1,1,Данные!C22/Данные!B22),"")</f>
        <v>0.83646112600536193</v>
      </c>
      <c r="C21" s="100">
        <f>IFERROR(IF(Данные!E22/Данные!D22&gt;=1,1,Данные!E22/Данные!D22),"")</f>
        <v>0.85821933395706373</v>
      </c>
      <c r="D21" s="100">
        <f>IFERROR(IF(Данные!G22/Данные!F22&gt;=1,1,Данные!G22/Данные!F22),"")</f>
        <v>0.7667844522968198</v>
      </c>
      <c r="E21" s="100">
        <f>IFERROR(IF(Данные!I22/Данные!H22&gt;=1,1,Данные!I22/Данные!H22),"")</f>
        <v>1</v>
      </c>
      <c r="F21" s="106">
        <f t="shared" si="12"/>
        <v>0.91675909686904</v>
      </c>
      <c r="G21" s="108">
        <f>IFERROR(IF(Данные!K22/Данные!J22&gt;=1,1,Данные!K22/Данные!J22),"")</f>
        <v>1</v>
      </c>
      <c r="H21" s="100">
        <f>IFERROR(IF(Данные!M22/Данные!L22&gt;=1,1,Данные!M22/Данные!L22),"")</f>
        <v>1</v>
      </c>
      <c r="I21" s="100">
        <f>IFERROR(IF(Данные!O22/Данные!N22&gt;=1,1,Данные!O22/Данные!N22),"")</f>
        <v>1</v>
      </c>
      <c r="J21" s="106">
        <f t="shared" si="13"/>
        <v>1</v>
      </c>
      <c r="K21" s="108">
        <f>IFERROR(IF(Данные!Q22/Данные!P22&gt;=1.06,1,Данные!Q22/Данные!P22),"")</f>
        <v>1</v>
      </c>
      <c r="L21" s="100">
        <f>IFERROR(IF(Данные!S22/Данные!R22&gt;=0.944,1,Данные!S22/Данные!R22),"")</f>
        <v>1</v>
      </c>
      <c r="M21" s="106">
        <f t="shared" si="14"/>
        <v>1</v>
      </c>
      <c r="N21" s="108">
        <f>IFERROR(IF(Данные!U22/Данные!T22&gt;=1,1,Данные!U22/Данные!T22),"")</f>
        <v>1</v>
      </c>
      <c r="O21" s="100">
        <f>IFERROR(IF(Данные!W22/Данные!V22&gt;=1,1,Данные!W22/Данные!V22),"")</f>
        <v>1</v>
      </c>
      <c r="P21" s="100">
        <f>IFERROR(IF(Данные!Y22/Данные!X22&gt;=1,1,Данные!Y22/Данные!X22),"")</f>
        <v>1</v>
      </c>
      <c r="Q21" s="106">
        <f t="shared" si="15"/>
        <v>1</v>
      </c>
      <c r="R21" s="117">
        <f t="shared" si="16"/>
        <v>0.97918977421725995</v>
      </c>
      <c r="T21" t="s">
        <v>65</v>
      </c>
      <c r="U21" s="100">
        <f t="shared" si="0"/>
        <v>2.4407438969526623E-3</v>
      </c>
      <c r="V21" s="100">
        <f t="shared" si="1"/>
        <v>1.0075855172105297E-2</v>
      </c>
      <c r="W21" s="100">
        <f t="shared" si="2"/>
        <v>3.6674316142520591E-2</v>
      </c>
      <c r="X21" s="100">
        <f t="shared" si="3"/>
        <v>2.1127197866587828E-9</v>
      </c>
      <c r="Y21" s="100">
        <f t="shared" si="4"/>
        <v>5.4981306815498406E-4</v>
      </c>
      <c r="Z21" s="100">
        <f t="shared" si="5"/>
        <v>8.1085210711824335E-4</v>
      </c>
      <c r="AA21" s="100">
        <f t="shared" si="6"/>
        <v>3.6020638400578942E-6</v>
      </c>
      <c r="AB21" s="100">
        <f t="shared" si="7"/>
        <v>0</v>
      </c>
      <c r="AC21" s="100">
        <f t="shared" si="8"/>
        <v>1.6842982802651957E-3</v>
      </c>
      <c r="AD21" s="100">
        <f t="shared" si="9"/>
        <v>4.0035725627666486E-5</v>
      </c>
      <c r="AE21" s="100">
        <f t="shared" si="10"/>
        <v>1.9115947161376411E-6</v>
      </c>
      <c r="AF21" s="100">
        <f t="shared" si="11"/>
        <v>9.8802641034365733E-5</v>
      </c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x14ac:dyDescent="0.35">
      <c r="A22" s="112" t="s">
        <v>66</v>
      </c>
      <c r="B22" s="100">
        <f>IFERROR(IF(Данные!C23/Данные!B23&gt;=1,1,Данные!C23/Данные!B23),"")</f>
        <v>0.76761619190404795</v>
      </c>
      <c r="C22" s="100">
        <f>IFERROR(IF(Данные!E23/Данные!D23&gt;=1,1,Данные!E23/Данные!D23),"")</f>
        <v>0.73438714692925633</v>
      </c>
      <c r="D22" s="100">
        <f>IFERROR(IF(Данные!G23/Данные!F23&gt;=1,1,Данные!G23/Данные!F23),"")</f>
        <v>1</v>
      </c>
      <c r="E22" s="100">
        <f>IFERROR(IF(Данные!I23/Данные!H23&gt;=1,1,Данные!I23/Данные!H23),"")</f>
        <v>1</v>
      </c>
      <c r="F22" s="106">
        <f t="shared" si="12"/>
        <v>0.9117218082576527</v>
      </c>
      <c r="G22" s="108">
        <f>IFERROR(IF(Данные!K23/Данные!J23&gt;=1,1,Данные!K23/Данные!J23),"")</f>
        <v>1</v>
      </c>
      <c r="H22" s="100">
        <f>IFERROR(IF(Данные!M23/Данные!L23&gt;=1,1,Данные!M23/Данные!L23),"")</f>
        <v>1</v>
      </c>
      <c r="I22" s="100">
        <f>IFERROR(IF(Данные!O23/Данные!N23&gt;=1,1,Данные!O23/Данные!N23),"")</f>
        <v>1</v>
      </c>
      <c r="J22" s="106">
        <f t="shared" si="13"/>
        <v>1</v>
      </c>
      <c r="K22" s="108">
        <f>IFERROR(IF(Данные!Q23/Данные!P23&gt;=1.06,1,Данные!Q23/Данные!P23),"")</f>
        <v>1</v>
      </c>
      <c r="L22" s="100">
        <f>IFERROR(IF(Данные!S23/Данные!R23&gt;=0.944,1,Данные!S23/Данные!R23),"")</f>
        <v>1</v>
      </c>
      <c r="M22" s="106">
        <f t="shared" si="14"/>
        <v>1</v>
      </c>
      <c r="N22" s="108">
        <f>IFERROR(IF(Данные!U23/Данные!T23&gt;=1,1,Данные!U23/Данные!T23),"")</f>
        <v>1</v>
      </c>
      <c r="O22" s="100">
        <f>IFERROR(IF(Данные!W23/Данные!V23&gt;=1,1,Данные!W23/Данные!V23),"")</f>
        <v>1</v>
      </c>
      <c r="P22" s="100">
        <f>IFERROR(IF(Данные!Y23/Данные!X23&gt;=1,1,Данные!Y23/Данные!X23),"")</f>
        <v>1</v>
      </c>
      <c r="Q22" s="106">
        <f t="shared" si="15"/>
        <v>1</v>
      </c>
      <c r="R22" s="117">
        <f t="shared" si="16"/>
        <v>0.9779304520644132</v>
      </c>
      <c r="T22" t="s">
        <v>66</v>
      </c>
      <c r="U22" s="100">
        <f t="shared" si="0"/>
        <v>3.7795437290046214E-4</v>
      </c>
      <c r="V22" s="100">
        <f t="shared" si="1"/>
        <v>5.5007265243527082E-4</v>
      </c>
      <c r="W22" s="100">
        <f t="shared" si="2"/>
        <v>1.7397368758941673E-3</v>
      </c>
      <c r="X22" s="100">
        <f t="shared" si="3"/>
        <v>2.1127197866587828E-9</v>
      </c>
      <c r="Y22" s="100">
        <f t="shared" si="4"/>
        <v>5.4981306815498406E-4</v>
      </c>
      <c r="Z22" s="100">
        <f t="shared" si="5"/>
        <v>8.1085210711824335E-4</v>
      </c>
      <c r="AA22" s="100">
        <f t="shared" si="6"/>
        <v>3.6020638400578942E-6</v>
      </c>
      <c r="AB22" s="100">
        <f t="shared" si="7"/>
        <v>0</v>
      </c>
      <c r="AC22" s="100">
        <f t="shared" si="8"/>
        <v>1.6842982802651957E-3</v>
      </c>
      <c r="AD22" s="100">
        <f t="shared" si="9"/>
        <v>4.0035725627666486E-5</v>
      </c>
      <c r="AE22" s="100">
        <f t="shared" si="10"/>
        <v>1.9115947161376411E-6</v>
      </c>
      <c r="AF22" s="100">
        <f t="shared" si="11"/>
        <v>9.8802641034365733E-5</v>
      </c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x14ac:dyDescent="0.35">
      <c r="A23" s="112" t="s">
        <v>67</v>
      </c>
      <c r="B23" s="100">
        <f>IFERROR(IF(Данные!C24/Данные!B24&gt;=1,1,Данные!C24/Данные!B24),"")</f>
        <v>0.80758017492711376</v>
      </c>
      <c r="C23" s="100">
        <f>IFERROR(IF(Данные!E24/Данные!D24&gt;=1,1,Данные!E24/Данные!D24),"")</f>
        <v>0.66446568681622276</v>
      </c>
      <c r="D23" s="100">
        <f>IFERROR(IF(Данные!G24/Данные!F24&gt;=1,1,Данные!G24/Данные!F24),"")</f>
        <v>0.93050193050193064</v>
      </c>
      <c r="E23" s="100">
        <f>IFERROR(IF(Данные!I24/Данные!H24&gt;=1,1,Данные!I24/Данные!H24),"")</f>
        <v>1</v>
      </c>
      <c r="F23" s="106">
        <f t="shared" si="12"/>
        <v>0.90380050261269262</v>
      </c>
      <c r="G23" s="108">
        <f>IFERROR(IF(Данные!K24/Данные!J24&gt;=1,1,Данные!K24/Данные!J24),"")</f>
        <v>0.9859154929577465</v>
      </c>
      <c r="H23" s="100">
        <f>IFERROR(IF(Данные!M24/Данные!L24&gt;=1,1,Данные!M24/Данные!L24),"")</f>
        <v>1</v>
      </c>
      <c r="I23" s="100">
        <f>IFERROR(IF(Данные!O24/Данные!N24&gt;=1,1,Данные!O24/Данные!N24),"")</f>
        <v>1</v>
      </c>
      <c r="J23" s="106">
        <f t="shared" si="13"/>
        <v>0.99720312286888457</v>
      </c>
      <c r="K23" s="108">
        <f>IFERROR(IF(Данные!Q24/Данные!P24&gt;=1.06,1,Данные!Q24/Данные!P24),"")</f>
        <v>1</v>
      </c>
      <c r="L23" s="100">
        <f>IFERROR(IF(Данные!S24/Данные!R24&gt;=0.944,1,Данные!S24/Данные!R24),"")</f>
        <v>1</v>
      </c>
      <c r="M23" s="106">
        <f t="shared" si="14"/>
        <v>1</v>
      </c>
      <c r="N23" s="108">
        <f>IFERROR(IF(Данные!U24/Данные!T24&gt;=1,1,Данные!U24/Данные!T24),"")</f>
        <v>1</v>
      </c>
      <c r="O23" s="100">
        <f>IFERROR(IF(Данные!W24/Данные!V24&gt;=1,1,Данные!W24/Данные!V24),"")</f>
        <v>1</v>
      </c>
      <c r="P23" s="100">
        <f>IFERROR(IF(Данные!Y24/Данные!X24&gt;=1,1,Данные!Y24/Данные!X24),"")</f>
        <v>1</v>
      </c>
      <c r="Q23" s="106">
        <f t="shared" si="15"/>
        <v>1</v>
      </c>
      <c r="R23" s="117">
        <f t="shared" si="16"/>
        <v>0.97525090637039435</v>
      </c>
      <c r="T23" t="s">
        <v>67</v>
      </c>
      <c r="U23" s="100">
        <f t="shared" si="0"/>
        <v>4.2119083497629942E-4</v>
      </c>
      <c r="V23" s="100">
        <f t="shared" si="1"/>
        <v>8.7189070246692681E-3</v>
      </c>
      <c r="W23" s="100">
        <f t="shared" si="2"/>
        <v>7.7216829490220297E-4</v>
      </c>
      <c r="X23" s="100">
        <f t="shared" si="3"/>
        <v>2.1127197866587828E-9</v>
      </c>
      <c r="Y23" s="100">
        <f t="shared" si="4"/>
        <v>8.7676743113560221E-5</v>
      </c>
      <c r="Z23" s="100">
        <f t="shared" si="5"/>
        <v>8.1085210711824335E-4</v>
      </c>
      <c r="AA23" s="100">
        <f t="shared" si="6"/>
        <v>3.6020638400578942E-6</v>
      </c>
      <c r="AB23" s="100">
        <f t="shared" si="7"/>
        <v>0</v>
      </c>
      <c r="AC23" s="100">
        <f t="shared" si="8"/>
        <v>1.6842982802651957E-3</v>
      </c>
      <c r="AD23" s="100">
        <f t="shared" si="9"/>
        <v>4.0035725627666486E-5</v>
      </c>
      <c r="AE23" s="100">
        <f t="shared" si="10"/>
        <v>1.9115947161376411E-6</v>
      </c>
      <c r="AF23" s="100">
        <f t="shared" si="11"/>
        <v>9.8802641034365733E-5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x14ac:dyDescent="0.35">
      <c r="A24" s="112" t="s">
        <v>18</v>
      </c>
      <c r="B24" s="100">
        <f>IFERROR(IF(Данные!C25/Данные!B25&gt;=1,1,Данные!C25/Данные!B25),"")</f>
        <v>0.81957186544342497</v>
      </c>
      <c r="C24" s="100">
        <f>IFERROR(IF(Данные!E25/Данные!D25&gt;=1,1,Данные!E25/Данные!D25),"")</f>
        <v>0.63576441704694042</v>
      </c>
      <c r="D24" s="100">
        <f>IFERROR(IF(Данные!G25/Данные!F25&gt;=1,1,Данные!G25/Данные!F25),"")</f>
        <v>1</v>
      </c>
      <c r="E24" s="100">
        <f>IFERROR(IF(Данные!I25/Данные!H25&gt;=1,1,Данные!I25/Данные!H25),"")</f>
        <v>1</v>
      </c>
      <c r="F24" s="106">
        <f t="shared" si="12"/>
        <v>0.91087664785349842</v>
      </c>
      <c r="G24" s="108">
        <f>IFERROR(IF(Данные!K25/Данные!J25&gt;=1,1,Данные!K25/Данные!J25),"")</f>
        <v>0.93763440860215053</v>
      </c>
      <c r="H24" s="100">
        <f>IFERROR(IF(Данные!M25/Данные!L25&gt;=1,1,Данные!M25/Данные!L25),"")</f>
        <v>0.94223107569721121</v>
      </c>
      <c r="I24" s="100">
        <f>IFERROR(IF(Данные!O25/Данные!N25&gt;=1,1,Данные!O25/Данные!N25),"")</f>
        <v>1</v>
      </c>
      <c r="J24" s="106">
        <f t="shared" si="13"/>
        <v>0.97632241896525784</v>
      </c>
      <c r="K24" s="108">
        <f>IFERROR(IF(Данные!Q25/Данные!P25&gt;=1.06,1,Данные!Q25/Данные!P25),"")</f>
        <v>1</v>
      </c>
      <c r="L24" s="100">
        <f>IFERROR(IF(Данные!S25/Данные!R25&gt;=0.944,1,Данные!S25/Данные!R25),"")</f>
        <v>0.94191049913941483</v>
      </c>
      <c r="M24" s="106">
        <f t="shared" si="14"/>
        <v>0.98409933404389649</v>
      </c>
      <c r="N24" s="108">
        <f>IFERROR(IF(Данные!U25/Данные!T25&gt;=1,1,Данные!U25/Данные!T25),"")</f>
        <v>1</v>
      </c>
      <c r="O24" s="100">
        <f>IFERROR(IF(Данные!W25/Данные!V25&gt;=1,1,Данные!W25/Данные!V25),"")</f>
        <v>1</v>
      </c>
      <c r="P24" s="100">
        <f>IFERROR(IF(Данные!Y25/Данные!X25&gt;=1,1,Данные!Y25/Данные!X25),"")</f>
        <v>1</v>
      </c>
      <c r="Q24" s="106">
        <f t="shared" si="15"/>
        <v>1</v>
      </c>
      <c r="R24" s="117">
        <f t="shared" si="16"/>
        <v>0.96782460021566319</v>
      </c>
      <c r="T24" t="s">
        <v>18</v>
      </c>
      <c r="U24" s="100">
        <f t="shared" si="0"/>
        <v>1.0572008312138934E-3</v>
      </c>
      <c r="V24" s="100">
        <f t="shared" si="1"/>
        <v>1.4902637081320516E-2</v>
      </c>
      <c r="W24" s="100">
        <f t="shared" si="2"/>
        <v>1.7397368758941673E-3</v>
      </c>
      <c r="X24" s="100">
        <f t="shared" si="3"/>
        <v>2.1127197866587828E-9</v>
      </c>
      <c r="Y24" s="100">
        <f t="shared" si="4"/>
        <v>1.5145716768689417E-3</v>
      </c>
      <c r="Z24" s="100">
        <f t="shared" si="5"/>
        <v>8.5810675776775802E-4</v>
      </c>
      <c r="AA24" s="100">
        <f t="shared" si="6"/>
        <v>3.6020638400578942E-6</v>
      </c>
      <c r="AB24" s="100">
        <f t="shared" si="7"/>
        <v>0</v>
      </c>
      <c r="AC24" s="100">
        <f t="shared" si="8"/>
        <v>2.9067855006788143E-4</v>
      </c>
      <c r="AD24" s="100">
        <f t="shared" si="9"/>
        <v>4.0035725627666486E-5</v>
      </c>
      <c r="AE24" s="100">
        <f t="shared" si="10"/>
        <v>1.9115947161376411E-6</v>
      </c>
      <c r="AF24" s="100">
        <f t="shared" si="11"/>
        <v>9.8802641034365733E-5</v>
      </c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x14ac:dyDescent="0.35">
      <c r="A25" s="112" t="s">
        <v>26</v>
      </c>
      <c r="B25" s="100">
        <f>IFERROR(IF(Данные!C26/Данные!B26&gt;=1,1,Данные!C26/Данные!B26),"")</f>
        <v>0.77083333333333326</v>
      </c>
      <c r="C25" s="100">
        <f>IFERROR(IF(Данные!E26/Данные!D26&gt;=1,1,Данные!E26/Данные!D26),"")</f>
        <v>0.6873083801737353</v>
      </c>
      <c r="D25" s="100">
        <f>IFERROR(IF(Данные!G26/Данные!F26&gt;=1,1,Данные!G26/Данные!F26),"")</f>
        <v>1</v>
      </c>
      <c r="E25" s="100">
        <f>IFERROR(IF(Данные!I26/Данные!H26&gt;=1,1,Данные!I26/Данные!H26),"")</f>
        <v>1</v>
      </c>
      <c r="F25" s="106">
        <f t="shared" si="12"/>
        <v>0.9063324530931578</v>
      </c>
      <c r="G25" s="108">
        <f>IFERROR(IF(Данные!K26/Данные!J26&gt;=1,1,Данные!K26/Данные!J26),"")</f>
        <v>1</v>
      </c>
      <c r="H25" s="100">
        <f>IFERROR(IF(Данные!M26/Данные!L26&gt;=1,1,Данные!M26/Данные!L26),"")</f>
        <v>0.96730552423900784</v>
      </c>
      <c r="I25" s="100">
        <f>IFERROR(IF(Данные!O26/Данные!N26&gt;=1,1,Данные!O26/Данные!N26),"")</f>
        <v>1</v>
      </c>
      <c r="J25" s="106">
        <f t="shared" si="13"/>
        <v>0.99360862349970136</v>
      </c>
      <c r="K25" s="108">
        <f>IFERROR(IF(Данные!Q26/Данные!P26&gt;=1.06,1,Данные!Q26/Данные!P26),"")</f>
        <v>1</v>
      </c>
      <c r="L25" s="100">
        <f>IFERROR(IF(Данные!S26/Данные!R26&gt;=0.944,1,Данные!S26/Данные!R26),"")</f>
        <v>0.94199101796407181</v>
      </c>
      <c r="M25" s="106">
        <f t="shared" si="14"/>
        <v>0.98412137422181301</v>
      </c>
      <c r="N25" s="108">
        <f>IFERROR(IF(Данные!U26/Данные!T26&gt;=1,1,Данные!U26/Данные!T26),"")</f>
        <v>1</v>
      </c>
      <c r="O25" s="100">
        <f>IFERROR(IF(Данные!W26/Данные!V26&gt;=1,1,Данные!W26/Данные!V26),"")</f>
        <v>1</v>
      </c>
      <c r="P25" s="100">
        <f>IFERROR(IF(Данные!Y26/Данные!X26&gt;=1,1,Данные!Y26/Данные!X26),"")</f>
        <v>1</v>
      </c>
      <c r="Q25" s="106">
        <f t="shared" si="15"/>
        <v>1</v>
      </c>
      <c r="R25" s="117">
        <f t="shared" si="16"/>
        <v>0.97101561270366799</v>
      </c>
      <c r="T25" t="s">
        <v>26</v>
      </c>
      <c r="U25" s="100">
        <f t="shared" si="0"/>
        <v>2.6321516574736323E-4</v>
      </c>
      <c r="V25" s="100">
        <f t="shared" si="1"/>
        <v>4.9748186680654647E-3</v>
      </c>
      <c r="W25" s="100">
        <f t="shared" si="2"/>
        <v>1.7397368758941673E-3</v>
      </c>
      <c r="X25" s="100">
        <f t="shared" si="3"/>
        <v>2.1127197866587828E-9</v>
      </c>
      <c r="Y25" s="100">
        <f t="shared" si="4"/>
        <v>5.4981306815498406E-4</v>
      </c>
      <c r="Z25" s="100">
        <f t="shared" si="5"/>
        <v>1.7800051778844134E-5</v>
      </c>
      <c r="AA25" s="100">
        <f t="shared" si="6"/>
        <v>3.6020638400578942E-6</v>
      </c>
      <c r="AB25" s="100">
        <f t="shared" si="7"/>
        <v>0</v>
      </c>
      <c r="AC25" s="100">
        <f t="shared" si="8"/>
        <v>2.8793945453436698E-4</v>
      </c>
      <c r="AD25" s="100">
        <f t="shared" si="9"/>
        <v>4.0035725627666486E-5</v>
      </c>
      <c r="AE25" s="100">
        <f t="shared" si="10"/>
        <v>1.9115947161376411E-6</v>
      </c>
      <c r="AF25" s="100">
        <f t="shared" si="11"/>
        <v>9.8802641034365733E-5</v>
      </c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x14ac:dyDescent="0.35">
      <c r="A26" s="112" t="s">
        <v>5</v>
      </c>
      <c r="B26" s="100">
        <f>IFERROR(IF(Данные!C27/Данные!B27&gt;=1,1,Данные!C27/Данные!B27),"")</f>
        <v>0.77914951989026049</v>
      </c>
      <c r="C26" s="100">
        <f>IFERROR(IF(Данные!E27/Данные!D27&gt;=1,1,Данные!E27/Данные!D27),"")</f>
        <v>0.78584902028717707</v>
      </c>
      <c r="D26" s="100">
        <f>IFERROR(IF(Данные!G27/Данные!F27&gt;=1,1,Данные!G27/Данные!F27),"")</f>
        <v>1</v>
      </c>
      <c r="E26" s="100">
        <f>IFERROR(IF(Данные!I27/Данные!H27&gt;=1,1,Данные!I27/Данные!H27),"")</f>
        <v>1</v>
      </c>
      <c r="F26" s="106">
        <f t="shared" si="12"/>
        <v>0.92108938482319291</v>
      </c>
      <c r="G26" s="108">
        <f>IFERROR(IF(Данные!K27/Данные!J27&gt;=1,1,Данные!K27/Данные!J27),"")</f>
        <v>1</v>
      </c>
      <c r="H26" s="100">
        <f>IFERROR(IF(Данные!M27/Данные!L27&gt;=1,1,Данные!M27/Данные!L27),"")</f>
        <v>0.91259105098855364</v>
      </c>
      <c r="I26" s="100">
        <f>IFERROR(IF(Данные!O27/Данные!N27&gt;=1,1,Данные!O27/Данные!N27),"")</f>
        <v>1</v>
      </c>
      <c r="J26" s="106">
        <f t="shared" si="13"/>
        <v>0.98291260252308121</v>
      </c>
      <c r="K26" s="108">
        <f>IFERROR(IF(Данные!Q27/Данные!P27&gt;=1.06,1,Данные!Q27/Данные!P27),"")</f>
        <v>1</v>
      </c>
      <c r="L26" s="100">
        <f>IFERROR(IF(Данные!S27/Данные!R27&gt;=0.944,1,Данные!S27/Данные!R27),"")</f>
        <v>0.93980077955825037</v>
      </c>
      <c r="M26" s="106">
        <f t="shared" si="14"/>
        <v>0.98352184679019028</v>
      </c>
      <c r="N26" s="108">
        <f>IFERROR(IF(Данные!U27/Данные!T27&gt;=1,1,Данные!U27/Данные!T27),"")</f>
        <v>1</v>
      </c>
      <c r="O26" s="100">
        <f>IFERROR(IF(Данные!W27/Данные!V27&gt;=1,1,Данные!W27/Данные!V27),"")</f>
        <v>1</v>
      </c>
      <c r="P26" s="100">
        <f>IFERROR(IF(Данные!Y27/Данные!X27&gt;=1,1,Данные!Y27/Данные!X27),"")</f>
        <v>1</v>
      </c>
      <c r="Q26" s="106">
        <f t="shared" si="15"/>
        <v>1</v>
      </c>
      <c r="R26" s="117">
        <f t="shared" si="16"/>
        <v>0.97188095853411616</v>
      </c>
      <c r="T26" t="s">
        <v>5</v>
      </c>
      <c r="U26" s="100">
        <f t="shared" si="0"/>
        <v>6.2532046213959814E-5</v>
      </c>
      <c r="V26" s="100">
        <f t="shared" si="1"/>
        <v>7.844618246612016E-4</v>
      </c>
      <c r="W26" s="100">
        <f t="shared" si="2"/>
        <v>1.7397368758941673E-3</v>
      </c>
      <c r="X26" s="100">
        <f t="shared" si="3"/>
        <v>2.1127197866587828E-9</v>
      </c>
      <c r="Y26" s="100">
        <f t="shared" si="4"/>
        <v>5.4981306815498406E-4</v>
      </c>
      <c r="Z26" s="100">
        <f t="shared" si="5"/>
        <v>3.4731555374127826E-3</v>
      </c>
      <c r="AA26" s="100">
        <f t="shared" si="6"/>
        <v>3.6020638400578942E-6</v>
      </c>
      <c r="AB26" s="100">
        <f t="shared" si="7"/>
        <v>0</v>
      </c>
      <c r="AC26" s="100">
        <f t="shared" si="8"/>
        <v>3.6706794093770612E-4</v>
      </c>
      <c r="AD26" s="100">
        <f t="shared" si="9"/>
        <v>4.0035725627666486E-5</v>
      </c>
      <c r="AE26" s="100">
        <f t="shared" si="10"/>
        <v>1.9115947161376411E-6</v>
      </c>
      <c r="AF26" s="100">
        <f t="shared" si="11"/>
        <v>9.8802641034365733E-5</v>
      </c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x14ac:dyDescent="0.35">
      <c r="A27" s="112" t="s">
        <v>9</v>
      </c>
      <c r="B27" s="100">
        <f>IFERROR(IF(Данные!C28/Данные!B28&gt;=1,1,Данные!C28/Данные!B28),"")</f>
        <v>0.7768361581920904</v>
      </c>
      <c r="C27" s="100">
        <f>IFERROR(IF(Данные!E28/Данные!D28&gt;=1,1,Данные!E28/Данные!D28),"")</f>
        <v>0.75613611416026349</v>
      </c>
      <c r="D27" s="100">
        <f>IFERROR(IF(Данные!G28/Данные!F28&gt;=1,1,Данные!G28/Данные!F28),"")</f>
        <v>0.87617260787992501</v>
      </c>
      <c r="E27" s="100">
        <f>IFERROR(IF(Данные!I28/Данные!H28&gt;=1,1,Данные!I28/Данные!H28),"")</f>
        <v>1</v>
      </c>
      <c r="F27" s="106">
        <f t="shared" si="12"/>
        <v>0.90235092191791044</v>
      </c>
      <c r="G27" s="108">
        <f>IFERROR(IF(Данные!K28/Данные!J28&gt;=1,1,Данные!K28/Данные!J28),"")</f>
        <v>1</v>
      </c>
      <c r="H27" s="100">
        <f>IFERROR(IF(Данные!M28/Данные!L28&gt;=1,1,Данные!M28/Данные!L28),"")</f>
        <v>1</v>
      </c>
      <c r="I27" s="100">
        <f>IFERROR(IF(Данные!O28/Данные!N28&gt;=1,1,Данные!O28/Данные!N28),"")</f>
        <v>1</v>
      </c>
      <c r="J27" s="106">
        <f t="shared" si="13"/>
        <v>1</v>
      </c>
      <c r="K27" s="108">
        <f>IFERROR(IF(Данные!Q28/Данные!P28&gt;=1.06,1,Данные!Q28/Данные!P28),"")</f>
        <v>1</v>
      </c>
      <c r="L27" s="100">
        <f>IFERROR(IF(Данные!S28/Данные!R28&gt;=0.944,1,Данные!S28/Данные!R28),"")</f>
        <v>0.90162020143044808</v>
      </c>
      <c r="M27" s="106">
        <f t="shared" si="14"/>
        <v>0.97307079092248483</v>
      </c>
      <c r="N27" s="108">
        <f>IFERROR(IF(Данные!U28/Данные!T28&gt;=1,1,Данные!U28/Данные!T28),"")</f>
        <v>1</v>
      </c>
      <c r="O27" s="100">
        <f>IFERROR(IF(Данные!W28/Данные!V28&gt;=1,1,Данные!W28/Данные!V28),"")</f>
        <v>1</v>
      </c>
      <c r="P27" s="100">
        <f>IFERROR(IF(Данные!Y28/Данные!X28&gt;=1,1,Данные!Y28/Данные!X28),"")</f>
        <v>1</v>
      </c>
      <c r="Q27" s="106">
        <f t="shared" si="15"/>
        <v>1</v>
      </c>
      <c r="R27" s="117">
        <f t="shared" si="16"/>
        <v>0.96885542821009873</v>
      </c>
      <c r="T27" t="s">
        <v>9</v>
      </c>
      <c r="U27" s="100">
        <f t="shared" si="0"/>
        <v>1.044705248017532E-4</v>
      </c>
      <c r="V27" s="100">
        <f t="shared" si="1"/>
        <v>2.9058673250904029E-6</v>
      </c>
      <c r="W27" s="100">
        <f t="shared" si="2"/>
        <v>6.7432409358760296E-3</v>
      </c>
      <c r="X27" s="100">
        <f t="shared" si="3"/>
        <v>2.1127197866587828E-9</v>
      </c>
      <c r="Y27" s="100">
        <f t="shared" si="4"/>
        <v>5.4981306815498406E-4</v>
      </c>
      <c r="Z27" s="100">
        <f t="shared" si="5"/>
        <v>8.1085210711824335E-4</v>
      </c>
      <c r="AA27" s="100">
        <f t="shared" si="6"/>
        <v>3.6020638400578942E-6</v>
      </c>
      <c r="AB27" s="100">
        <f t="shared" si="7"/>
        <v>0</v>
      </c>
      <c r="AC27" s="100">
        <f t="shared" si="8"/>
        <v>3.2878291949533307E-3</v>
      </c>
      <c r="AD27" s="100">
        <f t="shared" si="9"/>
        <v>4.0035725627666486E-5</v>
      </c>
      <c r="AE27" s="100">
        <f t="shared" si="10"/>
        <v>1.9115947161376411E-6</v>
      </c>
      <c r="AF27" s="100">
        <f t="shared" si="11"/>
        <v>9.8802641034365733E-5</v>
      </c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x14ac:dyDescent="0.35">
      <c r="A28" s="112" t="s">
        <v>46</v>
      </c>
      <c r="B28" s="100">
        <f>IFERROR(IF(Данные!C29/Данные!B29&gt;=1,1,Данные!C29/Данные!B29),"")</f>
        <v>0.78947368421052633</v>
      </c>
      <c r="C28" s="100">
        <f>IFERROR(IF(Данные!E29/Данные!D29&gt;=1,1,Данные!E29/Данные!D29),"")</f>
        <v>0.59364357556321179</v>
      </c>
      <c r="D28" s="100">
        <f>IFERROR(IF(Данные!G29/Данные!F29&gt;=1,1,Данные!G29/Данные!F29),"")</f>
        <v>1</v>
      </c>
      <c r="E28" s="100">
        <f>IFERROR(IF(Данные!I29/Данные!H29&gt;=1,1,Данные!I29/Данные!H29),"")</f>
        <v>1</v>
      </c>
      <c r="F28" s="106">
        <f t="shared" si="12"/>
        <v>0.89843745961195931</v>
      </c>
      <c r="G28" s="108">
        <f>IFERROR(IF(Данные!K29/Данные!J29&gt;=1,1,Данные!K29/Данные!J29),"")</f>
        <v>0.92982456140350878</v>
      </c>
      <c r="H28" s="100">
        <f>IFERROR(IF(Данные!M29/Данные!L29&gt;=1,1,Данные!M29/Данные!L29),"")</f>
        <v>0.94843462246777166</v>
      </c>
      <c r="I28" s="100">
        <f>IFERROR(IF(Данные!O29/Данные!N29&gt;=1,1,Данные!O29/Данные!N29),"")</f>
        <v>1</v>
      </c>
      <c r="J28" s="106">
        <f t="shared" si="13"/>
        <v>0.97598427169801871</v>
      </c>
      <c r="K28" s="108">
        <f>IFERROR(IF(Данные!Q29/Данные!P29&gt;=1.06,1,Данные!Q29/Данные!P29),"")</f>
        <v>1</v>
      </c>
      <c r="L28" s="100">
        <f>IFERROR(IF(Данные!S29/Данные!R29&gt;=0.944,1,Данные!S29/Данные!R29),"")</f>
        <v>1</v>
      </c>
      <c r="M28" s="106">
        <f t="shared" si="14"/>
        <v>1</v>
      </c>
      <c r="N28" s="108">
        <f>IFERROR(IF(Данные!U29/Данные!T29&gt;=1,1,Данные!U29/Данные!T29),"")</f>
        <v>1</v>
      </c>
      <c r="O28" s="100">
        <f>IFERROR(IF(Данные!W29/Данные!V29&gt;=1,1,Данные!W29/Данные!V29),"")</f>
        <v>1</v>
      </c>
      <c r="P28" s="100">
        <f>IFERROR(IF(Данные!Y29/Данные!X29&gt;=1,1,Данные!Y29/Данные!X29),"")</f>
        <v>1</v>
      </c>
      <c r="Q28" s="106">
        <f t="shared" si="15"/>
        <v>1</v>
      </c>
      <c r="R28" s="117">
        <f t="shared" si="16"/>
        <v>0.96860543282749445</v>
      </c>
      <c r="T28" t="s">
        <v>46</v>
      </c>
      <c r="U28" s="100">
        <f t="shared" si="0"/>
        <v>5.8391999090384988E-6</v>
      </c>
      <c r="V28" s="100">
        <f t="shared" si="1"/>
        <v>2.6960720182149837E-2</v>
      </c>
      <c r="W28" s="100">
        <f t="shared" si="2"/>
        <v>1.7397368758941673E-3</v>
      </c>
      <c r="X28" s="100">
        <f t="shared" si="3"/>
        <v>2.1127197866587828E-9</v>
      </c>
      <c r="Y28" s="100">
        <f t="shared" si="4"/>
        <v>2.1834448208775514E-3</v>
      </c>
      <c r="Z28" s="100">
        <f t="shared" si="5"/>
        <v>5.3314406062268812E-4</v>
      </c>
      <c r="AA28" s="100">
        <f t="shared" si="6"/>
        <v>3.6020638400578942E-6</v>
      </c>
      <c r="AB28" s="100">
        <f t="shared" si="7"/>
        <v>0</v>
      </c>
      <c r="AC28" s="100">
        <f t="shared" si="8"/>
        <v>1.6842982802651957E-3</v>
      </c>
      <c r="AD28" s="100">
        <f t="shared" si="9"/>
        <v>4.0035725627666486E-5</v>
      </c>
      <c r="AE28" s="100">
        <f t="shared" si="10"/>
        <v>1.9115947161376411E-6</v>
      </c>
      <c r="AF28" s="100">
        <f t="shared" si="11"/>
        <v>9.8802641034365733E-5</v>
      </c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x14ac:dyDescent="0.35">
      <c r="A29" s="112" t="s">
        <v>54</v>
      </c>
      <c r="B29" s="100">
        <f>IFERROR(IF(Данные!C30/Данные!B30&gt;=1,1,Данные!C30/Данные!B30),"")</f>
        <v>0.76080691642651288</v>
      </c>
      <c r="C29" s="100">
        <f>IFERROR(IF(Данные!E30/Данные!D30&gt;=1,1,Данные!E30/Данные!D30),"")</f>
        <v>0.79101835664335662</v>
      </c>
      <c r="D29" s="100">
        <f>IFERROR(IF(Данные!G30/Данные!F30&gt;=1,1,Данные!G30/Данные!F30),"")</f>
        <v>1</v>
      </c>
      <c r="E29" s="100">
        <f>IFERROR(IF(Данные!I30/Данные!H30&gt;=1,1,Данные!I30/Данные!H30),"")</f>
        <v>1</v>
      </c>
      <c r="F29" s="106">
        <f t="shared" si="12"/>
        <v>0.91752570506561992</v>
      </c>
      <c r="G29" s="108">
        <f>IFERROR(IF(Данные!K30/Данные!J30&gt;=1,1,Данные!K30/Данные!J30),"")</f>
        <v>1</v>
      </c>
      <c r="H29" s="100">
        <f>IFERROR(IF(Данные!M30/Данные!L30&gt;=1,1,Данные!M30/Данные!L30),"")</f>
        <v>1</v>
      </c>
      <c r="I29" s="100">
        <f>IFERROR(IF(Данные!O30/Данные!N30&gt;=1,1,Данные!O30/Данные!N30),"")</f>
        <v>1</v>
      </c>
      <c r="J29" s="106">
        <f t="shared" si="13"/>
        <v>1</v>
      </c>
      <c r="K29" s="108">
        <f>IFERROR(IF(Данные!Q30/Данные!P30&gt;=1.06,1,Данные!Q30/Данные!P30),"")</f>
        <v>1</v>
      </c>
      <c r="L29" s="100">
        <f>IFERROR(IF(Данные!S30/Данные!R30&gt;=0.944,1,Данные!S30/Данные!R30),"")</f>
        <v>1</v>
      </c>
      <c r="M29" s="106">
        <f t="shared" si="14"/>
        <v>1</v>
      </c>
      <c r="N29" s="108">
        <f>IFERROR(IF(Данные!U30/Данные!T30&gt;=1,1,Данные!U30/Данные!T30),"")</f>
        <v>1</v>
      </c>
      <c r="O29" s="100">
        <f>IFERROR(IF(Данные!W30/Данные!V30&gt;=1,1,Данные!W30/Данные!V30),"")</f>
        <v>1</v>
      </c>
      <c r="P29" s="100">
        <f>IFERROR(IF(Данные!Y30/Данные!X30&gt;=1,1,Данные!Y30/Данные!X30),"")</f>
        <v>1</v>
      </c>
      <c r="Q29" s="106">
        <f t="shared" si="15"/>
        <v>1</v>
      </c>
      <c r="R29" s="117">
        <f t="shared" si="16"/>
        <v>0.97938142626640501</v>
      </c>
      <c r="T29" t="s">
        <v>54</v>
      </c>
      <c r="U29" s="100">
        <f t="shared" si="0"/>
        <v>6.8907951719059644E-4</v>
      </c>
      <c r="V29" s="100">
        <f t="shared" si="1"/>
        <v>1.1007519480971441E-3</v>
      </c>
      <c r="W29" s="100">
        <f t="shared" si="2"/>
        <v>1.7397368758941673E-3</v>
      </c>
      <c r="X29" s="100">
        <f t="shared" si="3"/>
        <v>2.1127197866587828E-9</v>
      </c>
      <c r="Y29" s="100">
        <f t="shared" si="4"/>
        <v>5.4981306815498406E-4</v>
      </c>
      <c r="Z29" s="100">
        <f t="shared" si="5"/>
        <v>8.1085210711824335E-4</v>
      </c>
      <c r="AA29" s="100">
        <f t="shared" si="6"/>
        <v>3.6020638400578942E-6</v>
      </c>
      <c r="AB29" s="100">
        <f t="shared" si="7"/>
        <v>0</v>
      </c>
      <c r="AC29" s="100">
        <f t="shared" si="8"/>
        <v>1.6842982802651957E-3</v>
      </c>
      <c r="AD29" s="100">
        <f t="shared" si="9"/>
        <v>4.0035725627666486E-5</v>
      </c>
      <c r="AE29" s="100">
        <f t="shared" si="10"/>
        <v>1.9115947161376411E-6</v>
      </c>
      <c r="AF29" s="100">
        <f t="shared" si="11"/>
        <v>9.8802641034365733E-5</v>
      </c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x14ac:dyDescent="0.35">
      <c r="A30" s="112" t="s">
        <v>53</v>
      </c>
      <c r="B30" s="100">
        <f>IFERROR(IF(Данные!C31/Данные!B31&gt;=1,1,Данные!C31/Данные!B31),"")</f>
        <v>0.77126099706744866</v>
      </c>
      <c r="C30" s="100">
        <f>IFERROR(IF(Данные!E31/Данные!D31&gt;=1,1,Данные!E31/Данные!D31),"")</f>
        <v>0.83463227640831661</v>
      </c>
      <c r="D30" s="100">
        <f>IFERROR(IF(Данные!G31/Данные!F31&gt;=1,1,Данные!G31/Данные!F31),"")</f>
        <v>1</v>
      </c>
      <c r="E30" s="100">
        <f>IFERROR(IF(Данные!I31/Данные!H31&gt;=1,1,Данные!I31/Данные!H31),"")</f>
        <v>1</v>
      </c>
      <c r="F30" s="106">
        <f t="shared" si="12"/>
        <v>0.92562170426659041</v>
      </c>
      <c r="G30" s="108">
        <f>IFERROR(IF(Данные!K31/Данные!J31&gt;=1,1,Данные!K31/Данные!J31),"")</f>
        <v>0.97095435684647302</v>
      </c>
      <c r="H30" s="100">
        <f>IFERROR(IF(Данные!M31/Данные!L31&gt;=1,1,Данные!M31/Данные!L31),"")</f>
        <v>1</v>
      </c>
      <c r="I30" s="100">
        <f>IFERROR(IF(Данные!O31/Данные!N31&gt;=1,1,Данные!O31/Данные!N31),"")</f>
        <v>1</v>
      </c>
      <c r="J30" s="106">
        <f t="shared" si="13"/>
        <v>0.9942321662482807</v>
      </c>
      <c r="K30" s="108">
        <f>IFERROR(IF(Данные!Q31/Данные!P31&gt;=1.06,1,Данные!Q31/Данные!P31),"")</f>
        <v>1</v>
      </c>
      <c r="L30" s="100">
        <f>IFERROR(IF(Данные!S31/Данные!R31&gt;=0.944,1,Данные!S31/Данные!R31),"")</f>
        <v>0.93154875717017205</v>
      </c>
      <c r="M30" s="106">
        <f t="shared" si="14"/>
        <v>0.98126304529402941</v>
      </c>
      <c r="N30" s="108">
        <f>IFERROR(IF(Данные!U31/Данные!T31&gt;=1,1,Данные!U31/Данные!T31),"")</f>
        <v>1</v>
      </c>
      <c r="O30" s="100">
        <f>IFERROR(IF(Данные!W31/Данные!V31&gt;=1,1,Данные!W31/Данные!V31),"")</f>
        <v>1</v>
      </c>
      <c r="P30" s="100">
        <f>IFERROR(IF(Данные!Y31/Данные!X31&gt;=1,1,Данные!Y31/Данные!X31),"")</f>
        <v>1</v>
      </c>
      <c r="Q30" s="106">
        <f t="shared" si="15"/>
        <v>1</v>
      </c>
      <c r="R30" s="117">
        <f t="shared" si="16"/>
        <v>0.97527922895222519</v>
      </c>
      <c r="T30" t="s">
        <v>53</v>
      </c>
      <c r="U30" s="100">
        <f t="shared" si="0"/>
        <v>2.4952130852258248E-4</v>
      </c>
      <c r="V30" s="100">
        <f t="shared" si="1"/>
        <v>5.8969347450084529E-3</v>
      </c>
      <c r="W30" s="100">
        <f t="shared" si="2"/>
        <v>1.7397368758941673E-3</v>
      </c>
      <c r="X30" s="100">
        <f t="shared" si="3"/>
        <v>2.1127197866587828E-9</v>
      </c>
      <c r="Y30" s="100">
        <f t="shared" si="4"/>
        <v>3.1332567048454393E-5</v>
      </c>
      <c r="Z30" s="100">
        <f t="shared" si="5"/>
        <v>8.1085210711824335E-4</v>
      </c>
      <c r="AA30" s="100">
        <f t="shared" si="6"/>
        <v>3.6020638400578942E-6</v>
      </c>
      <c r="AB30" s="100">
        <f t="shared" si="7"/>
        <v>0</v>
      </c>
      <c r="AC30" s="100">
        <f t="shared" si="8"/>
        <v>7.5136509254078345E-4</v>
      </c>
      <c r="AD30" s="100">
        <f t="shared" si="9"/>
        <v>4.0035725627666486E-5</v>
      </c>
      <c r="AE30" s="100">
        <f t="shared" si="10"/>
        <v>1.9115947161376411E-6</v>
      </c>
      <c r="AF30" s="100">
        <f t="shared" si="11"/>
        <v>9.8802641034365733E-5</v>
      </c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x14ac:dyDescent="0.35">
      <c r="A31" s="112" t="s">
        <v>68</v>
      </c>
      <c r="B31" s="100">
        <f>IFERROR(IF(Данные!C32/Данные!B32&gt;=1,1,Данные!C32/Данные!B32),"")</f>
        <v>0.79634464751958234</v>
      </c>
      <c r="C31" s="100">
        <f>IFERROR(IF(Данные!E32/Данные!D32&gt;=1,1,Данные!E32/Данные!D32),"")</f>
        <v>0.72279091657842098</v>
      </c>
      <c r="D31" s="100">
        <f>IFERROR(IF(Данные!G32/Данные!F32&gt;=1,1,Данные!G32/Данные!F32),"")</f>
        <v>0.87265917602996257</v>
      </c>
      <c r="E31" s="100">
        <f>IFERROR(IF(Данные!I32/Данные!H32&gt;=1,1,Данные!I32/Данные!H32),"")</f>
        <v>1</v>
      </c>
      <c r="F31" s="106">
        <f t="shared" si="12"/>
        <v>0.90210701878166155</v>
      </c>
      <c r="G31" s="108">
        <f>IFERROR(IF(Данные!K32/Данные!J32&gt;=1,1,Данные!K32/Данные!J32),"")</f>
        <v>1</v>
      </c>
      <c r="H31" s="100">
        <f>IFERROR(IF(Данные!M32/Данные!L32&gt;=1,1,Данные!M32/Данные!L32),"")</f>
        <v>1</v>
      </c>
      <c r="I31" s="100">
        <f>IFERROR(IF(Данные!O32/Данные!N32&gt;=1,1,Данные!O32/Данные!N32),"")</f>
        <v>1</v>
      </c>
      <c r="J31" s="106">
        <f t="shared" si="13"/>
        <v>1</v>
      </c>
      <c r="K31" s="108">
        <f>IFERROR(IF(Данные!Q32/Данные!P32&gt;=1.06,1,Данные!Q32/Данные!P32),"")</f>
        <v>1</v>
      </c>
      <c r="L31" s="100">
        <f>IFERROR(IF(Данные!S32/Данные!R32&gt;=0.944,1,Данные!S32/Данные!R32),"")</f>
        <v>1</v>
      </c>
      <c r="M31" s="106">
        <f t="shared" si="14"/>
        <v>1</v>
      </c>
      <c r="N31" s="108">
        <f>IFERROR(IF(Данные!U32/Данные!T32&gt;=1,1,Данные!U32/Данные!T32),"")</f>
        <v>1</v>
      </c>
      <c r="O31" s="100">
        <f>IFERROR(IF(Данные!W32/Данные!V32&gt;=1,1,Данные!W32/Данные!V32),"")</f>
        <v>1</v>
      </c>
      <c r="P31" s="100">
        <f>IFERROR(IF(Данные!Y32/Данные!X32&gt;=1,1,Данные!Y32/Данные!X32),"")</f>
        <v>1</v>
      </c>
      <c r="Q31" s="106">
        <f t="shared" si="15"/>
        <v>1</v>
      </c>
      <c r="R31" s="117">
        <f t="shared" si="16"/>
        <v>0.97552675469541539</v>
      </c>
      <c r="T31" t="s">
        <v>68</v>
      </c>
      <c r="U31" s="100">
        <f t="shared" si="0"/>
        <v>8.6255928005492933E-5</v>
      </c>
      <c r="V31" s="100">
        <f t="shared" si="1"/>
        <v>1.228492549600495E-3</v>
      </c>
      <c r="W31" s="100">
        <f t="shared" si="2"/>
        <v>7.3326117848890073E-3</v>
      </c>
      <c r="X31" s="100">
        <f t="shared" si="3"/>
        <v>2.1127197866587828E-9</v>
      </c>
      <c r="Y31" s="100">
        <f t="shared" si="4"/>
        <v>5.4981306815498406E-4</v>
      </c>
      <c r="Z31" s="100">
        <f t="shared" si="5"/>
        <v>8.1085210711824335E-4</v>
      </c>
      <c r="AA31" s="100">
        <f t="shared" si="6"/>
        <v>3.6020638400578942E-6</v>
      </c>
      <c r="AB31" s="100">
        <f t="shared" si="7"/>
        <v>0</v>
      </c>
      <c r="AC31" s="100">
        <f t="shared" si="8"/>
        <v>1.6842982802651957E-3</v>
      </c>
      <c r="AD31" s="100">
        <f t="shared" si="9"/>
        <v>4.0035725627666486E-5</v>
      </c>
      <c r="AE31" s="100">
        <f t="shared" si="10"/>
        <v>1.9115947161376411E-6</v>
      </c>
      <c r="AF31" s="100">
        <f t="shared" si="11"/>
        <v>9.8802641034365733E-5</v>
      </c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x14ac:dyDescent="0.35">
      <c r="A32" s="112" t="s">
        <v>69</v>
      </c>
      <c r="B32" s="100">
        <f>IFERROR(IF(Данные!C33/Данные!B33&gt;=1,1,Данные!C33/Данные!B33),"")</f>
        <v>0.7431781701444623</v>
      </c>
      <c r="C32" s="100">
        <f>IFERROR(IF(Данные!E33/Данные!D33&gt;=1,1,Данные!E33/Данные!D33),"")</f>
        <v>0.72038105143721631</v>
      </c>
      <c r="D32" s="100">
        <f>IFERROR(IF(Данные!G33/Данные!F33&gt;=1,1,Данные!G33/Данные!F33),"")</f>
        <v>1</v>
      </c>
      <c r="E32" s="100">
        <f>IFERROR(IF(Данные!I33/Данные!H33&gt;=1,1,Данные!I33/Данные!H33),"")</f>
        <v>1</v>
      </c>
      <c r="F32" s="106">
        <f t="shared" si="12"/>
        <v>0.90425232219800522</v>
      </c>
      <c r="G32" s="108">
        <f>IFERROR(IF(Данные!K33/Данные!J33&gt;=1,1,Данные!K33/Данные!J33),"")</f>
        <v>1</v>
      </c>
      <c r="H32" s="100">
        <f>IFERROR(IF(Данные!M33/Данные!L33&gt;=1,1,Данные!M33/Данные!L33),"")</f>
        <v>1</v>
      </c>
      <c r="I32" s="100">
        <f>IFERROR(IF(Данные!O33/Данные!N33&gt;=1,1,Данные!O33/Данные!N33),"")</f>
        <v>1</v>
      </c>
      <c r="J32" s="106">
        <f t="shared" si="13"/>
        <v>1</v>
      </c>
      <c r="K32" s="108">
        <f>IFERROR(IF(Данные!Q33/Данные!P33&gt;=1.06,1,Данные!Q33/Данные!P33),"")</f>
        <v>1</v>
      </c>
      <c r="L32" s="100">
        <f>IFERROR(IF(Данные!S33/Данные!R33&gt;=0.944,1,Данные!S33/Данные!R33),"")</f>
        <v>1</v>
      </c>
      <c r="M32" s="106">
        <f t="shared" si="14"/>
        <v>1</v>
      </c>
      <c r="N32" s="108">
        <f>IFERROR(IF(Данные!U33/Данные!T33&gt;=1,1,Данные!U33/Данные!T33),"")</f>
        <v>1</v>
      </c>
      <c r="O32" s="100">
        <f>IFERROR(IF(Данные!W33/Данные!V33&gt;=1,1,Данные!W33/Данные!V33),"")</f>
        <v>1</v>
      </c>
      <c r="P32" s="100">
        <f>IFERROR(IF(Данные!Y33/Данные!X33&gt;=1,1,Данные!Y33/Данные!X33),"")</f>
        <v>1</v>
      </c>
      <c r="Q32" s="106">
        <f t="shared" si="15"/>
        <v>1</v>
      </c>
      <c r="R32" s="117">
        <f t="shared" si="16"/>
        <v>0.97606308054950131</v>
      </c>
      <c r="T32" t="s">
        <v>69</v>
      </c>
      <c r="U32" s="100">
        <f t="shared" si="0"/>
        <v>1.9253728206611951E-3</v>
      </c>
      <c r="V32" s="100">
        <f t="shared" si="1"/>
        <v>1.4032308618559537E-3</v>
      </c>
      <c r="W32" s="100">
        <f t="shared" si="2"/>
        <v>1.7397368758941673E-3</v>
      </c>
      <c r="X32" s="100">
        <f t="shared" si="3"/>
        <v>2.1127197866587828E-9</v>
      </c>
      <c r="Y32" s="100">
        <f t="shared" si="4"/>
        <v>5.4981306815498406E-4</v>
      </c>
      <c r="Z32" s="100">
        <f t="shared" si="5"/>
        <v>8.1085210711824335E-4</v>
      </c>
      <c r="AA32" s="100">
        <f t="shared" si="6"/>
        <v>3.6020638400578942E-6</v>
      </c>
      <c r="AB32" s="100">
        <f t="shared" si="7"/>
        <v>0</v>
      </c>
      <c r="AC32" s="100">
        <f t="shared" si="8"/>
        <v>1.6842982802651957E-3</v>
      </c>
      <c r="AD32" s="100">
        <f t="shared" si="9"/>
        <v>4.0035725627666486E-5</v>
      </c>
      <c r="AE32" s="100">
        <f t="shared" si="10"/>
        <v>1.9115947161376411E-6</v>
      </c>
      <c r="AF32" s="100">
        <f t="shared" si="11"/>
        <v>9.8802641034365733E-5</v>
      </c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x14ac:dyDescent="0.35">
      <c r="A33" s="112" t="s">
        <v>70</v>
      </c>
      <c r="B33" s="100">
        <f>IFERROR(IF(Данные!C34/Данные!B34&gt;=1,1,Данные!C34/Данные!B34),"")</f>
        <v>0.76577840112201967</v>
      </c>
      <c r="C33" s="100">
        <f>IFERROR(IF(Данные!E34/Данные!D34&gt;=1,1,Данные!E34/Данные!D34),"")</f>
        <v>0.89370167163987546</v>
      </c>
      <c r="D33" s="100">
        <f>IFERROR(IF(Данные!G34/Данные!F34&gt;=1,1,Данные!G34/Данные!F34),"")</f>
        <v>1</v>
      </c>
      <c r="E33" s="100">
        <f>IFERROR(IF(Данные!I34/Данные!H34&gt;=1,1,Данные!I34/Данные!H34),"")</f>
        <v>1</v>
      </c>
      <c r="F33" s="106">
        <f t="shared" si="12"/>
        <v>0.93204965558016284</v>
      </c>
      <c r="G33" s="108">
        <f>IFERROR(IF(Данные!K34/Данные!J34&gt;=1,1,Данные!K34/Данные!J34),"")</f>
        <v>1</v>
      </c>
      <c r="H33" s="100">
        <f>IFERROR(IF(Данные!M34/Данные!L34&gt;=1,1,Данные!M34/Данные!L34),"")</f>
        <v>0.83469721767594107</v>
      </c>
      <c r="I33" s="100">
        <f>IFERROR(IF(Данные!O34/Данные!N34&gt;=1,1,Данные!O34/Данные!N34),"")</f>
        <v>1</v>
      </c>
      <c r="J33" s="106">
        <f t="shared" si="13"/>
        <v>0.96768529564127481</v>
      </c>
      <c r="K33" s="108">
        <f>IFERROR(IF(Данные!Q34/Данные!P34&gt;=1.06,1,Данные!Q34/Данные!P34),"")</f>
        <v>1</v>
      </c>
      <c r="L33" s="100">
        <f>IFERROR(IF(Данные!S34/Данные!R34&gt;=0.944,1,Данные!S34/Данные!R34),"")</f>
        <v>0.88185654008438819</v>
      </c>
      <c r="M33" s="106">
        <f t="shared" si="14"/>
        <v>0.96766094280057602</v>
      </c>
      <c r="N33" s="108">
        <f>IFERROR(IF(Данные!U34/Данные!T34&gt;=1,1,Данные!U34/Данные!T34),"")</f>
        <v>1</v>
      </c>
      <c r="O33" s="100">
        <f>IFERROR(IF(Данные!W34/Данные!V34&gt;=1,1,Данные!W34/Данные!V34),"")</f>
        <v>1</v>
      </c>
      <c r="P33" s="100">
        <f>IFERROR(IF(Данные!Y34/Данные!X34&gt;=1,1,Данные!Y34/Данные!X34),"")</f>
        <v>1</v>
      </c>
      <c r="Q33" s="106">
        <f t="shared" si="15"/>
        <v>1</v>
      </c>
      <c r="R33" s="117">
        <f t="shared" si="16"/>
        <v>0.96684897350550336</v>
      </c>
      <c r="T33" t="s">
        <v>70</v>
      </c>
      <c r="U33" s="100">
        <f t="shared" si="0"/>
        <v>4.5278900789013721E-4</v>
      </c>
      <c r="V33" s="100">
        <f t="shared" si="1"/>
        <v>1.8458183335689743E-2</v>
      </c>
      <c r="W33" s="100">
        <f t="shared" si="2"/>
        <v>1.7397368758941673E-3</v>
      </c>
      <c r="X33" s="100">
        <f t="shared" si="3"/>
        <v>2.1127197866587828E-9</v>
      </c>
      <c r="Y33" s="100">
        <f t="shared" si="4"/>
        <v>5.4981306815498406E-4</v>
      </c>
      <c r="Z33" s="100">
        <f t="shared" si="5"/>
        <v>1.8721714765368255E-2</v>
      </c>
      <c r="AA33" s="100">
        <f t="shared" si="6"/>
        <v>3.6020638400578942E-6</v>
      </c>
      <c r="AB33" s="100">
        <f t="shared" si="7"/>
        <v>0</v>
      </c>
      <c r="AC33" s="100">
        <f t="shared" si="8"/>
        <v>5.9449121932078752E-3</v>
      </c>
      <c r="AD33" s="100">
        <f t="shared" si="9"/>
        <v>4.0035725627666486E-5</v>
      </c>
      <c r="AE33" s="100">
        <f t="shared" si="10"/>
        <v>1.9115947161376411E-6</v>
      </c>
      <c r="AF33" s="100">
        <f t="shared" si="11"/>
        <v>9.8802641034365733E-5</v>
      </c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x14ac:dyDescent="0.35">
      <c r="A34" s="112" t="s">
        <v>16</v>
      </c>
      <c r="B34" s="100">
        <f>IFERROR(IF(Данные!C35/Данные!B35&gt;=1,1,Данные!C35/Данные!B35),"")</f>
        <v>0.72793053545586106</v>
      </c>
      <c r="C34" s="100">
        <f>IFERROR(IF(Данные!E35/Данные!D35&gt;=1,1,Данные!E35/Данные!D35),"")</f>
        <v>0.81804154302670629</v>
      </c>
      <c r="D34" s="100">
        <f>IFERROR(IF(Данные!G35/Данные!F35&gt;=1,1,Данные!G35/Данные!F35),"")</f>
        <v>1</v>
      </c>
      <c r="E34" s="100">
        <f>IFERROR(IF(Данные!I35/Данные!H35&gt;=1,1,Данные!I35/Данные!H35),"")</f>
        <v>1</v>
      </c>
      <c r="F34" s="106">
        <f t="shared" si="12"/>
        <v>0.91345149385383284</v>
      </c>
      <c r="G34" s="108">
        <f>IFERROR(IF(Данные!K35/Данные!J35&gt;=1,1,Данные!K35/Данные!J35),"")</f>
        <v>1</v>
      </c>
      <c r="H34" s="100">
        <f>IFERROR(IF(Данные!M35/Данные!L35&gt;=1,1,Данные!M35/Данные!L35),"")</f>
        <v>1</v>
      </c>
      <c r="I34" s="100">
        <f>IFERROR(IF(Данные!O35/Данные!N35&gt;=1,1,Данные!O35/Данные!N35),"")</f>
        <v>1</v>
      </c>
      <c r="J34" s="106">
        <f t="shared" si="13"/>
        <v>1</v>
      </c>
      <c r="K34" s="108">
        <f>IFERROR(IF(Данные!Q35/Данные!P35&gt;=1.06,1,Данные!Q35/Данные!P35),"")</f>
        <v>1</v>
      </c>
      <c r="L34" s="100">
        <f>IFERROR(IF(Данные!S35/Данные!R35&gt;=0.944,1,Данные!S35/Данные!R35),"")</f>
        <v>1</v>
      </c>
      <c r="M34" s="106">
        <f t="shared" si="14"/>
        <v>1</v>
      </c>
      <c r="N34" s="108">
        <f>IFERROR(IF(Данные!U35/Данные!T35&gt;=1,1,Данные!U35/Данные!T35),"")</f>
        <v>1</v>
      </c>
      <c r="O34" s="100">
        <f>IFERROR(IF(Данные!W35/Данные!V35&gt;=1,1,Данные!W35/Данные!V35),"")</f>
        <v>1</v>
      </c>
      <c r="P34" s="100">
        <f>IFERROR(IF(Данные!Y35/Данные!X35&gt;=1,1,Данные!Y35/Данные!X35),"")</f>
        <v>1</v>
      </c>
      <c r="Q34" s="106">
        <f t="shared" si="15"/>
        <v>1</v>
      </c>
      <c r="R34" s="117">
        <f t="shared" si="16"/>
        <v>0.97836287346345818</v>
      </c>
      <c r="T34" t="s">
        <v>16</v>
      </c>
      <c r="U34" s="100">
        <f t="shared" si="0"/>
        <v>3.4959672566462823E-3</v>
      </c>
      <c r="V34" s="100">
        <f t="shared" si="1"/>
        <v>3.6241325152710602E-3</v>
      </c>
      <c r="W34" s="100">
        <f t="shared" si="2"/>
        <v>1.7397368758941673E-3</v>
      </c>
      <c r="X34" s="100">
        <f t="shared" si="3"/>
        <v>2.1127197866587828E-9</v>
      </c>
      <c r="Y34" s="100">
        <f t="shared" si="4"/>
        <v>5.4981306815498406E-4</v>
      </c>
      <c r="Z34" s="100">
        <f t="shared" si="5"/>
        <v>8.1085210711824335E-4</v>
      </c>
      <c r="AA34" s="100">
        <f t="shared" si="6"/>
        <v>3.6020638400578942E-6</v>
      </c>
      <c r="AB34" s="100">
        <f t="shared" si="7"/>
        <v>0</v>
      </c>
      <c r="AC34" s="100">
        <f t="shared" si="8"/>
        <v>1.6842982802651957E-3</v>
      </c>
      <c r="AD34" s="100">
        <f t="shared" si="9"/>
        <v>4.0035725627666486E-5</v>
      </c>
      <c r="AE34" s="100">
        <f t="shared" si="10"/>
        <v>1.9115947161376411E-6</v>
      </c>
      <c r="AF34" s="100">
        <f t="shared" si="11"/>
        <v>9.8802641034365733E-5</v>
      </c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x14ac:dyDescent="0.35">
      <c r="A35" s="112" t="s">
        <v>7</v>
      </c>
      <c r="B35" s="100">
        <f>IFERROR(IF(Данные!C36/Данные!B36&gt;=1,1,Данные!C36/Данные!B36),"")</f>
        <v>0.78540145985401455</v>
      </c>
      <c r="C35" s="100">
        <f>IFERROR(IF(Данные!E36/Данные!D36&gt;=1,1,Данные!E36/Данные!D36),"")</f>
        <v>0.71752431754000623</v>
      </c>
      <c r="D35" s="100">
        <f>IFERROR(IF(Данные!G36/Данные!F36&gt;=1,1,Данные!G36/Данные!F36),"")</f>
        <v>1</v>
      </c>
      <c r="E35" s="100">
        <f>IFERROR(IF(Данные!I36/Данные!H36&gt;=1,1,Данные!I36/Данные!H36),"")</f>
        <v>1</v>
      </c>
      <c r="F35" s="106">
        <f t="shared" si="12"/>
        <v>0.91363354804212216</v>
      </c>
      <c r="G35" s="108">
        <f>IFERROR(IF(Данные!K36/Данные!J36&gt;=1,1,Данные!K36/Данные!J36),"")</f>
        <v>1</v>
      </c>
      <c r="H35" s="100">
        <f>IFERROR(IF(Данные!M36/Данные!L36&gt;=1,1,Данные!M36/Данные!L36),"")</f>
        <v>1</v>
      </c>
      <c r="I35" s="100">
        <f>IFERROR(IF(Данные!O36/Данные!N36&gt;=1,1,Данные!O36/Данные!N36),"")</f>
        <v>1</v>
      </c>
      <c r="J35" s="106">
        <f t="shared" si="13"/>
        <v>1</v>
      </c>
      <c r="K35" s="108">
        <f>IFERROR(IF(Данные!Q36/Данные!P36&gt;=1.06,1,Данные!Q36/Данные!P36),"")</f>
        <v>1</v>
      </c>
      <c r="L35" s="100">
        <f>IFERROR(IF(Данные!S36/Данные!R36&gt;=0.944,1,Данные!S36/Данные!R36),"")</f>
        <v>0.94120931454658918</v>
      </c>
      <c r="M35" s="106">
        <f t="shared" si="14"/>
        <v>0.98390740087492601</v>
      </c>
      <c r="N35" s="108">
        <f>IFERROR(IF(Данные!U36/Данные!T36&gt;=1,1,Данные!U36/Данные!T36),"")</f>
        <v>1</v>
      </c>
      <c r="O35" s="100">
        <f>IFERROR(IF(Данные!W36/Данные!V36&gt;=1,1,Данные!W36/Данные!V36),"")</f>
        <v>1</v>
      </c>
      <c r="P35" s="100">
        <f>IFERROR(IF(Данные!Y36/Данные!X36&gt;=1,1,Данные!Y36/Данные!X36),"")</f>
        <v>1</v>
      </c>
      <c r="Q35" s="106">
        <f t="shared" si="15"/>
        <v>1</v>
      </c>
      <c r="R35" s="117">
        <f t="shared" si="16"/>
        <v>0.97438523722926207</v>
      </c>
      <c r="T35" t="s">
        <v>7</v>
      </c>
      <c r="U35" s="100">
        <f t="shared" si="0"/>
        <v>2.741609751199597E-6</v>
      </c>
      <c r="V35" s="100">
        <f t="shared" si="1"/>
        <v>1.6254167124787069E-3</v>
      </c>
      <c r="W35" s="100">
        <f t="shared" si="2"/>
        <v>1.7397368758941673E-3</v>
      </c>
      <c r="X35" s="100">
        <f t="shared" si="3"/>
        <v>2.1127197866587828E-9</v>
      </c>
      <c r="Y35" s="100">
        <f t="shared" si="4"/>
        <v>5.4981306815498406E-4</v>
      </c>
      <c r="Z35" s="100">
        <f t="shared" si="5"/>
        <v>8.1085210711824335E-4</v>
      </c>
      <c r="AA35" s="100">
        <f t="shared" si="6"/>
        <v>3.6020638400578942E-6</v>
      </c>
      <c r="AB35" s="100">
        <f t="shared" si="7"/>
        <v>0</v>
      </c>
      <c r="AC35" s="100">
        <f t="shared" si="8"/>
        <v>3.1507961955051057E-4</v>
      </c>
      <c r="AD35" s="100">
        <f t="shared" si="9"/>
        <v>4.0035725627666486E-5</v>
      </c>
      <c r="AE35" s="100">
        <f t="shared" si="10"/>
        <v>1.9115947161376411E-6</v>
      </c>
      <c r="AF35" s="100">
        <f t="shared" si="11"/>
        <v>9.8802641034365733E-5</v>
      </c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x14ac:dyDescent="0.35">
      <c r="A36" s="112" t="s">
        <v>12</v>
      </c>
      <c r="B36" s="100">
        <f>IFERROR(IF(Данные!C37/Данные!B37&gt;=1,1,Данные!C37/Данные!B37),"")</f>
        <v>0.74273858921161828</v>
      </c>
      <c r="C36" s="100">
        <f>IFERROR(IF(Данные!E37/Данные!D37&gt;=1,1,Данные!E37/Данные!D37),"")</f>
        <v>0.64348418647532768</v>
      </c>
      <c r="D36" s="100">
        <f>IFERROR(IF(Данные!G37/Данные!F37&gt;=1,1,Данные!G37/Данные!F37),"")</f>
        <v>0.98412698412698418</v>
      </c>
      <c r="E36" s="100">
        <f>IFERROR(IF(Данные!I37/Данные!H37&gt;=1,1,Данные!I37/Данные!H37),"")</f>
        <v>1</v>
      </c>
      <c r="F36" s="106">
        <f t="shared" si="12"/>
        <v>0.89229678288244663</v>
      </c>
      <c r="G36" s="108">
        <f>IFERROR(IF(Данные!K37/Данные!J37&gt;=1,1,Данные!K37/Данные!J37),"")</f>
        <v>1</v>
      </c>
      <c r="H36" s="100">
        <f>IFERROR(IF(Данные!M37/Данные!L37&gt;=1,1,Данные!M37/Данные!L37),"")</f>
        <v>0.99070385126162019</v>
      </c>
      <c r="I36" s="100">
        <f>IFERROR(IF(Данные!O37/Данные!N37&gt;=1,1,Данные!O37/Данные!N37),"")</f>
        <v>1</v>
      </c>
      <c r="J36" s="106">
        <f t="shared" si="13"/>
        <v>0.99818271481016829</v>
      </c>
      <c r="K36" s="108">
        <f>IFERROR(IF(Данные!Q37/Данные!P37&gt;=1.06,1,Данные!Q37/Данные!P37),"")</f>
        <v>1</v>
      </c>
      <c r="L36" s="100">
        <f>IFERROR(IF(Данные!S37/Данные!R37&gt;=0.944,1,Данные!S37/Данные!R37),"")</f>
        <v>0.93287497738375247</v>
      </c>
      <c r="M36" s="106">
        <f t="shared" si="14"/>
        <v>0.98162606760077964</v>
      </c>
      <c r="N36" s="108">
        <f>IFERROR(IF(Данные!U37/Данные!T37&gt;=1,1,Данные!U37/Данные!T37),"")</f>
        <v>1</v>
      </c>
      <c r="O36" s="100">
        <f>IFERROR(IF(Данные!W37/Данные!V37&gt;=1,1,Данные!W37/Данные!V37),"")</f>
        <v>1</v>
      </c>
      <c r="P36" s="100">
        <f>IFERROR(IF(Данные!Y37/Данные!X37&gt;=1,1,Данные!Y37/Данные!X37),"")</f>
        <v>1</v>
      </c>
      <c r="Q36" s="106">
        <f t="shared" si="15"/>
        <v>1</v>
      </c>
      <c r="R36" s="117">
        <f t="shared" si="16"/>
        <v>0.96802639132334867</v>
      </c>
      <c r="T36" t="s">
        <v>12</v>
      </c>
      <c r="U36" s="100">
        <f t="shared" ref="U36:U67" si="17">IFERROR((B36-AVERAGE(B$4:B$87))^2,"")</f>
        <v>1.9641428574701933E-3</v>
      </c>
      <c r="V36" s="100">
        <f t="shared" ref="V36:V67" si="18">IFERROR((C36-AVERAGE(C$4:C$87))^2,"")</f>
        <v>1.3077429254914563E-2</v>
      </c>
      <c r="W36" s="100">
        <f t="shared" ref="W36:W67" si="19">IFERROR((D36-AVERAGE(D$4:D$87))^2,"")</f>
        <v>6.6755766273025299E-4</v>
      </c>
      <c r="X36" s="100">
        <f t="shared" ref="X36:X67" si="20">IFERROR((E36-AVERAGE(E$4:E$87))^2,"")</f>
        <v>2.1127197866587828E-9</v>
      </c>
      <c r="Y36" s="100">
        <f t="shared" ref="Y36:Y67" si="21">IFERROR((G36-AVERAGE(G$4:G$87))^2,"")</f>
        <v>5.4981306815498406E-4</v>
      </c>
      <c r="Z36" s="100">
        <f t="shared" ref="Z36:Z67" si="22">IFERROR((H36-AVERAGE(H$4:H$87))^2,"")</f>
        <v>3.6784617236563903E-4</v>
      </c>
      <c r="AA36" s="100">
        <f t="shared" ref="AA36:AA67" si="23">IFERROR((I36-AVERAGE(I$4:I$87))^2,"")</f>
        <v>3.6020638400578942E-6</v>
      </c>
      <c r="AB36" s="100">
        <f t="shared" ref="AB36:AB67" si="24">IFERROR((K36-AVERAGE(K$4:K$87))^2,"")</f>
        <v>0</v>
      </c>
      <c r="AC36" s="100">
        <f t="shared" ref="AC36:AC67" si="25">IFERROR((L36-AVERAGE(L$4:L$87))^2,"")</f>
        <v>6.8041780298169633E-4</v>
      </c>
      <c r="AD36" s="100">
        <f t="shared" ref="AD36:AD67" si="26">IFERROR((N36-AVERAGE(N$4:N$87))^2,"")</f>
        <v>4.0035725627666486E-5</v>
      </c>
      <c r="AE36" s="100">
        <f t="shared" ref="AE36:AE67" si="27">IFERROR((O36-AVERAGE(O$4:O$87))^2,"")</f>
        <v>1.9115947161376411E-6</v>
      </c>
      <c r="AF36" s="100">
        <f t="shared" ref="AF36:AF67" si="28">IFERROR((P36-AVERAGE(P$4:P$87))^2,"")</f>
        <v>9.8802641034365733E-5</v>
      </c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x14ac:dyDescent="0.35">
      <c r="A37" s="112" t="s">
        <v>11</v>
      </c>
      <c r="B37" s="100">
        <f>IFERROR(IF(Данные!C38/Данные!B38&gt;=1,1,Данные!C38/Данные!B38),"")</f>
        <v>0.75761973875181421</v>
      </c>
      <c r="C37" s="100">
        <f>IFERROR(IF(Данные!E38/Данные!D38&gt;=1,1,Данные!E38/Данные!D38),"")</f>
        <v>0.77710036487922041</v>
      </c>
      <c r="D37" s="100">
        <f>IFERROR(IF(Данные!G38/Данные!F38&gt;=1,1,Данные!G38/Данные!F38),"")</f>
        <v>0.99600798403193602</v>
      </c>
      <c r="E37" s="100">
        <f>IFERROR(IF(Данные!I38/Данные!H38&gt;=1,1,Данные!I38/Данные!H38),"")</f>
        <v>1</v>
      </c>
      <c r="F37" s="106">
        <f t="shared" si="12"/>
        <v>0.91451442522706283</v>
      </c>
      <c r="G37" s="108">
        <f>IFERROR(IF(Данные!K38/Данные!J38&gt;=1,1,Данные!K38/Данные!J38),"")</f>
        <v>1</v>
      </c>
      <c r="H37" s="100">
        <f>IFERROR(IF(Данные!M38/Данные!L38&gt;=1,1,Данные!M38/Данные!L38),"")</f>
        <v>1</v>
      </c>
      <c r="I37" s="100">
        <f>IFERROR(IF(Данные!O38/Данные!N38&gt;=1,1,Данные!O38/Данные!N38),"")</f>
        <v>1</v>
      </c>
      <c r="J37" s="106">
        <f t="shared" si="13"/>
        <v>1</v>
      </c>
      <c r="K37" s="108">
        <f>IFERROR(IF(Данные!Q38/Данные!P38&gt;=1.06,1,Данные!Q38/Данные!P38),"")</f>
        <v>1</v>
      </c>
      <c r="L37" s="100">
        <f>IFERROR(IF(Данные!S38/Данные!R38&gt;=0.944,1,Данные!S38/Данные!R38),"")</f>
        <v>0.92292548479181025</v>
      </c>
      <c r="M37" s="106">
        <f t="shared" si="14"/>
        <v>0.97890262264440286</v>
      </c>
      <c r="N37" s="108">
        <f>IFERROR(IF(Данные!U38/Данные!T38&gt;=1,1,Данные!U38/Данные!T38),"")</f>
        <v>1</v>
      </c>
      <c r="O37" s="100">
        <f>IFERROR(IF(Данные!W38/Данные!V38&gt;=1,1,Данные!W38/Данные!V38),"")</f>
        <v>1</v>
      </c>
      <c r="P37" s="100">
        <f>IFERROR(IF(Данные!Y38/Данные!X38&gt;=1,1,Данные!Y38/Данные!X38),"")</f>
        <v>1</v>
      </c>
      <c r="Q37" s="106">
        <f t="shared" si="15"/>
        <v>1</v>
      </c>
      <c r="R37" s="117">
        <f t="shared" si="16"/>
        <v>0.97335426196786645</v>
      </c>
      <c r="T37" t="s">
        <v>11</v>
      </c>
      <c r="U37" s="100">
        <f t="shared" si="17"/>
        <v>8.665665127938067E-4</v>
      </c>
      <c r="V37" s="100">
        <f t="shared" si="18"/>
        <v>3.7093181647738843E-4</v>
      </c>
      <c r="W37" s="100">
        <f t="shared" si="19"/>
        <v>1.422657872563705E-3</v>
      </c>
      <c r="X37" s="100">
        <f t="shared" si="20"/>
        <v>2.1127197866587828E-9</v>
      </c>
      <c r="Y37" s="100">
        <f t="shared" si="21"/>
        <v>5.4981306815498406E-4</v>
      </c>
      <c r="Z37" s="100">
        <f t="shared" si="22"/>
        <v>8.1085210711824335E-4</v>
      </c>
      <c r="AA37" s="100">
        <f t="shared" si="23"/>
        <v>3.6020638400578942E-6</v>
      </c>
      <c r="AB37" s="100">
        <f t="shared" si="24"/>
        <v>0</v>
      </c>
      <c r="AC37" s="100">
        <f t="shared" si="25"/>
        <v>1.2984716405269085E-3</v>
      </c>
      <c r="AD37" s="100">
        <f t="shared" si="26"/>
        <v>4.0035725627666486E-5</v>
      </c>
      <c r="AE37" s="100">
        <f t="shared" si="27"/>
        <v>1.9115947161376411E-6</v>
      </c>
      <c r="AF37" s="100">
        <f t="shared" si="28"/>
        <v>9.8802641034365733E-5</v>
      </c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x14ac:dyDescent="0.35">
      <c r="A38" s="112" t="s">
        <v>14</v>
      </c>
      <c r="B38" s="100">
        <f>IFERROR(IF(Данные!C39/Данные!B39&gt;=1,1,Данные!C39/Данные!B39),"")</f>
        <v>0.77761627906976749</v>
      </c>
      <c r="C38" s="100">
        <f>IFERROR(IF(Данные!E39/Данные!D39&gt;=1,1,Данные!E39/Данные!D39),"")</f>
        <v>0.70933892969569778</v>
      </c>
      <c r="D38" s="100">
        <f>IFERROR(IF(Данные!G39/Данные!F39&gt;=1,1,Данные!G39/Данные!F39),"")</f>
        <v>1</v>
      </c>
      <c r="E38" s="100">
        <f>IFERROR(IF(Данные!I39/Данные!H39&gt;=1,1,Данные!I39/Данные!H39),"")</f>
        <v>1</v>
      </c>
      <c r="F38" s="106">
        <f t="shared" si="12"/>
        <v>0.91076898305480247</v>
      </c>
      <c r="G38" s="108">
        <f>IFERROR(IF(Данные!K39/Данные!J39&gt;=1,1,Данные!K39/Данные!J39),"")</f>
        <v>1</v>
      </c>
      <c r="H38" s="100">
        <f>IFERROR(IF(Данные!M39/Данные!L39&gt;=1,1,Данные!M39/Данные!L39),"")</f>
        <v>1</v>
      </c>
      <c r="I38" s="100">
        <f>IFERROR(IF(Данные!O39/Данные!N39&gt;=1,1,Данные!O39/Данные!N39),"")</f>
        <v>1</v>
      </c>
      <c r="J38" s="106">
        <f t="shared" si="13"/>
        <v>1</v>
      </c>
      <c r="K38" s="108">
        <f>IFERROR(IF(Данные!Q39/Данные!P39&gt;=1.06,1,Данные!Q39/Данные!P39),"")</f>
        <v>1</v>
      </c>
      <c r="L38" s="100">
        <f>IFERROR(IF(Данные!S39/Данные!R39&gt;=0.944,1,Данные!S39/Данные!R39),"")</f>
        <v>0.92715445406160957</v>
      </c>
      <c r="M38" s="106">
        <f t="shared" si="14"/>
        <v>0.9800602057997323</v>
      </c>
      <c r="N38" s="108">
        <f>IFERROR(IF(Данные!U39/Данные!T39&gt;=1,1,Данные!U39/Данные!T39),"")</f>
        <v>1</v>
      </c>
      <c r="O38" s="100">
        <f>IFERROR(IF(Данные!W39/Данные!V39&gt;=1,1,Данные!W39/Данные!V39),"")</f>
        <v>1</v>
      </c>
      <c r="P38" s="100">
        <f>IFERROR(IF(Данные!Y39/Данные!X39&gt;=1,1,Данные!Y39/Данные!X39),"")</f>
        <v>1</v>
      </c>
      <c r="Q38" s="106">
        <f t="shared" si="15"/>
        <v>1</v>
      </c>
      <c r="R38" s="117">
        <f t="shared" si="16"/>
        <v>0.97270729721363369</v>
      </c>
      <c r="T38" t="s">
        <v>14</v>
      </c>
      <c r="U38" s="100">
        <f t="shared" si="17"/>
        <v>8.913175388791188E-5</v>
      </c>
      <c r="V38" s="100">
        <f t="shared" si="18"/>
        <v>2.3524289622589485E-3</v>
      </c>
      <c r="W38" s="100">
        <f t="shared" si="19"/>
        <v>1.7397368758941673E-3</v>
      </c>
      <c r="X38" s="100">
        <f t="shared" si="20"/>
        <v>2.1127197866587828E-9</v>
      </c>
      <c r="Y38" s="100">
        <f t="shared" si="21"/>
        <v>5.4981306815498406E-4</v>
      </c>
      <c r="Z38" s="100">
        <f t="shared" si="22"/>
        <v>8.1085210711824335E-4</v>
      </c>
      <c r="AA38" s="100">
        <f t="shared" si="23"/>
        <v>3.6020638400578942E-6</v>
      </c>
      <c r="AB38" s="100">
        <f t="shared" si="24"/>
        <v>0</v>
      </c>
      <c r="AC38" s="100">
        <f t="shared" si="25"/>
        <v>1.0115798254913895E-3</v>
      </c>
      <c r="AD38" s="100">
        <f t="shared" si="26"/>
        <v>4.0035725627666486E-5</v>
      </c>
      <c r="AE38" s="100">
        <f t="shared" si="27"/>
        <v>1.9115947161376411E-6</v>
      </c>
      <c r="AF38" s="100">
        <f t="shared" si="28"/>
        <v>9.8802641034365733E-5</v>
      </c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x14ac:dyDescent="0.35">
      <c r="A39" s="112" t="s">
        <v>71</v>
      </c>
      <c r="B39" s="100">
        <f>IFERROR(IF(Данные!C40/Данные!B40&gt;=1,1,Данные!C40/Данные!B40),"")</f>
        <v>0.68690958164642379</v>
      </c>
      <c r="C39" s="100">
        <f>IFERROR(IF(Данные!E40/Данные!D40&gt;=1,1,Данные!E40/Данные!D40),"")</f>
        <v>0.88553699488985271</v>
      </c>
      <c r="D39" s="100">
        <f>IFERROR(IF(Данные!G40/Данные!F40&gt;=1,1,Данные!G40/Данные!F40),"")</f>
        <v>1</v>
      </c>
      <c r="E39" s="100">
        <f>IFERROR(IF(Данные!I40/Данные!H40&gt;=1,1,Данные!I40/Данные!H40),"")</f>
        <v>1</v>
      </c>
      <c r="F39" s="106">
        <f t="shared" si="12"/>
        <v>0.91276786335325277</v>
      </c>
      <c r="G39" s="108">
        <f>IFERROR(IF(Данные!K40/Данные!J40&gt;=1,1,Данные!K40/Данные!J40),"")</f>
        <v>1</v>
      </c>
      <c r="H39" s="100">
        <f>IFERROR(IF(Данные!M40/Данные!L40&gt;=1,1,Данные!M40/Данные!L40),"")</f>
        <v>1</v>
      </c>
      <c r="I39" s="100">
        <f>IFERROR(IF(Данные!O40/Данные!N40&gt;=1,1,Данные!O40/Данные!N40),"")</f>
        <v>1</v>
      </c>
      <c r="J39" s="106">
        <f t="shared" si="13"/>
        <v>1</v>
      </c>
      <c r="K39" s="108">
        <f>IFERROR(IF(Данные!Q40/Данные!P40&gt;=1.06,1,Данные!Q40/Данные!P40),"")</f>
        <v>1</v>
      </c>
      <c r="L39" s="100">
        <f>IFERROR(IF(Данные!S40/Данные!R40&gt;=0.944,1,Данные!S40/Данные!R40),"")</f>
        <v>0.93009532455742172</v>
      </c>
      <c r="M39" s="106">
        <f t="shared" si="14"/>
        <v>0.98086520151636447</v>
      </c>
      <c r="N39" s="108">
        <f>IFERROR(IF(Данные!U40/Данные!T40&gt;=1,1,Данные!U40/Данные!T40),"")</f>
        <v>1</v>
      </c>
      <c r="O39" s="100">
        <f>IFERROR(IF(Данные!W40/Данные!V40&gt;=1,1,Данные!W40/Данные!V40),"")</f>
        <v>1</v>
      </c>
      <c r="P39" s="100">
        <f>IFERROR(IF(Данные!Y40/Данные!X40&gt;=1,1,Данные!Y40/Данные!X40),"")</f>
        <v>1</v>
      </c>
      <c r="Q39" s="106">
        <f t="shared" si="15"/>
        <v>1</v>
      </c>
      <c r="R39" s="117">
        <f t="shared" si="16"/>
        <v>0.97340826621740439</v>
      </c>
      <c r="T39" t="s">
        <v>71</v>
      </c>
      <c r="U39" s="100">
        <f t="shared" si="17"/>
        <v>1.0029553586165517E-2</v>
      </c>
      <c r="V39" s="100">
        <f t="shared" si="18"/>
        <v>1.6306324668052929E-2</v>
      </c>
      <c r="W39" s="100">
        <f t="shared" si="19"/>
        <v>1.7397368758941673E-3</v>
      </c>
      <c r="X39" s="100">
        <f t="shared" si="20"/>
        <v>2.1127197866587828E-9</v>
      </c>
      <c r="Y39" s="100">
        <f t="shared" si="21"/>
        <v>5.4981306815498406E-4</v>
      </c>
      <c r="Z39" s="100">
        <f t="shared" si="22"/>
        <v>8.1085210711824335E-4</v>
      </c>
      <c r="AA39" s="100">
        <f t="shared" si="23"/>
        <v>3.6020638400578942E-6</v>
      </c>
      <c r="AB39" s="100">
        <f t="shared" si="24"/>
        <v>0</v>
      </c>
      <c r="AC39" s="100">
        <f t="shared" si="25"/>
        <v>8.3315775673982982E-4</v>
      </c>
      <c r="AD39" s="100">
        <f t="shared" si="26"/>
        <v>4.0035725627666486E-5</v>
      </c>
      <c r="AE39" s="100">
        <f t="shared" si="27"/>
        <v>1.9115947161376411E-6</v>
      </c>
      <c r="AF39" s="100">
        <f t="shared" si="28"/>
        <v>9.8802641034365733E-5</v>
      </c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x14ac:dyDescent="0.35">
      <c r="A40" s="112" t="s">
        <v>72</v>
      </c>
      <c r="B40" s="100">
        <f>IFERROR(IF(Данные!C41/Данные!B41&gt;=1,1,Данные!C41/Данные!B41),"")</f>
        <v>0.73660714285714279</v>
      </c>
      <c r="C40" s="100">
        <f>IFERROR(IF(Данные!E41/Данные!D41&gt;=1,1,Данные!E41/Данные!D41),"")</f>
        <v>0.89570690768237571</v>
      </c>
      <c r="D40" s="100">
        <f>IFERROR(IF(Данные!G41/Данные!F41&gt;=1,1,Данные!G41/Данные!F41),"")</f>
        <v>0.78890876565295176</v>
      </c>
      <c r="E40" s="100">
        <f>IFERROR(IF(Данные!I41/Данные!H41&gt;=1,1,Данные!I41/Данные!H41),"")</f>
        <v>1</v>
      </c>
      <c r="F40" s="106">
        <f t="shared" si="12"/>
        <v>0.90113753327139179</v>
      </c>
      <c r="G40" s="108">
        <f>IFERROR(IF(Данные!K41/Данные!J41&gt;=1,1,Данные!K41/Данные!J41),"")</f>
        <v>1</v>
      </c>
      <c r="H40" s="100">
        <f>IFERROR(IF(Данные!M41/Данные!L41&gt;=1,1,Данные!M41/Данные!L41),"")</f>
        <v>1</v>
      </c>
      <c r="I40" s="100">
        <f>IFERROR(IF(Данные!O41/Данные!N41&gt;=1,1,Данные!O41/Данные!N41),"")</f>
        <v>0.8533755274261603</v>
      </c>
      <c r="J40" s="106">
        <f t="shared" si="13"/>
        <v>0.91115528206946239</v>
      </c>
      <c r="K40" s="108">
        <f>IFERROR(IF(Данные!Q41/Данные!P41&gt;=1.06,1,Данные!Q41/Данные!P41),"")</f>
        <v>1</v>
      </c>
      <c r="L40" s="100">
        <f>IFERROR(IF(Данные!S41/Данные!R41&gt;=0.944,1,Данные!S41/Данные!R41),"")</f>
        <v>0.93554973589595636</v>
      </c>
      <c r="M40" s="106">
        <f t="shared" si="14"/>
        <v>0.98235822127718786</v>
      </c>
      <c r="N40" s="108">
        <f>IFERROR(IF(Данные!U41/Данные!T41&gt;=1,1,Данные!U41/Данные!T41),"")</f>
        <v>0.8867924528301887</v>
      </c>
      <c r="O40" s="100">
        <f>IFERROR(IF(Данные!W41/Данные!V41&gt;=1,1,Данные!W41/Данные!V41),"")</f>
        <v>0.96078431372549022</v>
      </c>
      <c r="P40" s="100">
        <f>IFERROR(IF(Данные!Y41/Данные!X41&gt;=1,1,Данные!Y41/Данные!X41),"")</f>
        <v>0.4925373134328358</v>
      </c>
      <c r="Q40" s="106">
        <f t="shared" si="15"/>
        <v>0.86348252835515649</v>
      </c>
      <c r="R40" s="117">
        <f t="shared" si="16"/>
        <v>0.91453339124329958</v>
      </c>
      <c r="T40" t="s">
        <v>72</v>
      </c>
      <c r="U40" s="100">
        <f t="shared" si="17"/>
        <v>2.5452123583767075E-3</v>
      </c>
      <c r="V40" s="100">
        <f t="shared" si="18"/>
        <v>1.9007070642167698E-2</v>
      </c>
      <c r="W40" s="100">
        <f t="shared" si="19"/>
        <v>2.8689950667084248E-2</v>
      </c>
      <c r="X40" s="100">
        <f t="shared" si="20"/>
        <v>2.1127197866587828E-9</v>
      </c>
      <c r="Y40" s="100">
        <f t="shared" si="21"/>
        <v>5.4981306815498406E-4</v>
      </c>
      <c r="Z40" s="100">
        <f t="shared" si="22"/>
        <v>8.1085210711824335E-4</v>
      </c>
      <c r="AA40" s="100">
        <f t="shared" si="23"/>
        <v>2.0945777802194289E-2</v>
      </c>
      <c r="AB40" s="100">
        <f t="shared" si="24"/>
        <v>0</v>
      </c>
      <c r="AC40" s="100">
        <f t="shared" si="25"/>
        <v>5.4803095063667151E-4</v>
      </c>
      <c r="AD40" s="100">
        <f t="shared" si="26"/>
        <v>1.1423370337567644E-2</v>
      </c>
      <c r="AE40" s="100">
        <f t="shared" si="27"/>
        <v>1.4313420898905669E-3</v>
      </c>
      <c r="AF40" s="100">
        <f t="shared" si="28"/>
        <v>0.24752887164783563</v>
      </c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x14ac:dyDescent="0.35">
      <c r="A41" s="112" t="s">
        <v>73</v>
      </c>
      <c r="B41" s="100">
        <f>IFERROR(IF(Данные!C42/Данные!B42&gt;=1,1,Данные!C42/Данные!B42),"")</f>
        <v>0.87369791666666663</v>
      </c>
      <c r="C41" s="100">
        <f>IFERROR(IF(Данные!E42/Данные!D42&gt;=1,1,Данные!E42/Данные!D42),"")</f>
        <v>0.96281007980500843</v>
      </c>
      <c r="D41" s="100">
        <f>IFERROR(IF(Данные!G42/Данные!F42&gt;=1,1,Данные!G42/Данные!F42),"")</f>
        <v>1</v>
      </c>
      <c r="E41" s="100">
        <f>IFERROR(IF(Данные!I42/Данные!H42&gt;=1,1,Данные!I42/Данные!H42),"")</f>
        <v>1</v>
      </c>
      <c r="F41" s="106">
        <f t="shared" si="12"/>
        <v>0.96598054915427967</v>
      </c>
      <c r="G41" s="108">
        <f>IFERROR(IF(Данные!K42/Данные!J42&gt;=1,1,Данные!K42/Данные!J42),"")</f>
        <v>1</v>
      </c>
      <c r="H41" s="100">
        <f>IFERROR(IF(Данные!M42/Данные!L42&gt;=1,1,Данные!M42/Данные!L42),"")</f>
        <v>1</v>
      </c>
      <c r="I41" s="100">
        <f>IFERROR(IF(Данные!O42/Данные!N42&gt;=1,1,Данные!O42/Данные!N42),"")</f>
        <v>1</v>
      </c>
      <c r="J41" s="106">
        <f t="shared" si="13"/>
        <v>1</v>
      </c>
      <c r="K41" s="108">
        <f>IFERROR(IF(Данные!Q42/Данные!P42&gt;=1.06,1,Данные!Q42/Данные!P42),"")</f>
        <v>1</v>
      </c>
      <c r="L41" s="100">
        <f>IFERROR(IF(Данные!S42/Данные!R42&gt;=0.944,1,Данные!S42/Данные!R42),"")</f>
        <v>0.94377142857142859</v>
      </c>
      <c r="M41" s="106">
        <f t="shared" si="14"/>
        <v>0.98460872071150352</v>
      </c>
      <c r="N41" s="108">
        <f>IFERROR(IF(Данные!U42/Данные!T42&gt;=1,1,Данные!U42/Данные!T42),"")</f>
        <v>0.8867924528301887</v>
      </c>
      <c r="O41" s="100">
        <f>IFERROR(IF(Данные!W42/Данные!V42&gt;=1,1,Данные!W42/Данные!V42),"")</f>
        <v>1</v>
      </c>
      <c r="P41" s="100">
        <f>IFERROR(IF(Данные!Y42/Данные!X42&gt;=1,1,Данные!Y42/Данные!X42),"")</f>
        <v>0.8867924528301887</v>
      </c>
      <c r="Q41" s="106">
        <f t="shared" si="15"/>
        <v>0.95075273872544919</v>
      </c>
      <c r="R41" s="117">
        <f t="shared" si="16"/>
        <v>0.97533550214780806</v>
      </c>
      <c r="T41" t="s">
        <v>73</v>
      </c>
      <c r="U41" s="100">
        <f t="shared" si="17"/>
        <v>7.5066067559646519E-3</v>
      </c>
      <c r="V41" s="100">
        <f t="shared" si="18"/>
        <v>4.201241606296284E-2</v>
      </c>
      <c r="W41" s="100">
        <f t="shared" si="19"/>
        <v>1.7397368758941673E-3</v>
      </c>
      <c r="X41" s="100">
        <f t="shared" si="20"/>
        <v>2.1127197866587828E-9</v>
      </c>
      <c r="Y41" s="100">
        <f t="shared" si="21"/>
        <v>5.4981306815498406E-4</v>
      </c>
      <c r="Z41" s="100">
        <f t="shared" si="22"/>
        <v>8.1085210711824335E-4</v>
      </c>
      <c r="AA41" s="100">
        <f t="shared" si="23"/>
        <v>3.6020638400578942E-6</v>
      </c>
      <c r="AB41" s="100">
        <f t="shared" si="24"/>
        <v>0</v>
      </c>
      <c r="AC41" s="100">
        <f t="shared" si="25"/>
        <v>2.3068652886641883E-4</v>
      </c>
      <c r="AD41" s="100">
        <f t="shared" si="26"/>
        <v>1.1423370337567644E-2</v>
      </c>
      <c r="AE41" s="100">
        <f t="shared" si="27"/>
        <v>1.9115947161376411E-6</v>
      </c>
      <c r="AF41" s="100">
        <f t="shared" si="28"/>
        <v>1.0664196261275266E-2</v>
      </c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x14ac:dyDescent="0.35">
      <c r="A42" s="112" t="s">
        <v>74</v>
      </c>
      <c r="B42" s="100">
        <f>IFERROR(IF(Данные!C43/Данные!B43&gt;=1,1,Данные!C43/Данные!B43),"")</f>
        <v>0.79836512261580372</v>
      </c>
      <c r="C42" s="100">
        <f>IFERROR(IF(Данные!E43/Данные!D43&gt;=1,1,Данные!E43/Данные!D43),"")</f>
        <v>0.92610374699926934</v>
      </c>
      <c r="D42" s="100">
        <f>IFERROR(IF(Данные!G43/Данные!F43&gt;=1,1,Данные!G43/Данные!F43),"")</f>
        <v>1</v>
      </c>
      <c r="E42" s="100">
        <f>IFERROR(IF(Данные!I43/Данные!H43&gt;=1,1,Данные!I43/Данные!H43),"")</f>
        <v>1</v>
      </c>
      <c r="F42" s="106">
        <f t="shared" si="12"/>
        <v>0.94379771283818426</v>
      </c>
      <c r="G42" s="108">
        <f>IFERROR(IF(Данные!K43/Данные!J43&gt;=1,1,Данные!K43/Данные!J43),"")</f>
        <v>1</v>
      </c>
      <c r="H42" s="100">
        <f>IFERROR(IF(Данные!M43/Данные!L43&gt;=1,1,Данные!M43/Данные!L43),"")</f>
        <v>1</v>
      </c>
      <c r="I42" s="100">
        <f>IFERROR(IF(Данные!O43/Данные!N43&gt;=1,1,Данные!O43/Данные!N43),"")</f>
        <v>1</v>
      </c>
      <c r="J42" s="106">
        <f t="shared" si="13"/>
        <v>1</v>
      </c>
      <c r="K42" s="108">
        <f>IFERROR(IF(Данные!Q43/Данные!P43&gt;=1.06,1,Данные!Q43/Данные!P43),"")</f>
        <v>1</v>
      </c>
      <c r="L42" s="100">
        <f>IFERROR(IF(Данные!S43/Данные!R43&gt;=0.944,1,Данные!S43/Данные!R43),"")</f>
        <v>0.93680709534368067</v>
      </c>
      <c r="M42" s="106">
        <f t="shared" si="14"/>
        <v>0.9827023945317146</v>
      </c>
      <c r="N42" s="108">
        <f>IFERROR(IF(Данные!U43/Данные!T43&gt;=1,1,Данные!U43/Данные!T43),"")</f>
        <v>1</v>
      </c>
      <c r="O42" s="100">
        <f>IFERROR(IF(Данные!W43/Данные!V43&gt;=1,1,Данные!W43/Данные!V43),"")</f>
        <v>1</v>
      </c>
      <c r="P42" s="100">
        <f>IFERROR(IF(Данные!Y43/Данные!X43&gt;=1,1,Данные!Y43/Данные!X43),"")</f>
        <v>1</v>
      </c>
      <c r="Q42" s="106">
        <f t="shared" si="15"/>
        <v>1</v>
      </c>
      <c r="R42" s="117">
        <f t="shared" si="16"/>
        <v>0.98162502684247466</v>
      </c>
      <c r="T42" t="s">
        <v>74</v>
      </c>
      <c r="U42" s="100">
        <f t="shared" si="17"/>
        <v>1.2786819655460026E-4</v>
      </c>
      <c r="V42" s="100">
        <f t="shared" si="18"/>
        <v>2.8312427869751036E-2</v>
      </c>
      <c r="W42" s="100">
        <f t="shared" si="19"/>
        <v>1.7397368758941673E-3</v>
      </c>
      <c r="X42" s="100">
        <f t="shared" si="20"/>
        <v>2.1127197866587828E-9</v>
      </c>
      <c r="Y42" s="100">
        <f t="shared" si="21"/>
        <v>5.4981306815498406E-4</v>
      </c>
      <c r="Z42" s="100">
        <f t="shared" si="22"/>
        <v>8.1085210711824335E-4</v>
      </c>
      <c r="AA42" s="100">
        <f t="shared" si="23"/>
        <v>3.6020638400578942E-6</v>
      </c>
      <c r="AB42" s="100">
        <f t="shared" si="24"/>
        <v>0</v>
      </c>
      <c r="AC42" s="100">
        <f t="shared" si="25"/>
        <v>4.9074218096648763E-4</v>
      </c>
      <c r="AD42" s="100">
        <f t="shared" si="26"/>
        <v>4.0035725627666486E-5</v>
      </c>
      <c r="AE42" s="100">
        <f t="shared" si="27"/>
        <v>1.9115947161376411E-6</v>
      </c>
      <c r="AF42" s="100">
        <f t="shared" si="28"/>
        <v>9.8802641034365733E-5</v>
      </c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x14ac:dyDescent="0.35">
      <c r="A43" s="112" t="s">
        <v>75</v>
      </c>
      <c r="B43" s="100">
        <f>IFERROR(IF(Данные!C44/Данные!B44&gt;=1,1,Данные!C44/Данные!B44),"")</f>
        <v>0.78003120124805003</v>
      </c>
      <c r="C43" s="100">
        <f>IFERROR(IF(Данные!E44/Данные!D44&gt;=1,1,Данные!E44/Данные!D44),"")</f>
        <v>0.86513340065804478</v>
      </c>
      <c r="D43" s="100">
        <f>IFERROR(IF(Данные!G44/Данные!F44&gt;=1,1,Данные!G44/Данные!F44),"")</f>
        <v>0.96850393700787407</v>
      </c>
      <c r="E43" s="100">
        <f>IFERROR(IF(Данные!I44/Данные!H44&gt;=1,1,Данные!I44/Данные!H44),"")</f>
        <v>1</v>
      </c>
      <c r="F43" s="106">
        <f t="shared" si="12"/>
        <v>0.92797482410225351</v>
      </c>
      <c r="G43" s="108">
        <f>IFERROR(IF(Данные!K44/Данные!J44&gt;=1,1,Данные!K44/Данные!J44),"")</f>
        <v>0.93965517241379315</v>
      </c>
      <c r="H43" s="100">
        <f>IFERROR(IF(Данные!M44/Данные!L44&gt;=1,1,Данные!M44/Данные!L44),"")</f>
        <v>1</v>
      </c>
      <c r="I43" s="100">
        <f>IFERROR(IF(Данные!O44/Данные!N44&gt;=1,1,Данные!O44/Данные!N44),"")</f>
        <v>1</v>
      </c>
      <c r="J43" s="106">
        <f t="shared" si="13"/>
        <v>0.98801682815375569</v>
      </c>
      <c r="K43" s="108">
        <f>IFERROR(IF(Данные!Q44/Данные!P44&gt;=1.06,1,Данные!Q44/Данные!P44),"")</f>
        <v>1</v>
      </c>
      <c r="L43" s="100">
        <f>IFERROR(IF(Данные!S44/Данные!R44&gt;=0.944,1,Данные!S44/Данные!R44),"")</f>
        <v>1</v>
      </c>
      <c r="M43" s="106">
        <f t="shared" si="14"/>
        <v>1</v>
      </c>
      <c r="N43" s="108">
        <f>IFERROR(IF(Данные!U44/Данные!T44&gt;=1,1,Данные!U44/Данные!T44),"")</f>
        <v>1</v>
      </c>
      <c r="O43" s="100">
        <f>IFERROR(IF(Данные!W44/Данные!V44&gt;=1,1,Данные!W44/Данные!V44),"")</f>
        <v>1</v>
      </c>
      <c r="P43" s="100">
        <f>IFERROR(IF(Данные!Y44/Данные!X44&gt;=1,1,Данные!Y44/Данные!X44),"")</f>
        <v>1</v>
      </c>
      <c r="Q43" s="106">
        <f t="shared" si="15"/>
        <v>1</v>
      </c>
      <c r="R43" s="117">
        <f t="shared" si="16"/>
        <v>0.9789979130640023</v>
      </c>
      <c r="T43" t="s">
        <v>75</v>
      </c>
      <c r="U43" s="100">
        <f t="shared" si="17"/>
        <v>4.9365228433798996E-5</v>
      </c>
      <c r="V43" s="100">
        <f t="shared" si="18"/>
        <v>1.1511707599489836E-2</v>
      </c>
      <c r="W43" s="100">
        <f t="shared" si="19"/>
        <v>1.0432763777710803E-4</v>
      </c>
      <c r="X43" s="100">
        <f t="shared" si="20"/>
        <v>2.1127197866587828E-9</v>
      </c>
      <c r="Y43" s="100">
        <f t="shared" si="21"/>
        <v>1.3613690186902031E-3</v>
      </c>
      <c r="Z43" s="100">
        <f t="shared" si="22"/>
        <v>8.1085210711824335E-4</v>
      </c>
      <c r="AA43" s="100">
        <f t="shared" si="23"/>
        <v>3.6020638400578942E-6</v>
      </c>
      <c r="AB43" s="100">
        <f t="shared" si="24"/>
        <v>0</v>
      </c>
      <c r="AC43" s="100">
        <f t="shared" si="25"/>
        <v>1.6842982802651957E-3</v>
      </c>
      <c r="AD43" s="100">
        <f t="shared" si="26"/>
        <v>4.0035725627666486E-5</v>
      </c>
      <c r="AE43" s="100">
        <f t="shared" si="27"/>
        <v>1.9115947161376411E-6</v>
      </c>
      <c r="AF43" s="100">
        <f t="shared" si="28"/>
        <v>9.8802641034365733E-5</v>
      </c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x14ac:dyDescent="0.35">
      <c r="A44" s="112" t="s">
        <v>76</v>
      </c>
      <c r="B44" s="100">
        <f>IFERROR(IF(Данные!C45/Данные!B45&gt;=1,1,Данные!C45/Данные!B45),"")</f>
        <v>0.79055118110236222</v>
      </c>
      <c r="C44" s="100">
        <f>IFERROR(IF(Данные!E45/Данные!D45&gt;=1,1,Данные!E45/Данные!D45),"")</f>
        <v>0.86837629203192468</v>
      </c>
      <c r="D44" s="100">
        <f>IFERROR(IF(Данные!G45/Данные!F45&gt;=1,1,Данные!G45/Данные!F45),"")</f>
        <v>1</v>
      </c>
      <c r="E44" s="100">
        <f>IFERROR(IF(Данные!I45/Данные!H45&gt;=1,1,Данные!I45/Данные!H45),"")</f>
        <v>1</v>
      </c>
      <c r="F44" s="106">
        <f t="shared" si="12"/>
        <v>0.93447313696207157</v>
      </c>
      <c r="G44" s="108">
        <f>IFERROR(IF(Данные!K45/Данные!J45&gt;=1,1,Данные!K45/Данные!J45),"")</f>
        <v>1</v>
      </c>
      <c r="H44" s="100">
        <f>IFERROR(IF(Данные!M45/Данные!L45&gt;=1,1,Данные!M45/Данные!L45),"")</f>
        <v>0.94509803921568625</v>
      </c>
      <c r="I44" s="100">
        <f>IFERROR(IF(Данные!O45/Данные!N45&gt;=1,1,Данные!O45/Данные!N45),"")</f>
        <v>1</v>
      </c>
      <c r="J44" s="106">
        <f t="shared" si="13"/>
        <v>0.98926732746711177</v>
      </c>
      <c r="K44" s="108">
        <f>IFERROR(IF(Данные!Q45/Данные!P45&gt;=1.06,1,Данные!Q45/Данные!P45),"")</f>
        <v>1</v>
      </c>
      <c r="L44" s="100">
        <f>IFERROR(IF(Данные!S45/Данные!R45&gt;=0.944,1,Данные!S45/Данные!R45),"")</f>
        <v>0.93886462882096067</v>
      </c>
      <c r="M44" s="106">
        <f t="shared" si="14"/>
        <v>0.98326559703872607</v>
      </c>
      <c r="N44" s="108">
        <f>IFERROR(IF(Данные!U45/Данные!T45&gt;=1,1,Данные!U45/Данные!T45),"")</f>
        <v>1</v>
      </c>
      <c r="O44" s="100">
        <f>IFERROR(IF(Данные!W45/Данные!V45&gt;=1,1,Данные!W45/Данные!V45),"")</f>
        <v>1</v>
      </c>
      <c r="P44" s="100">
        <f>IFERROR(IF(Данные!Y45/Данные!X45&gt;=1,1,Данные!Y45/Данные!X45),"")</f>
        <v>1</v>
      </c>
      <c r="Q44" s="106">
        <f t="shared" si="15"/>
        <v>1</v>
      </c>
      <c r="R44" s="117">
        <f t="shared" si="16"/>
        <v>0.97675151536697735</v>
      </c>
      <c r="T44" t="s">
        <v>76</v>
      </c>
      <c r="U44" s="100">
        <f t="shared" si="17"/>
        <v>1.2207620503252404E-5</v>
      </c>
      <c r="V44" s="100">
        <f t="shared" si="18"/>
        <v>1.2218100606791921E-2</v>
      </c>
      <c r="W44" s="100">
        <f t="shared" si="19"/>
        <v>1.7397368758941673E-3</v>
      </c>
      <c r="X44" s="100">
        <f t="shared" si="20"/>
        <v>2.1127197866587828E-9</v>
      </c>
      <c r="Y44" s="100">
        <f t="shared" si="21"/>
        <v>5.4981306815498406E-4</v>
      </c>
      <c r="Z44" s="100">
        <f t="shared" si="22"/>
        <v>6.9835967929727269E-4</v>
      </c>
      <c r="AA44" s="100">
        <f t="shared" si="23"/>
        <v>3.6020638400578942E-6</v>
      </c>
      <c r="AB44" s="100">
        <f t="shared" si="24"/>
        <v>0</v>
      </c>
      <c r="AC44" s="100">
        <f t="shared" si="25"/>
        <v>4.0381577533808927E-4</v>
      </c>
      <c r="AD44" s="100">
        <f t="shared" si="26"/>
        <v>4.0035725627666486E-5</v>
      </c>
      <c r="AE44" s="100">
        <f t="shared" si="27"/>
        <v>1.9115947161376411E-6</v>
      </c>
      <c r="AF44" s="100">
        <f t="shared" si="28"/>
        <v>9.8802641034365733E-5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x14ac:dyDescent="0.35">
      <c r="A45" s="112" t="s">
        <v>77</v>
      </c>
      <c r="B45" s="100">
        <f>IFERROR(IF(Данные!C46/Данные!B46&gt;=1,1,Данные!C46/Данные!B46),"")</f>
        <v>0.95757575757575764</v>
      </c>
      <c r="C45" s="100">
        <f>IFERROR(IF(Данные!E46/Данные!D46&gt;=1,1,Данные!E46/Данные!D46),"")</f>
        <v>0.92193308550185871</v>
      </c>
      <c r="D45" s="100">
        <f>IFERROR(IF(Данные!G46/Данные!F46&gt;=1,1,Данные!G46/Данные!F46),"")</f>
        <v>1</v>
      </c>
      <c r="E45" s="100">
        <f>IFERROR(IF(Данные!I46/Данные!H46&gt;=1,1,Данные!I46/Данные!H46),"")</f>
        <v>0.99613899613899615</v>
      </c>
      <c r="F45" s="106">
        <f t="shared" si="12"/>
        <v>0.97801194582043305</v>
      </c>
      <c r="G45" s="108">
        <f>IFERROR(IF(Данные!K46/Данные!J46&gt;=1,1,Данные!K46/Данные!J46),"")</f>
        <v>0.95588235294117652</v>
      </c>
      <c r="H45" s="100">
        <f>IFERROR(IF(Данные!M46/Данные!L46&gt;=1,1,Данные!M46/Данные!L46),"")</f>
        <v>1</v>
      </c>
      <c r="I45" s="100">
        <f>IFERROR(IF(Данные!O46/Данные!N46&gt;=1,1,Данные!O46/Данные!N46),"")</f>
        <v>0.98719999999999997</v>
      </c>
      <c r="J45" s="106">
        <f t="shared" si="13"/>
        <v>0.98348324156809541</v>
      </c>
      <c r="K45" s="108">
        <f>IFERROR(IF(Данные!Q46/Данные!P46&gt;=1.06,1,Данные!Q46/Данные!P46),"")</f>
        <v>1</v>
      </c>
      <c r="L45" s="100">
        <f>IFERROR(IF(Данные!S46/Данные!R46&gt;=0.944,1,Данные!S46/Данные!R46),"")</f>
        <v>0.94072746581707156</v>
      </c>
      <c r="M45" s="106">
        <f t="shared" si="14"/>
        <v>0.98377550585816864</v>
      </c>
      <c r="N45" s="108">
        <f>IFERROR(IF(Данные!U46/Данные!T46&gt;=1,1,Данные!U46/Данные!T46),"")</f>
        <v>0.69491525423728817</v>
      </c>
      <c r="O45" s="100">
        <f>IFERROR(IF(Данные!W46/Данные!V46&gt;=1,1,Данные!W46/Данные!V46),"")</f>
        <v>0.92307692307692313</v>
      </c>
      <c r="P45" s="100">
        <f>IFERROR(IF(Данные!Y46/Данные!X46&gt;=1,1,Данные!Y46/Данные!X46),"")</f>
        <v>0.7857142857142857</v>
      </c>
      <c r="Q45" s="106">
        <f t="shared" si="15"/>
        <v>0.83881871422708087</v>
      </c>
      <c r="R45" s="117">
        <f t="shared" si="16"/>
        <v>0.94602235186844452</v>
      </c>
      <c r="T45" t="s">
        <v>77</v>
      </c>
      <c r="U45" s="100">
        <f t="shared" si="17"/>
        <v>2.9076564644750055E-2</v>
      </c>
      <c r="V45" s="100">
        <f t="shared" si="18"/>
        <v>2.6926286486495848E-2</v>
      </c>
      <c r="W45" s="100">
        <f t="shared" si="19"/>
        <v>1.7397368758941673E-3</v>
      </c>
      <c r="X45" s="100">
        <f t="shared" si="20"/>
        <v>1.455452661031438E-5</v>
      </c>
      <c r="Y45" s="100">
        <f t="shared" si="21"/>
        <v>4.2723046250625678E-4</v>
      </c>
      <c r="Z45" s="100">
        <f t="shared" si="22"/>
        <v>8.1085210711824335E-4</v>
      </c>
      <c r="AA45" s="100">
        <f t="shared" si="23"/>
        <v>1.1885555791279173E-4</v>
      </c>
      <c r="AB45" s="100">
        <f t="shared" si="24"/>
        <v>0</v>
      </c>
      <c r="AC45" s="100">
        <f t="shared" si="25"/>
        <v>3.3241789237450182E-4</v>
      </c>
      <c r="AD45" s="100">
        <f t="shared" si="26"/>
        <v>8.9255964165808444E-2</v>
      </c>
      <c r="AE45" s="100">
        <f t="shared" si="27"/>
        <v>5.7063630005249853E-3</v>
      </c>
      <c r="AF45" s="100">
        <f t="shared" si="28"/>
        <v>4.1757190661326722E-2</v>
      </c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x14ac:dyDescent="0.35">
      <c r="A46" s="112" t="s">
        <v>4</v>
      </c>
      <c r="B46" s="100">
        <f>IFERROR(IF(Данные!C47/Данные!B47&gt;=1,1,Данные!C47/Данные!B47),"")</f>
        <v>0.79049034175334332</v>
      </c>
      <c r="C46" s="100">
        <f>IFERROR(IF(Данные!E47/Данные!D47&gt;=1,1,Данные!E47/Данные!D47),"")</f>
        <v>0.75504794949640985</v>
      </c>
      <c r="D46" s="100">
        <f>IFERROR(IF(Данные!G47/Данные!F47&gt;=1,1,Данные!G47/Данные!F47),"")</f>
        <v>0.93423597678916814</v>
      </c>
      <c r="E46" s="100">
        <f>IFERROR(IF(Данные!I47/Данные!H47&gt;=1,1,Данные!I47/Данные!H47),"")</f>
        <v>1</v>
      </c>
      <c r="F46" s="106">
        <f t="shared" si="12"/>
        <v>0.91208435965154244</v>
      </c>
      <c r="G46" s="108">
        <f>IFERROR(IF(Данные!K47/Данные!J47&gt;=1,1,Данные!K47/Данные!J47),"")</f>
        <v>1</v>
      </c>
      <c r="H46" s="100">
        <f>IFERROR(IF(Данные!M47/Данные!L47&gt;=1,1,Данные!M47/Данные!L47),"")</f>
        <v>1</v>
      </c>
      <c r="I46" s="100">
        <f>IFERROR(IF(Данные!O47/Данные!N47&gt;=1,1,Данные!O47/Данные!N47),"")</f>
        <v>1</v>
      </c>
      <c r="J46" s="106">
        <f t="shared" si="13"/>
        <v>1</v>
      </c>
      <c r="K46" s="108">
        <f>IFERROR(IF(Данные!Q47/Данные!P47&gt;=1.06,1,Данные!Q47/Данные!P47),"")</f>
        <v>1</v>
      </c>
      <c r="L46" s="100">
        <f>IFERROR(IF(Данные!S47/Данные!R47&gt;=0.944,1,Данные!S47/Данные!R47),"")</f>
        <v>0.92363820257188267</v>
      </c>
      <c r="M46" s="106">
        <f t="shared" si="14"/>
        <v>0.979097712758348</v>
      </c>
      <c r="N46" s="108">
        <f>IFERROR(IF(Данные!U47/Данные!T47&gt;=1,1,Данные!U47/Данные!T47),"")</f>
        <v>1</v>
      </c>
      <c r="O46" s="100">
        <f>IFERROR(IF(Данные!W47/Данные!V47&gt;=1,1,Данные!W47/Данные!V47),"")</f>
        <v>1</v>
      </c>
      <c r="P46" s="100">
        <f>IFERROR(IF(Данные!Y47/Данные!X47&gt;=1,1,Данные!Y47/Данные!X47),"")</f>
        <v>1</v>
      </c>
      <c r="Q46" s="106">
        <f t="shared" si="15"/>
        <v>1</v>
      </c>
      <c r="R46" s="117">
        <f t="shared" si="16"/>
        <v>0.97279551810247256</v>
      </c>
      <c r="T46" t="s">
        <v>4</v>
      </c>
      <c r="U46" s="100">
        <f t="shared" si="17"/>
        <v>1.1786183793604825E-5</v>
      </c>
      <c r="V46" s="100">
        <f t="shared" si="18"/>
        <v>7.7998722399328986E-6</v>
      </c>
      <c r="W46" s="100">
        <f t="shared" si="19"/>
        <v>5.7858866484703333E-4</v>
      </c>
      <c r="X46" s="100">
        <f t="shared" si="20"/>
        <v>2.1127197866587828E-9</v>
      </c>
      <c r="Y46" s="100">
        <f t="shared" si="21"/>
        <v>5.4981306815498406E-4</v>
      </c>
      <c r="Z46" s="100">
        <f t="shared" si="22"/>
        <v>8.1085210711824335E-4</v>
      </c>
      <c r="AA46" s="100">
        <f t="shared" si="23"/>
        <v>3.6020638400578942E-6</v>
      </c>
      <c r="AB46" s="100">
        <f t="shared" si="24"/>
        <v>0</v>
      </c>
      <c r="AC46" s="100">
        <f t="shared" si="25"/>
        <v>1.2476150174663405E-3</v>
      </c>
      <c r="AD46" s="100">
        <f t="shared" si="26"/>
        <v>4.0035725627666486E-5</v>
      </c>
      <c r="AE46" s="100">
        <f t="shared" si="27"/>
        <v>1.9115947161376411E-6</v>
      </c>
      <c r="AF46" s="100">
        <f t="shared" si="28"/>
        <v>9.8802641034365733E-5</v>
      </c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x14ac:dyDescent="0.35">
      <c r="A47" s="112" t="s">
        <v>78</v>
      </c>
      <c r="B47" s="100">
        <f>IFERROR(IF(Данные!C48/Данные!B48&gt;=1,1,Данные!C48/Данные!B48),"")</f>
        <v>0.73830409356725135</v>
      </c>
      <c r="C47" s="100">
        <f>IFERROR(IF(Данные!E48/Данные!D48&gt;=1,1,Данные!E48/Данные!D48),"")</f>
        <v>0.73392594314044468</v>
      </c>
      <c r="D47" s="100">
        <f>IFERROR(IF(Данные!G48/Данные!F48&gt;=1,1,Данные!G48/Данные!F48),"")</f>
        <v>0.86567164179104472</v>
      </c>
      <c r="E47" s="100">
        <f>IFERROR(IF(Данные!I48/Данные!H48&gt;=1,1,Данные!I48/Данные!H48),"")</f>
        <v>1</v>
      </c>
      <c r="F47" s="106">
        <f t="shared" si="12"/>
        <v>0.88934158220673343</v>
      </c>
      <c r="G47" s="108">
        <f>IFERROR(IF(Данные!K48/Данные!J48&gt;=1,1,Данные!K48/Данные!J48),"")</f>
        <v>1</v>
      </c>
      <c r="H47" s="100">
        <f>IFERROR(IF(Данные!M48/Данные!L48&gt;=1,1,Данные!M48/Данные!L48),"")</f>
        <v>1</v>
      </c>
      <c r="I47" s="100">
        <f>IFERROR(IF(Данные!O48/Данные!N48&gt;=1,1,Данные!O48/Данные!N48),"")</f>
        <v>1</v>
      </c>
      <c r="J47" s="106">
        <f t="shared" si="13"/>
        <v>1</v>
      </c>
      <c r="K47" s="108">
        <f>IFERROR(IF(Данные!Q48/Данные!P48&gt;=1.06,1,Данные!Q48/Данные!P48),"")</f>
        <v>1</v>
      </c>
      <c r="L47" s="100">
        <f>IFERROR(IF(Данные!S48/Данные!R48&gt;=0.944,1,Данные!S48/Данные!R48),"")</f>
        <v>1</v>
      </c>
      <c r="M47" s="106">
        <f t="shared" si="14"/>
        <v>1</v>
      </c>
      <c r="N47" s="108">
        <f>IFERROR(IF(Данные!U48/Данные!T48&gt;=1,1,Данные!U48/Данные!T48),"")</f>
        <v>1</v>
      </c>
      <c r="O47" s="100">
        <f>IFERROR(IF(Данные!W48/Данные!V48&gt;=1,1,Данные!W48/Данные!V48),"")</f>
        <v>1</v>
      </c>
      <c r="P47" s="100">
        <f>IFERROR(IF(Данные!Y48/Данные!X48&gt;=1,1,Данные!Y48/Данные!X48),"")</f>
        <v>1</v>
      </c>
      <c r="Q47" s="106">
        <f t="shared" si="15"/>
        <v>1</v>
      </c>
      <c r="R47" s="117">
        <f t="shared" si="16"/>
        <v>0.97233539555168336</v>
      </c>
      <c r="T47" t="s">
        <v>78</v>
      </c>
      <c r="U47" s="100">
        <f t="shared" si="17"/>
        <v>2.3768693418404186E-3</v>
      </c>
      <c r="V47" s="100">
        <f t="shared" si="18"/>
        <v>5.7191916528617336E-4</v>
      </c>
      <c r="W47" s="100">
        <f t="shared" si="19"/>
        <v>8.5781319081257162E-3</v>
      </c>
      <c r="X47" s="100">
        <f t="shared" si="20"/>
        <v>2.1127197866587828E-9</v>
      </c>
      <c r="Y47" s="100">
        <f t="shared" si="21"/>
        <v>5.4981306815498406E-4</v>
      </c>
      <c r="Z47" s="100">
        <f t="shared" si="22"/>
        <v>8.1085210711824335E-4</v>
      </c>
      <c r="AA47" s="100">
        <f t="shared" si="23"/>
        <v>3.6020638400578942E-6</v>
      </c>
      <c r="AB47" s="100">
        <f t="shared" si="24"/>
        <v>0</v>
      </c>
      <c r="AC47" s="100">
        <f t="shared" si="25"/>
        <v>1.6842982802651957E-3</v>
      </c>
      <c r="AD47" s="100">
        <f t="shared" si="26"/>
        <v>4.0035725627666486E-5</v>
      </c>
      <c r="AE47" s="100">
        <f t="shared" si="27"/>
        <v>1.9115947161376411E-6</v>
      </c>
      <c r="AF47" s="100">
        <f t="shared" si="28"/>
        <v>9.8802641034365733E-5</v>
      </c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x14ac:dyDescent="0.35">
      <c r="A48" s="112" t="s">
        <v>79</v>
      </c>
      <c r="B48" s="100">
        <f>IFERROR(IF(Данные!C49/Данные!B49&gt;=1,1,Данные!C49/Данные!B49),"")</f>
        <v>0.78171091445427732</v>
      </c>
      <c r="C48" s="100">
        <f>IFERROR(IF(Данные!E49/Данные!D49&gt;=1,1,Данные!E49/Данные!D49),"")</f>
        <v>0.7705090937154323</v>
      </c>
      <c r="D48" s="100">
        <f>IFERROR(IF(Данные!G49/Данные!F49&gt;=1,1,Данные!G49/Данные!F49),"")</f>
        <v>1</v>
      </c>
      <c r="E48" s="100">
        <f>IFERROR(IF(Данные!I49/Данные!H49&gt;=1,1,Данные!I49/Данные!H49),"")</f>
        <v>1</v>
      </c>
      <c r="F48" s="106">
        <f t="shared" si="12"/>
        <v>0.91968286841510993</v>
      </c>
      <c r="G48" s="108">
        <f>IFERROR(IF(Данные!K49/Данные!J49&gt;=1,1,Данные!K49/Данные!J49),"")</f>
        <v>1</v>
      </c>
      <c r="H48" s="100">
        <f>IFERROR(IF(Данные!M49/Данные!L49&gt;=1,1,Данные!M49/Данные!L49),"")</f>
        <v>1</v>
      </c>
      <c r="I48" s="100">
        <f>IFERROR(IF(Данные!O49/Данные!N49&gt;=1,1,Данные!O49/Данные!N49),"")</f>
        <v>1</v>
      </c>
      <c r="J48" s="106">
        <f t="shared" si="13"/>
        <v>1</v>
      </c>
      <c r="K48" s="108">
        <f>IFERROR(IF(Данные!Q49/Данные!P49&gt;=1.06,1,Данные!Q49/Данные!P49),"")</f>
        <v>1</v>
      </c>
      <c r="L48" s="100">
        <f>IFERROR(IF(Данные!S49/Данные!R49&gt;=0.944,1,Данные!S49/Данные!R49),"")</f>
        <v>1</v>
      </c>
      <c r="M48" s="106">
        <f t="shared" si="14"/>
        <v>1</v>
      </c>
      <c r="N48" s="108">
        <f>IFERROR(IF(Данные!U49/Данные!T49&gt;=1,1,Данные!U49/Данные!T49),"")</f>
        <v>1</v>
      </c>
      <c r="O48" s="100">
        <f>IFERROR(IF(Данные!W49/Данные!V49&gt;=1,1,Данные!W49/Данные!V49),"")</f>
        <v>1</v>
      </c>
      <c r="P48" s="100">
        <f>IFERROR(IF(Данные!Y49/Данные!X49&gt;=1,1,Данные!Y49/Данные!X49),"")</f>
        <v>1</v>
      </c>
      <c r="Q48" s="106">
        <f t="shared" si="15"/>
        <v>1</v>
      </c>
      <c r="R48" s="117">
        <f t="shared" si="16"/>
        <v>0.97992071710377748</v>
      </c>
      <c r="T48" t="s">
        <v>79</v>
      </c>
      <c r="U48" s="100">
        <f t="shared" si="17"/>
        <v>2.8583202844507949E-5</v>
      </c>
      <c r="V48" s="100">
        <f t="shared" si="18"/>
        <v>1.6048630839081535E-4</v>
      </c>
      <c r="W48" s="100">
        <f t="shared" si="19"/>
        <v>1.7397368758941673E-3</v>
      </c>
      <c r="X48" s="100">
        <f t="shared" si="20"/>
        <v>2.1127197866587828E-9</v>
      </c>
      <c r="Y48" s="100">
        <f t="shared" si="21"/>
        <v>5.4981306815498406E-4</v>
      </c>
      <c r="Z48" s="100">
        <f t="shared" si="22"/>
        <v>8.1085210711824335E-4</v>
      </c>
      <c r="AA48" s="100">
        <f t="shared" si="23"/>
        <v>3.6020638400578942E-6</v>
      </c>
      <c r="AB48" s="100">
        <f t="shared" si="24"/>
        <v>0</v>
      </c>
      <c r="AC48" s="100">
        <f t="shared" si="25"/>
        <v>1.6842982802651957E-3</v>
      </c>
      <c r="AD48" s="100">
        <f t="shared" si="26"/>
        <v>4.0035725627666486E-5</v>
      </c>
      <c r="AE48" s="100">
        <f t="shared" si="27"/>
        <v>1.9115947161376411E-6</v>
      </c>
      <c r="AF48" s="100">
        <f t="shared" si="28"/>
        <v>9.8802641034365733E-5</v>
      </c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x14ac:dyDescent="0.35">
      <c r="A49" s="112" t="s">
        <v>80</v>
      </c>
      <c r="B49" s="100">
        <f>IFERROR(IF(Данные!C50/Данные!B50&gt;=1,1,Данные!C50/Данные!B50),"")</f>
        <v>0.77042253521126769</v>
      </c>
      <c r="C49" s="100">
        <f>IFERROR(IF(Данные!E50/Данные!D50&gt;=1,1,Данные!E50/Данные!D50),"")</f>
        <v>0.77718283534968302</v>
      </c>
      <c r="D49" s="100">
        <f>IFERROR(IF(Данные!G50/Данные!F50&gt;=1,1,Данные!G50/Данные!F50),"")</f>
        <v>1</v>
      </c>
      <c r="E49" s="100">
        <f>IFERROR(IF(Данные!I50/Данные!H50&gt;=1,1,Данные!I50/Данные!H50),"")</f>
        <v>1</v>
      </c>
      <c r="F49" s="106">
        <f t="shared" si="12"/>
        <v>0.91794463957506167</v>
      </c>
      <c r="G49" s="108">
        <f>IFERROR(IF(Данные!K50/Данные!J50&gt;=1,1,Данные!K50/Данные!J50),"")</f>
        <v>1</v>
      </c>
      <c r="H49" s="100">
        <f>IFERROR(IF(Данные!M50/Данные!L50&gt;=1,1,Данные!M50/Данные!L50),"")</f>
        <v>0.98845043310875846</v>
      </c>
      <c r="I49" s="100">
        <f>IFERROR(IF(Данные!O50/Данные!N50&gt;=1,1,Данные!O50/Данные!N50),"")</f>
        <v>1</v>
      </c>
      <c r="J49" s="106">
        <f t="shared" si="13"/>
        <v>0.99774219868344294</v>
      </c>
      <c r="K49" s="108">
        <f>IFERROR(IF(Данные!Q50/Данные!P50&gt;=1.06,1,Данные!Q50/Данные!P50),"")</f>
        <v>1</v>
      </c>
      <c r="L49" s="100">
        <f>IFERROR(IF(Данные!S50/Данные!R50&gt;=0.944,1,Данные!S50/Данные!R50),"")</f>
        <v>0.92223439211391023</v>
      </c>
      <c r="M49" s="106">
        <f t="shared" si="14"/>
        <v>0.97871345190522985</v>
      </c>
      <c r="N49" s="108">
        <f>IFERROR(IF(Данные!U50/Данные!T50&gt;=1,1,Данные!U50/Данные!T50),"")</f>
        <v>1</v>
      </c>
      <c r="O49" s="100">
        <f>IFERROR(IF(Данные!W50/Данные!V50&gt;=1,1,Данные!W50/Данные!V50),"")</f>
        <v>1</v>
      </c>
      <c r="P49" s="100">
        <f>IFERROR(IF(Данные!Y50/Данные!X50&gt;=1,1,Данные!Y50/Данные!X50),"")</f>
        <v>1</v>
      </c>
      <c r="Q49" s="106">
        <f t="shared" si="15"/>
        <v>1</v>
      </c>
      <c r="R49" s="117">
        <f t="shared" si="16"/>
        <v>0.97360007254093361</v>
      </c>
      <c r="T49" t="s">
        <v>80</v>
      </c>
      <c r="U49" s="100">
        <f t="shared" si="17"/>
        <v>2.7671342208822949E-4</v>
      </c>
      <c r="V49" s="100">
        <f t="shared" si="18"/>
        <v>3.7411531279304012E-4</v>
      </c>
      <c r="W49" s="100">
        <f t="shared" si="19"/>
        <v>1.7397368758941673E-3</v>
      </c>
      <c r="X49" s="100">
        <f t="shared" si="20"/>
        <v>2.1127197866587828E-9</v>
      </c>
      <c r="Y49" s="100">
        <f t="shared" si="21"/>
        <v>5.4981306815498406E-4</v>
      </c>
      <c r="Z49" s="100">
        <f t="shared" si="22"/>
        <v>2.8648602687843347E-4</v>
      </c>
      <c r="AA49" s="100">
        <f t="shared" si="23"/>
        <v>3.6020638400578942E-6</v>
      </c>
      <c r="AB49" s="100">
        <f t="shared" si="24"/>
        <v>0</v>
      </c>
      <c r="AC49" s="100">
        <f t="shared" si="25"/>
        <v>1.3487553479540023E-3</v>
      </c>
      <c r="AD49" s="100">
        <f t="shared" si="26"/>
        <v>4.0035725627666486E-5</v>
      </c>
      <c r="AE49" s="100">
        <f t="shared" si="27"/>
        <v>1.9115947161376411E-6</v>
      </c>
      <c r="AF49" s="100">
        <f t="shared" si="28"/>
        <v>9.8802641034365733E-5</v>
      </c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x14ac:dyDescent="0.35">
      <c r="A50" s="112" t="s">
        <v>81</v>
      </c>
      <c r="B50" s="100">
        <f>IFERROR(IF(Данные!C51/Данные!B51&gt;=1,1,Данные!C51/Данные!B51),"")</f>
        <v>0.77397260273972601</v>
      </c>
      <c r="C50" s="100">
        <f>IFERROR(IF(Данные!E51/Данные!D51&gt;=1,1,Данные!E51/Данные!D51),"")</f>
        <v>0.69015935896281622</v>
      </c>
      <c r="D50" s="100">
        <f>IFERROR(IF(Данные!G51/Данные!F51&gt;=1,1,Данные!G51/Данные!F51),"")</f>
        <v>0.84842883548983361</v>
      </c>
      <c r="E50" s="100">
        <f>IFERROR(IF(Данные!I51/Данные!H51&gt;=1,1,Данные!I51/Данные!H51),"")</f>
        <v>1</v>
      </c>
      <c r="F50" s="106">
        <f t="shared" si="12"/>
        <v>0.88988381252000792</v>
      </c>
      <c r="G50" s="108">
        <f>IFERROR(IF(Данные!K51/Данные!J51&gt;=1,1,Данные!K51/Данные!J51),"")</f>
        <v>1</v>
      </c>
      <c r="H50" s="100">
        <f>IFERROR(IF(Данные!M51/Данные!L51&gt;=1,1,Данные!M51/Данные!L51),"")</f>
        <v>1</v>
      </c>
      <c r="I50" s="100">
        <f>IFERROR(IF(Данные!O51/Данные!N51&gt;=1,1,Данные!O51/Данные!N51),"")</f>
        <v>1</v>
      </c>
      <c r="J50" s="106">
        <f t="shared" si="13"/>
        <v>1</v>
      </c>
      <c r="K50" s="108">
        <f>IFERROR(IF(Данные!Q51/Данные!P51&gt;=1.06,1,Данные!Q51/Данные!P51),"")</f>
        <v>1</v>
      </c>
      <c r="L50" s="100">
        <f>IFERROR(IF(Данные!S51/Данные!R51&gt;=0.944,1,Данные!S51/Данные!R51),"")</f>
        <v>0.94279089575545361</v>
      </c>
      <c r="M50" s="106">
        <f t="shared" si="14"/>
        <v>0.9843403223859053</v>
      </c>
      <c r="N50" s="108">
        <f>IFERROR(IF(Данные!U51/Данные!T51&gt;=1,1,Данные!U51/Данные!T51),"")</f>
        <v>1</v>
      </c>
      <c r="O50" s="100">
        <f>IFERROR(IF(Данные!W51/Данные!V51&gt;=1,1,Данные!W51/Данные!V51),"")</f>
        <v>1</v>
      </c>
      <c r="P50" s="100">
        <f>IFERROR(IF(Данные!Y51/Данные!X51&gt;=1,1,Данные!Y51/Данные!X51),"")</f>
        <v>1</v>
      </c>
      <c r="Q50" s="106">
        <f t="shared" si="15"/>
        <v>1</v>
      </c>
      <c r="R50" s="117">
        <f t="shared" si="16"/>
        <v>0.96855603372647825</v>
      </c>
      <c r="T50" t="s">
        <v>81</v>
      </c>
      <c r="U50" s="100">
        <f t="shared" si="17"/>
        <v>1.712077469263549E-4</v>
      </c>
      <c r="V50" s="100">
        <f t="shared" si="18"/>
        <v>4.5807740270320634E-3</v>
      </c>
      <c r="W50" s="100">
        <f t="shared" si="19"/>
        <v>1.2069441816821243E-2</v>
      </c>
      <c r="X50" s="100">
        <f t="shared" si="20"/>
        <v>2.1127197866587828E-9</v>
      </c>
      <c r="Y50" s="100">
        <f t="shared" si="21"/>
        <v>5.4981306815498406E-4</v>
      </c>
      <c r="Z50" s="100">
        <f t="shared" si="22"/>
        <v>8.1085210711824335E-4</v>
      </c>
      <c r="AA50" s="100">
        <f t="shared" si="23"/>
        <v>3.6020638400578942E-6</v>
      </c>
      <c r="AB50" s="100">
        <f t="shared" si="24"/>
        <v>0</v>
      </c>
      <c r="AC50" s="100">
        <f t="shared" si="25"/>
        <v>2.6143336037061458E-4</v>
      </c>
      <c r="AD50" s="100">
        <f t="shared" si="26"/>
        <v>4.0035725627666486E-5</v>
      </c>
      <c r="AE50" s="100">
        <f t="shared" si="27"/>
        <v>1.9115947161376411E-6</v>
      </c>
      <c r="AF50" s="100">
        <f t="shared" si="28"/>
        <v>9.8802641034365733E-5</v>
      </c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x14ac:dyDescent="0.35">
      <c r="A51" s="112" t="s">
        <v>82</v>
      </c>
      <c r="B51" s="100">
        <f>IFERROR(IF(Данные!C52/Данные!B52&gt;=1,1,Данные!C52/Данные!B52),"")</f>
        <v>0.79266572637517629</v>
      </c>
      <c r="C51" s="100">
        <f>IFERROR(IF(Данные!E52/Данные!D52&gt;=1,1,Данные!E52/Данные!D52),"")</f>
        <v>0.81269726756244931</v>
      </c>
      <c r="D51" s="100">
        <f>IFERROR(IF(Данные!G52/Данные!F52&gt;=1,1,Данные!G52/Данные!F52),"")</f>
        <v>1</v>
      </c>
      <c r="E51" s="100">
        <f>IFERROR(IF(Данные!I52/Данные!H52&gt;=1,1,Данные!I52/Данные!H52),"")</f>
        <v>1</v>
      </c>
      <c r="F51" s="106">
        <f t="shared" si="12"/>
        <v>0.92770881558459506</v>
      </c>
      <c r="G51" s="108">
        <f>IFERROR(IF(Данные!K52/Данные!J52&gt;=1,1,Данные!K52/Данные!J52),"")</f>
        <v>1</v>
      </c>
      <c r="H51" s="100">
        <f>IFERROR(IF(Данные!M52/Данные!L52&gt;=1,1,Данные!M52/Данные!L52),"")</f>
        <v>1</v>
      </c>
      <c r="I51" s="100">
        <f>IFERROR(IF(Данные!O52/Данные!N52&gt;=1,1,Данные!O52/Данные!N52),"")</f>
        <v>1</v>
      </c>
      <c r="J51" s="106">
        <f t="shared" si="13"/>
        <v>1</v>
      </c>
      <c r="K51" s="108">
        <f>IFERROR(IF(Данные!Q52/Данные!P52&gt;=1.06,1,Данные!Q52/Данные!P52),"")</f>
        <v>1</v>
      </c>
      <c r="L51" s="100">
        <f>IFERROR(IF(Данные!S52/Данные!R52&gt;=0.944,1,Данные!S52/Данные!R52),"")</f>
        <v>1</v>
      </c>
      <c r="M51" s="106">
        <f t="shared" si="14"/>
        <v>1</v>
      </c>
      <c r="N51" s="108">
        <f>IFERROR(IF(Данные!U52/Данные!T52&gt;=1,1,Данные!U52/Данные!T52),"")</f>
        <v>1</v>
      </c>
      <c r="O51" s="100">
        <f>IFERROR(IF(Данные!W52/Данные!V52&gt;=1,1,Данные!W52/Данные!V52),"")</f>
        <v>1</v>
      </c>
      <c r="P51" s="100">
        <f>IFERROR(IF(Данные!Y52/Данные!X52&gt;=1,1,Данные!Y52/Данные!X52),"")</f>
        <v>1</v>
      </c>
      <c r="Q51" s="106">
        <f t="shared" si="15"/>
        <v>1</v>
      </c>
      <c r="R51" s="117">
        <f t="shared" si="16"/>
        <v>0.98192720389614874</v>
      </c>
      <c r="T51" t="s">
        <v>82</v>
      </c>
      <c r="U51" s="100">
        <f t="shared" si="17"/>
        <v>3.1455113122484032E-5</v>
      </c>
      <c r="V51" s="100">
        <f t="shared" si="18"/>
        <v>3.0092348165901574E-3</v>
      </c>
      <c r="W51" s="100">
        <f t="shared" si="19"/>
        <v>1.7397368758941673E-3</v>
      </c>
      <c r="X51" s="100">
        <f t="shared" si="20"/>
        <v>2.1127197866587828E-9</v>
      </c>
      <c r="Y51" s="100">
        <f t="shared" si="21"/>
        <v>5.4981306815498406E-4</v>
      </c>
      <c r="Z51" s="100">
        <f t="shared" si="22"/>
        <v>8.1085210711824335E-4</v>
      </c>
      <c r="AA51" s="100">
        <f t="shared" si="23"/>
        <v>3.6020638400578942E-6</v>
      </c>
      <c r="AB51" s="100">
        <f t="shared" si="24"/>
        <v>0</v>
      </c>
      <c r="AC51" s="100">
        <f t="shared" si="25"/>
        <v>1.6842982802651957E-3</v>
      </c>
      <c r="AD51" s="100">
        <f t="shared" si="26"/>
        <v>4.0035725627666486E-5</v>
      </c>
      <c r="AE51" s="100">
        <f t="shared" si="27"/>
        <v>1.9115947161376411E-6</v>
      </c>
      <c r="AF51" s="100">
        <f t="shared" si="28"/>
        <v>9.8802641034365733E-5</v>
      </c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x14ac:dyDescent="0.35">
      <c r="A52" s="112" t="s">
        <v>83</v>
      </c>
      <c r="B52" s="100">
        <f>IFERROR(IF(Данные!C53/Данные!B53&gt;=1,1,Данные!C53/Данные!B53),"")</f>
        <v>0.80910425844346556</v>
      </c>
      <c r="C52" s="100">
        <f>IFERROR(IF(Данные!E53/Данные!D53&gt;=1,1,Данные!E53/Данные!D53),"")</f>
        <v>0.77229345415983808</v>
      </c>
      <c r="D52" s="100">
        <f>IFERROR(IF(Данные!G53/Данные!F53&gt;=1,1,Данные!G53/Данные!F53),"")</f>
        <v>0.87265917602996257</v>
      </c>
      <c r="E52" s="100">
        <f>IFERROR(IF(Данные!I53/Данные!H53&gt;=1,1,Данные!I53/Данные!H53),"")</f>
        <v>1</v>
      </c>
      <c r="F52" s="106">
        <f t="shared" si="12"/>
        <v>0.911502636106996</v>
      </c>
      <c r="G52" s="108">
        <f>IFERROR(IF(Данные!K53/Данные!J53&gt;=1,1,Данные!K53/Данные!J53),"")</f>
        <v>1</v>
      </c>
      <c r="H52" s="100">
        <f>IFERROR(IF(Данные!M53/Данные!L53&gt;=1,1,Данные!M53/Данные!L53),"")</f>
        <v>0.97605473204104898</v>
      </c>
      <c r="I52" s="100">
        <f>IFERROR(IF(Данные!O53/Данные!N53&gt;=1,1,Данные!O53/Данные!N53),"")</f>
        <v>1</v>
      </c>
      <c r="J52" s="106">
        <f t="shared" si="13"/>
        <v>0.9953189883194643</v>
      </c>
      <c r="K52" s="108">
        <f>IFERROR(IF(Данные!Q53/Данные!P53&gt;=1.06,1,Данные!Q53/Данные!P53),"")</f>
        <v>1</v>
      </c>
      <c r="L52" s="100">
        <f>IFERROR(IF(Данные!S53/Данные!R53&gt;=0.944,1,Данные!S53/Данные!R53),"")</f>
        <v>1</v>
      </c>
      <c r="M52" s="106">
        <f t="shared" si="14"/>
        <v>1</v>
      </c>
      <c r="N52" s="108">
        <f>IFERROR(IF(Данные!U53/Данные!T53&gt;=1,1,Данные!U53/Данные!T53),"")</f>
        <v>1</v>
      </c>
      <c r="O52" s="100">
        <f>IFERROR(IF(Данные!W53/Данные!V53&gt;=1,1,Данные!W53/Данные!V53),"")</f>
        <v>1</v>
      </c>
      <c r="P52" s="100">
        <f>IFERROR(IF(Данные!Y53/Данные!X53&gt;=1,1,Данные!Y53/Данные!X53),"")</f>
        <v>1</v>
      </c>
      <c r="Q52" s="106">
        <f t="shared" si="15"/>
        <v>1</v>
      </c>
      <c r="R52" s="117">
        <f t="shared" si="16"/>
        <v>0.97670540610661505</v>
      </c>
      <c r="T52" t="s">
        <v>83</v>
      </c>
      <c r="U52" s="100">
        <f t="shared" si="17"/>
        <v>4.860709974887934E-4</v>
      </c>
      <c r="V52" s="100">
        <f t="shared" si="18"/>
        <v>2.0887994552430507E-4</v>
      </c>
      <c r="W52" s="100">
        <f t="shared" si="19"/>
        <v>7.3326117848890073E-3</v>
      </c>
      <c r="X52" s="100">
        <f t="shared" si="20"/>
        <v>2.1127197866587828E-9</v>
      </c>
      <c r="Y52" s="100">
        <f t="shared" si="21"/>
        <v>5.4981306815498406E-4</v>
      </c>
      <c r="Z52" s="100">
        <f t="shared" si="22"/>
        <v>2.0522685254913706E-5</v>
      </c>
      <c r="AA52" s="100">
        <f t="shared" si="23"/>
        <v>3.6020638400578942E-6</v>
      </c>
      <c r="AB52" s="100">
        <f t="shared" si="24"/>
        <v>0</v>
      </c>
      <c r="AC52" s="100">
        <f t="shared" si="25"/>
        <v>1.6842982802651957E-3</v>
      </c>
      <c r="AD52" s="100">
        <f t="shared" si="26"/>
        <v>4.0035725627666486E-5</v>
      </c>
      <c r="AE52" s="100">
        <f t="shared" si="27"/>
        <v>1.9115947161376411E-6</v>
      </c>
      <c r="AF52" s="100">
        <f t="shared" si="28"/>
        <v>9.8802641034365733E-5</v>
      </c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x14ac:dyDescent="0.35">
      <c r="A53" s="112" t="s">
        <v>42</v>
      </c>
      <c r="B53" s="100">
        <f>IFERROR(IF(Данные!C54/Данные!B54&gt;=1,1,Данные!C54/Данные!B54),"")</f>
        <v>0.75877192982456132</v>
      </c>
      <c r="C53" s="100">
        <f>IFERROR(IF(Данные!E54/Данные!D54&gt;=1,1,Данные!E54/Данные!D54),"")</f>
        <v>0.74008940232887543</v>
      </c>
      <c r="D53" s="100">
        <f>IFERROR(IF(Данные!G54/Данные!F54&gt;=1,1,Данные!G54/Данные!F54),"")</f>
        <v>0.87617260787992501</v>
      </c>
      <c r="E53" s="100">
        <f>IFERROR(IF(Данные!I54/Данные!H54&gt;=1,1,Данные!I54/Данные!H54),"")</f>
        <v>1</v>
      </c>
      <c r="F53" s="106">
        <f t="shared" si="12"/>
        <v>0.89608793526050246</v>
      </c>
      <c r="G53" s="108">
        <f>IFERROR(IF(Данные!K54/Данные!J54&gt;=1,1,Данные!K54/Данные!J54),"")</f>
        <v>1</v>
      </c>
      <c r="H53" s="100">
        <f>IFERROR(IF(Данные!M54/Данные!L54&gt;=1,1,Данные!M54/Данные!L54),"")</f>
        <v>1</v>
      </c>
      <c r="I53" s="100">
        <f>IFERROR(IF(Данные!O54/Данные!N54&gt;=1,1,Данные!O54/Данные!N54),"")</f>
        <v>1</v>
      </c>
      <c r="J53" s="106">
        <f t="shared" si="13"/>
        <v>1</v>
      </c>
      <c r="K53" s="108">
        <f>IFERROR(IF(Данные!Q54/Данные!P54&gt;=1.06,1,Данные!Q54/Данные!P54),"")</f>
        <v>1</v>
      </c>
      <c r="L53" s="100">
        <f>IFERROR(IF(Данные!S54/Данные!R54&gt;=0.944,1,Данные!S54/Данные!R54),"")</f>
        <v>0.93796182266009853</v>
      </c>
      <c r="M53" s="106">
        <f t="shared" si="14"/>
        <v>0.9830184745987961</v>
      </c>
      <c r="N53" s="108">
        <f>IFERROR(IF(Данные!U54/Данные!T54&gt;=1,1,Данные!U54/Данные!T54),"")</f>
        <v>1</v>
      </c>
      <c r="O53" s="100">
        <f>IFERROR(IF(Данные!W54/Данные!V54&gt;=1,1,Данные!W54/Данные!V54),"")</f>
        <v>1</v>
      </c>
      <c r="P53" s="100">
        <f>IFERROR(IF(Данные!Y54/Данные!X54&gt;=1,1,Данные!Y54/Данные!X54),"")</f>
        <v>1</v>
      </c>
      <c r="Q53" s="106">
        <f t="shared" si="15"/>
        <v>1</v>
      </c>
      <c r="R53" s="117">
        <f t="shared" si="16"/>
        <v>0.96977660246482467</v>
      </c>
      <c r="T53" t="s">
        <v>42</v>
      </c>
      <c r="U53" s="100">
        <f t="shared" si="17"/>
        <v>8.0005880348378773E-4</v>
      </c>
      <c r="V53" s="100">
        <f t="shared" si="18"/>
        <v>3.151112186565245E-4</v>
      </c>
      <c r="W53" s="100">
        <f t="shared" si="19"/>
        <v>6.7432409358760296E-3</v>
      </c>
      <c r="X53" s="100">
        <f t="shared" si="20"/>
        <v>2.1127197866587828E-9</v>
      </c>
      <c r="Y53" s="100">
        <f t="shared" si="21"/>
        <v>5.4981306815498406E-4</v>
      </c>
      <c r="Z53" s="100">
        <f t="shared" si="22"/>
        <v>8.1085210711824335E-4</v>
      </c>
      <c r="AA53" s="100">
        <f t="shared" si="23"/>
        <v>3.6020638400578942E-6</v>
      </c>
      <c r="AB53" s="100">
        <f t="shared" si="24"/>
        <v>0</v>
      </c>
      <c r="AC53" s="100">
        <f t="shared" si="25"/>
        <v>4.4091491717776135E-4</v>
      </c>
      <c r="AD53" s="100">
        <f t="shared" si="26"/>
        <v>4.0035725627666486E-5</v>
      </c>
      <c r="AE53" s="100">
        <f t="shared" si="27"/>
        <v>1.9115947161376411E-6</v>
      </c>
      <c r="AF53" s="100">
        <f t="shared" si="28"/>
        <v>9.8802641034365733E-5</v>
      </c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x14ac:dyDescent="0.35">
      <c r="A54" s="112" t="s">
        <v>15</v>
      </c>
      <c r="B54" s="100">
        <f>IFERROR(IF(Данные!C55/Данные!B55&gt;=1,1,Данные!C55/Данные!B55),"")</f>
        <v>0.74750356633380888</v>
      </c>
      <c r="C54" s="100">
        <f>IFERROR(IF(Данные!E55/Данные!D55&gt;=1,1,Данные!E55/Данные!D55),"")</f>
        <v>0.79408203787108333</v>
      </c>
      <c r="D54" s="100">
        <f>IFERROR(IF(Данные!G55/Данные!F55&gt;=1,1,Данные!G55/Данные!F55),"")</f>
        <v>1</v>
      </c>
      <c r="E54" s="100">
        <f>IFERROR(IF(Данные!I55/Данные!H55&gt;=1,1,Данные!I55/Данные!H55),"")</f>
        <v>1</v>
      </c>
      <c r="F54" s="106">
        <f t="shared" si="12"/>
        <v>0.91485178141410484</v>
      </c>
      <c r="G54" s="108">
        <f>IFERROR(IF(Данные!K55/Данные!J55&gt;=1,1,Данные!K55/Данные!J55),"")</f>
        <v>1</v>
      </c>
      <c r="H54" s="100">
        <f>IFERROR(IF(Данные!M55/Данные!L55&gt;=1,1,Данные!M55/Данные!L55),"")</f>
        <v>0.79968454258675081</v>
      </c>
      <c r="I54" s="100">
        <f>IFERROR(IF(Данные!O55/Данные!N55&gt;=1,1,Данные!O55/Данные!N55),"")</f>
        <v>1</v>
      </c>
      <c r="J54" s="106">
        <f t="shared" si="13"/>
        <v>0.96084073907417944</v>
      </c>
      <c r="K54" s="108">
        <f>IFERROR(IF(Данные!Q55/Данные!P55&gt;=1.06,1,Данные!Q55/Данные!P55),"")</f>
        <v>1</v>
      </c>
      <c r="L54" s="100">
        <f>IFERROR(IF(Данные!S55/Данные!R55&gt;=0.944,1,Данные!S55/Данные!R55),"")</f>
        <v>0.9344417154732666</v>
      </c>
      <c r="M54" s="106">
        <f t="shared" si="14"/>
        <v>0.98205492614893375</v>
      </c>
      <c r="N54" s="108">
        <f>IFERROR(IF(Данные!U55/Данные!T55&gt;=1,1,Данные!U55/Данные!T55),"")</f>
        <v>1</v>
      </c>
      <c r="O54" s="100">
        <f>IFERROR(IF(Данные!W55/Данные!V55&gt;=1,1,Данные!W55/Данные!V55),"")</f>
        <v>1</v>
      </c>
      <c r="P54" s="100">
        <f>IFERROR(IF(Данные!Y55/Данные!X55&gt;=1,1,Данные!Y55/Данные!X55),"")</f>
        <v>1</v>
      </c>
      <c r="Q54" s="106">
        <f t="shared" si="15"/>
        <v>1</v>
      </c>
      <c r="R54" s="117">
        <f t="shared" si="16"/>
        <v>0.96443686165930442</v>
      </c>
      <c r="T54" t="s">
        <v>15</v>
      </c>
      <c r="U54" s="100">
        <f t="shared" si="17"/>
        <v>1.5644931449083719E-3</v>
      </c>
      <c r="V54" s="100">
        <f t="shared" si="18"/>
        <v>1.3134291611392446E-3</v>
      </c>
      <c r="W54" s="100">
        <f t="shared" si="19"/>
        <v>1.7397368758941673E-3</v>
      </c>
      <c r="X54" s="100">
        <f t="shared" si="20"/>
        <v>2.1127197866587828E-9</v>
      </c>
      <c r="Y54" s="100">
        <f t="shared" si="21"/>
        <v>5.4981306815498406E-4</v>
      </c>
      <c r="Z54" s="100">
        <f t="shared" si="22"/>
        <v>2.9528982991668156E-2</v>
      </c>
      <c r="AA54" s="100">
        <f t="shared" si="23"/>
        <v>3.6020638400578942E-6</v>
      </c>
      <c r="AB54" s="100">
        <f t="shared" si="24"/>
        <v>0</v>
      </c>
      <c r="AC54" s="100">
        <f t="shared" si="25"/>
        <v>6.0113631100762108E-4</v>
      </c>
      <c r="AD54" s="100">
        <f t="shared" si="26"/>
        <v>4.0035725627666486E-5</v>
      </c>
      <c r="AE54" s="100">
        <f t="shared" si="27"/>
        <v>1.9115947161376411E-6</v>
      </c>
      <c r="AF54" s="100">
        <f t="shared" si="28"/>
        <v>9.8802641034365733E-5</v>
      </c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x14ac:dyDescent="0.35">
      <c r="A55" s="112" t="s">
        <v>33</v>
      </c>
      <c r="B55" s="100">
        <f>IFERROR(IF(Данные!C56/Данные!B56&gt;=1,1,Данные!C56/Данные!B56),"")</f>
        <v>0.78882833787465934</v>
      </c>
      <c r="C55" s="100">
        <f>IFERROR(IF(Данные!E56/Данные!D56&gt;=1,1,Данные!E56/Данные!D56),"")</f>
        <v>0.73286535485297366</v>
      </c>
      <c r="D55" s="100">
        <f>IFERROR(IF(Данные!G56/Данные!F56&gt;=1,1,Данные!G56/Данные!F56),"")</f>
        <v>0.99203187250996006</v>
      </c>
      <c r="E55" s="100">
        <f>IFERROR(IF(Данные!I56/Данные!H56&gt;=1,1,Данные!I56/Данные!H56),"")</f>
        <v>1</v>
      </c>
      <c r="F55" s="106">
        <f t="shared" si="12"/>
        <v>0.91550111389265121</v>
      </c>
      <c r="G55" s="108">
        <f>IFERROR(IF(Данные!K56/Данные!J56&gt;=1,1,Данные!K56/Данные!J56),"")</f>
        <v>1</v>
      </c>
      <c r="H55" s="100">
        <f>IFERROR(IF(Данные!M56/Данные!L56&gt;=1,1,Данные!M56/Данные!L56),"")</f>
        <v>1</v>
      </c>
      <c r="I55" s="100">
        <f>IFERROR(IF(Данные!O56/Данные!N56&gt;=1,1,Данные!O56/Данные!N56),"")</f>
        <v>1</v>
      </c>
      <c r="J55" s="106">
        <f t="shared" si="13"/>
        <v>1</v>
      </c>
      <c r="K55" s="108">
        <f>IFERROR(IF(Данные!Q56/Данные!P56&gt;=1.06,1,Данные!Q56/Данные!P56),"")</f>
        <v>1</v>
      </c>
      <c r="L55" s="100">
        <f>IFERROR(IF(Данные!S56/Данные!R56&gt;=0.944,1,Данные!S56/Данные!R56),"")</f>
        <v>0.94081784386617096</v>
      </c>
      <c r="M55" s="106">
        <f t="shared" si="14"/>
        <v>0.98380024477220995</v>
      </c>
      <c r="N55" s="108">
        <f>IFERROR(IF(Данные!U56/Данные!T56&gt;=1,1,Данные!U56/Данные!T56),"")</f>
        <v>1</v>
      </c>
      <c r="O55" s="100">
        <f>IFERROR(IF(Данные!W56/Данные!V56&gt;=1,1,Данные!W56/Данные!V56),"")</f>
        <v>1</v>
      </c>
      <c r="P55" s="100">
        <f>IFERROR(IF(Данные!Y56/Данные!X56&gt;=1,1,Данные!Y56/Данные!X56),"")</f>
        <v>1</v>
      </c>
      <c r="Q55" s="106">
        <f t="shared" si="15"/>
        <v>1</v>
      </c>
      <c r="R55" s="117">
        <f t="shared" si="16"/>
        <v>0.97482533966621532</v>
      </c>
      <c r="T55" t="s">
        <v>33</v>
      </c>
      <c r="U55" s="100">
        <f t="shared" si="17"/>
        <v>3.1367856927673093E-6</v>
      </c>
      <c r="V55" s="100">
        <f t="shared" si="18"/>
        <v>6.2377159315600745E-4</v>
      </c>
      <c r="W55" s="100">
        <f t="shared" si="19"/>
        <v>1.1385242957164486E-3</v>
      </c>
      <c r="X55" s="100">
        <f t="shared" si="20"/>
        <v>2.1127197866587828E-9</v>
      </c>
      <c r="Y55" s="100">
        <f t="shared" si="21"/>
        <v>5.4981306815498406E-4</v>
      </c>
      <c r="Z55" s="100">
        <f t="shared" si="22"/>
        <v>8.1085210711824335E-4</v>
      </c>
      <c r="AA55" s="100">
        <f t="shared" si="23"/>
        <v>3.6020638400578942E-6</v>
      </c>
      <c r="AB55" s="100">
        <f t="shared" si="24"/>
        <v>0</v>
      </c>
      <c r="AC55" s="100">
        <f t="shared" si="25"/>
        <v>3.2913045556017066E-4</v>
      </c>
      <c r="AD55" s="100">
        <f t="shared" si="26"/>
        <v>4.0035725627666486E-5</v>
      </c>
      <c r="AE55" s="100">
        <f t="shared" si="27"/>
        <v>1.9115947161376411E-6</v>
      </c>
      <c r="AF55" s="100">
        <f t="shared" si="28"/>
        <v>9.8802641034365733E-5</v>
      </c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x14ac:dyDescent="0.35">
      <c r="A56" s="112" t="s">
        <v>47</v>
      </c>
      <c r="B56" s="100">
        <f>IFERROR(IF(Данные!C57/Данные!B57&gt;=1,1,Данные!C57/Данные!B57),"")</f>
        <v>0.7496382054992764</v>
      </c>
      <c r="C56" s="100">
        <f>IFERROR(IF(Данные!E57/Данные!D57&gt;=1,1,Данные!E57/Данные!D57),"")</f>
        <v>0.67647841483634574</v>
      </c>
      <c r="D56" s="100">
        <f>IFERROR(IF(Данные!G57/Данные!F57&gt;=1,1,Данные!G57/Данные!F57),"")</f>
        <v>0.95694716242661437</v>
      </c>
      <c r="E56" s="100">
        <f>IFERROR(IF(Данные!I57/Данные!H57&gt;=1,1,Данные!I57/Данные!H57),"")</f>
        <v>1</v>
      </c>
      <c r="F56" s="106">
        <f t="shared" si="12"/>
        <v>0.89504218770701183</v>
      </c>
      <c r="G56" s="108">
        <f>IFERROR(IF(Данные!K57/Данные!J57&gt;=1,1,Данные!K57/Данные!J57),"")</f>
        <v>1</v>
      </c>
      <c r="H56" s="100">
        <f>IFERROR(IF(Данные!M57/Данные!L57&gt;=1,1,Данные!M57/Данные!L57),"")</f>
        <v>1</v>
      </c>
      <c r="I56" s="100">
        <f>IFERROR(IF(Данные!O57/Данные!N57&gt;=1,1,Данные!O57/Данные!N57),"")</f>
        <v>1</v>
      </c>
      <c r="J56" s="106">
        <f t="shared" si="13"/>
        <v>1</v>
      </c>
      <c r="K56" s="108">
        <f>IFERROR(IF(Данные!Q57/Данные!P57&gt;=1.06,1,Данные!Q57/Данные!P57),"")</f>
        <v>1</v>
      </c>
      <c r="L56" s="100">
        <f>IFERROR(IF(Данные!S57/Данные!R57&gt;=0.944,1,Данные!S57/Данные!R57),"")</f>
        <v>0.94214079074252655</v>
      </c>
      <c r="M56" s="106">
        <f t="shared" si="14"/>
        <v>0.98416237107811655</v>
      </c>
      <c r="N56" s="108">
        <f>IFERROR(IF(Данные!U57/Данные!T57&gt;=1,1,Данные!U57/Данные!T57),"")</f>
        <v>1</v>
      </c>
      <c r="O56" s="100">
        <f>IFERROR(IF(Данные!W57/Данные!V57&gt;=1,1,Данные!W57/Данные!V57),"")</f>
        <v>1</v>
      </c>
      <c r="P56" s="100">
        <f>IFERROR(IF(Данные!Y57/Данные!X57&gt;=1,1,Данные!Y57/Данные!X57),"")</f>
        <v>1</v>
      </c>
      <c r="Q56" s="106">
        <f t="shared" si="15"/>
        <v>1</v>
      </c>
      <c r="R56" s="117">
        <f t="shared" si="16"/>
        <v>0.96980113969628212</v>
      </c>
      <c r="T56" t="s">
        <v>47</v>
      </c>
      <c r="U56" s="100">
        <f t="shared" si="17"/>
        <v>1.400184184986079E-3</v>
      </c>
      <c r="V56" s="100">
        <f t="shared" si="18"/>
        <v>6.6198335915742691E-3</v>
      </c>
      <c r="W56" s="100">
        <f t="shared" si="19"/>
        <v>1.8028014576569539E-6</v>
      </c>
      <c r="X56" s="100">
        <f t="shared" si="20"/>
        <v>2.1127197866587828E-9</v>
      </c>
      <c r="Y56" s="100">
        <f t="shared" si="21"/>
        <v>5.4981306815498406E-4</v>
      </c>
      <c r="Z56" s="100">
        <f t="shared" si="22"/>
        <v>8.1085210711824335E-4</v>
      </c>
      <c r="AA56" s="100">
        <f t="shared" si="23"/>
        <v>3.6020638400578942E-6</v>
      </c>
      <c r="AB56" s="100">
        <f t="shared" si="24"/>
        <v>0</v>
      </c>
      <c r="AC56" s="100">
        <f t="shared" si="25"/>
        <v>2.8287896411877318E-4</v>
      </c>
      <c r="AD56" s="100">
        <f t="shared" si="26"/>
        <v>4.0035725627666486E-5</v>
      </c>
      <c r="AE56" s="100">
        <f t="shared" si="27"/>
        <v>1.9115947161376411E-6</v>
      </c>
      <c r="AF56" s="100">
        <f t="shared" si="28"/>
        <v>9.8802641034365733E-5</v>
      </c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x14ac:dyDescent="0.35">
      <c r="A57" s="112" t="s">
        <v>10</v>
      </c>
      <c r="B57" s="100">
        <f>IFERROR(IF(Данные!C58/Данные!B58&gt;=1,1,Данные!C58/Данные!B58),"")</f>
        <v>0.7435530085959885</v>
      </c>
      <c r="C57" s="100">
        <f>IFERROR(IF(Данные!E58/Данные!D58&gt;=1,1,Данные!E58/Данные!D58),"")</f>
        <v>0.74277056073668635</v>
      </c>
      <c r="D57" s="100">
        <f>IFERROR(IF(Данные!G58/Данные!F58&gt;=1,1,Данные!G58/Данные!F58),"")</f>
        <v>1</v>
      </c>
      <c r="E57" s="100">
        <f>IFERROR(IF(Данные!I58/Данные!H58&gt;=1,1,Данные!I58/Данные!H58),"")</f>
        <v>1</v>
      </c>
      <c r="F57" s="106">
        <f t="shared" si="12"/>
        <v>0.9072553732559705</v>
      </c>
      <c r="G57" s="108">
        <f>IFERROR(IF(Данные!K58/Данные!J58&gt;=1,1,Данные!K58/Данные!J58),"")</f>
        <v>1</v>
      </c>
      <c r="H57" s="100">
        <f>IFERROR(IF(Данные!M58/Данные!L58&gt;=1,1,Данные!M58/Данные!L58),"")</f>
        <v>1</v>
      </c>
      <c r="I57" s="100">
        <f>IFERROR(IF(Данные!O58/Данные!N58&gt;=1,1,Данные!O58/Данные!N58),"")</f>
        <v>1</v>
      </c>
      <c r="J57" s="106">
        <f t="shared" si="13"/>
        <v>1</v>
      </c>
      <c r="K57" s="108">
        <f>IFERROR(IF(Данные!Q58/Данные!P58&gt;=1.06,1,Данные!Q58/Данные!P58),"")</f>
        <v>1</v>
      </c>
      <c r="L57" s="100">
        <f>IFERROR(IF(Данные!S58/Данные!R58&gt;=0.944,1,Данные!S58/Данные!R58),"")</f>
        <v>0.91808314560720872</v>
      </c>
      <c r="M57" s="106">
        <f t="shared" si="14"/>
        <v>0.97757714357021896</v>
      </c>
      <c r="N57" s="108">
        <f>IFERROR(IF(Данные!U58/Данные!T58&gt;=1,1,Данные!U58/Данные!T58),"")</f>
        <v>1</v>
      </c>
      <c r="O57" s="100">
        <f>IFERROR(IF(Данные!W58/Данные!V58&gt;=1,1,Данные!W58/Данные!V58),"")</f>
        <v>1</v>
      </c>
      <c r="P57" s="100">
        <f>IFERROR(IF(Данные!Y58/Данные!X58&gt;=1,1,Данные!Y58/Данные!X58),"")</f>
        <v>1</v>
      </c>
      <c r="Q57" s="106">
        <f t="shared" si="15"/>
        <v>1</v>
      </c>
      <c r="R57" s="117">
        <f t="shared" si="16"/>
        <v>0.97120812920654731</v>
      </c>
      <c r="T57" t="s">
        <v>10</v>
      </c>
      <c r="U57" s="100">
        <f t="shared" si="17"/>
        <v>1.8926181989068936E-3</v>
      </c>
      <c r="V57" s="100">
        <f t="shared" si="18"/>
        <v>2.271113468610204E-4</v>
      </c>
      <c r="W57" s="100">
        <f t="shared" si="19"/>
        <v>1.7397368758941673E-3</v>
      </c>
      <c r="X57" s="100">
        <f t="shared" si="20"/>
        <v>2.1127197866587828E-9</v>
      </c>
      <c r="Y57" s="100">
        <f t="shared" si="21"/>
        <v>5.4981306815498406E-4</v>
      </c>
      <c r="Z57" s="100">
        <f t="shared" si="22"/>
        <v>8.1085210711824335E-4</v>
      </c>
      <c r="AA57" s="100">
        <f t="shared" si="23"/>
        <v>3.6020638400578942E-6</v>
      </c>
      <c r="AB57" s="100">
        <f t="shared" si="24"/>
        <v>0</v>
      </c>
      <c r="AC57" s="100">
        <f t="shared" si="25"/>
        <v>1.670900611175468E-3</v>
      </c>
      <c r="AD57" s="100">
        <f t="shared" si="26"/>
        <v>4.0035725627666486E-5</v>
      </c>
      <c r="AE57" s="100">
        <f t="shared" si="27"/>
        <v>1.9115947161376411E-6</v>
      </c>
      <c r="AF57" s="100">
        <f t="shared" si="28"/>
        <v>9.8802641034365733E-5</v>
      </c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x14ac:dyDescent="0.35">
      <c r="A58" s="112" t="s">
        <v>21</v>
      </c>
      <c r="B58" s="100">
        <f>IFERROR(IF(Данные!C59/Данные!B59&gt;=1,1,Данные!C59/Данные!B59),"")</f>
        <v>0.79329608938547491</v>
      </c>
      <c r="C58" s="100">
        <f>IFERROR(IF(Данные!E59/Данные!D59&gt;=1,1,Данные!E59/Данные!D59),"")</f>
        <v>0.76823639848241876</v>
      </c>
      <c r="D58" s="100">
        <f>IFERROR(IF(Данные!G59/Данные!F59&gt;=1,1,Данные!G59/Данные!F59),"")</f>
        <v>0.82815356489945147</v>
      </c>
      <c r="E58" s="100">
        <f>IFERROR(IF(Данные!I59/Данные!H59&gt;=1,1,Данные!I59/Данные!H59),"")</f>
        <v>1</v>
      </c>
      <c r="F58" s="106">
        <f t="shared" si="12"/>
        <v>0.90217080363271962</v>
      </c>
      <c r="G58" s="108">
        <f>IFERROR(IF(Данные!K59/Данные!J59&gt;=1,1,Данные!K59/Данные!J59),"")</f>
        <v>1</v>
      </c>
      <c r="H58" s="100">
        <f>IFERROR(IF(Данные!M59/Данные!L59&gt;=1,1,Данные!M59/Данные!L59),"")</f>
        <v>1</v>
      </c>
      <c r="I58" s="100">
        <f>IFERROR(IF(Данные!O59/Данные!N59&gt;=1,1,Данные!O59/Данные!N59),"")</f>
        <v>1</v>
      </c>
      <c r="J58" s="106">
        <f t="shared" si="13"/>
        <v>1</v>
      </c>
      <c r="K58" s="108">
        <f>IFERROR(IF(Данные!Q59/Данные!P59&gt;=1.06,1,Данные!Q59/Данные!P59),"")</f>
        <v>1</v>
      </c>
      <c r="L58" s="100">
        <f>IFERROR(IF(Данные!S59/Данные!R59&gt;=0.944,1,Данные!S59/Данные!R59),"")</f>
        <v>0.93009097270818752</v>
      </c>
      <c r="M58" s="106">
        <f t="shared" si="14"/>
        <v>0.9808640102976427</v>
      </c>
      <c r="N58" s="108">
        <f>IFERROR(IF(Данные!U59/Данные!T59&gt;=1,1,Данные!U59/Данные!T59),"")</f>
        <v>1</v>
      </c>
      <c r="O58" s="100">
        <f>IFERROR(IF(Данные!W59/Данные!V59&gt;=1,1,Данные!W59/Данные!V59),"")</f>
        <v>1</v>
      </c>
      <c r="P58" s="100">
        <f>IFERROR(IF(Данные!Y59/Данные!X59&gt;=1,1,Данные!Y59/Данные!X59),"")</f>
        <v>1</v>
      </c>
      <c r="Q58" s="106">
        <f t="shared" si="15"/>
        <v>1</v>
      </c>
      <c r="R58" s="117">
        <f t="shared" si="16"/>
        <v>0.97075870348259063</v>
      </c>
      <c r="T58" t="s">
        <v>21</v>
      </c>
      <c r="U58" s="100">
        <f t="shared" si="17"/>
        <v>3.8923234648719929E-5</v>
      </c>
      <c r="V58" s="100">
        <f t="shared" si="18"/>
        <v>1.0806899523214147E-4</v>
      </c>
      <c r="W58" s="100">
        <f t="shared" si="19"/>
        <v>1.69354518796078E-2</v>
      </c>
      <c r="X58" s="100">
        <f t="shared" si="20"/>
        <v>2.1127197866587828E-9</v>
      </c>
      <c r="Y58" s="100">
        <f t="shared" si="21"/>
        <v>5.4981306815498406E-4</v>
      </c>
      <c r="Z58" s="100">
        <f t="shared" si="22"/>
        <v>8.1085210711824335E-4</v>
      </c>
      <c r="AA58" s="100">
        <f t="shared" si="23"/>
        <v>3.6020638400578942E-6</v>
      </c>
      <c r="AB58" s="100">
        <f t="shared" si="24"/>
        <v>0</v>
      </c>
      <c r="AC58" s="100">
        <f t="shared" si="25"/>
        <v>8.3340900334110399E-4</v>
      </c>
      <c r="AD58" s="100">
        <f t="shared" si="26"/>
        <v>4.0035725627666486E-5</v>
      </c>
      <c r="AE58" s="100">
        <f t="shared" si="27"/>
        <v>1.9115947161376411E-6</v>
      </c>
      <c r="AF58" s="100">
        <f t="shared" si="28"/>
        <v>9.8802641034365733E-5</v>
      </c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x14ac:dyDescent="0.35">
      <c r="A59" s="112" t="s">
        <v>25</v>
      </c>
      <c r="B59" s="100">
        <f>IFERROR(IF(Данные!C60/Данные!B60&gt;=1,1,Данные!C60/Данные!B60),"")</f>
        <v>0.74251497005988032</v>
      </c>
      <c r="C59" s="100">
        <f>IFERROR(IF(Данные!E60/Данные!D60&gt;=1,1,Данные!E60/Данные!D60),"")</f>
        <v>0.76053974529906676</v>
      </c>
      <c r="D59" s="100">
        <f>IFERROR(IF(Данные!G60/Данные!F60&gt;=1,1,Данные!G60/Данные!F60),"")</f>
        <v>1</v>
      </c>
      <c r="E59" s="100">
        <f>IFERROR(IF(Данные!I60/Данные!H60&gt;=1,1,Данные!I60/Данные!H60),"")</f>
        <v>1</v>
      </c>
      <c r="F59" s="106">
        <f t="shared" si="12"/>
        <v>0.90933021244318191</v>
      </c>
      <c r="G59" s="108">
        <f>IFERROR(IF(Данные!K60/Данные!J60&gt;=1,1,Данные!K60/Данные!J60),"")</f>
        <v>1</v>
      </c>
      <c r="H59" s="100">
        <f>IFERROR(IF(Данные!M60/Данные!L60&gt;=1,1,Данные!M60/Данные!L60),"")</f>
        <v>0.97945205479452058</v>
      </c>
      <c r="I59" s="100">
        <f>IFERROR(IF(Данные!O60/Данные!N60&gt;=1,1,Данные!O60/Данные!N60),"")</f>
        <v>1</v>
      </c>
      <c r="J59" s="106">
        <f t="shared" si="13"/>
        <v>0.99598312402756384</v>
      </c>
      <c r="K59" s="108">
        <f>IFERROR(IF(Данные!Q60/Данные!P60&gt;=1.06,1,Данные!Q60/Данные!P60),"")</f>
        <v>1</v>
      </c>
      <c r="L59" s="100">
        <f>IFERROR(IF(Данные!S60/Данные!R60&gt;=0.944,1,Данные!S60/Данные!R60),"")</f>
        <v>1</v>
      </c>
      <c r="M59" s="106">
        <f t="shared" si="14"/>
        <v>1</v>
      </c>
      <c r="N59" s="108">
        <f>IFERROR(IF(Данные!U60/Данные!T60&gt;=1,1,Данные!U60/Данные!T60),"")</f>
        <v>1</v>
      </c>
      <c r="O59" s="100">
        <f>IFERROR(IF(Данные!W60/Данные!V60&gt;=1,1,Данные!W60/Данные!V60),"")</f>
        <v>1</v>
      </c>
      <c r="P59" s="100">
        <f>IFERROR(IF(Данные!Y60/Данные!X60&gt;=1,1,Данные!Y60/Данные!X60),"")</f>
        <v>1</v>
      </c>
      <c r="Q59" s="106">
        <f t="shared" si="15"/>
        <v>1</v>
      </c>
      <c r="R59" s="117">
        <f t="shared" si="16"/>
        <v>0.97632833411768649</v>
      </c>
      <c r="T59" t="s">
        <v>25</v>
      </c>
      <c r="U59" s="100">
        <f t="shared" si="17"/>
        <v>1.9840138614372685E-3</v>
      </c>
      <c r="V59" s="100">
        <f t="shared" si="18"/>
        <v>7.2844426598035055E-6</v>
      </c>
      <c r="W59" s="100">
        <f t="shared" si="19"/>
        <v>1.7397368758941673E-3</v>
      </c>
      <c r="X59" s="100">
        <f t="shared" si="20"/>
        <v>2.1127197866587828E-9</v>
      </c>
      <c r="Y59" s="100">
        <f t="shared" si="21"/>
        <v>5.4981306815498406E-4</v>
      </c>
      <c r="Z59" s="100">
        <f t="shared" si="22"/>
        <v>6.2845570134837221E-5</v>
      </c>
      <c r="AA59" s="100">
        <f t="shared" si="23"/>
        <v>3.6020638400578942E-6</v>
      </c>
      <c r="AB59" s="100">
        <f t="shared" si="24"/>
        <v>0</v>
      </c>
      <c r="AC59" s="100">
        <f t="shared" si="25"/>
        <v>1.6842982802651957E-3</v>
      </c>
      <c r="AD59" s="100">
        <f t="shared" si="26"/>
        <v>4.0035725627666486E-5</v>
      </c>
      <c r="AE59" s="100">
        <f t="shared" si="27"/>
        <v>1.9115947161376411E-6</v>
      </c>
      <c r="AF59" s="100">
        <f t="shared" si="28"/>
        <v>9.8802641034365733E-5</v>
      </c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x14ac:dyDescent="0.35">
      <c r="A60" s="112" t="s">
        <v>28</v>
      </c>
      <c r="B60" s="100">
        <f>IFERROR(IF(Данные!C61/Данные!B61&gt;=1,1,Данные!C61/Данные!B61),"")</f>
        <v>0.75699558173784964</v>
      </c>
      <c r="C60" s="100">
        <f>IFERROR(IF(Данные!E61/Данные!D61&gt;=1,1,Данные!E61/Данные!D61),"")</f>
        <v>0.75278865755056235</v>
      </c>
      <c r="D60" s="100">
        <f>IFERROR(IF(Данные!G61/Данные!F61&gt;=1,1,Данные!G61/Данные!F61),"")</f>
        <v>1</v>
      </c>
      <c r="E60" s="100">
        <f>IFERROR(IF(Данные!I61/Данные!H61&gt;=1,1,Данные!I61/Данные!H61),"")</f>
        <v>1</v>
      </c>
      <c r="F60" s="106">
        <f t="shared" si="12"/>
        <v>0.91166549372736894</v>
      </c>
      <c r="G60" s="108">
        <f>IFERROR(IF(Данные!K61/Данные!J61&gt;=1,1,Данные!K61/Данные!J61),"")</f>
        <v>1</v>
      </c>
      <c r="H60" s="100">
        <f>IFERROR(IF(Данные!M61/Данные!L61&gt;=1,1,Данные!M61/Данные!L61),"")</f>
        <v>1</v>
      </c>
      <c r="I60" s="100">
        <f>IFERROR(IF(Данные!O61/Данные!N61&gt;=1,1,Данные!O61/Данные!N61),"")</f>
        <v>1</v>
      </c>
      <c r="J60" s="106">
        <f t="shared" si="13"/>
        <v>1</v>
      </c>
      <c r="K60" s="108">
        <f>IFERROR(IF(Данные!Q61/Данные!P61&gt;=1.06,1,Данные!Q61/Данные!P61),"")</f>
        <v>1</v>
      </c>
      <c r="L60" s="100">
        <f>IFERROR(IF(Данные!S61/Данные!R61&gt;=0.944,1,Данные!S61/Данные!R61),"")</f>
        <v>0.93177425589485896</v>
      </c>
      <c r="M60" s="106">
        <f t="shared" si="14"/>
        <v>0.98132477038792176</v>
      </c>
      <c r="N60" s="108">
        <f>IFERROR(IF(Данные!U61/Данные!T61&gt;=1,1,Данные!U61/Данные!T61),"")</f>
        <v>1</v>
      </c>
      <c r="O60" s="100">
        <f>IFERROR(IF(Данные!W61/Данные!V61&gt;=1,1,Данные!W61/Данные!V61),"")</f>
        <v>1</v>
      </c>
      <c r="P60" s="100">
        <f>IFERROR(IF(Данные!Y61/Данные!X61&gt;=1,1,Данные!Y61/Данные!X61),"")</f>
        <v>1</v>
      </c>
      <c r="Q60" s="106">
        <f t="shared" si="15"/>
        <v>1</v>
      </c>
      <c r="R60" s="117">
        <f t="shared" si="16"/>
        <v>0.97324756602882267</v>
      </c>
      <c r="T60" t="s">
        <v>28</v>
      </c>
      <c r="U60" s="100">
        <f t="shared" si="17"/>
        <v>9.0370333122807714E-4</v>
      </c>
      <c r="V60" s="100">
        <f t="shared" si="18"/>
        <v>2.5523887008079392E-5</v>
      </c>
      <c r="W60" s="100">
        <f t="shared" si="19"/>
        <v>1.7397368758941673E-3</v>
      </c>
      <c r="X60" s="100">
        <f t="shared" si="20"/>
        <v>2.1127197866587828E-9</v>
      </c>
      <c r="Y60" s="100">
        <f t="shared" si="21"/>
        <v>5.4981306815498406E-4</v>
      </c>
      <c r="Z60" s="100">
        <f t="shared" si="22"/>
        <v>8.1085210711824335E-4</v>
      </c>
      <c r="AA60" s="100">
        <f t="shared" si="23"/>
        <v>3.6020638400578942E-6</v>
      </c>
      <c r="AB60" s="100">
        <f t="shared" si="24"/>
        <v>0</v>
      </c>
      <c r="AC60" s="100">
        <f t="shared" si="25"/>
        <v>7.3905363326649668E-4</v>
      </c>
      <c r="AD60" s="100">
        <f t="shared" si="26"/>
        <v>4.0035725627666486E-5</v>
      </c>
      <c r="AE60" s="100">
        <f t="shared" si="27"/>
        <v>1.9115947161376411E-6</v>
      </c>
      <c r="AF60" s="100">
        <f t="shared" si="28"/>
        <v>9.8802641034365733E-5</v>
      </c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x14ac:dyDescent="0.35">
      <c r="A61" s="112" t="s">
        <v>45</v>
      </c>
      <c r="B61" s="100">
        <f>IFERROR(IF(Данные!C62/Данные!B62&gt;=1,1,Данные!C62/Данные!B62),"")</f>
        <v>0.72870662460567825</v>
      </c>
      <c r="C61" s="100">
        <f>IFERROR(IF(Данные!E62/Данные!D62&gt;=1,1,Данные!E62/Данные!D62),"")</f>
        <v>0.79434178170574343</v>
      </c>
      <c r="D61" s="100">
        <f>IFERROR(IF(Данные!G62/Данные!F62&gt;=1,1,Данные!G62/Данные!F62),"")</f>
        <v>1</v>
      </c>
      <c r="E61" s="100">
        <f>IFERROR(IF(Данные!I62/Данные!H62&gt;=1,1,Данные!I62/Данные!H62),"")</f>
        <v>1</v>
      </c>
      <c r="F61" s="106">
        <f t="shared" si="12"/>
        <v>0.91054362677346146</v>
      </c>
      <c r="G61" s="108">
        <f>IFERROR(IF(Данные!K62/Данные!J62&gt;=1,1,Данные!K62/Данные!J62),"")</f>
        <v>0.99842271293375395</v>
      </c>
      <c r="H61" s="100">
        <f>IFERROR(IF(Данные!M62/Данные!L62&gt;=1,1,Данные!M62/Данные!L62),"")</f>
        <v>0.98870056497175141</v>
      </c>
      <c r="I61" s="100">
        <f>IFERROR(IF(Данные!O62/Данные!N62&gt;=1,1,Данные!O62/Данные!N62),"")</f>
        <v>1</v>
      </c>
      <c r="J61" s="106">
        <f t="shared" si="13"/>
        <v>0.997477881505209</v>
      </c>
      <c r="K61" s="108">
        <f>IFERROR(IF(Данные!Q62/Данные!P62&gt;=1.06,1,Данные!Q62/Данные!P62),"")</f>
        <v>1</v>
      </c>
      <c r="L61" s="100">
        <f>IFERROR(IF(Данные!S62/Данные!R62&gt;=0.944,1,Данные!S62/Данные!R62),"")</f>
        <v>0.92021276595744683</v>
      </c>
      <c r="M61" s="106">
        <f t="shared" si="14"/>
        <v>0.9781600782021368</v>
      </c>
      <c r="N61" s="108">
        <f>IFERROR(IF(Данные!U62/Данные!T62&gt;=1,1,Данные!U62/Данные!T62),"")</f>
        <v>1</v>
      </c>
      <c r="O61" s="100">
        <f>IFERROR(IF(Данные!W62/Данные!V62&gt;=1,1,Данные!W62/Данные!V62),"")</f>
        <v>1</v>
      </c>
      <c r="P61" s="100">
        <f>IFERROR(IF(Данные!Y62/Данные!X62&gt;=1,1,Данные!Y62/Данные!X62),"")</f>
        <v>1</v>
      </c>
      <c r="Q61" s="106">
        <f t="shared" si="15"/>
        <v>1</v>
      </c>
      <c r="R61" s="117">
        <f t="shared" si="16"/>
        <v>0.97154539662020167</v>
      </c>
      <c r="T61" t="s">
        <v>45</v>
      </c>
      <c r="U61" s="100">
        <f t="shared" si="17"/>
        <v>3.40479438242093E-3</v>
      </c>
      <c r="V61" s="100">
        <f t="shared" si="18"/>
        <v>1.3323235173719984E-3</v>
      </c>
      <c r="W61" s="100">
        <f t="shared" si="19"/>
        <v>1.7397368758941673E-3</v>
      </c>
      <c r="X61" s="100">
        <f t="shared" si="20"/>
        <v>2.1127197866587828E-9</v>
      </c>
      <c r="Y61" s="100">
        <f t="shared" si="21"/>
        <v>4.7833215482068073E-4</v>
      </c>
      <c r="Z61" s="100">
        <f t="shared" si="22"/>
        <v>2.9501600568219809E-4</v>
      </c>
      <c r="AA61" s="100">
        <f t="shared" si="23"/>
        <v>3.6020638400578942E-6</v>
      </c>
      <c r="AB61" s="100">
        <f t="shared" si="24"/>
        <v>0</v>
      </c>
      <c r="AC61" s="100">
        <f t="shared" si="25"/>
        <v>1.5013323976334697E-3</v>
      </c>
      <c r="AD61" s="100">
        <f t="shared" si="26"/>
        <v>4.0035725627666486E-5</v>
      </c>
      <c r="AE61" s="100">
        <f t="shared" si="27"/>
        <v>1.9115947161376411E-6</v>
      </c>
      <c r="AF61" s="100">
        <f t="shared" si="28"/>
        <v>9.8802641034365733E-5</v>
      </c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x14ac:dyDescent="0.35">
      <c r="A62" s="112" t="s">
        <v>34</v>
      </c>
      <c r="B62" s="100">
        <f>IFERROR(IF(Данные!C63/Данные!B63&gt;=1,1,Данные!C63/Данные!B63),"")</f>
        <v>0.77568740955137494</v>
      </c>
      <c r="C62" s="100">
        <f>IFERROR(IF(Данные!E63/Данные!D63&gt;=1,1,Данные!E63/Данные!D63),"")</f>
        <v>0.74245704009591051</v>
      </c>
      <c r="D62" s="100">
        <f>IFERROR(IF(Данные!G63/Данные!F63&gt;=1,1,Данные!G63/Данные!F63),"")</f>
        <v>0.98019801980198018</v>
      </c>
      <c r="E62" s="100">
        <f>IFERROR(IF(Данные!I63/Данные!H63&gt;=1,1,Данные!I63/Данные!H63),"")</f>
        <v>1</v>
      </c>
      <c r="F62" s="106">
        <f t="shared" si="12"/>
        <v>0.91234521786330558</v>
      </c>
      <c r="G62" s="108">
        <f>IFERROR(IF(Данные!K63/Данные!J63&gt;=1,1,Данные!K63/Данные!J63),"")</f>
        <v>1</v>
      </c>
      <c r="H62" s="100">
        <f>IFERROR(IF(Данные!M63/Данные!L63&gt;=1,1,Данные!M63/Данные!L63),"")</f>
        <v>1</v>
      </c>
      <c r="I62" s="100">
        <f>IFERROR(IF(Данные!O63/Данные!N63&gt;=1,1,Данные!O63/Данные!N63),"")</f>
        <v>1</v>
      </c>
      <c r="J62" s="106">
        <f t="shared" si="13"/>
        <v>1</v>
      </c>
      <c r="K62" s="108">
        <f>IFERROR(IF(Данные!Q63/Данные!P63&gt;=1.06,1,Данные!Q63/Данные!P63),"")</f>
        <v>1</v>
      </c>
      <c r="L62" s="100">
        <f>IFERROR(IF(Данные!S63/Данные!R63&gt;=0.944,1,Данные!S63/Данные!R63),"")</f>
        <v>1</v>
      </c>
      <c r="M62" s="106">
        <f t="shared" si="14"/>
        <v>1</v>
      </c>
      <c r="N62" s="108">
        <f>IFERROR(IF(Данные!U63/Данные!T63&gt;=1,1,Данные!U63/Данные!T63),"")</f>
        <v>1</v>
      </c>
      <c r="O62" s="100">
        <f>IFERROR(IF(Данные!W63/Данные!V63&gt;=1,1,Данные!W63/Данные!V63),"")</f>
        <v>1</v>
      </c>
      <c r="P62" s="100">
        <f>IFERROR(IF(Данные!Y63/Данные!X63&gt;=1,1,Данные!Y63/Данные!X63),"")</f>
        <v>1</v>
      </c>
      <c r="Q62" s="106">
        <f t="shared" si="15"/>
        <v>1</v>
      </c>
      <c r="R62" s="117">
        <f t="shared" si="16"/>
        <v>0.97808630446582634</v>
      </c>
      <c r="T62" t="s">
        <v>34</v>
      </c>
      <c r="U62" s="100">
        <f t="shared" si="17"/>
        <v>1.2927305719824235E-4</v>
      </c>
      <c r="V62" s="100">
        <f t="shared" si="18"/>
        <v>2.3665928828760685E-4</v>
      </c>
      <c r="W62" s="100">
        <f t="shared" si="19"/>
        <v>4.7996804214519916E-4</v>
      </c>
      <c r="X62" s="100">
        <f t="shared" si="20"/>
        <v>2.1127197866587828E-9</v>
      </c>
      <c r="Y62" s="100">
        <f t="shared" si="21"/>
        <v>5.4981306815498406E-4</v>
      </c>
      <c r="Z62" s="100">
        <f t="shared" si="22"/>
        <v>8.1085210711824335E-4</v>
      </c>
      <c r="AA62" s="100">
        <f t="shared" si="23"/>
        <v>3.6020638400578942E-6</v>
      </c>
      <c r="AB62" s="100">
        <f t="shared" si="24"/>
        <v>0</v>
      </c>
      <c r="AC62" s="100">
        <f t="shared" si="25"/>
        <v>1.6842982802651957E-3</v>
      </c>
      <c r="AD62" s="100">
        <f t="shared" si="26"/>
        <v>4.0035725627666486E-5</v>
      </c>
      <c r="AE62" s="100">
        <f t="shared" si="27"/>
        <v>1.9115947161376411E-6</v>
      </c>
      <c r="AF62" s="100">
        <f t="shared" si="28"/>
        <v>9.8802641034365733E-5</v>
      </c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x14ac:dyDescent="0.35">
      <c r="A63" s="112" t="s">
        <v>84</v>
      </c>
      <c r="B63" s="100">
        <f>IFERROR(IF(Данные!C64/Данные!B64&gt;=1,1,Данные!C64/Данные!B64),"")</f>
        <v>0.85356200527704496</v>
      </c>
      <c r="C63" s="100">
        <f>IFERROR(IF(Данные!E64/Данные!D64&gt;=1,1,Данные!E64/Данные!D64),"")</f>
        <v>0.69036799999999998</v>
      </c>
      <c r="D63" s="100">
        <f>IFERROR(IF(Данные!G64/Данные!F64&gt;=1,1,Данные!G64/Данные!F64),"")</f>
        <v>0.67504187604690113</v>
      </c>
      <c r="E63" s="100">
        <f>IFERROR(IF(Данные!I64/Данные!H64&gt;=1,1,Данные!I64/Данные!H64),"")</f>
        <v>1</v>
      </c>
      <c r="F63" s="106">
        <f t="shared" si="12"/>
        <v>0.88822524189034158</v>
      </c>
      <c r="G63" s="108">
        <f>IFERROR(IF(Данные!K64/Данные!J64&gt;=1,1,Данные!K64/Данные!J64),"")</f>
        <v>0.96049382716049381</v>
      </c>
      <c r="H63" s="100">
        <f>IFERROR(IF(Данные!M64/Данные!L64&gt;=1,1,Данные!M64/Данные!L64),"")</f>
        <v>0.93431635388739942</v>
      </c>
      <c r="I63" s="100">
        <f>IFERROR(IF(Данные!O64/Данные!N64&gt;=1,1,Данные!O64/Данные!N64),"")</f>
        <v>1</v>
      </c>
      <c r="J63" s="106">
        <f t="shared" si="13"/>
        <v>0.97931457004784161</v>
      </c>
      <c r="K63" s="108">
        <f>IFERROR(IF(Данные!Q64/Данные!P64&gt;=1.06,1,Данные!Q64/Данные!P64),"")</f>
        <v>1</v>
      </c>
      <c r="L63" s="100">
        <f>IFERROR(IF(Данные!S64/Данные!R64&gt;=0.944,1,Данные!S64/Данные!R64),"")</f>
        <v>1</v>
      </c>
      <c r="M63" s="106">
        <f t="shared" si="14"/>
        <v>1</v>
      </c>
      <c r="N63" s="108">
        <f>IFERROR(IF(Данные!U64/Данные!T64&gt;=1,1,Данные!U64/Данные!T64),"")</f>
        <v>1</v>
      </c>
      <c r="O63" s="100">
        <f>IFERROR(IF(Данные!W64/Данные!V64&gt;=1,1,Данные!W64/Данные!V64),"")</f>
        <v>1</v>
      </c>
      <c r="P63" s="100">
        <f>IFERROR(IF(Данные!Y64/Данные!X64&gt;=1,1,Данные!Y64/Данные!X64),"")</f>
        <v>1</v>
      </c>
      <c r="Q63" s="106">
        <f t="shared" si="15"/>
        <v>1</v>
      </c>
      <c r="R63" s="117">
        <f t="shared" si="16"/>
        <v>0.9668849529845458</v>
      </c>
      <c r="T63" t="s">
        <v>84</v>
      </c>
      <c r="U63" s="100">
        <f t="shared" si="17"/>
        <v>4.4228837298732632E-3</v>
      </c>
      <c r="V63" s="100">
        <f t="shared" si="18"/>
        <v>4.5525753165877461E-3</v>
      </c>
      <c r="W63" s="100">
        <f t="shared" si="19"/>
        <v>8.0229412963409602E-2</v>
      </c>
      <c r="X63" s="100">
        <f t="shared" si="20"/>
        <v>2.1127197866587828E-9</v>
      </c>
      <c r="Y63" s="100">
        <f t="shared" si="21"/>
        <v>2.5786192620186012E-4</v>
      </c>
      <c r="Z63" s="100">
        <f t="shared" si="22"/>
        <v>1.384448741509448E-3</v>
      </c>
      <c r="AA63" s="100">
        <f t="shared" si="23"/>
        <v>3.6020638400578942E-6</v>
      </c>
      <c r="AB63" s="100">
        <f t="shared" si="24"/>
        <v>0</v>
      </c>
      <c r="AC63" s="100">
        <f t="shared" si="25"/>
        <v>1.6842982802651957E-3</v>
      </c>
      <c r="AD63" s="100">
        <f t="shared" si="26"/>
        <v>4.0035725627666486E-5</v>
      </c>
      <c r="AE63" s="100">
        <f t="shared" si="27"/>
        <v>1.9115947161376411E-6</v>
      </c>
      <c r="AF63" s="100">
        <f t="shared" si="28"/>
        <v>9.8802641034365733E-5</v>
      </c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x14ac:dyDescent="0.35">
      <c r="A64" s="112" t="s">
        <v>85</v>
      </c>
      <c r="B64" s="100">
        <f>IFERROR(IF(Данные!C65/Данные!B65&gt;=1,1,Данные!C65/Данные!B65),"")</f>
        <v>0.90025252525252519</v>
      </c>
      <c r="C64" s="100">
        <f>IFERROR(IF(Данные!E65/Данные!D65&gt;=1,1,Данные!E65/Данные!D65),"")</f>
        <v>0.79509739586930994</v>
      </c>
      <c r="D64" s="100">
        <f>IFERROR(IF(Данные!G65/Данные!F65&gt;=1,1,Данные!G65/Данные!F65),"")</f>
        <v>0.47928994082840237</v>
      </c>
      <c r="E64" s="100">
        <f>IFERROR(IF(Данные!I65/Данные!H65&gt;=1,1,Данные!I65/Данные!H65),"")</f>
        <v>1</v>
      </c>
      <c r="F64" s="106">
        <f t="shared" si="12"/>
        <v>0.88999325897298709</v>
      </c>
      <c r="G64" s="108">
        <f>IFERROR(IF(Данные!K65/Данные!J65&gt;=1,1,Данные!K65/Данные!J65),"")</f>
        <v>0.8925619834710744</v>
      </c>
      <c r="H64" s="100">
        <f>IFERROR(IF(Данные!M65/Данные!L65&gt;=1,1,Данные!M65/Данные!L65),"")</f>
        <v>0.8314606741573034</v>
      </c>
      <c r="I64" s="100">
        <f>IFERROR(IF(Данные!O65/Данные!N65&gt;=1,1,Данные!O65/Данные!N65),"")</f>
        <v>1</v>
      </c>
      <c r="J64" s="106">
        <f t="shared" si="13"/>
        <v>0.94571773420605287</v>
      </c>
      <c r="K64" s="108">
        <f>IFERROR(IF(Данные!Q65/Данные!P65&gt;=1.06,1,Данные!Q65/Данные!P65),"")</f>
        <v>1</v>
      </c>
      <c r="L64" s="100">
        <f>IFERROR(IF(Данные!S65/Данные!R65&gt;=0.944,1,Данные!S65/Данные!R65),"")</f>
        <v>1</v>
      </c>
      <c r="M64" s="106">
        <f t="shared" si="14"/>
        <v>1</v>
      </c>
      <c r="N64" s="108">
        <f>IFERROR(IF(Данные!U65/Данные!T65&gt;=1,1,Данные!U65/Данные!T65),"")</f>
        <v>1</v>
      </c>
      <c r="O64" s="100">
        <f>IFERROR(IF(Данные!W65/Данные!V65&gt;=1,1,Данные!W65/Данные!V65),"")</f>
        <v>1</v>
      </c>
      <c r="P64" s="100">
        <f>IFERROR(IF(Данные!Y65/Данные!X65&gt;=1,1,Данные!Y65/Данные!X65),"")</f>
        <v>1</v>
      </c>
      <c r="Q64" s="106">
        <f t="shared" si="15"/>
        <v>1</v>
      </c>
      <c r="R64" s="117">
        <f t="shared" si="16"/>
        <v>0.95892774829476002</v>
      </c>
      <c r="T64" t="s">
        <v>85</v>
      </c>
      <c r="U64" s="100">
        <f t="shared" si="17"/>
        <v>1.2813172476287809E-2</v>
      </c>
      <c r="V64" s="100">
        <f t="shared" si="18"/>
        <v>1.3880558259943773E-3</v>
      </c>
      <c r="W64" s="100">
        <f t="shared" si="19"/>
        <v>0.22944090996757724</v>
      </c>
      <c r="X64" s="100">
        <f t="shared" si="20"/>
        <v>2.1127197866587828E-9</v>
      </c>
      <c r="Y64" s="100">
        <f t="shared" si="21"/>
        <v>7.054307244299631E-3</v>
      </c>
      <c r="Z64" s="100">
        <f t="shared" si="22"/>
        <v>1.9617885113414536E-2</v>
      </c>
      <c r="AA64" s="100">
        <f t="shared" si="23"/>
        <v>3.6020638400578942E-6</v>
      </c>
      <c r="AB64" s="100">
        <f t="shared" si="24"/>
        <v>0</v>
      </c>
      <c r="AC64" s="100">
        <f t="shared" si="25"/>
        <v>1.6842982802651957E-3</v>
      </c>
      <c r="AD64" s="100">
        <f t="shared" si="26"/>
        <v>4.0035725627666486E-5</v>
      </c>
      <c r="AE64" s="100">
        <f t="shared" si="27"/>
        <v>1.9115947161376411E-6</v>
      </c>
      <c r="AF64" s="100">
        <f t="shared" si="28"/>
        <v>9.8802641034365733E-5</v>
      </c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x14ac:dyDescent="0.35">
      <c r="A65" s="112" t="s">
        <v>181</v>
      </c>
      <c r="B65" s="100">
        <f>IFERROR(IF(Данные!C66/Данные!B66&gt;=1,1,Данные!C66/Данные!B66),"")</f>
        <v>0.72159090909090895</v>
      </c>
      <c r="C65" s="100">
        <f>IFERROR(IF(Данные!E66/Данные!D66&gt;=1,1,Данные!E66/Данные!D66),"")</f>
        <v>0.73814914801590759</v>
      </c>
      <c r="D65" s="100">
        <f>IFERROR(IF(Данные!G66/Данные!F66&gt;=1,1,Данные!G66/Данные!F66),"")</f>
        <v>0.89753320683111948</v>
      </c>
      <c r="E65" s="100">
        <f>IFERROR(IF(Данные!I66/Данные!H66&gt;=1,1,Данные!I66/Данные!H66),"")</f>
        <v>1</v>
      </c>
      <c r="F65" s="106">
        <f t="shared" si="12"/>
        <v>0.88971919039501568</v>
      </c>
      <c r="G65" s="108">
        <f>IFERROR(IF(Данные!K66/Данные!J66&gt;=1,1,Данные!K66/Данные!J66),"")</f>
        <v>0.87834549878345503</v>
      </c>
      <c r="H65" s="100">
        <f>IFERROR(IF(Данные!M66/Данные!L66&gt;=1,1,Данные!M66/Данные!L66),"")</f>
        <v>0.94920634920634916</v>
      </c>
      <c r="I65" s="100">
        <f>IFERROR(IF(Данные!O66/Данные!N66&gt;=1,1,Данные!O66/Данные!N66),"")</f>
        <v>1</v>
      </c>
      <c r="J65" s="106">
        <f t="shared" si="13"/>
        <v>0.96591251146579826</v>
      </c>
      <c r="K65" s="108">
        <f>IFERROR(IF(Данные!Q66/Данные!P66&gt;=1.06,1,Данные!Q66/Данные!P66),"")</f>
        <v>1</v>
      </c>
      <c r="L65" s="100">
        <f>IFERROR(IF(Данные!S66/Данные!R66&gt;=0.944,1,Данные!S66/Данные!R66),"")</f>
        <v>1</v>
      </c>
      <c r="M65" s="106">
        <f t="shared" si="14"/>
        <v>1</v>
      </c>
      <c r="N65" s="108">
        <f>IFERROR(IF(Данные!U66/Данные!T66&gt;=1,1,Данные!U66/Данные!T66),"")</f>
        <v>1</v>
      </c>
      <c r="O65" s="100">
        <f>IFERROR(IF(Данные!W66/Данные!V66&gt;=1,1,Данные!W66/Данные!V66),"")</f>
        <v>1</v>
      </c>
      <c r="P65" s="100">
        <f>IFERROR(IF(Данные!Y66/Данные!X66&gt;=1,1,Данные!Y66/Данные!X66),"")</f>
        <v>1</v>
      </c>
      <c r="Q65" s="106">
        <f t="shared" si="15"/>
        <v>1</v>
      </c>
      <c r="R65" s="117">
        <f t="shared" si="16"/>
        <v>0.96390792546520343</v>
      </c>
      <c r="T65" t="s">
        <v>181</v>
      </c>
      <c r="U65" s="100">
        <f t="shared" si="17"/>
        <v>4.2858405562140808E-3</v>
      </c>
      <c r="V65" s="100">
        <f t="shared" si="18"/>
        <v>3.8776015880133961E-4</v>
      </c>
      <c r="W65" s="100">
        <f t="shared" si="19"/>
        <v>3.6913693062415025E-3</v>
      </c>
      <c r="X65" s="100">
        <f t="shared" si="20"/>
        <v>2.1127197866587828E-9</v>
      </c>
      <c r="Y65" s="100">
        <f t="shared" si="21"/>
        <v>9.6444986029907889E-3</v>
      </c>
      <c r="Z65" s="100">
        <f t="shared" si="22"/>
        <v>4.9810141700077065E-4</v>
      </c>
      <c r="AA65" s="100">
        <f t="shared" si="23"/>
        <v>3.6020638400578942E-6</v>
      </c>
      <c r="AB65" s="100">
        <f t="shared" si="24"/>
        <v>0</v>
      </c>
      <c r="AC65" s="100">
        <f t="shared" si="25"/>
        <v>1.6842982802651957E-3</v>
      </c>
      <c r="AD65" s="100">
        <f t="shared" si="26"/>
        <v>4.0035725627666486E-5</v>
      </c>
      <c r="AE65" s="100">
        <f t="shared" si="27"/>
        <v>1.9115947161376411E-6</v>
      </c>
      <c r="AF65" s="100">
        <f t="shared" si="28"/>
        <v>9.8802641034365733E-5</v>
      </c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x14ac:dyDescent="0.35">
      <c r="A66" s="112" t="s">
        <v>24</v>
      </c>
      <c r="B66" s="100">
        <f>IFERROR(IF(Данные!C67/Данные!B67&gt;=1,1,Данные!C67/Данные!B67),"")</f>
        <v>0.80189959294436908</v>
      </c>
      <c r="C66" s="100">
        <f>IFERROR(IF(Данные!E67/Данные!D67&gt;=1,1,Данные!E67/Данные!D67),"")</f>
        <v>0.7483922053342088</v>
      </c>
      <c r="D66" s="100">
        <f>IFERROR(IF(Данные!G67/Данные!F67&gt;=1,1,Данные!G67/Данные!F67),"")</f>
        <v>1</v>
      </c>
      <c r="E66" s="100">
        <f>IFERROR(IF(Данные!I67/Данные!H67&gt;=1,1,Данные!I67/Данные!H67),"")</f>
        <v>1</v>
      </c>
      <c r="F66" s="106">
        <f t="shared" si="12"/>
        <v>0.92146538706646641</v>
      </c>
      <c r="G66" s="108">
        <f>IFERROR(IF(Данные!K67/Данные!J67&gt;=1,1,Данные!K67/Данные!J67),"")</f>
        <v>1</v>
      </c>
      <c r="H66" s="100">
        <f>IFERROR(IF(Данные!M67/Данные!L67&gt;=1,1,Данные!M67/Данные!L67),"")</f>
        <v>1</v>
      </c>
      <c r="I66" s="100">
        <f>IFERROR(IF(Данные!O67/Данные!N67&gt;=1,1,Данные!O67/Данные!N67),"")</f>
        <v>1</v>
      </c>
      <c r="J66" s="106">
        <f t="shared" si="13"/>
        <v>1</v>
      </c>
      <c r="K66" s="108">
        <f>IFERROR(IF(Данные!Q67/Данные!P67&gt;=1.06,1,Данные!Q67/Данные!P67),"")</f>
        <v>1</v>
      </c>
      <c r="L66" s="100">
        <f>IFERROR(IF(Данные!S67/Данные!R67&gt;=0.944,1,Данные!S67/Данные!R67),"")</f>
        <v>1</v>
      </c>
      <c r="M66" s="106">
        <f t="shared" si="14"/>
        <v>1</v>
      </c>
      <c r="N66" s="108">
        <f>IFERROR(IF(Данные!U67/Данные!T67&gt;=1,1,Данные!U67/Данные!T67),"")</f>
        <v>1</v>
      </c>
      <c r="O66" s="100">
        <f>IFERROR(IF(Данные!W67/Данные!V67&gt;=1,1,Данные!W67/Данные!V67),"")</f>
        <v>1</v>
      </c>
      <c r="P66" s="100">
        <f>IFERROR(IF(Данные!Y67/Данные!X67&gt;=1,1,Данные!Y67/Данные!X67),"")</f>
        <v>1</v>
      </c>
      <c r="Q66" s="106">
        <f t="shared" si="15"/>
        <v>1</v>
      </c>
      <c r="R66" s="117">
        <f t="shared" si="16"/>
        <v>0.9803663467666166</v>
      </c>
      <c r="T66" t="s">
        <v>24</v>
      </c>
      <c r="U66" s="100">
        <f t="shared" si="17"/>
        <v>2.2029542425798924E-4</v>
      </c>
      <c r="V66" s="100">
        <f t="shared" si="18"/>
        <v>8.9275461781755441E-5</v>
      </c>
      <c r="W66" s="100">
        <f t="shared" si="19"/>
        <v>1.7397368758941673E-3</v>
      </c>
      <c r="X66" s="100">
        <f t="shared" si="20"/>
        <v>2.1127197866587828E-9</v>
      </c>
      <c r="Y66" s="100">
        <f t="shared" si="21"/>
        <v>5.4981306815498406E-4</v>
      </c>
      <c r="Z66" s="100">
        <f t="shared" si="22"/>
        <v>8.1085210711824335E-4</v>
      </c>
      <c r="AA66" s="100">
        <f t="shared" si="23"/>
        <v>3.6020638400578942E-6</v>
      </c>
      <c r="AB66" s="100">
        <f t="shared" si="24"/>
        <v>0</v>
      </c>
      <c r="AC66" s="100">
        <f t="shared" si="25"/>
        <v>1.6842982802651957E-3</v>
      </c>
      <c r="AD66" s="100">
        <f t="shared" si="26"/>
        <v>4.0035725627666486E-5</v>
      </c>
      <c r="AE66" s="100">
        <f t="shared" si="27"/>
        <v>1.9115947161376411E-6</v>
      </c>
      <c r="AF66" s="100">
        <f t="shared" si="28"/>
        <v>9.8802641034365733E-5</v>
      </c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x14ac:dyDescent="0.35">
      <c r="A67" s="112" t="s">
        <v>87</v>
      </c>
      <c r="B67" s="100">
        <f>IFERROR(IF(Данные!C68/Данные!B68&gt;=1,1,Данные!C68/Данные!B68),"")</f>
        <v>0.81531531531531531</v>
      </c>
      <c r="C67" s="100">
        <f>IFERROR(IF(Данные!E68/Данные!D68&gt;=1,1,Данные!E68/Данные!D68),"")</f>
        <v>0.97127881964431784</v>
      </c>
      <c r="D67" s="100">
        <f>IFERROR(IF(Данные!G68/Данные!F68&gt;=1,1,Данные!G68/Данные!F68),"")</f>
        <v>1</v>
      </c>
      <c r="E67" s="100">
        <f>IFERROR(IF(Данные!I68/Данные!H68&gt;=1,1,Данные!I68/Данные!H68),"")</f>
        <v>1</v>
      </c>
      <c r="F67" s="106">
        <f t="shared" si="12"/>
        <v>0.9535976341150606</v>
      </c>
      <c r="G67" s="108">
        <f>IFERROR(IF(Данные!K68/Данные!J68&gt;=1,1,Данные!K68/Данные!J68),"")</f>
        <v>0.8896551724137931</v>
      </c>
      <c r="H67" s="100">
        <f>IFERROR(IF(Данные!M68/Данные!L68&gt;=1,1,Данные!M68/Данные!L68),"")</f>
        <v>0.8754863813229572</v>
      </c>
      <c r="I67" s="100">
        <f>IFERROR(IF(Данные!O68/Данные!N68&gt;=1,1,Данные!O68/Данные!N68),"")</f>
        <v>1</v>
      </c>
      <c r="J67" s="106">
        <f t="shared" si="13"/>
        <v>0.95374700053385841</v>
      </c>
      <c r="K67" s="108">
        <f>IFERROR(IF(Данные!Q68/Данные!P68&gt;=1.06,1,Данные!Q68/Данные!P68),"")</f>
        <v>1</v>
      </c>
      <c r="L67" s="100">
        <f>IFERROR(IF(Данные!S68/Данные!R68&gt;=0.944,1,Данные!S68/Данные!R68),"")</f>
        <v>1</v>
      </c>
      <c r="M67" s="106">
        <f t="shared" si="14"/>
        <v>1</v>
      </c>
      <c r="N67" s="108">
        <f>IFERROR(IF(Данные!U68/Данные!T68&gt;=1,1,Данные!U68/Данные!T68),"")</f>
        <v>1</v>
      </c>
      <c r="O67" s="100">
        <f>IFERROR(IF(Данные!W68/Данные!V68&gt;=1,1,Данные!W68/Данные!V68),"")</f>
        <v>1</v>
      </c>
      <c r="P67" s="100">
        <f>IFERROR(IF(Данные!Y68/Данные!X68&gt;=1,1,Данные!Y68/Данные!X68),"")</f>
        <v>1</v>
      </c>
      <c r="Q67" s="106">
        <f t="shared" si="15"/>
        <v>1</v>
      </c>
      <c r="R67" s="117">
        <f t="shared" si="16"/>
        <v>0.97683615866222973</v>
      </c>
      <c r="T67" t="s">
        <v>87</v>
      </c>
      <c r="U67" s="100">
        <f t="shared" si="17"/>
        <v>7.9851878879360402E-4</v>
      </c>
      <c r="V67" s="100">
        <f t="shared" si="18"/>
        <v>4.5555799058531285E-2</v>
      </c>
      <c r="W67" s="100">
        <f t="shared" si="19"/>
        <v>1.7397368758941673E-3</v>
      </c>
      <c r="X67" s="100">
        <f t="shared" si="20"/>
        <v>2.1127197866587828E-9</v>
      </c>
      <c r="Y67" s="100">
        <f t="shared" si="21"/>
        <v>7.5510424713011639E-3</v>
      </c>
      <c r="Z67" s="100">
        <f t="shared" si="22"/>
        <v>9.2233269611825836E-3</v>
      </c>
      <c r="AA67" s="100">
        <f t="shared" si="23"/>
        <v>3.6020638400578942E-6</v>
      </c>
      <c r="AB67" s="100">
        <f t="shared" si="24"/>
        <v>0</v>
      </c>
      <c r="AC67" s="100">
        <f t="shared" si="25"/>
        <v>1.6842982802651957E-3</v>
      </c>
      <c r="AD67" s="100">
        <f t="shared" si="26"/>
        <v>4.0035725627666486E-5</v>
      </c>
      <c r="AE67" s="100">
        <f t="shared" si="27"/>
        <v>1.9115947161376411E-6</v>
      </c>
      <c r="AF67" s="100">
        <f t="shared" si="28"/>
        <v>9.8802641034365733E-5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x14ac:dyDescent="0.35">
      <c r="A68" s="112" t="s">
        <v>88</v>
      </c>
      <c r="B68" s="100">
        <f>IFERROR(IF(Данные!C69/Данные!B69&gt;=1,1,Данные!C69/Данные!B69),"")</f>
        <v>0.91376451077943621</v>
      </c>
      <c r="C68" s="100">
        <f>IFERROR(IF(Данные!E69/Данные!D69&gt;=1,1,Данные!E69/Данные!D69),"")</f>
        <v>0.9386047636319671</v>
      </c>
      <c r="D68" s="100">
        <f>IFERROR(IF(Данные!G69/Данные!F69&gt;=1,1,Данные!G69/Данные!F69),"")</f>
        <v>1</v>
      </c>
      <c r="E68" s="100">
        <f>IFERROR(IF(Данные!I69/Данные!H69&gt;=1,1,Данные!I69/Данные!H69),"")</f>
        <v>1</v>
      </c>
      <c r="F68" s="106">
        <f t="shared" si="12"/>
        <v>0.97208271637807098</v>
      </c>
      <c r="G68" s="108">
        <f>IFERROR(IF(Данные!K69/Данные!J69&gt;=1,1,Данные!K69/Данные!J69),"")</f>
        <v>0.71971496437054627</v>
      </c>
      <c r="H68" s="100">
        <f>IFERROR(IF(Данные!M69/Данные!L69&gt;=1,1,Данные!M69/Данные!L69),"")</f>
        <v>0.80800000000000005</v>
      </c>
      <c r="I68" s="100">
        <f>IFERROR(IF(Данные!O69/Данные!N69&gt;=1,1,Данные!O69/Данные!N69),"")</f>
        <v>1</v>
      </c>
      <c r="J68" s="106">
        <f t="shared" si="13"/>
        <v>0.90680779166299996</v>
      </c>
      <c r="K68" s="108">
        <f>IFERROR(IF(Данные!Q69/Данные!P69&gt;=1.06,1,Данные!Q69/Данные!P69),"")</f>
        <v>1</v>
      </c>
      <c r="L68" s="100">
        <f>IFERROR(IF(Данные!S69/Данные!R69&gt;=0.944,1,Данные!S69/Данные!R69),"")</f>
        <v>1</v>
      </c>
      <c r="M68" s="106">
        <f t="shared" si="14"/>
        <v>1</v>
      </c>
      <c r="N68" s="108">
        <f>IFERROR(IF(Данные!U69/Данные!T69&gt;=1,1,Данные!U69/Данные!T69),"")</f>
        <v>1</v>
      </c>
      <c r="O68" s="100">
        <f>IFERROR(IF(Данные!W69/Данные!V69&gt;=1,1,Данные!W69/Данные!V69),"")</f>
        <v>1</v>
      </c>
      <c r="P68" s="100">
        <f>IFERROR(IF(Данные!Y69/Данные!X69&gt;=1,1,Данные!Y69/Данные!X69),"")</f>
        <v>1</v>
      </c>
      <c r="Q68" s="106">
        <f t="shared" si="15"/>
        <v>1</v>
      </c>
      <c r="R68" s="117">
        <f t="shared" si="16"/>
        <v>0.96972262701026768</v>
      </c>
      <c r="T68" t="s">
        <v>88</v>
      </c>
      <c r="U68" s="100">
        <f t="shared" ref="U68:U87" si="29">IFERROR((B68-AVERAGE(B$4:B$87))^2,"")</f>
        <v>1.6054732326087336E-2</v>
      </c>
      <c r="V68" s="100">
        <f t="shared" ref="V68:V87" si="30">IFERROR((C68-AVERAGE(C$4:C$87))^2,"")</f>
        <v>3.267561971905409E-2</v>
      </c>
      <c r="W68" s="100">
        <f t="shared" ref="W68:W87" si="31">IFERROR((D68-AVERAGE(D$4:D$87))^2,"")</f>
        <v>1.7397368758941673E-3</v>
      </c>
      <c r="X68" s="100">
        <f t="shared" ref="X68:X87" si="32">IFERROR((E68-AVERAGE(E$4:E$87))^2,"")</f>
        <v>2.1127197866587828E-9</v>
      </c>
      <c r="Y68" s="100">
        <f t="shared" ref="Y68:Y87" si="33">IFERROR((G68-AVERAGE(G$4:G$87))^2,"")</f>
        <v>6.5965215068374883E-2</v>
      </c>
      <c r="Z68" s="100">
        <f t="shared" ref="Z68:Z87" si="34">IFERROR((H68-AVERAGE(H$4:H$87))^2,"")</f>
        <v>2.6740273546093221E-2</v>
      </c>
      <c r="AA68" s="100">
        <f t="shared" ref="AA68:AA87" si="35">IFERROR((I68-AVERAGE(I$4:I$87))^2,"")</f>
        <v>3.6020638400578942E-6</v>
      </c>
      <c r="AB68" s="100">
        <f t="shared" ref="AB68:AB87" si="36">IFERROR((K68-AVERAGE(K$4:K$87))^2,"")</f>
        <v>0</v>
      </c>
      <c r="AC68" s="100">
        <f t="shared" ref="AC68:AC87" si="37">IFERROR((L68-AVERAGE(L$4:L$87))^2,"")</f>
        <v>1.6842982802651957E-3</v>
      </c>
      <c r="AD68" s="100">
        <f t="shared" ref="AD68:AD87" si="38">IFERROR((N68-AVERAGE(N$4:N$87))^2,"")</f>
        <v>4.0035725627666486E-5</v>
      </c>
      <c r="AE68" s="100">
        <f t="shared" ref="AE68:AE87" si="39">IFERROR((O68-AVERAGE(O$4:O$87))^2,"")</f>
        <v>1.9115947161376411E-6</v>
      </c>
      <c r="AF68" s="100">
        <f t="shared" ref="AF68:AF87" si="40">IFERROR((P68-AVERAGE(P$4:P$87))^2,"")</f>
        <v>9.8802641034365733E-5</v>
      </c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x14ac:dyDescent="0.35">
      <c r="A69" s="112" t="s">
        <v>89</v>
      </c>
      <c r="B69" s="100">
        <f>IFERROR(IF(Данные!C70/Данные!B70&gt;=1,1,Данные!C70/Данные!B70),"")</f>
        <v>0.78560939794419982</v>
      </c>
      <c r="C69" s="100">
        <f>IFERROR(IF(Данные!E70/Данные!D70&gt;=1,1,Данные!E70/Данные!D70),"")</f>
        <v>0.68939175554914967</v>
      </c>
      <c r="D69" s="100">
        <f>IFERROR(IF(Данные!G70/Данные!F70&gt;=1,1,Данные!G70/Данные!F70),"")</f>
        <v>1</v>
      </c>
      <c r="E69" s="100">
        <f>IFERROR(IF(Данные!I70/Данные!H70&gt;=1,1,Данные!I70/Данные!H70),"")</f>
        <v>1</v>
      </c>
      <c r="F69" s="106">
        <f t="shared" ref="F69:F87" si="41">IF(SUMPRODUCT(B69:E69,$B$90:$E$90)&gt;=1,1,SUMPRODUCT(B69:E69,$B$90:$E$90))</f>
        <v>0.9100170230326815</v>
      </c>
      <c r="G69" s="108">
        <f>IFERROR(IF(Данные!K70/Данные!J70&gt;=1,1,Данные!K70/Данные!J70),"")</f>
        <v>1</v>
      </c>
      <c r="H69" s="100">
        <f>IFERROR(IF(Данные!M70/Данные!L70&gt;=1,1,Данные!M70/Данные!L70),"")</f>
        <v>1</v>
      </c>
      <c r="I69" s="100">
        <f>IFERROR(IF(Данные!O70/Данные!N70&gt;=1,1,Данные!O70/Данные!N70),"")</f>
        <v>1</v>
      </c>
      <c r="J69" s="106">
        <f t="shared" ref="J69:J87" si="42">IF(SUMPRODUCT(G69:I69,$G$90:$I$90)&gt;=1,1,SUMPRODUCT(G69:I69,$G$90:$I$90))</f>
        <v>1</v>
      </c>
      <c r="K69" s="108">
        <f>IFERROR(IF(Данные!Q70/Данные!P70&gt;=1.06,1,Данные!Q70/Данные!P70),"")</f>
        <v>1</v>
      </c>
      <c r="L69" s="100">
        <f>IFERROR(IF(Данные!S70/Данные!R70&gt;=0.944,1,Данные!S70/Данные!R70),"")</f>
        <v>0.89481268011527382</v>
      </c>
      <c r="M69" s="106">
        <f t="shared" ref="M69:M87" si="43">IF(SUMPRODUCT(K69:L69,$K$90:$L$90)&gt;=1,1,SUMPRODUCT(K69:L69,$K$90:$L$90))</f>
        <v>0.97120738840020415</v>
      </c>
      <c r="N69" s="108">
        <f>IFERROR(IF(Данные!U70/Данные!T70&gt;=1,1,Данные!U70/Данные!T70),"")</f>
        <v>1</v>
      </c>
      <c r="O69" s="100">
        <f>IFERROR(IF(Данные!W70/Данные!V70&gt;=1,1,Данные!W70/Данные!V70),"")</f>
        <v>1</v>
      </c>
      <c r="P69" s="100">
        <f>IFERROR(IF(Данные!Y70/Данные!X70&gt;=1,1,Данные!Y70/Данные!X70),"")</f>
        <v>1</v>
      </c>
      <c r="Q69" s="106">
        <f t="shared" ref="Q69:Q87" si="44">IF(SUMPRODUCT(N69:P69,$N$90:$P$90)&gt;=1,1,SUMPRODUCT(N69:P69,$N$90:$P$90))</f>
        <v>1</v>
      </c>
      <c r="R69" s="117">
        <f t="shared" ref="R69:R87" si="45">AVERAGE(Q69,M69,J69,F69)</f>
        <v>0.97030610285822139</v>
      </c>
      <c r="T69" t="s">
        <v>89</v>
      </c>
      <c r="U69" s="100">
        <f t="shared" si="29"/>
        <v>2.0962482443994493E-6</v>
      </c>
      <c r="V69" s="100">
        <f t="shared" si="30"/>
        <v>4.685268213452172E-3</v>
      </c>
      <c r="W69" s="100">
        <f t="shared" si="31"/>
        <v>1.7397368758941673E-3</v>
      </c>
      <c r="X69" s="100">
        <f t="shared" si="32"/>
        <v>2.1127197866587828E-9</v>
      </c>
      <c r="Y69" s="100">
        <f t="shared" si="33"/>
        <v>5.4981306815498406E-4</v>
      </c>
      <c r="Z69" s="100">
        <f t="shared" si="34"/>
        <v>8.1085210711824335E-4</v>
      </c>
      <c r="AA69" s="100">
        <f t="shared" si="35"/>
        <v>3.6020638400578942E-6</v>
      </c>
      <c r="AB69" s="100">
        <f t="shared" si="36"/>
        <v>0</v>
      </c>
      <c r="AC69" s="100">
        <f t="shared" si="37"/>
        <v>4.1148525765131909E-3</v>
      </c>
      <c r="AD69" s="100">
        <f t="shared" si="38"/>
        <v>4.0035725627666486E-5</v>
      </c>
      <c r="AE69" s="100">
        <f t="shared" si="39"/>
        <v>1.9115947161376411E-6</v>
      </c>
      <c r="AF69" s="100">
        <f t="shared" si="40"/>
        <v>9.8802641034365733E-5</v>
      </c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x14ac:dyDescent="0.35">
      <c r="A70" s="112" t="s">
        <v>39</v>
      </c>
      <c r="B70" s="100">
        <f>IFERROR(IF(Данные!C71/Данные!B71&gt;=1,1,Данные!C71/Данные!B71),"")</f>
        <v>0.7870090634441087</v>
      </c>
      <c r="C70" s="100">
        <f>IFERROR(IF(Данные!E71/Данные!D71&gt;=1,1,Данные!E71/Данные!D71),"")</f>
        <v>0.81444367657221839</v>
      </c>
      <c r="D70" s="100">
        <f>IFERROR(IF(Данные!G71/Данные!F71&gt;=1,1,Данные!G71/Данные!F71),"")</f>
        <v>1</v>
      </c>
      <c r="E70" s="100">
        <f>IFERROR(IF(Данные!I71/Данные!H71&gt;=1,1,Данные!I71/Данные!H71),"")</f>
        <v>1</v>
      </c>
      <c r="F70" s="106">
        <f t="shared" si="41"/>
        <v>0.92662964577758489</v>
      </c>
      <c r="G70" s="108">
        <f>IFERROR(IF(Данные!K71/Данные!J71&gt;=1,1,Данные!K71/Данные!J71),"")</f>
        <v>1</v>
      </c>
      <c r="H70" s="100">
        <f>IFERROR(IF(Данные!M71/Данные!L71&gt;=1,1,Данные!M71/Данные!L71),"")</f>
        <v>0.97329585382993677</v>
      </c>
      <c r="I70" s="100">
        <f>IFERROR(IF(Данные!O71/Данные!N71&gt;=1,1,Данные!O71/Данные!N71),"")</f>
        <v>1</v>
      </c>
      <c r="J70" s="106">
        <f t="shared" si="42"/>
        <v>0.99477966083507241</v>
      </c>
      <c r="K70" s="108">
        <f>IFERROR(IF(Данные!Q71/Данные!P71&gt;=1.06,1,Данные!Q71/Данные!P71),"")</f>
        <v>1</v>
      </c>
      <c r="L70" s="100">
        <f>IFERROR(IF(Данные!S71/Данные!R71&gt;=0.944,1,Данные!S71/Данные!R71),"")</f>
        <v>1</v>
      </c>
      <c r="M70" s="106">
        <f t="shared" si="43"/>
        <v>1</v>
      </c>
      <c r="N70" s="108">
        <f>IFERROR(IF(Данные!U71/Данные!T71&gt;=1,1,Данные!U71/Данные!T71),"")</f>
        <v>1</v>
      </c>
      <c r="O70" s="100">
        <f>IFERROR(IF(Данные!W71/Данные!V71&gt;=1,1,Данные!W71/Данные!V71),"")</f>
        <v>1</v>
      </c>
      <c r="P70" s="100">
        <f>IFERROR(IF(Данные!Y71/Данные!X71&gt;=1,1,Данные!Y71/Данные!X71),"")</f>
        <v>1</v>
      </c>
      <c r="Q70" s="106">
        <f t="shared" si="44"/>
        <v>1</v>
      </c>
      <c r="R70" s="117">
        <f t="shared" si="45"/>
        <v>0.9803523266531643</v>
      </c>
      <c r="T70" t="s">
        <v>39</v>
      </c>
      <c r="U70" s="100">
        <f t="shared" si="29"/>
        <v>2.3210346377657543E-9</v>
      </c>
      <c r="V70" s="100">
        <f t="shared" si="30"/>
        <v>3.2038885080144823E-3</v>
      </c>
      <c r="W70" s="100">
        <f t="shared" si="31"/>
        <v>1.7397368758941673E-3</v>
      </c>
      <c r="X70" s="100">
        <f t="shared" si="32"/>
        <v>2.1127197866587828E-9</v>
      </c>
      <c r="Y70" s="100">
        <f t="shared" si="33"/>
        <v>5.4981306815498406E-4</v>
      </c>
      <c r="Z70" s="100">
        <f t="shared" si="34"/>
        <v>3.1375704067449001E-6</v>
      </c>
      <c r="AA70" s="100">
        <f t="shared" si="35"/>
        <v>3.6020638400578942E-6</v>
      </c>
      <c r="AB70" s="100">
        <f t="shared" si="36"/>
        <v>0</v>
      </c>
      <c r="AC70" s="100">
        <f t="shared" si="37"/>
        <v>1.6842982802651957E-3</v>
      </c>
      <c r="AD70" s="100">
        <f t="shared" si="38"/>
        <v>4.0035725627666486E-5</v>
      </c>
      <c r="AE70" s="100">
        <f t="shared" si="39"/>
        <v>1.9115947161376411E-6</v>
      </c>
      <c r="AF70" s="100">
        <f t="shared" si="40"/>
        <v>9.8802641034365733E-5</v>
      </c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x14ac:dyDescent="0.35">
      <c r="A71" s="112" t="s">
        <v>44</v>
      </c>
      <c r="B71" s="100">
        <f>IFERROR(IF(Данные!C72/Данные!B72&gt;=1,1,Данные!C72/Данные!B72),"")</f>
        <v>0.79886685552407932</v>
      </c>
      <c r="C71" s="100">
        <f>IFERROR(IF(Данные!E72/Данные!D72&gt;=1,1,Данные!E72/Данные!D72),"")</f>
        <v>0.65620377094596416</v>
      </c>
      <c r="D71" s="100">
        <f>IFERROR(IF(Данные!G72/Данные!F72&gt;=1,1,Данные!G72/Данные!F72),"")</f>
        <v>1</v>
      </c>
      <c r="E71" s="100">
        <f>IFERROR(IF(Данные!I72/Данные!H72&gt;=1,1,Данные!I72/Данные!H72),"")</f>
        <v>1</v>
      </c>
      <c r="F71" s="106">
        <f t="shared" si="41"/>
        <v>0.90875634327499122</v>
      </c>
      <c r="G71" s="108">
        <f>IFERROR(IF(Данные!K72/Данные!J72&gt;=1,1,Данные!K72/Данные!J72),"")</f>
        <v>1</v>
      </c>
      <c r="H71" s="100">
        <f>IFERROR(IF(Данные!M72/Данные!L72&gt;=1,1,Данные!M72/Данные!L72),"")</f>
        <v>0.97774244833068358</v>
      </c>
      <c r="I71" s="100">
        <f>IFERROR(IF(Данные!O72/Данные!N72&gt;=1,1,Данные!O72/Данные!N72),"")</f>
        <v>1</v>
      </c>
      <c r="J71" s="106">
        <f t="shared" si="42"/>
        <v>0.99564891654072096</v>
      </c>
      <c r="K71" s="108">
        <f>IFERROR(IF(Данные!Q72/Данные!P72&gt;=1.06,1,Данные!Q72/Данные!P72),"")</f>
        <v>1</v>
      </c>
      <c r="L71" s="100">
        <f>IFERROR(IF(Данные!S72/Данные!R72&gt;=0.944,1,Данные!S72/Данные!R72),"")</f>
        <v>0.93527728573375124</v>
      </c>
      <c r="M71" s="106">
        <f t="shared" si="43"/>
        <v>0.98228364430622528</v>
      </c>
      <c r="N71" s="108">
        <f>IFERROR(IF(Данные!U72/Данные!T72&gt;=1,1,Данные!U72/Данные!T72),"")</f>
        <v>1</v>
      </c>
      <c r="O71" s="100">
        <f>IFERROR(IF(Данные!W72/Данные!V72&gt;=1,1,Данные!W72/Данные!V72),"")</f>
        <v>1</v>
      </c>
      <c r="P71" s="100">
        <f>IFERROR(IF(Данные!Y72/Данные!X72&gt;=1,1,Данные!Y72/Данные!X72),"")</f>
        <v>1</v>
      </c>
      <c r="Q71" s="106">
        <f t="shared" si="44"/>
        <v>1</v>
      </c>
      <c r="R71" s="117">
        <f t="shared" si="45"/>
        <v>0.97167222603048442</v>
      </c>
      <c r="T71" t="s">
        <v>44</v>
      </c>
      <c r="U71" s="100">
        <f t="shared" si="29"/>
        <v>1.3946700556495813E-4</v>
      </c>
      <c r="V71" s="100">
        <f t="shared" si="30"/>
        <v>1.0330080518346184E-2</v>
      </c>
      <c r="W71" s="100">
        <f t="shared" si="31"/>
        <v>1.7397368758941673E-3</v>
      </c>
      <c r="X71" s="100">
        <f t="shared" si="32"/>
        <v>2.1127197866587828E-9</v>
      </c>
      <c r="Y71" s="100">
        <f t="shared" si="33"/>
        <v>5.4981306815498406E-4</v>
      </c>
      <c r="Z71" s="100">
        <f t="shared" si="34"/>
        <v>3.8662446221087333E-5</v>
      </c>
      <c r="AA71" s="100">
        <f t="shared" si="35"/>
        <v>3.6020638400578942E-6</v>
      </c>
      <c r="AB71" s="100">
        <f t="shared" si="36"/>
        <v>0</v>
      </c>
      <c r="AC71" s="100">
        <f t="shared" si="37"/>
        <v>5.608613294982251E-4</v>
      </c>
      <c r="AD71" s="100">
        <f t="shared" si="38"/>
        <v>4.0035725627666486E-5</v>
      </c>
      <c r="AE71" s="100">
        <f t="shared" si="39"/>
        <v>1.9115947161376411E-6</v>
      </c>
      <c r="AF71" s="100">
        <f t="shared" si="40"/>
        <v>9.8802641034365733E-5</v>
      </c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x14ac:dyDescent="0.35">
      <c r="A72" s="112" t="s">
        <v>58</v>
      </c>
      <c r="B72" s="100">
        <f>IFERROR(IF(Данные!C73/Данные!B73&gt;=1,1,Данные!C73/Данные!B73),"")</f>
        <v>0.77858176555716352</v>
      </c>
      <c r="C72" s="100">
        <f>IFERROR(IF(Данные!E73/Данные!D73&gt;=1,1,Данные!E73/Данные!D73),"")</f>
        <v>0.67045604758757438</v>
      </c>
      <c r="D72" s="100">
        <f>IFERROR(IF(Данные!G73/Данные!F73&gt;=1,1,Данные!G73/Данные!F73),"")</f>
        <v>1</v>
      </c>
      <c r="E72" s="100">
        <f>IFERROR(IF(Данные!I73/Данные!H73&gt;=1,1,Данные!I73/Данные!H73),"")</f>
        <v>1</v>
      </c>
      <c r="F72" s="106">
        <f t="shared" si="41"/>
        <v>0.90592710698069157</v>
      </c>
      <c r="G72" s="108">
        <f>IFERROR(IF(Данные!K73/Данные!J73&gt;=1,1,Данные!K73/Данные!J73),"")</f>
        <v>0.95516717325227962</v>
      </c>
      <c r="H72" s="100">
        <f>IFERROR(IF(Данные!M73/Данные!L73&gt;=1,1,Данные!M73/Данные!L73),"")</f>
        <v>1</v>
      </c>
      <c r="I72" s="100">
        <f>IFERROR(IF(Данные!O73/Данные!N73&gt;=1,1,Данные!O73/Данные!N73),"")</f>
        <v>1</v>
      </c>
      <c r="J72" s="106">
        <f t="shared" si="42"/>
        <v>0.99109717454236912</v>
      </c>
      <c r="K72" s="108">
        <f>IFERROR(IF(Данные!Q73/Данные!P73&gt;=1.06,1,Данные!Q73/Данные!P73),"")</f>
        <v>1</v>
      </c>
      <c r="L72" s="100">
        <f>IFERROR(IF(Данные!S73/Данные!R73&gt;=0.944,1,Данные!S73/Данные!R73),"")</f>
        <v>0.94012153549725808</v>
      </c>
      <c r="M72" s="106">
        <f t="shared" si="43"/>
        <v>0.98360964635747927</v>
      </c>
      <c r="N72" s="108">
        <f>IFERROR(IF(Данные!U73/Данные!T73&gt;=1,1,Данные!U73/Данные!T73),"")</f>
        <v>1</v>
      </c>
      <c r="O72" s="100">
        <f>IFERROR(IF(Данные!W73/Данные!V73&gt;=1,1,Данные!W73/Данные!V73),"")</f>
        <v>1</v>
      </c>
      <c r="P72" s="100">
        <f>IFERROR(IF(Данные!Y73/Данные!X73&gt;=1,1,Данные!Y73/Данные!X73),"")</f>
        <v>1</v>
      </c>
      <c r="Q72" s="106">
        <f t="shared" si="44"/>
        <v>1</v>
      </c>
      <c r="R72" s="117">
        <f t="shared" si="45"/>
        <v>0.97015848197013499</v>
      </c>
      <c r="T72" t="s">
        <v>58</v>
      </c>
      <c r="U72" s="100">
        <f t="shared" si="29"/>
        <v>7.1833676548715706E-5</v>
      </c>
      <c r="V72" s="100">
        <f t="shared" si="30"/>
        <v>7.6360905206897464E-3</v>
      </c>
      <c r="W72" s="100">
        <f t="shared" si="31"/>
        <v>1.7397368758941673E-3</v>
      </c>
      <c r="X72" s="100">
        <f t="shared" si="32"/>
        <v>2.1127197866587828E-9</v>
      </c>
      <c r="Y72" s="100">
        <f t="shared" si="33"/>
        <v>4.5730683489056048E-4</v>
      </c>
      <c r="Z72" s="100">
        <f t="shared" si="34"/>
        <v>8.1085210711824335E-4</v>
      </c>
      <c r="AA72" s="100">
        <f t="shared" si="35"/>
        <v>3.6020638400578942E-6</v>
      </c>
      <c r="AB72" s="100">
        <f t="shared" si="36"/>
        <v>0</v>
      </c>
      <c r="AC72" s="100">
        <f t="shared" si="37"/>
        <v>3.5488008819068437E-4</v>
      </c>
      <c r="AD72" s="100">
        <f t="shared" si="38"/>
        <v>4.0035725627666486E-5</v>
      </c>
      <c r="AE72" s="100">
        <f t="shared" si="39"/>
        <v>1.9115947161376411E-6</v>
      </c>
      <c r="AF72" s="100">
        <f t="shared" si="40"/>
        <v>9.8802641034365733E-5</v>
      </c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x14ac:dyDescent="0.35">
      <c r="A73" s="112" t="s">
        <v>90</v>
      </c>
      <c r="B73" s="100">
        <f>IFERROR(IF(Данные!C74/Данные!B74&gt;=1,1,Данные!C74/Данные!B74),"")</f>
        <v>0.76041666666666663</v>
      </c>
      <c r="C73" s="100">
        <f>IFERROR(IF(Данные!E74/Данные!D74&gt;=1,1,Данные!E74/Данные!D74),"")</f>
        <v>0.66463312157574539</v>
      </c>
      <c r="D73" s="100">
        <f>IFERROR(IF(Данные!G74/Данные!F74&gt;=1,1,Данные!G74/Данные!F74),"")</f>
        <v>1</v>
      </c>
      <c r="E73" s="100">
        <f>IFERROR(IF(Данные!I74/Данные!H74&gt;=1,1,Данные!I74/Данные!H74),"")</f>
        <v>1</v>
      </c>
      <c r="F73" s="106">
        <f t="shared" si="41"/>
        <v>0.90097257377829343</v>
      </c>
      <c r="G73" s="108">
        <f>IFERROR(IF(Данные!K74/Данные!J74&gt;=1,1,Данные!K74/Данные!J74),"")</f>
        <v>1</v>
      </c>
      <c r="H73" s="100">
        <f>IFERROR(IF(Данные!M74/Данные!L74&gt;=1,1,Данные!M74/Данные!L74),"")</f>
        <v>1</v>
      </c>
      <c r="I73" s="100">
        <f>IFERROR(IF(Данные!O74/Данные!N74&gt;=1,1,Данные!O74/Данные!N74),"")</f>
        <v>1</v>
      </c>
      <c r="J73" s="106">
        <f t="shared" si="42"/>
        <v>1</v>
      </c>
      <c r="K73" s="108">
        <f>IFERROR(IF(Данные!Q74/Данные!P74&gt;=1.06,1,Данные!Q74/Данные!P74),"")</f>
        <v>1</v>
      </c>
      <c r="L73" s="100">
        <f>IFERROR(IF(Данные!S74/Данные!R74&gt;=0.944,1,Данные!S74/Данные!R74),"")</f>
        <v>0.93531625156781939</v>
      </c>
      <c r="M73" s="106">
        <f t="shared" si="43"/>
        <v>0.98229431030786141</v>
      </c>
      <c r="N73" s="108">
        <f>IFERROR(IF(Данные!U74/Данные!T74&gt;=1,1,Данные!U74/Данные!T74),"")</f>
        <v>1</v>
      </c>
      <c r="O73" s="100">
        <f>IFERROR(IF(Данные!W74/Данные!V74&gt;=1,1,Данные!W74/Данные!V74),"")</f>
        <v>1</v>
      </c>
      <c r="P73" s="100">
        <f>IFERROR(IF(Данные!Y74/Данные!X74&gt;=1,1,Данные!Y74/Данные!X74),"")</f>
        <v>1</v>
      </c>
      <c r="Q73" s="106">
        <f t="shared" si="44"/>
        <v>1</v>
      </c>
      <c r="R73" s="117">
        <f t="shared" si="45"/>
        <v>0.97081672102153882</v>
      </c>
      <c r="T73" t="s">
        <v>90</v>
      </c>
      <c r="U73" s="100">
        <f t="shared" si="29"/>
        <v>7.0972017744476727E-4</v>
      </c>
      <c r="V73" s="100">
        <f t="shared" si="30"/>
        <v>8.6876665883201688E-3</v>
      </c>
      <c r="W73" s="100">
        <f t="shared" si="31"/>
        <v>1.7397368758941673E-3</v>
      </c>
      <c r="X73" s="100">
        <f t="shared" si="32"/>
        <v>2.1127197866587828E-9</v>
      </c>
      <c r="Y73" s="100">
        <f t="shared" si="33"/>
        <v>5.4981306815498406E-4</v>
      </c>
      <c r="Z73" s="100">
        <f t="shared" si="34"/>
        <v>8.1085210711824335E-4</v>
      </c>
      <c r="AA73" s="100">
        <f t="shared" si="35"/>
        <v>3.6020638400578942E-6</v>
      </c>
      <c r="AB73" s="100">
        <f t="shared" si="36"/>
        <v>0</v>
      </c>
      <c r="AC73" s="100">
        <f t="shared" si="37"/>
        <v>5.5901723024288929E-4</v>
      </c>
      <c r="AD73" s="100">
        <f t="shared" si="38"/>
        <v>4.0035725627666486E-5</v>
      </c>
      <c r="AE73" s="100">
        <f t="shared" si="39"/>
        <v>1.9115947161376411E-6</v>
      </c>
      <c r="AF73" s="100">
        <f t="shared" si="40"/>
        <v>9.8802641034365733E-5</v>
      </c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x14ac:dyDescent="0.35">
      <c r="A74" s="112" t="s">
        <v>22</v>
      </c>
      <c r="B74" s="100">
        <f>IFERROR(IF(Данные!C75/Данные!B75&gt;=1,1,Данные!C75/Данные!B75),"")</f>
        <v>0.76601671309192199</v>
      </c>
      <c r="C74" s="100">
        <f>IFERROR(IF(Данные!E75/Данные!D75&gt;=1,1,Данные!E75/Данные!D75),"")</f>
        <v>0.79499037302287079</v>
      </c>
      <c r="D74" s="100">
        <f>IFERROR(IF(Данные!G75/Данные!F75&gt;=1,1,Данные!G75/Данные!F75),"")</f>
        <v>0.98019801980198018</v>
      </c>
      <c r="E74" s="100">
        <f>IFERROR(IF(Данные!I75/Данные!H75&gt;=1,1,Данные!I75/Данные!H75),"")</f>
        <v>1</v>
      </c>
      <c r="F74" s="106">
        <f t="shared" si="41"/>
        <v>0.9169543514527676</v>
      </c>
      <c r="G74" s="108">
        <f>IFERROR(IF(Данные!K75/Данные!J75&gt;=1,1,Данные!K75/Данные!J75),"")</f>
        <v>1</v>
      </c>
      <c r="H74" s="100">
        <f>IFERROR(IF(Данные!M75/Данные!L75&gt;=1,1,Данные!M75/Данные!L75),"")</f>
        <v>0.87836990595611286</v>
      </c>
      <c r="I74" s="100">
        <f>IFERROR(IF(Данные!O75/Данные!N75&gt;=1,1,Данные!O75/Данные!N75),"")</f>
        <v>1</v>
      </c>
      <c r="J74" s="106">
        <f t="shared" si="42"/>
        <v>0.97622278055521816</v>
      </c>
      <c r="K74" s="108">
        <f>IFERROR(IF(Данные!Q75/Данные!P75&gt;=1.06,1,Данные!Q75/Данные!P75),"")</f>
        <v>1</v>
      </c>
      <c r="L74" s="100">
        <f>IFERROR(IF(Данные!S75/Данные!R75&gt;=0.944,1,Данные!S75/Данные!R75),"")</f>
        <v>0.92989761092150169</v>
      </c>
      <c r="M74" s="106">
        <f t="shared" si="43"/>
        <v>0.98081108195201705</v>
      </c>
      <c r="N74" s="108">
        <f>IFERROR(IF(Данные!U75/Данные!T75&gt;=1,1,Данные!U75/Данные!T75),"")</f>
        <v>1</v>
      </c>
      <c r="O74" s="100">
        <f>IFERROR(IF(Данные!W75/Данные!V75&gt;=1,1,Данные!W75/Данные!V75),"")</f>
        <v>1</v>
      </c>
      <c r="P74" s="100">
        <f>IFERROR(IF(Данные!Y75/Данные!X75&gt;=1,1,Данные!Y75/Данные!X75),"")</f>
        <v>1</v>
      </c>
      <c r="Q74" s="106">
        <f t="shared" si="44"/>
        <v>1</v>
      </c>
      <c r="R74" s="117">
        <f t="shared" si="45"/>
        <v>0.96849705349000081</v>
      </c>
      <c r="T74" t="s">
        <v>22</v>
      </c>
      <c r="U74" s="100">
        <f t="shared" si="29"/>
        <v>4.4270379619703237E-4</v>
      </c>
      <c r="V74" s="100">
        <f t="shared" si="30"/>
        <v>1.3800926605770673E-3</v>
      </c>
      <c r="W74" s="100">
        <f t="shared" si="31"/>
        <v>4.7996804214519916E-4</v>
      </c>
      <c r="X74" s="100">
        <f t="shared" si="32"/>
        <v>2.1127197866587828E-9</v>
      </c>
      <c r="Y74" s="100">
        <f t="shared" si="33"/>
        <v>5.4981306815498406E-4</v>
      </c>
      <c r="Z74" s="100">
        <f t="shared" si="34"/>
        <v>8.6777849118069086E-3</v>
      </c>
      <c r="AA74" s="100">
        <f t="shared" si="35"/>
        <v>3.6020638400578942E-6</v>
      </c>
      <c r="AB74" s="100">
        <f t="shared" si="36"/>
        <v>0</v>
      </c>
      <c r="AC74" s="100">
        <f t="shared" si="37"/>
        <v>8.4461064692609069E-4</v>
      </c>
      <c r="AD74" s="100">
        <f t="shared" si="38"/>
        <v>4.0035725627666486E-5</v>
      </c>
      <c r="AE74" s="100">
        <f t="shared" si="39"/>
        <v>1.9115947161376411E-6</v>
      </c>
      <c r="AF74" s="100">
        <f t="shared" si="40"/>
        <v>9.8802641034365733E-5</v>
      </c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x14ac:dyDescent="0.35">
      <c r="A75" s="112" t="s">
        <v>30</v>
      </c>
      <c r="B75" s="100">
        <f>IFERROR(IF(Данные!C76/Данные!B76&gt;=1,1,Данные!C76/Данные!B76),"")</f>
        <v>0.76462585034013608</v>
      </c>
      <c r="C75" s="100">
        <f>IFERROR(IF(Данные!E76/Данные!D76&gt;=1,1,Данные!E76/Данные!D76),"")</f>
        <v>0.72274168966511509</v>
      </c>
      <c r="D75" s="100">
        <f>IFERROR(IF(Данные!G76/Данные!F76&gt;=1,1,Данные!G76/Данные!F76),"")</f>
        <v>1</v>
      </c>
      <c r="E75" s="100">
        <f>IFERROR(IF(Данные!I76/Данные!H76&gt;=1,1,Данные!I76/Данные!H76),"")</f>
        <v>1</v>
      </c>
      <c r="F75" s="106">
        <f t="shared" si="41"/>
        <v>0.90951411457902842</v>
      </c>
      <c r="G75" s="108">
        <f>IFERROR(IF(Данные!K76/Данные!J76&gt;=1,1,Данные!K76/Данные!J76),"")</f>
        <v>1</v>
      </c>
      <c r="H75" s="100">
        <f>IFERROR(IF(Данные!M76/Данные!L76&gt;=1,1,Данные!M76/Данные!L76),"")</f>
        <v>0.97352690008539711</v>
      </c>
      <c r="I75" s="100">
        <f>IFERROR(IF(Данные!O76/Данные!N76&gt;=1,1,Данные!O76/Данные!N76),"")</f>
        <v>1</v>
      </c>
      <c r="J75" s="106">
        <f t="shared" si="42"/>
        <v>0.9948248275971403</v>
      </c>
      <c r="K75" s="108">
        <f>IFERROR(IF(Данные!Q76/Данные!P76&gt;=1.06,1,Данные!Q76/Данные!P76),"")</f>
        <v>1</v>
      </c>
      <c r="L75" s="100">
        <f>IFERROR(IF(Данные!S76/Данные!R76&gt;=0.944,1,Данные!S76/Данные!R76),"")</f>
        <v>0.92878602425726053</v>
      </c>
      <c r="M75" s="106">
        <f t="shared" si="43"/>
        <v>0.98050681064709089</v>
      </c>
      <c r="N75" s="108">
        <f>IFERROR(IF(Данные!U76/Данные!T76&gt;=1,1,Данные!U76/Данные!T76),"")</f>
        <v>1</v>
      </c>
      <c r="O75" s="100">
        <f>IFERROR(IF(Данные!W76/Данные!V76&gt;=1,1,Данные!W76/Данные!V76),"")</f>
        <v>1</v>
      </c>
      <c r="P75" s="100">
        <f>IFERROR(IF(Данные!Y76/Данные!X76&gt;=1,1,Данные!Y76/Данные!X76),"")</f>
        <v>1</v>
      </c>
      <c r="Q75" s="106">
        <f t="shared" si="44"/>
        <v>1</v>
      </c>
      <c r="R75" s="117">
        <f t="shared" si="45"/>
        <v>0.97121143820581501</v>
      </c>
      <c r="T75" t="s">
        <v>30</v>
      </c>
      <c r="U75" s="100">
        <f t="shared" si="29"/>
        <v>5.031672672619978E-4</v>
      </c>
      <c r="V75" s="100">
        <f t="shared" si="30"/>
        <v>1.2319457655370974E-3</v>
      </c>
      <c r="W75" s="100">
        <f t="shared" si="31"/>
        <v>1.7397368758941673E-3</v>
      </c>
      <c r="X75" s="100">
        <f t="shared" si="32"/>
        <v>2.1127197866587828E-9</v>
      </c>
      <c r="Y75" s="100">
        <f t="shared" si="33"/>
        <v>5.4981306815498406E-4</v>
      </c>
      <c r="Z75" s="100">
        <f t="shared" si="34"/>
        <v>4.0094659459071358E-6</v>
      </c>
      <c r="AA75" s="100">
        <f t="shared" si="35"/>
        <v>3.6020638400578942E-6</v>
      </c>
      <c r="AB75" s="100">
        <f t="shared" si="36"/>
        <v>0</v>
      </c>
      <c r="AC75" s="100">
        <f t="shared" si="37"/>
        <v>9.1045654830821526E-4</v>
      </c>
      <c r="AD75" s="100">
        <f t="shared" si="38"/>
        <v>4.0035725627666486E-5</v>
      </c>
      <c r="AE75" s="100">
        <f t="shared" si="39"/>
        <v>1.9115947161376411E-6</v>
      </c>
      <c r="AF75" s="100">
        <f t="shared" si="40"/>
        <v>9.8802641034365733E-5</v>
      </c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x14ac:dyDescent="0.35">
      <c r="A76" s="112" t="s">
        <v>17</v>
      </c>
      <c r="B76" s="100">
        <f>IFERROR(IF(Данные!C77/Данные!B77&gt;=1,1,Данные!C77/Данные!B77),"")</f>
        <v>0.80579710144927541</v>
      </c>
      <c r="C76" s="100">
        <f>IFERROR(IF(Данные!E77/Данные!D77&gt;=1,1,Данные!E77/Данные!D77),"")</f>
        <v>0.68312184946984178</v>
      </c>
      <c r="D76" s="100">
        <f>IFERROR(IF(Данные!G77/Данные!F77&gt;=1,1,Данные!G77/Данные!F77),"")</f>
        <v>0.86915887850467288</v>
      </c>
      <c r="E76" s="100">
        <f>IFERROR(IF(Данные!I77/Данные!H77&gt;=1,1,Данные!I77/Данные!H77),"")</f>
        <v>1</v>
      </c>
      <c r="F76" s="106">
        <f t="shared" si="41"/>
        <v>0.89871799828297116</v>
      </c>
      <c r="G76" s="108">
        <f>IFERROR(IF(Данные!K77/Данные!J77&gt;=1,1,Данные!K77/Данные!J77),"")</f>
        <v>1</v>
      </c>
      <c r="H76" s="100">
        <f>IFERROR(IF(Данные!M77/Данные!L77&gt;=1,1,Данные!M77/Данные!L77),"")</f>
        <v>1</v>
      </c>
      <c r="I76" s="100">
        <f>IFERROR(IF(Данные!O77/Данные!N77&gt;=1,1,Данные!O77/Данные!N77),"")</f>
        <v>1</v>
      </c>
      <c r="J76" s="106">
        <f t="shared" si="42"/>
        <v>1</v>
      </c>
      <c r="K76" s="108">
        <f>IFERROR(IF(Данные!Q77/Данные!P77&gt;=1.06,1,Данные!Q77/Данные!P77),"")</f>
        <v>1</v>
      </c>
      <c r="L76" s="100">
        <f>IFERROR(IF(Данные!S77/Данные!R77&gt;=0.944,1,Данные!S77/Данные!R77),"")</f>
        <v>0.94115243154883532</v>
      </c>
      <c r="M76" s="106">
        <f t="shared" si="43"/>
        <v>0.98389183046146966</v>
      </c>
      <c r="N76" s="108">
        <f>IFERROR(IF(Данные!U77/Данные!T77&gt;=1,1,Данные!U77/Данные!T77),"")</f>
        <v>1</v>
      </c>
      <c r="O76" s="100">
        <f>IFERROR(IF(Данные!W77/Данные!V77&gt;=1,1,Данные!W77/Данные!V77),"")</f>
        <v>1</v>
      </c>
      <c r="P76" s="100">
        <f>IFERROR(IF(Данные!Y77/Данные!X77&gt;=1,1,Данные!Y77/Данные!X77),"")</f>
        <v>1</v>
      </c>
      <c r="Q76" s="106">
        <f t="shared" si="44"/>
        <v>1</v>
      </c>
      <c r="R76" s="117">
        <f t="shared" si="45"/>
        <v>0.97065245718611015</v>
      </c>
      <c r="T76" t="s">
        <v>17</v>
      </c>
      <c r="U76" s="100">
        <f t="shared" si="29"/>
        <v>3.5118238609409611E-4</v>
      </c>
      <c r="V76" s="100">
        <f t="shared" si="30"/>
        <v>5.5829177774403384E-3</v>
      </c>
      <c r="W76" s="100">
        <f t="shared" si="31"/>
        <v>7.944329517966902E-3</v>
      </c>
      <c r="X76" s="100">
        <f t="shared" si="32"/>
        <v>2.1127197866587828E-9</v>
      </c>
      <c r="Y76" s="100">
        <f t="shared" si="33"/>
        <v>5.4981306815498406E-4</v>
      </c>
      <c r="Z76" s="100">
        <f t="shared" si="34"/>
        <v>8.1085210711824335E-4</v>
      </c>
      <c r="AA76" s="100">
        <f t="shared" si="35"/>
        <v>3.6020638400578942E-6</v>
      </c>
      <c r="AB76" s="100">
        <f t="shared" si="36"/>
        <v>0</v>
      </c>
      <c r="AC76" s="100">
        <f t="shared" si="37"/>
        <v>3.1710225650807226E-4</v>
      </c>
      <c r="AD76" s="100">
        <f t="shared" si="38"/>
        <v>4.0035725627666486E-5</v>
      </c>
      <c r="AE76" s="100">
        <f t="shared" si="39"/>
        <v>1.9115947161376411E-6</v>
      </c>
      <c r="AF76" s="100">
        <f t="shared" si="40"/>
        <v>9.8802641034365733E-5</v>
      </c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x14ac:dyDescent="0.35">
      <c r="A77" s="112" t="s">
        <v>91</v>
      </c>
      <c r="B77" s="100">
        <f>IFERROR(IF(Данные!C78/Данные!B78&gt;=1,1,Данные!C78/Данные!B78),"")</f>
        <v>0.78361669242658427</v>
      </c>
      <c r="C77" s="100">
        <f>IFERROR(IF(Данные!E78/Данные!D78&gt;=1,1,Данные!E78/Данные!D78),"")</f>
        <v>0.73577368491808948</v>
      </c>
      <c r="D77" s="100">
        <f>IFERROR(IF(Данные!G78/Данные!F78&gt;=1,1,Данные!G78/Данные!F78),"")</f>
        <v>1</v>
      </c>
      <c r="E77" s="100">
        <f>IFERROR(IF(Данные!I78/Данные!H78&gt;=1,1,Данные!I78/Данные!H78),"")</f>
        <v>1</v>
      </c>
      <c r="F77" s="106">
        <f t="shared" si="41"/>
        <v>0.91559844579446859</v>
      </c>
      <c r="G77" s="108">
        <f>IFERROR(IF(Данные!K78/Данные!J78&gt;=1,1,Данные!K78/Данные!J78),"")</f>
        <v>0.95661605206073752</v>
      </c>
      <c r="H77" s="100">
        <f>IFERROR(IF(Данные!M78/Данные!L78&gt;=1,1,Данные!M78/Данные!L78),"")</f>
        <v>0.86338028169014081</v>
      </c>
      <c r="I77" s="100">
        <f>IFERROR(IF(Данные!O78/Данные!N78&gt;=1,1,Данные!O78/Данные!N78),"")</f>
        <v>1</v>
      </c>
      <c r="J77" s="106">
        <f t="shared" si="42"/>
        <v>0.96467737982519342</v>
      </c>
      <c r="K77" s="108">
        <f>IFERROR(IF(Данные!Q78/Данные!P78&gt;=1.06,1,Данные!Q78/Данные!P78),"")</f>
        <v>1</v>
      </c>
      <c r="L77" s="100">
        <f>IFERROR(IF(Данные!S78/Данные!R78&gt;=0.944,1,Данные!S78/Данные!R78),"")</f>
        <v>0.94347262714609659</v>
      </c>
      <c r="M77" s="106">
        <f t="shared" si="43"/>
        <v>0.98452693068781549</v>
      </c>
      <c r="N77" s="108">
        <f>IFERROR(IF(Данные!U78/Данные!T78&gt;=1,1,Данные!U78/Данные!T78),"")</f>
        <v>1</v>
      </c>
      <c r="O77" s="100">
        <f>IFERROR(IF(Данные!W78/Данные!V78&gt;=1,1,Данные!W78/Данные!V78),"")</f>
        <v>1</v>
      </c>
      <c r="P77" s="100">
        <f>IFERROR(IF(Данные!Y78/Данные!X78&gt;=1,1,Данные!Y78/Данные!X78),"")</f>
        <v>1</v>
      </c>
      <c r="Q77" s="106">
        <f t="shared" si="44"/>
        <v>1</v>
      </c>
      <c r="R77" s="117">
        <f t="shared" si="45"/>
        <v>0.9662006890768694</v>
      </c>
      <c r="T77" t="s">
        <v>91</v>
      </c>
      <c r="U77" s="100">
        <f t="shared" si="29"/>
        <v>1.1837371468502912E-5</v>
      </c>
      <c r="V77" s="100">
        <f t="shared" si="30"/>
        <v>4.8695644845717361E-4</v>
      </c>
      <c r="W77" s="100">
        <f t="shared" si="31"/>
        <v>1.7397368758941673E-3</v>
      </c>
      <c r="X77" s="100">
        <f t="shared" si="32"/>
        <v>2.1127197866587828E-9</v>
      </c>
      <c r="Y77" s="100">
        <f t="shared" si="33"/>
        <v>3.9743830976313334E-4</v>
      </c>
      <c r="Z77" s="100">
        <f t="shared" si="34"/>
        <v>1.1695179523369655E-2</v>
      </c>
      <c r="AA77" s="100">
        <f t="shared" si="35"/>
        <v>3.6020638400578942E-6</v>
      </c>
      <c r="AB77" s="100">
        <f t="shared" si="36"/>
        <v>0</v>
      </c>
      <c r="AC77" s="100">
        <f t="shared" si="37"/>
        <v>2.3985242329711284E-4</v>
      </c>
      <c r="AD77" s="100">
        <f t="shared" si="38"/>
        <v>4.0035725627666486E-5</v>
      </c>
      <c r="AE77" s="100">
        <f t="shared" si="39"/>
        <v>1.9115947161376411E-6</v>
      </c>
      <c r="AF77" s="100">
        <f t="shared" si="40"/>
        <v>9.8802641034365733E-5</v>
      </c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x14ac:dyDescent="0.35">
      <c r="A78" s="112" t="s">
        <v>92</v>
      </c>
      <c r="B78" s="100">
        <f>IFERROR(IF(Данные!C79/Данные!B79&gt;=1,1,Данные!C79/Данные!B79),"")</f>
        <v>0.85635359116022092</v>
      </c>
      <c r="C78" s="100">
        <f>IFERROR(IF(Данные!E79/Данные!D79&gt;=1,1,Данные!E79/Данные!D79),"")</f>
        <v>0.67575861960980799</v>
      </c>
      <c r="D78" s="100">
        <f>IFERROR(IF(Данные!G79/Данные!F79&gt;=1,1,Данные!G79/Данные!F79),"")</f>
        <v>0.89035916824196604</v>
      </c>
      <c r="E78" s="100">
        <f>IFERROR(IF(Данные!I79/Данные!H79&gt;=1,1,Данные!I79/Данные!H79),"")</f>
        <v>1</v>
      </c>
      <c r="F78" s="106">
        <f t="shared" si="41"/>
        <v>0.91189117484837756</v>
      </c>
      <c r="G78" s="108">
        <f>IFERROR(IF(Данные!K79/Данные!J79&gt;=1,1,Данные!K79/Данные!J79),"")</f>
        <v>0.97512437810945274</v>
      </c>
      <c r="H78" s="100">
        <f>IFERROR(IF(Данные!M79/Данные!L79&gt;=1,1,Данные!M79/Данные!L79),"")</f>
        <v>0.84338433843384342</v>
      </c>
      <c r="I78" s="100">
        <f>IFERROR(IF(Данные!O79/Данные!N79&gt;=1,1,Данные!O79/Данные!N79),"")</f>
        <v>1</v>
      </c>
      <c r="J78" s="106">
        <f t="shared" si="42"/>
        <v>0.96444376507404483</v>
      </c>
      <c r="K78" s="108">
        <f>IFERROR(IF(Данные!Q79/Данные!P79&gt;=1.06,1,Данные!Q79/Данные!P79),"")</f>
        <v>1</v>
      </c>
      <c r="L78" s="100">
        <f>IFERROR(IF(Данные!S79/Данные!R79&gt;=0.944,1,Данные!S79/Данные!R79),"")</f>
        <v>1</v>
      </c>
      <c r="M78" s="106">
        <f t="shared" si="43"/>
        <v>1</v>
      </c>
      <c r="N78" s="108">
        <f>IFERROR(IF(Данные!U79/Данные!T79&gt;=1,1,Данные!U79/Данные!T79),"")</f>
        <v>1</v>
      </c>
      <c r="O78" s="100">
        <f>IFERROR(IF(Данные!W79/Данные!V79&gt;=1,1,Данные!W79/Данные!V79),"")</f>
        <v>1</v>
      </c>
      <c r="P78" s="100">
        <f>IFERROR(IF(Данные!Y79/Данные!X79&gt;=1,1,Данные!Y79/Данные!X79),"")</f>
        <v>1</v>
      </c>
      <c r="Q78" s="106">
        <f t="shared" si="44"/>
        <v>1</v>
      </c>
      <c r="R78" s="117">
        <f t="shared" si="45"/>
        <v>0.96908373498060563</v>
      </c>
      <c r="T78" t="s">
        <v>92</v>
      </c>
      <c r="U78" s="100">
        <f t="shared" si="29"/>
        <v>4.8019842063042563E-3</v>
      </c>
      <c r="V78" s="100">
        <f t="shared" si="30"/>
        <v>6.7374801731444368E-3</v>
      </c>
      <c r="W78" s="100">
        <f t="shared" si="31"/>
        <v>4.6145770959888652E-3</v>
      </c>
      <c r="X78" s="100">
        <f t="shared" si="32"/>
        <v>2.1127197866587828E-9</v>
      </c>
      <c r="Y78" s="100">
        <f t="shared" si="33"/>
        <v>2.0378385617657798E-6</v>
      </c>
      <c r="Z78" s="100">
        <f t="shared" si="34"/>
        <v>1.6419909975329161E-2</v>
      </c>
      <c r="AA78" s="100">
        <f t="shared" si="35"/>
        <v>3.6020638400578942E-6</v>
      </c>
      <c r="AB78" s="100">
        <f t="shared" si="36"/>
        <v>0</v>
      </c>
      <c r="AC78" s="100">
        <f t="shared" si="37"/>
        <v>1.6842982802651957E-3</v>
      </c>
      <c r="AD78" s="100">
        <f t="shared" si="38"/>
        <v>4.0035725627666486E-5</v>
      </c>
      <c r="AE78" s="100">
        <f t="shared" si="39"/>
        <v>1.9115947161376411E-6</v>
      </c>
      <c r="AF78" s="100">
        <f t="shared" si="40"/>
        <v>9.8802641034365733E-5</v>
      </c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x14ac:dyDescent="0.35">
      <c r="A79" s="112" t="s">
        <v>57</v>
      </c>
      <c r="B79" s="100">
        <f>IFERROR(IF(Данные!C80/Данные!B80&gt;=1,1,Данные!C80/Данные!B80),"")</f>
        <v>0.81232091690544417</v>
      </c>
      <c r="C79" s="100">
        <f>IFERROR(IF(Данные!E80/Данные!D80&gt;=1,1,Данные!E80/Данные!D80),"")</f>
        <v>0.66839598571185577</v>
      </c>
      <c r="D79" s="100">
        <f>IFERROR(IF(Данные!G80/Данные!F80&gt;=1,1,Данные!G80/Данные!F80),"")</f>
        <v>1</v>
      </c>
      <c r="E79" s="100">
        <f>IFERROR(IF(Данные!I80/Данные!H80&gt;=1,1,Данные!I80/Данные!H80),"")</f>
        <v>1</v>
      </c>
      <c r="F79" s="106">
        <f t="shared" si="41"/>
        <v>0.91345231884509215</v>
      </c>
      <c r="G79" s="108">
        <f>IFERROR(IF(Данные!K80/Данные!J80&gt;=1,1,Данные!K80/Данные!J80),"")</f>
        <v>0.89981273408239704</v>
      </c>
      <c r="H79" s="100">
        <f>IFERROR(IF(Данные!M80/Данные!L80&gt;=1,1,Данные!M80/Данные!L80),"")</f>
        <v>0.83804430863254398</v>
      </c>
      <c r="I79" s="100">
        <f>IFERROR(IF(Данные!O80/Данные!N80&gt;=1,1,Данные!O80/Данные!N80),"")</f>
        <v>1</v>
      </c>
      <c r="J79" s="106">
        <f t="shared" si="42"/>
        <v>0.94844459706362871</v>
      </c>
      <c r="K79" s="108">
        <f>IFERROR(IF(Данные!Q80/Данные!P80&gt;=1.06,1,Данные!Q80/Данные!P80),"")</f>
        <v>1</v>
      </c>
      <c r="L79" s="100">
        <f>IFERROR(IF(Данные!S80/Данные!R80&gt;=0.944,1,Данные!S80/Данные!R80),"")</f>
        <v>1</v>
      </c>
      <c r="M79" s="106">
        <f t="shared" si="43"/>
        <v>1</v>
      </c>
      <c r="N79" s="108">
        <f>IFERROR(IF(Данные!U80/Данные!T80&gt;=1,1,Данные!U80/Данные!T80),"")</f>
        <v>1</v>
      </c>
      <c r="O79" s="100">
        <f>IFERROR(IF(Данные!W80/Данные!V80&gt;=1,1,Данные!W80/Данные!V80),"")</f>
        <v>1</v>
      </c>
      <c r="P79" s="100">
        <f>IFERROR(IF(Данные!Y80/Данные!X80&gt;=1,1,Данные!Y80/Данные!X80),"")</f>
        <v>1</v>
      </c>
      <c r="Q79" s="106">
        <f t="shared" si="44"/>
        <v>1</v>
      </c>
      <c r="R79" s="117">
        <f t="shared" si="45"/>
        <v>0.96547422897718016</v>
      </c>
      <c r="T79" t="s">
        <v>57</v>
      </c>
      <c r="U79" s="100">
        <f t="shared" si="29"/>
        <v>6.3825334241280653E-4</v>
      </c>
      <c r="V79" s="100">
        <f t="shared" si="30"/>
        <v>8.0003702650315693E-3</v>
      </c>
      <c r="W79" s="100">
        <f t="shared" si="31"/>
        <v>1.7397368758941673E-3</v>
      </c>
      <c r="X79" s="100">
        <f t="shared" si="32"/>
        <v>2.1127197866587828E-9</v>
      </c>
      <c r="Y79" s="100">
        <f t="shared" si="33"/>
        <v>5.8889006508541309E-3</v>
      </c>
      <c r="Z79" s="100">
        <f t="shared" si="34"/>
        <v>1.7816970830394709E-2</v>
      </c>
      <c r="AA79" s="100">
        <f t="shared" si="35"/>
        <v>3.6020638400578942E-6</v>
      </c>
      <c r="AB79" s="100">
        <f t="shared" si="36"/>
        <v>0</v>
      </c>
      <c r="AC79" s="100">
        <f t="shared" si="37"/>
        <v>1.6842982802651957E-3</v>
      </c>
      <c r="AD79" s="100">
        <f t="shared" si="38"/>
        <v>4.0035725627666486E-5</v>
      </c>
      <c r="AE79" s="100">
        <f t="shared" si="39"/>
        <v>1.9115947161376411E-6</v>
      </c>
      <c r="AF79" s="100">
        <f t="shared" si="40"/>
        <v>9.8802641034365733E-5</v>
      </c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x14ac:dyDescent="0.35">
      <c r="A80" s="112" t="s">
        <v>49</v>
      </c>
      <c r="B80" s="100">
        <f>IFERROR(IF(Данные!C81/Данные!B81&gt;=1,1,Данные!C81/Данные!B81),"")</f>
        <v>0.81595881595881592</v>
      </c>
      <c r="C80" s="100">
        <f>IFERROR(IF(Данные!E81/Данные!D81&gt;=1,1,Данные!E81/Данные!D81),"")</f>
        <v>0.79267533025453762</v>
      </c>
      <c r="D80" s="100">
        <f>IFERROR(IF(Данные!G81/Данные!F81&gt;=1,1,Данные!G81/Данные!F81),"")</f>
        <v>1</v>
      </c>
      <c r="E80" s="100">
        <f>IFERROR(IF(Данные!I81/Данные!H81&gt;=1,1,Данные!I81/Данные!H81),"")</f>
        <v>1</v>
      </c>
      <c r="F80" s="106">
        <f t="shared" si="41"/>
        <v>0.93048132500107217</v>
      </c>
      <c r="G80" s="108">
        <f>IFERROR(IF(Данные!K81/Данные!J81&gt;=1,1,Данные!K81/Данные!J81),"")</f>
        <v>0.84241245136186771</v>
      </c>
      <c r="H80" s="100">
        <f>IFERROR(IF(Данные!M81/Данные!L81&gt;=1,1,Данные!M81/Данные!L81),"")</f>
        <v>0.95807453416149069</v>
      </c>
      <c r="I80" s="100">
        <f>IFERROR(IF(Данные!O81/Данные!N81&gt;=1,1,Данные!O81/Данные!N81),"")</f>
        <v>1</v>
      </c>
      <c r="J80" s="106">
        <f t="shared" si="42"/>
        <v>0.96051061226746715</v>
      </c>
      <c r="K80" s="108">
        <f>IFERROR(IF(Данные!Q81/Данные!P81&gt;=1.06,1,Данные!Q81/Данные!P81),"")</f>
        <v>1</v>
      </c>
      <c r="L80" s="100">
        <f>IFERROR(IF(Данные!S81/Данные!R81&gt;=0.944,1,Данные!S81/Данные!R81),"")</f>
        <v>0.93769666456891132</v>
      </c>
      <c r="M80" s="106">
        <f t="shared" si="43"/>
        <v>0.98294589366470198</v>
      </c>
      <c r="N80" s="108">
        <f>IFERROR(IF(Данные!U81/Данные!T81&gt;=1,1,Данные!U81/Данные!T81),"")</f>
        <v>1</v>
      </c>
      <c r="O80" s="100">
        <f>IFERROR(IF(Данные!W81/Данные!V81&gt;=1,1,Данные!W81/Данные!V81),"")</f>
        <v>1</v>
      </c>
      <c r="P80" s="100">
        <f>IFERROR(IF(Данные!Y81/Данные!X81&gt;=1,1,Данные!Y81/Данные!X81),"")</f>
        <v>1</v>
      </c>
      <c r="Q80" s="106">
        <f t="shared" si="44"/>
        <v>1</v>
      </c>
      <c r="R80" s="117">
        <f t="shared" si="45"/>
        <v>0.96848445773331038</v>
      </c>
      <c r="T80" t="s">
        <v>49</v>
      </c>
      <c r="U80" s="100">
        <f t="shared" si="29"/>
        <v>8.3530106044815808E-4</v>
      </c>
      <c r="V80" s="100">
        <f t="shared" si="30"/>
        <v>1.2134462653953608E-3</v>
      </c>
      <c r="W80" s="100">
        <f t="shared" si="31"/>
        <v>1.7397368758941673E-3</v>
      </c>
      <c r="X80" s="100">
        <f t="shared" si="32"/>
        <v>2.1127197866587828E-9</v>
      </c>
      <c r="Y80" s="100">
        <f t="shared" si="33"/>
        <v>1.7993393542771619E-2</v>
      </c>
      <c r="Z80" s="100">
        <f t="shared" si="34"/>
        <v>1.8090252248409739E-4</v>
      </c>
      <c r="AA80" s="100">
        <f t="shared" si="35"/>
        <v>3.6020638400578942E-6</v>
      </c>
      <c r="AB80" s="100">
        <f t="shared" si="36"/>
        <v>0</v>
      </c>
      <c r="AC80" s="100">
        <f t="shared" si="37"/>
        <v>4.5212079146442273E-4</v>
      </c>
      <c r="AD80" s="100">
        <f t="shared" si="38"/>
        <v>4.0035725627666486E-5</v>
      </c>
      <c r="AE80" s="100">
        <f t="shared" si="39"/>
        <v>1.9115947161376411E-6</v>
      </c>
      <c r="AF80" s="100">
        <f t="shared" si="40"/>
        <v>9.8802641034365733E-5</v>
      </c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x14ac:dyDescent="0.35">
      <c r="A81" s="112" t="s">
        <v>38</v>
      </c>
      <c r="B81" s="100">
        <f>IFERROR(IF(Данные!C82/Данные!B82&gt;=1,1,Данные!C82/Данные!B82),"")</f>
        <v>0.76098901098901095</v>
      </c>
      <c r="C81" s="100">
        <f>IFERROR(IF(Данные!E82/Данные!D82&gt;=1,1,Данные!E82/Данные!D82),"")</f>
        <v>0.72662757960119584</v>
      </c>
      <c r="D81" s="100">
        <f>IFERROR(IF(Данные!G82/Данные!F82&gt;=1,1,Данные!G82/Данные!F82),"")</f>
        <v>1</v>
      </c>
      <c r="E81" s="100">
        <f>IFERROR(IF(Данные!I82/Данные!H82&gt;=1,1,Данные!I82/Данные!H82),"")</f>
        <v>1</v>
      </c>
      <c r="F81" s="106">
        <f t="shared" si="41"/>
        <v>0.90918020232996477</v>
      </c>
      <c r="G81" s="108">
        <f>IFERROR(IF(Данные!K82/Данные!J82&gt;=1,1,Данные!K82/Данные!J82),"")</f>
        <v>1</v>
      </c>
      <c r="H81" s="100">
        <f>IFERROR(IF(Данные!M82/Данные!L82&gt;=1,1,Данные!M82/Данные!L82),"")</f>
        <v>1</v>
      </c>
      <c r="I81" s="100">
        <f>IFERROR(IF(Данные!O82/Данные!N82&gt;=1,1,Данные!O82/Данные!N82),"")</f>
        <v>1</v>
      </c>
      <c r="J81" s="106">
        <f t="shared" si="42"/>
        <v>1</v>
      </c>
      <c r="K81" s="108">
        <f>IFERROR(IF(Данные!Q82/Данные!P82&gt;=1.06,1,Данные!Q82/Данные!P82),"")</f>
        <v>1</v>
      </c>
      <c r="L81" s="100">
        <f>IFERROR(IF(Данные!S82/Данные!R82&gt;=0.944,1,Данные!S82/Данные!R82),"")</f>
        <v>0.93549468977082173</v>
      </c>
      <c r="M81" s="106">
        <f t="shared" si="43"/>
        <v>0.98234315366539959</v>
      </c>
      <c r="N81" s="108">
        <f>IFERROR(IF(Данные!U82/Данные!T82&gt;=1,1,Данные!U82/Данные!T82),"")</f>
        <v>1</v>
      </c>
      <c r="O81" s="100">
        <f>IFERROR(IF(Данные!W82/Данные!V82&gt;=1,1,Данные!W82/Данные!V82),"")</f>
        <v>1</v>
      </c>
      <c r="P81" s="100">
        <f>IFERROR(IF(Данные!Y82/Данные!X82&gt;=1,1,Данные!Y82/Данные!X82),"")</f>
        <v>1</v>
      </c>
      <c r="Q81" s="106">
        <f t="shared" si="44"/>
        <v>1</v>
      </c>
      <c r="R81" s="117">
        <f t="shared" si="45"/>
        <v>0.97288083899884115</v>
      </c>
      <c r="T81" t="s">
        <v>38</v>
      </c>
      <c r="U81" s="100">
        <f t="shared" si="29"/>
        <v>6.7955259304271079E-4</v>
      </c>
      <c r="V81" s="100">
        <f t="shared" si="30"/>
        <v>9.7426354405279756E-4</v>
      </c>
      <c r="W81" s="100">
        <f t="shared" si="31"/>
        <v>1.7397368758941673E-3</v>
      </c>
      <c r="X81" s="100">
        <f t="shared" si="32"/>
        <v>2.1127197866587828E-9</v>
      </c>
      <c r="Y81" s="100">
        <f t="shared" si="33"/>
        <v>5.4981306815498406E-4</v>
      </c>
      <c r="Z81" s="100">
        <f t="shared" si="34"/>
        <v>8.1085210711824335E-4</v>
      </c>
      <c r="AA81" s="100">
        <f t="shared" si="35"/>
        <v>3.6020638400578942E-6</v>
      </c>
      <c r="AB81" s="100">
        <f t="shared" si="36"/>
        <v>0</v>
      </c>
      <c r="AC81" s="100">
        <f t="shared" si="37"/>
        <v>5.5061124699432734E-4</v>
      </c>
      <c r="AD81" s="100">
        <f t="shared" si="38"/>
        <v>4.0035725627666486E-5</v>
      </c>
      <c r="AE81" s="100">
        <f t="shared" si="39"/>
        <v>1.9115947161376411E-6</v>
      </c>
      <c r="AF81" s="100">
        <f t="shared" si="40"/>
        <v>9.8802641034365733E-5</v>
      </c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x14ac:dyDescent="0.35">
      <c r="A82" s="112" t="s">
        <v>52</v>
      </c>
      <c r="B82" s="100">
        <f>IFERROR(IF(Данные!C83/Данные!B83&gt;=1,1,Данные!C83/Данные!B83),"")</f>
        <v>0.81805745554035569</v>
      </c>
      <c r="C82" s="100">
        <f>IFERROR(IF(Данные!E83/Данные!D83&gt;=1,1,Данные!E83/Данные!D83),"")</f>
        <v>0.66854497354497355</v>
      </c>
      <c r="D82" s="100">
        <f>IFERROR(IF(Данные!G83/Данные!F83&gt;=1,1,Данные!G83/Данные!F83),"")</f>
        <v>1</v>
      </c>
      <c r="E82" s="100">
        <f>IFERROR(IF(Данные!I83/Данные!H83&gt;=1,1,Данные!I83/Данные!H83),"")</f>
        <v>1</v>
      </c>
      <c r="F82" s="106">
        <f t="shared" si="41"/>
        <v>0.91479683456359151</v>
      </c>
      <c r="G82" s="108">
        <f>IFERROR(IF(Данные!K83/Данные!J83&gt;=1,1,Данные!K83/Данные!J83),"")</f>
        <v>0.88351920693928132</v>
      </c>
      <c r="H82" s="100">
        <f>IFERROR(IF(Данные!M83/Данные!L83&gt;=1,1,Данные!M83/Данные!L83),"")</f>
        <v>0.97894736842105268</v>
      </c>
      <c r="I82" s="100">
        <f>IFERROR(IF(Данные!O83/Данные!N83&gt;=1,1,Данные!O83/Данные!N83),"")</f>
        <v>1</v>
      </c>
      <c r="J82" s="106">
        <f t="shared" si="42"/>
        <v>0.9727539088068351</v>
      </c>
      <c r="K82" s="108">
        <f>IFERROR(IF(Данные!Q83/Данные!P83&gt;=1.06,1,Данные!Q83/Данные!P83),"")</f>
        <v>1</v>
      </c>
      <c r="L82" s="100">
        <f>IFERROR(IF(Данные!S83/Данные!R83&gt;=0.944,1,Данные!S83/Данные!R83),"")</f>
        <v>1</v>
      </c>
      <c r="M82" s="106">
        <f t="shared" si="43"/>
        <v>1</v>
      </c>
      <c r="N82" s="108">
        <f>IFERROR(IF(Данные!U83/Данные!T83&gt;=1,1,Данные!U83/Данные!T83),"")</f>
        <v>1</v>
      </c>
      <c r="O82" s="100">
        <f>IFERROR(IF(Данные!W83/Данные!V83&gt;=1,1,Данные!W83/Данные!V83),"")</f>
        <v>1</v>
      </c>
      <c r="P82" s="100">
        <f>IFERROR(IF(Данные!Y83/Данные!X83&gt;=1,1,Данные!Y83/Данные!X83),"")</f>
        <v>1</v>
      </c>
      <c r="Q82" s="106">
        <f t="shared" si="44"/>
        <v>1</v>
      </c>
      <c r="R82" s="117">
        <f t="shared" si="45"/>
        <v>0.97188768584260665</v>
      </c>
      <c r="T82" t="s">
        <v>52</v>
      </c>
      <c r="U82" s="100">
        <f t="shared" si="29"/>
        <v>9.6101332873679336E-4</v>
      </c>
      <c r="V82" s="100">
        <f t="shared" si="30"/>
        <v>7.973740091836103E-3</v>
      </c>
      <c r="W82" s="100">
        <f t="shared" si="31"/>
        <v>1.7397368758941673E-3</v>
      </c>
      <c r="X82" s="100">
        <f t="shared" si="32"/>
        <v>2.1127197866587828E-9</v>
      </c>
      <c r="Y82" s="100">
        <f t="shared" si="33"/>
        <v>8.6550832694056133E-3</v>
      </c>
      <c r="Z82" s="100">
        <f t="shared" si="34"/>
        <v>5.5098456036323931E-5</v>
      </c>
      <c r="AA82" s="100">
        <f t="shared" si="35"/>
        <v>3.6020638400578942E-6</v>
      </c>
      <c r="AB82" s="100">
        <f t="shared" si="36"/>
        <v>0</v>
      </c>
      <c r="AC82" s="100">
        <f t="shared" si="37"/>
        <v>1.6842982802651957E-3</v>
      </c>
      <c r="AD82" s="100">
        <f t="shared" si="38"/>
        <v>4.0035725627666486E-5</v>
      </c>
      <c r="AE82" s="100">
        <f t="shared" si="39"/>
        <v>1.9115947161376411E-6</v>
      </c>
      <c r="AF82" s="100">
        <f t="shared" si="40"/>
        <v>9.8802641034365733E-5</v>
      </c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x14ac:dyDescent="0.35">
      <c r="A83" s="112" t="s">
        <v>59</v>
      </c>
      <c r="B83" s="100">
        <f>IFERROR(IF(Данные!C84/Данные!B84&gt;=1,1,Данные!C84/Данные!B84),"")</f>
        <v>0.79207920792079201</v>
      </c>
      <c r="C83" s="100">
        <f>IFERROR(IF(Данные!E84/Данные!D84&gt;=1,1,Данные!E84/Данные!D84),"")</f>
        <v>0.64409414976993473</v>
      </c>
      <c r="D83" s="100">
        <f>IFERROR(IF(Данные!G84/Данные!F84&gt;=1,1,Данные!G84/Данные!F84),"")</f>
        <v>1</v>
      </c>
      <c r="E83" s="100">
        <f>IFERROR(IF(Данные!I84/Данные!H84&gt;=1,1,Данные!I84/Данные!H84),"")</f>
        <v>1</v>
      </c>
      <c r="F83" s="106">
        <f t="shared" si="41"/>
        <v>0.90561103087044503</v>
      </c>
      <c r="G83" s="108">
        <f>IFERROR(IF(Данные!K84/Данные!J84&gt;=1,1,Данные!K84/Данные!J84),"")</f>
        <v>0.9477756286266924</v>
      </c>
      <c r="H83" s="100">
        <f>IFERROR(IF(Данные!M84/Данные!L84&gt;=1,1,Данные!M84/Данные!L84),"")</f>
        <v>0.9908675799086758</v>
      </c>
      <c r="I83" s="100">
        <f>IFERROR(IF(Данные!O84/Данные!N84&gt;=1,1,Данные!O84/Данные!N84),"")</f>
        <v>1</v>
      </c>
      <c r="J83" s="106">
        <f t="shared" si="42"/>
        <v>0.98784409614138591</v>
      </c>
      <c r="K83" s="108">
        <f>IFERROR(IF(Данные!Q84/Данные!P84&gt;=1.06,1,Данные!Q84/Данные!P84),"")</f>
        <v>1</v>
      </c>
      <c r="L83" s="100">
        <f>IFERROR(IF(Данные!S84/Данные!R84&gt;=0.944,1,Данные!S84/Данные!R84),"")</f>
        <v>0.89634773662551437</v>
      </c>
      <c r="M83" s="106">
        <f t="shared" si="43"/>
        <v>0.97162757484407902</v>
      </c>
      <c r="N83" s="108">
        <f>IFERROR(IF(Данные!U84/Данные!T84&gt;=1,1,Данные!U84/Данные!T84),"")</f>
        <v>1</v>
      </c>
      <c r="O83" s="100">
        <f>IFERROR(IF(Данные!W84/Данные!V84&gt;=1,1,Данные!W84/Данные!V84),"")</f>
        <v>1</v>
      </c>
      <c r="P83" s="100">
        <f>IFERROR(IF(Данные!Y84/Данные!X84&gt;=1,1,Данные!Y84/Данные!X84),"")</f>
        <v>1</v>
      </c>
      <c r="Q83" s="106">
        <f t="shared" si="44"/>
        <v>1</v>
      </c>
      <c r="R83" s="117">
        <f t="shared" si="45"/>
        <v>0.9662706754639776</v>
      </c>
      <c r="T83" t="s">
        <v>59</v>
      </c>
      <c r="U83" s="100">
        <f t="shared" si="29"/>
        <v>2.522015615804127E-5</v>
      </c>
      <c r="V83" s="100">
        <f t="shared" si="30"/>
        <v>1.2938294667590776E-2</v>
      </c>
      <c r="W83" s="100">
        <f t="shared" si="31"/>
        <v>1.7397368758941673E-3</v>
      </c>
      <c r="X83" s="100">
        <f t="shared" si="32"/>
        <v>2.1127197866587828E-9</v>
      </c>
      <c r="Y83" s="100">
        <f t="shared" si="33"/>
        <v>8.2807419355933624E-4</v>
      </c>
      <c r="Z83" s="100">
        <f t="shared" si="34"/>
        <v>3.7415338644231305E-4</v>
      </c>
      <c r="AA83" s="100">
        <f t="shared" si="35"/>
        <v>3.6020638400578942E-6</v>
      </c>
      <c r="AB83" s="100">
        <f t="shared" si="36"/>
        <v>0</v>
      </c>
      <c r="AC83" s="100">
        <f t="shared" si="37"/>
        <v>3.9202700769013698E-3</v>
      </c>
      <c r="AD83" s="100">
        <f t="shared" si="38"/>
        <v>4.0035725627666486E-5</v>
      </c>
      <c r="AE83" s="100">
        <f t="shared" si="39"/>
        <v>1.9115947161376411E-6</v>
      </c>
      <c r="AF83" s="100">
        <f t="shared" si="40"/>
        <v>9.8802641034365733E-5</v>
      </c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x14ac:dyDescent="0.35">
      <c r="A84" s="112" t="s">
        <v>56</v>
      </c>
      <c r="B84" s="100">
        <f>IFERROR(IF(Данные!C85/Данные!B85&gt;=1,1,Данные!C85/Данные!B85),"")</f>
        <v>0.84268292682926826</v>
      </c>
      <c r="C84" s="100">
        <f>IFERROR(IF(Данные!E85/Данные!D85&gt;=1,1,Данные!E85/Данные!D85),"")</f>
        <v>0.71365994726545889</v>
      </c>
      <c r="D84" s="100">
        <f>IFERROR(IF(Данные!G85/Данные!F85&gt;=1,1,Данные!G85/Данные!F85),"")</f>
        <v>1</v>
      </c>
      <c r="E84" s="100">
        <f>IFERROR(IF(Данные!I85/Данные!H85&gt;=1,1,Данные!I85/Данные!H85),"")</f>
        <v>1</v>
      </c>
      <c r="F84" s="106">
        <f t="shared" si="41"/>
        <v>0.92636187398697922</v>
      </c>
      <c r="G84" s="108">
        <f>IFERROR(IF(Данные!K85/Данные!J85&gt;=1,1,Данные!K85/Данные!J85),"")</f>
        <v>0.83298097251585623</v>
      </c>
      <c r="H84" s="100">
        <f>IFERROR(IF(Данные!M85/Данные!L85&gt;=1,1,Данные!M85/Данные!L85),"")</f>
        <v>1</v>
      </c>
      <c r="I84" s="100">
        <f>IFERROR(IF(Данные!O85/Данные!N85&gt;=1,1,Данные!O85/Данные!N85),"")</f>
        <v>1</v>
      </c>
      <c r="J84" s="106">
        <f t="shared" si="42"/>
        <v>0.96683364941136141</v>
      </c>
      <c r="K84" s="108">
        <f>IFERROR(IF(Данные!Q85/Данные!P85&gt;=1.06,1,Данные!Q85/Данные!P85),"")</f>
        <v>1</v>
      </c>
      <c r="L84" s="100">
        <f>IFERROR(IF(Данные!S85/Данные!R85&gt;=0.944,1,Данные!S85/Данные!R85),"")</f>
        <v>1</v>
      </c>
      <c r="M84" s="106">
        <f t="shared" si="43"/>
        <v>1</v>
      </c>
      <c r="N84" s="108">
        <f>IFERROR(IF(Данные!U85/Данные!T85&gt;=1,1,Данные!U85/Данные!T85),"")</f>
        <v>1</v>
      </c>
      <c r="O84" s="100">
        <f>IFERROR(IF(Данные!W85/Данные!V85&gt;=1,1,Данные!W85/Данные!V85),"")</f>
        <v>1</v>
      </c>
      <c r="P84" s="100">
        <f>IFERROR(IF(Данные!Y85/Данные!X85&gt;=1,1,Данные!Y85/Данные!X85),"")</f>
        <v>1</v>
      </c>
      <c r="Q84" s="106">
        <f t="shared" si="44"/>
        <v>1</v>
      </c>
      <c r="R84" s="117">
        <f t="shared" si="45"/>
        <v>0.97329888084958516</v>
      </c>
      <c r="T84" t="s">
        <v>56</v>
      </c>
      <c r="U84" s="100">
        <f t="shared" si="29"/>
        <v>3.0942169727629183E-3</v>
      </c>
      <c r="V84" s="100">
        <f t="shared" si="30"/>
        <v>1.9519455068229361E-3</v>
      </c>
      <c r="W84" s="100">
        <f t="shared" si="31"/>
        <v>1.7397368758941673E-3</v>
      </c>
      <c r="X84" s="100">
        <f t="shared" si="32"/>
        <v>2.1127197866587828E-9</v>
      </c>
      <c r="Y84" s="100">
        <f t="shared" si="33"/>
        <v>2.0612613211393845E-2</v>
      </c>
      <c r="Z84" s="100">
        <f t="shared" si="34"/>
        <v>8.1085210711824335E-4</v>
      </c>
      <c r="AA84" s="100">
        <f t="shared" si="35"/>
        <v>3.6020638400578942E-6</v>
      </c>
      <c r="AB84" s="100">
        <f t="shared" si="36"/>
        <v>0</v>
      </c>
      <c r="AC84" s="100">
        <f t="shared" si="37"/>
        <v>1.6842982802651957E-3</v>
      </c>
      <c r="AD84" s="100">
        <f t="shared" si="38"/>
        <v>4.0035725627666486E-5</v>
      </c>
      <c r="AE84" s="100">
        <f t="shared" si="39"/>
        <v>1.9115947161376411E-6</v>
      </c>
      <c r="AF84" s="100">
        <f t="shared" si="40"/>
        <v>9.8802641034365733E-5</v>
      </c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x14ac:dyDescent="0.35">
      <c r="A85" s="112" t="s">
        <v>43</v>
      </c>
      <c r="B85" s="100">
        <f>IFERROR(IF(Данные!C86/Данные!B86&gt;=1,1,Данные!C86/Данные!B86),"")</f>
        <v>0.84482758620689657</v>
      </c>
      <c r="C85" s="100">
        <f>IFERROR(IF(Данные!E86/Данные!D86&gt;=1,1,Данные!E86/Данные!D86),"")</f>
        <v>0.74247640846094909</v>
      </c>
      <c r="D85" s="100">
        <f>IFERROR(IF(Данные!G86/Данные!F86&gt;=1,1,Данные!G86/Данные!F86),"")</f>
        <v>1</v>
      </c>
      <c r="E85" s="100">
        <f>IFERROR(IF(Данные!I86/Данные!H86&gt;=1,1,Данные!I86/Данные!H86),"")</f>
        <v>1</v>
      </c>
      <c r="F85" s="106">
        <f t="shared" si="41"/>
        <v>0.93061092087728658</v>
      </c>
      <c r="G85" s="108">
        <f>IFERROR(IF(Данные!K86/Данные!J86&gt;=1,1,Данные!K86/Данные!J86),"")</f>
        <v>0.93157894736842106</v>
      </c>
      <c r="H85" s="100">
        <f>IFERROR(IF(Данные!M86/Данные!L86&gt;=1,1,Данные!M86/Данные!L86),"")</f>
        <v>0.98145859085290477</v>
      </c>
      <c r="I85" s="100">
        <f>IFERROR(IF(Данные!O86/Данные!N86&gt;=1,1,Данные!O86/Данные!N86),"")</f>
        <v>1</v>
      </c>
      <c r="J85" s="106">
        <f t="shared" si="42"/>
        <v>0.9827884429814544</v>
      </c>
      <c r="K85" s="108">
        <f>IFERROR(IF(Данные!Q86/Данные!P86&gt;=1.06,1,Данные!Q86/Данные!P86),"")</f>
        <v>1</v>
      </c>
      <c r="L85" s="100">
        <f>IFERROR(IF(Данные!S86/Данные!R86&gt;=0.944,1,Данные!S86/Данные!R86),"")</f>
        <v>1</v>
      </c>
      <c r="M85" s="106">
        <f t="shared" si="43"/>
        <v>1</v>
      </c>
      <c r="N85" s="108">
        <f>IFERROR(IF(Данные!U86/Данные!T86&gt;=1,1,Данные!U86/Данные!T86),"")</f>
        <v>1</v>
      </c>
      <c r="O85" s="100">
        <f>IFERROR(IF(Данные!W86/Данные!V86&gt;=1,1,Данные!W86/Данные!V86),"")</f>
        <v>1</v>
      </c>
      <c r="P85" s="100">
        <f>IFERROR(IF(Данные!Y86/Данные!X86&gt;=1,1,Данные!Y86/Данные!X86),"")</f>
        <v>1</v>
      </c>
      <c r="Q85" s="106">
        <f t="shared" si="44"/>
        <v>1</v>
      </c>
      <c r="R85" s="117">
        <f t="shared" si="45"/>
        <v>0.97834984096468525</v>
      </c>
      <c r="T85" t="s">
        <v>43</v>
      </c>
      <c r="U85" s="100">
        <f t="shared" si="29"/>
        <v>3.3374128359914316E-3</v>
      </c>
      <c r="V85" s="100">
        <f t="shared" si="30"/>
        <v>2.360637478488546E-4</v>
      </c>
      <c r="W85" s="100">
        <f t="shared" si="31"/>
        <v>1.7397368758941673E-3</v>
      </c>
      <c r="X85" s="100">
        <f t="shared" si="32"/>
        <v>2.1127197866587828E-9</v>
      </c>
      <c r="Y85" s="100">
        <f t="shared" si="33"/>
        <v>2.0225670926181201E-3</v>
      </c>
      <c r="Z85" s="100">
        <f t="shared" si="34"/>
        <v>9.8685465741665132E-5</v>
      </c>
      <c r="AA85" s="100">
        <f t="shared" si="35"/>
        <v>3.6020638400578942E-6</v>
      </c>
      <c r="AB85" s="100">
        <f t="shared" si="36"/>
        <v>0</v>
      </c>
      <c r="AC85" s="100">
        <f t="shared" si="37"/>
        <v>1.6842982802651957E-3</v>
      </c>
      <c r="AD85" s="100">
        <f t="shared" si="38"/>
        <v>4.0035725627666486E-5</v>
      </c>
      <c r="AE85" s="100">
        <f t="shared" si="39"/>
        <v>1.9115947161376411E-6</v>
      </c>
      <c r="AF85" s="100">
        <f t="shared" si="40"/>
        <v>9.8802641034365733E-5</v>
      </c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x14ac:dyDescent="0.35">
      <c r="A86" s="112" t="s">
        <v>93</v>
      </c>
      <c r="B86" s="100">
        <f>IFERROR(IF(Данные!C87/Данные!B87&gt;=1,1,Данные!C87/Данные!B87),"")</f>
        <v>0.81398809523809523</v>
      </c>
      <c r="C86" s="100">
        <f>IFERROR(IF(Данные!E87/Данные!D87&gt;=1,1,Данные!E87/Данные!D87),"")</f>
        <v>0.66534402994126107</v>
      </c>
      <c r="D86" s="100">
        <f>IFERROR(IF(Данные!G87/Данные!F87&gt;=1,1,Данные!G87/Данные!F87),"")</f>
        <v>1</v>
      </c>
      <c r="E86" s="100">
        <f>IFERROR(IF(Данные!I87/Данные!H87&gt;=1,1,Данные!I87/Данные!H87),"")</f>
        <v>1</v>
      </c>
      <c r="F86" s="106">
        <f t="shared" si="41"/>
        <v>0.91343987891842615</v>
      </c>
      <c r="G86" s="108">
        <f>IFERROR(IF(Данные!K87/Данные!J87&gt;=1,1,Данные!K87/Данные!J87),"")</f>
        <v>0.81481481481481477</v>
      </c>
      <c r="H86" s="100">
        <f>IFERROR(IF(Данные!M87/Данные!L87&gt;=1,1,Данные!M87/Данные!L87),"")</f>
        <v>0.92037037037037039</v>
      </c>
      <c r="I86" s="100">
        <f>IFERROR(IF(Данные!O87/Данные!N87&gt;=1,1,Данные!O87/Данные!N87),"")</f>
        <v>1</v>
      </c>
      <c r="J86" s="106">
        <f t="shared" si="42"/>
        <v>0.94765961095820295</v>
      </c>
      <c r="K86" s="108">
        <f>IFERROR(IF(Данные!Q87/Данные!P87&gt;=1.06,1,Данные!Q87/Данные!P87),"")</f>
        <v>1</v>
      </c>
      <c r="L86" s="100">
        <f>IFERROR(IF(Данные!S87/Данные!R87&gt;=0.944,1,Данные!S87/Данные!R87),"")</f>
        <v>0.91125</v>
      </c>
      <c r="M86" s="106">
        <f t="shared" si="43"/>
        <v>0.97570672698684346</v>
      </c>
      <c r="N86" s="108">
        <f>IFERROR(IF(Данные!U87/Данные!T87&gt;=1,1,Данные!U87/Данные!T87),"")</f>
        <v>1</v>
      </c>
      <c r="O86" s="100">
        <f>IFERROR(IF(Данные!W87/Данные!V87&gt;=1,1,Данные!W87/Данные!V87),"")</f>
        <v>1</v>
      </c>
      <c r="P86" s="100">
        <f>IFERROR(IF(Данные!Y87/Данные!X87&gt;=1,1,Данные!Y87/Данные!X87),"")</f>
        <v>1</v>
      </c>
      <c r="Q86" s="106">
        <f t="shared" si="44"/>
        <v>1</v>
      </c>
      <c r="R86" s="117">
        <f t="shared" si="45"/>
        <v>0.95920155421586806</v>
      </c>
      <c r="T86" t="s">
        <v>93</v>
      </c>
      <c r="U86" s="100">
        <f t="shared" si="29"/>
        <v>7.2527093361321557E-4</v>
      </c>
      <c r="V86" s="100">
        <f t="shared" si="30"/>
        <v>8.5556477784482828E-3</v>
      </c>
      <c r="W86" s="100">
        <f t="shared" si="31"/>
        <v>1.7397368758941673E-3</v>
      </c>
      <c r="X86" s="100">
        <f t="shared" si="32"/>
        <v>2.1127197866587828E-9</v>
      </c>
      <c r="Y86" s="100">
        <f t="shared" si="33"/>
        <v>2.6158886969079174E-2</v>
      </c>
      <c r="Z86" s="100">
        <f t="shared" si="34"/>
        <v>2.6167485586821582E-3</v>
      </c>
      <c r="AA86" s="100">
        <f t="shared" si="35"/>
        <v>3.6020638400578942E-6</v>
      </c>
      <c r="AB86" s="100">
        <f t="shared" si="36"/>
        <v>0</v>
      </c>
      <c r="AC86" s="100">
        <f t="shared" si="37"/>
        <v>2.2762247088745783E-3</v>
      </c>
      <c r="AD86" s="100">
        <f t="shared" si="38"/>
        <v>4.0035725627666486E-5</v>
      </c>
      <c r="AE86" s="100">
        <f t="shared" si="39"/>
        <v>1.9115947161376411E-6</v>
      </c>
      <c r="AF86" s="100">
        <f t="shared" si="40"/>
        <v>9.8802641034365733E-5</v>
      </c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x14ac:dyDescent="0.35">
      <c r="A87" s="112" t="s">
        <v>94</v>
      </c>
      <c r="B87" s="100">
        <f>IFERROR(IF(Данные!C88/Данные!B88&gt;=1,1,Данные!C88/Данные!B88),"")</f>
        <v>0.90776699029126207</v>
      </c>
      <c r="C87" s="100">
        <f>IFERROR(IF(Данные!E88/Данные!D88&gt;=1,1,Данные!E88/Данные!D88),"")</f>
        <v>0.70239191055039663</v>
      </c>
      <c r="D87" s="100">
        <f>IFERROR(IF(Данные!G88/Данные!F88&gt;=1,1,Данные!G88/Данные!F88),"")</f>
        <v>0.72413793103448276</v>
      </c>
      <c r="E87" s="100">
        <f>IFERROR(IF(Данные!I88/Данные!H88&gt;=1,1,Данные!I88/Данные!H88),"")</f>
        <v>1</v>
      </c>
      <c r="F87" s="106">
        <f t="shared" si="41"/>
        <v>0.90799565874286614</v>
      </c>
      <c r="G87" s="108">
        <f>IFERROR(IF(Данные!K88/Данные!J88&gt;=1,1,Данные!K88/Данные!J88),"")</f>
        <v>1</v>
      </c>
      <c r="H87" s="100">
        <f>IFERROR(IF(Данные!M88/Данные!L88&gt;=1,1,Данные!M88/Данные!L88),"")</f>
        <v>0.94713656387665202</v>
      </c>
      <c r="I87" s="100">
        <f>IFERROR(IF(Данные!O88/Данные!N88&gt;=1,1,Данные!O88/Данные!N88),"")</f>
        <v>1</v>
      </c>
      <c r="J87" s="106">
        <f t="shared" si="42"/>
        <v>0.98966583450263124</v>
      </c>
      <c r="K87" s="108">
        <f>IFERROR(IF(Данные!Q88/Данные!P88&gt;=1.06,1,Данные!Q88/Данные!P88),"")</f>
        <v>1</v>
      </c>
      <c r="L87" s="100">
        <f>IFERROR(IF(Данные!S88/Данные!R88&gt;=0.944,1,Данные!S88/Данные!R88),"")</f>
        <v>1</v>
      </c>
      <c r="M87" s="106">
        <f t="shared" si="43"/>
        <v>1</v>
      </c>
      <c r="N87" s="108">
        <f>IFERROR(IF(Данные!U88/Данные!T88&gt;=1,1,Данные!U88/Данные!T88),"")</f>
        <v>1</v>
      </c>
      <c r="O87" s="100">
        <f>IFERROR(IF(Данные!W88/Данные!V88&gt;=1,1,Данные!W88/Данные!V88),"")</f>
        <v>1</v>
      </c>
      <c r="P87" s="100">
        <f>IFERROR(IF(Данные!Y88/Данные!X88&gt;=1,1,Данные!Y88/Данные!X88),"")</f>
        <v>1</v>
      </c>
      <c r="Q87" s="106">
        <f t="shared" si="44"/>
        <v>1</v>
      </c>
      <c r="R87" s="117">
        <f t="shared" si="45"/>
        <v>0.97441537331137429</v>
      </c>
      <c r="T87" t="s">
        <v>94</v>
      </c>
      <c r="U87" s="100">
        <f t="shared" si="29"/>
        <v>1.4570843679827729E-2</v>
      </c>
      <c r="V87" s="100">
        <f t="shared" si="30"/>
        <v>3.0745765279788159E-3</v>
      </c>
      <c r="W87" s="100">
        <f t="shared" si="31"/>
        <v>5.4827119679528538E-2</v>
      </c>
      <c r="X87" s="100">
        <f t="shared" si="32"/>
        <v>2.1127197866587828E-9</v>
      </c>
      <c r="Y87" s="100">
        <f t="shared" si="33"/>
        <v>5.4981306815498406E-4</v>
      </c>
      <c r="Z87" s="100">
        <f t="shared" si="34"/>
        <v>5.9477313538305822E-4</v>
      </c>
      <c r="AA87" s="100">
        <f t="shared" si="35"/>
        <v>3.6020638400578942E-6</v>
      </c>
      <c r="AB87" s="100">
        <f t="shared" si="36"/>
        <v>0</v>
      </c>
      <c r="AC87" s="100">
        <f t="shared" si="37"/>
        <v>1.6842982802651957E-3</v>
      </c>
      <c r="AD87" s="100">
        <f t="shared" si="38"/>
        <v>4.0035725627666486E-5</v>
      </c>
      <c r="AE87" s="100">
        <f t="shared" si="39"/>
        <v>1.9115947161376411E-6</v>
      </c>
      <c r="AF87" s="100">
        <f t="shared" si="40"/>
        <v>9.8802641034365733E-5</v>
      </c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s="6" customFormat="1" x14ac:dyDescent="0.35">
      <c r="A88" s="119" t="s">
        <v>182</v>
      </c>
      <c r="B88" s="120">
        <f>SQRT(SUM(U$4:U$87)/$B$89)</f>
        <v>4.3291085903561746E-2</v>
      </c>
      <c r="C88" s="120">
        <f>SQRT(SUM(V$4:V$87)/$B$89)</f>
        <v>7.6769327800031525E-2</v>
      </c>
      <c r="D88" s="120">
        <f>SQRT(SUM(W$4:W$87)/$B$89)</f>
        <v>8.6389141628275046E-2</v>
      </c>
      <c r="E88" s="120">
        <f>SQRT(SUM(X$4:X$87)/$B$89)</f>
        <v>4.1875499076780148E-4</v>
      </c>
      <c r="F88" s="128"/>
      <c r="G88" s="121">
        <f>SQRT(SUM(Y$4:Y$87)/$B$89)</f>
        <v>5.0357975634906849E-2</v>
      </c>
      <c r="H88" s="120">
        <f>SQRT(SUM(Z$4:Z$87)/$B$89)</f>
        <v>5.1154044452653792E-2</v>
      </c>
      <c r="I88" s="120">
        <f>SQRT(SUM(AA$4:AA$87)/$B$89)</f>
        <v>1.5946339554219754E-2</v>
      </c>
      <c r="J88" s="124"/>
      <c r="K88" s="143">
        <f>SQRT(SUM(AB4:AB87)/$B$89)</f>
        <v>0</v>
      </c>
      <c r="L88" s="100">
        <f>SQRT(SUM(AC4:AC87)/$B$89)</f>
        <v>3.6532747132070491E-2</v>
      </c>
      <c r="M88" s="124"/>
      <c r="N88" s="121">
        <f>SQRT(SUM(AD$4:AD$87)/$B$89)</f>
        <v>3.7056199053532926E-2</v>
      </c>
      <c r="O88" s="120">
        <f>SQRT(SUM(AE$4:AE$87)/$B$89)</f>
        <v>9.3187316843030641E-3</v>
      </c>
      <c r="P88" s="120">
        <f>SQRT(SUM(AF$4:AF$87)/$B$89)</f>
        <v>6.0548413578193405E-2</v>
      </c>
      <c r="Q88" s="124"/>
      <c r="R88" s="122"/>
      <c r="S88" s="104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</row>
    <row r="89" spans="1:46" s="6" customFormat="1" x14ac:dyDescent="0.35">
      <c r="A89" s="113" t="s">
        <v>183</v>
      </c>
      <c r="B89" s="104">
        <v>84</v>
      </c>
      <c r="C89" s="104"/>
      <c r="D89" s="104"/>
      <c r="E89" s="104"/>
      <c r="F89" s="106"/>
      <c r="G89" s="118"/>
      <c r="H89" s="104"/>
      <c r="I89" s="104"/>
      <c r="J89" s="125"/>
      <c r="K89" s="118"/>
      <c r="L89" s="104"/>
      <c r="M89" s="125"/>
      <c r="N89" s="118"/>
      <c r="O89" s="104"/>
      <c r="P89" s="104"/>
      <c r="Q89" s="125"/>
      <c r="R89" s="109"/>
      <c r="S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</row>
    <row r="90" spans="1:46" s="6" customFormat="1" x14ac:dyDescent="0.35">
      <c r="A90" s="114" t="s">
        <v>188</v>
      </c>
      <c r="B90" s="110">
        <f>0.01/B88</f>
        <v>0.23099443664399411</v>
      </c>
      <c r="C90" s="110">
        <f t="shared" ref="C90:D90" si="46">0.01/C88</f>
        <v>0.13026035640233774</v>
      </c>
      <c r="D90" s="110">
        <f t="shared" si="46"/>
        <v>0.11575528835590392</v>
      </c>
      <c r="E90" s="110">
        <f>1-B90-C90-D90</f>
        <v>0.52298991859776423</v>
      </c>
      <c r="F90" s="129"/>
      <c r="G90" s="110">
        <f>0.01/G88</f>
        <v>0.1985782763091902</v>
      </c>
      <c r="H90" s="110">
        <f>0.01/H88</f>
        <v>0.19548796399189147</v>
      </c>
      <c r="I90" s="110">
        <f>1-G90-H90</f>
        <v>0.60593375969891827</v>
      </c>
      <c r="J90" s="126"/>
      <c r="K90" s="110">
        <f>1-L90</f>
        <v>0.72627298013344743</v>
      </c>
      <c r="L90" s="110">
        <f>0.01/L88</f>
        <v>0.27372701986655257</v>
      </c>
      <c r="M90" s="126"/>
      <c r="N90" s="110">
        <f>0.01/N88</f>
        <v>0.26986038113497784</v>
      </c>
      <c r="O90" s="110">
        <f>1-N90-P90</f>
        <v>0.5649825254081341</v>
      </c>
      <c r="P90" s="110">
        <f>0.01/P88</f>
        <v>0.16515709345688809</v>
      </c>
      <c r="Q90" s="126"/>
      <c r="R90" s="115"/>
      <c r="S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</row>
    <row r="91" spans="1:46" x14ac:dyDescent="0.35">
      <c r="A91" s="142" t="s">
        <v>192</v>
      </c>
      <c r="B91" s="141">
        <f>_xlfn.STDEV.P(B4:B87)</f>
        <v>4.3291085903561746E-2</v>
      </c>
      <c r="C91" s="141">
        <f t="shared" ref="C91:P91" si="47">_xlfn.STDEV.P(C4:C87)</f>
        <v>7.6769327800030901E-2</v>
      </c>
      <c r="D91" s="141">
        <f t="shared" si="47"/>
        <v>8.6389141628275046E-2</v>
      </c>
      <c r="E91" s="141">
        <f t="shared" si="47"/>
        <v>4.1875499076780148E-4</v>
      </c>
      <c r="F91" s="141"/>
      <c r="G91" s="141">
        <f t="shared" si="47"/>
        <v>5.0357975634906849E-2</v>
      </c>
      <c r="H91" s="141">
        <f t="shared" si="47"/>
        <v>5.1154044452653792E-2</v>
      </c>
      <c r="I91" s="141">
        <f t="shared" si="47"/>
        <v>1.5946339554219754E-2</v>
      </c>
      <c r="J91" s="141"/>
      <c r="K91" s="141">
        <f t="shared" si="47"/>
        <v>0</v>
      </c>
      <c r="L91" s="141">
        <f t="shared" si="47"/>
        <v>3.6532747132070491E-2</v>
      </c>
      <c r="M91" s="141"/>
      <c r="N91" s="141">
        <f t="shared" si="47"/>
        <v>3.7056199053532926E-2</v>
      </c>
      <c r="O91" s="141">
        <f t="shared" si="47"/>
        <v>9.3187316843030641E-3</v>
      </c>
      <c r="P91" s="141">
        <f t="shared" si="47"/>
        <v>6.0548413578193405E-2</v>
      </c>
      <c r="R91" s="130"/>
      <c r="S91" s="131"/>
    </row>
    <row r="93" spans="1:46" x14ac:dyDescent="0.35">
      <c r="B93" s="116"/>
      <c r="C93" s="116"/>
      <c r="D93" s="116"/>
      <c r="E93" s="116"/>
      <c r="F93" s="127"/>
      <c r="G93" s="116"/>
      <c r="H93" s="116"/>
      <c r="I93" s="116"/>
      <c r="J93" s="127"/>
      <c r="K93" s="116"/>
      <c r="L93" s="116"/>
      <c r="M93" s="127"/>
      <c r="N93" s="116"/>
      <c r="O93" s="116"/>
      <c r="P93" s="116"/>
      <c r="Q93" s="127"/>
    </row>
  </sheetData>
  <mergeCells count="13">
    <mergeCell ref="AR1:AT1"/>
    <mergeCell ref="U1:X1"/>
    <mergeCell ref="Y1:AA1"/>
    <mergeCell ref="R1:R2"/>
    <mergeCell ref="B1:F1"/>
    <mergeCell ref="G1:J1"/>
    <mergeCell ref="K1:M1"/>
    <mergeCell ref="N1:Q1"/>
    <mergeCell ref="AB1:AC1"/>
    <mergeCell ref="AD1:AF1"/>
    <mergeCell ref="AI1:AL1"/>
    <mergeCell ref="AM1:AO1"/>
    <mergeCell ref="AP1:A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FAE-B8BF-F54E-B631-A6300E770A19}">
  <dimension ref="A1:L92"/>
  <sheetViews>
    <sheetView topLeftCell="J1" workbookViewId="0">
      <selection activeCell="M1" sqref="M1"/>
    </sheetView>
  </sheetViews>
  <sheetFormatPr defaultColWidth="11" defaultRowHeight="15.5" outlineLevelCol="1" x14ac:dyDescent="0.35"/>
  <cols>
    <col min="1" max="1" width="25.75" hidden="1" customWidth="1" outlineLevel="1"/>
    <col min="2" max="2" width="5.5" hidden="1" customWidth="1" outlineLevel="1"/>
    <col min="3" max="5" width="0" style="3" hidden="1" customWidth="1" outlineLevel="1"/>
    <col min="6" max="6" width="0" style="6" hidden="1" customWidth="1" outlineLevel="1"/>
    <col min="7" max="8" width="0" style="3" hidden="1" customWidth="1" outlineLevel="1"/>
    <col min="9" max="9" width="0" style="6" hidden="1" customWidth="1" outlineLevel="1"/>
    <col min="10" max="10" width="37.5" bestFit="1" customWidth="1" collapsed="1"/>
    <col min="11" max="12" width="10.83203125" style="8"/>
  </cols>
  <sheetData>
    <row r="1" spans="1:12" x14ac:dyDescent="0.35">
      <c r="A1" s="1" t="s">
        <v>0</v>
      </c>
      <c r="B1" s="1"/>
      <c r="J1" s="13" t="s">
        <v>95</v>
      </c>
      <c r="K1" s="14" t="s">
        <v>61</v>
      </c>
      <c r="L1" s="14" t="s">
        <v>62</v>
      </c>
    </row>
    <row r="2" spans="1:12" x14ac:dyDescent="0.35">
      <c r="A2" s="1" t="s">
        <v>1</v>
      </c>
      <c r="B2" s="1"/>
      <c r="J2" s="11" t="s">
        <v>39</v>
      </c>
      <c r="K2" s="15">
        <f>VLOOKUP(J2,$A$6:$E$92,4,0)</f>
        <v>64.08</v>
      </c>
      <c r="L2" s="15">
        <f>VLOOKUP(J2,$A$6:$E$92,5,0)</f>
        <v>73.099999999999994</v>
      </c>
    </row>
    <row r="3" spans="1:12" x14ac:dyDescent="0.35">
      <c r="A3" s="2" t="s">
        <v>2</v>
      </c>
      <c r="B3" s="2"/>
      <c r="J3" s="11" t="s">
        <v>59</v>
      </c>
      <c r="K3" s="15">
        <f t="shared" ref="K3:K66" si="0">VLOOKUP(J3,$A$6:$E$92,4,0)</f>
        <v>61.75</v>
      </c>
      <c r="L3" s="15">
        <f t="shared" ref="L3:L66" si="1">VLOOKUP(J3,$A$6:$E$92,5,0)</f>
        <v>71.11</v>
      </c>
    </row>
    <row r="4" spans="1:12" x14ac:dyDescent="0.35">
      <c r="J4" s="11" t="s">
        <v>18</v>
      </c>
      <c r="K4" s="15">
        <f t="shared" si="0"/>
        <v>64.33</v>
      </c>
      <c r="L4" s="15">
        <f t="shared" si="1"/>
        <v>75.08</v>
      </c>
    </row>
    <row r="5" spans="1:12" x14ac:dyDescent="0.35">
      <c r="C5" s="167">
        <v>2021</v>
      </c>
      <c r="D5" s="167"/>
      <c r="E5" s="167"/>
      <c r="F5" s="167"/>
      <c r="G5" s="167"/>
      <c r="H5" s="167"/>
      <c r="I5" s="167"/>
      <c r="J5" s="11" t="s">
        <v>12</v>
      </c>
      <c r="K5" s="15">
        <f t="shared" si="0"/>
        <v>65.86</v>
      </c>
      <c r="L5" s="15">
        <f t="shared" si="1"/>
        <v>73.87</v>
      </c>
    </row>
    <row r="6" spans="1:12" x14ac:dyDescent="0.35">
      <c r="A6" s="4" t="s">
        <v>96</v>
      </c>
      <c r="B6" s="4" t="s">
        <v>99</v>
      </c>
      <c r="C6" s="4" t="s">
        <v>60</v>
      </c>
      <c r="D6" s="4" t="s">
        <v>61</v>
      </c>
      <c r="E6" s="4" t="s">
        <v>62</v>
      </c>
      <c r="F6" s="7" t="s">
        <v>97</v>
      </c>
      <c r="G6" s="4" t="s">
        <v>63</v>
      </c>
      <c r="H6" s="4" t="s">
        <v>64</v>
      </c>
      <c r="I6" s="7" t="s">
        <v>98</v>
      </c>
      <c r="J6" s="11" t="s">
        <v>6</v>
      </c>
      <c r="K6" s="15">
        <f t="shared" si="0"/>
        <v>66.540000000000006</v>
      </c>
      <c r="L6" s="15">
        <f t="shared" si="1"/>
        <v>74.66</v>
      </c>
    </row>
    <row r="7" spans="1:12" x14ac:dyDescent="0.35">
      <c r="A7" t="s">
        <v>39</v>
      </c>
      <c r="B7" t="e">
        <f t="shared" ref="B7:B38" si="2">VLOOKUP(A7,$J$2:$J$85,2,0)</f>
        <v>#REF!</v>
      </c>
      <c r="C7" s="9">
        <v>68.599999999999994</v>
      </c>
      <c r="D7" s="9">
        <v>64.08</v>
      </c>
      <c r="E7" s="9">
        <v>73.099999999999994</v>
      </c>
      <c r="F7" s="10">
        <f t="shared" ref="F7:F38" si="3">E7-D7</f>
        <v>9.019999999999996</v>
      </c>
      <c r="G7" s="9">
        <v>69.209999999999994</v>
      </c>
      <c r="H7" s="9">
        <v>67.489999999999995</v>
      </c>
      <c r="I7" s="9">
        <f t="shared" ref="I7:I38" si="4">G7-H7</f>
        <v>1.7199999999999989</v>
      </c>
      <c r="J7" s="11" t="s">
        <v>36</v>
      </c>
      <c r="K7" s="15">
        <f t="shared" si="0"/>
        <v>63.57</v>
      </c>
      <c r="L7" s="15">
        <f t="shared" si="1"/>
        <v>73.88</v>
      </c>
    </row>
    <row r="8" spans="1:12" x14ac:dyDescent="0.35">
      <c r="A8" t="s">
        <v>59</v>
      </c>
      <c r="B8" t="e">
        <f t="shared" si="2"/>
        <v>#REF!</v>
      </c>
      <c r="C8" s="9">
        <v>66.3</v>
      </c>
      <c r="D8" s="9">
        <v>61.75</v>
      </c>
      <c r="E8" s="9">
        <v>71.11</v>
      </c>
      <c r="F8" s="10">
        <f t="shared" si="3"/>
        <v>9.36</v>
      </c>
      <c r="G8" s="9">
        <v>67.010000000000005</v>
      </c>
      <c r="H8" s="9">
        <v>64.63</v>
      </c>
      <c r="I8" s="9">
        <f t="shared" si="4"/>
        <v>2.3800000000000097</v>
      </c>
      <c r="J8" s="11" t="s">
        <v>48</v>
      </c>
      <c r="K8" s="15">
        <f t="shared" si="0"/>
        <v>63.18</v>
      </c>
      <c r="L8" s="15">
        <f t="shared" si="1"/>
        <v>73</v>
      </c>
    </row>
    <row r="9" spans="1:12" x14ac:dyDescent="0.35">
      <c r="A9" t="s">
        <v>18</v>
      </c>
      <c r="B9" t="e">
        <f t="shared" si="2"/>
        <v>#REF!</v>
      </c>
      <c r="C9" s="9">
        <v>69.599999999999994</v>
      </c>
      <c r="D9" s="9">
        <v>64.33</v>
      </c>
      <c r="E9" s="9">
        <v>75.08</v>
      </c>
      <c r="F9" s="10">
        <f t="shared" si="3"/>
        <v>10.75</v>
      </c>
      <c r="G9" s="9">
        <v>70.430000000000007</v>
      </c>
      <c r="H9" s="9">
        <v>65.62</v>
      </c>
      <c r="I9" s="9">
        <f t="shared" si="4"/>
        <v>4.8100000000000023</v>
      </c>
      <c r="J9" s="11" t="s">
        <v>11</v>
      </c>
      <c r="K9" s="15">
        <f t="shared" si="0"/>
        <v>65.7</v>
      </c>
      <c r="L9" s="15">
        <f t="shared" si="1"/>
        <v>74.14</v>
      </c>
    </row>
    <row r="10" spans="1:12" x14ac:dyDescent="0.35">
      <c r="A10" t="s">
        <v>12</v>
      </c>
      <c r="B10" t="e">
        <f t="shared" si="2"/>
        <v>#REF!</v>
      </c>
      <c r="C10" s="9">
        <v>69.900000000000006</v>
      </c>
      <c r="D10" s="9">
        <v>65.86</v>
      </c>
      <c r="E10" s="9">
        <v>73.87</v>
      </c>
      <c r="F10" s="10">
        <f t="shared" si="3"/>
        <v>8.0100000000000051</v>
      </c>
      <c r="G10" s="9">
        <v>69.63</v>
      </c>
      <c r="H10" s="9">
        <v>70.430000000000007</v>
      </c>
      <c r="I10" s="9">
        <f t="shared" si="4"/>
        <v>-0.80000000000001137</v>
      </c>
      <c r="J10" s="11" t="s">
        <v>26</v>
      </c>
      <c r="K10" s="15">
        <f t="shared" si="0"/>
        <v>63.85</v>
      </c>
      <c r="L10" s="15">
        <f t="shared" si="1"/>
        <v>74.38</v>
      </c>
    </row>
    <row r="11" spans="1:12" x14ac:dyDescent="0.35">
      <c r="A11" t="s">
        <v>6</v>
      </c>
      <c r="B11" t="e">
        <f t="shared" si="2"/>
        <v>#REF!</v>
      </c>
      <c r="C11" s="9">
        <v>70.67</v>
      </c>
      <c r="D11" s="9">
        <v>66.540000000000006</v>
      </c>
      <c r="E11" s="9">
        <v>74.66</v>
      </c>
      <c r="F11" s="10">
        <f t="shared" si="3"/>
        <v>8.1199999999999903</v>
      </c>
      <c r="G11" s="9">
        <v>70.78</v>
      </c>
      <c r="H11" s="9">
        <v>70.3</v>
      </c>
      <c r="I11" s="9">
        <f t="shared" si="4"/>
        <v>0.48000000000000398</v>
      </c>
      <c r="J11" s="11" t="s">
        <v>19</v>
      </c>
      <c r="K11" s="15">
        <f t="shared" si="0"/>
        <v>64.739999999999995</v>
      </c>
      <c r="L11" s="15">
        <f t="shared" si="1"/>
        <v>74.260000000000005</v>
      </c>
    </row>
    <row r="12" spans="1:12" x14ac:dyDescent="0.35">
      <c r="A12" t="s">
        <v>36</v>
      </c>
      <c r="B12" t="e">
        <f t="shared" si="2"/>
        <v>#REF!</v>
      </c>
      <c r="C12" s="9">
        <v>68.67</v>
      </c>
      <c r="D12" s="9">
        <v>63.57</v>
      </c>
      <c r="E12" s="9">
        <v>73.88</v>
      </c>
      <c r="F12" s="10">
        <f t="shared" si="3"/>
        <v>10.309999999999995</v>
      </c>
      <c r="G12" s="9">
        <v>68.7</v>
      </c>
      <c r="H12" s="9">
        <v>68.56</v>
      </c>
      <c r="I12" s="9">
        <f t="shared" si="4"/>
        <v>0.14000000000000057</v>
      </c>
      <c r="J12" s="11" t="s">
        <v>65</v>
      </c>
      <c r="K12" s="15">
        <f t="shared" si="0"/>
        <v>71</v>
      </c>
      <c r="L12" s="15">
        <f t="shared" si="1"/>
        <v>77.94</v>
      </c>
    </row>
    <row r="13" spans="1:12" x14ac:dyDescent="0.35">
      <c r="A13" t="s">
        <v>48</v>
      </c>
      <c r="B13" t="e">
        <f t="shared" si="2"/>
        <v>#REF!</v>
      </c>
      <c r="C13" s="9">
        <v>68.11</v>
      </c>
      <c r="D13" s="9">
        <v>63.18</v>
      </c>
      <c r="E13" s="9">
        <v>73</v>
      </c>
      <c r="F13" s="10">
        <f t="shared" si="3"/>
        <v>9.82</v>
      </c>
      <c r="G13" s="9">
        <v>67.930000000000007</v>
      </c>
      <c r="H13" s="9">
        <v>68.81</v>
      </c>
      <c r="I13" s="9">
        <f t="shared" si="4"/>
        <v>-0.87999999999999545</v>
      </c>
      <c r="J13" s="11" t="s">
        <v>68</v>
      </c>
      <c r="K13" s="15">
        <f t="shared" si="0"/>
        <v>68.23</v>
      </c>
      <c r="L13" s="15">
        <f t="shared" si="1"/>
        <v>76.3</v>
      </c>
    </row>
    <row r="14" spans="1:12" x14ac:dyDescent="0.35">
      <c r="A14" t="s">
        <v>11</v>
      </c>
      <c r="B14" t="e">
        <f t="shared" si="2"/>
        <v>#REF!</v>
      </c>
      <c r="C14" s="9">
        <v>69.959999999999994</v>
      </c>
      <c r="D14" s="9">
        <v>65.7</v>
      </c>
      <c r="E14" s="9">
        <v>74.14</v>
      </c>
      <c r="F14" s="10">
        <f t="shared" si="3"/>
        <v>8.4399999999999977</v>
      </c>
      <c r="G14" s="9">
        <v>70.239999999999995</v>
      </c>
      <c r="H14" s="9">
        <v>69</v>
      </c>
      <c r="I14" s="9">
        <f t="shared" si="4"/>
        <v>1.2399999999999949</v>
      </c>
      <c r="J14" s="11" t="s">
        <v>71</v>
      </c>
      <c r="K14" s="15">
        <f t="shared" si="0"/>
        <v>67.87</v>
      </c>
      <c r="L14" s="15">
        <f t="shared" si="1"/>
        <v>76.430000000000007</v>
      </c>
    </row>
    <row r="15" spans="1:12" x14ac:dyDescent="0.35">
      <c r="A15" t="s">
        <v>26</v>
      </c>
      <c r="B15" t="e">
        <f t="shared" si="2"/>
        <v>#REF!</v>
      </c>
      <c r="C15" s="9">
        <v>69.08</v>
      </c>
      <c r="D15" s="9">
        <v>63.85</v>
      </c>
      <c r="E15" s="9">
        <v>74.38</v>
      </c>
      <c r="F15" s="10">
        <f t="shared" si="3"/>
        <v>10.529999999999994</v>
      </c>
      <c r="G15" s="9">
        <v>69.47</v>
      </c>
      <c r="H15" s="9">
        <v>67.849999999999994</v>
      </c>
      <c r="I15" s="9">
        <f t="shared" si="4"/>
        <v>1.6200000000000045</v>
      </c>
      <c r="J15" s="11" t="s">
        <v>93</v>
      </c>
      <c r="K15" s="15">
        <f t="shared" si="0"/>
        <v>61.73</v>
      </c>
      <c r="L15" s="15">
        <f t="shared" si="1"/>
        <v>70.58</v>
      </c>
    </row>
    <row r="16" spans="1:12" x14ac:dyDescent="0.35">
      <c r="A16" t="s">
        <v>19</v>
      </c>
      <c r="B16" t="e">
        <f t="shared" si="2"/>
        <v>#REF!</v>
      </c>
      <c r="C16" s="9">
        <v>69.489999999999995</v>
      </c>
      <c r="D16" s="9">
        <v>64.739999999999995</v>
      </c>
      <c r="E16" s="9">
        <v>74.260000000000005</v>
      </c>
      <c r="F16" s="10">
        <f t="shared" si="3"/>
        <v>9.5200000000000102</v>
      </c>
      <c r="G16" s="9">
        <v>69.34</v>
      </c>
      <c r="H16" s="9">
        <v>69.77</v>
      </c>
      <c r="I16" s="9">
        <f t="shared" si="4"/>
        <v>-0.42999999999999261</v>
      </c>
      <c r="J16" s="11" t="s">
        <v>57</v>
      </c>
      <c r="K16" s="15">
        <f t="shared" si="0"/>
        <v>62.28</v>
      </c>
      <c r="L16" s="15">
        <f t="shared" si="1"/>
        <v>71.540000000000006</v>
      </c>
    </row>
    <row r="17" spans="1:12" x14ac:dyDescent="0.35">
      <c r="A17" t="s">
        <v>65</v>
      </c>
      <c r="B17" t="e">
        <f t="shared" si="2"/>
        <v>#REF!</v>
      </c>
      <c r="C17" s="9">
        <v>74.55</v>
      </c>
      <c r="D17" s="9">
        <v>71</v>
      </c>
      <c r="E17" s="9">
        <v>77.94</v>
      </c>
      <c r="F17" s="10">
        <f t="shared" si="3"/>
        <v>6.9399999999999977</v>
      </c>
      <c r="G17" s="9">
        <v>74.650000000000006</v>
      </c>
      <c r="H17" s="9">
        <v>68.55</v>
      </c>
      <c r="I17" s="9">
        <f t="shared" si="4"/>
        <v>6.1000000000000085</v>
      </c>
      <c r="J17" s="11" t="s">
        <v>29</v>
      </c>
      <c r="K17" s="15">
        <f t="shared" si="0"/>
        <v>64.03</v>
      </c>
      <c r="L17" s="15">
        <f t="shared" si="1"/>
        <v>73.86</v>
      </c>
    </row>
    <row r="18" spans="1:12" x14ac:dyDescent="0.35">
      <c r="A18" t="s">
        <v>68</v>
      </c>
      <c r="B18" t="e">
        <f t="shared" si="2"/>
        <v>#REF!</v>
      </c>
      <c r="C18" s="9">
        <v>72.510000000000005</v>
      </c>
      <c r="D18" s="9">
        <v>68.23</v>
      </c>
      <c r="E18" s="9">
        <v>76.3</v>
      </c>
      <c r="F18" s="10">
        <f t="shared" si="3"/>
        <v>8.0699999999999932</v>
      </c>
      <c r="G18" s="9">
        <v>72.510000000000005</v>
      </c>
      <c r="H18" s="9">
        <v>0</v>
      </c>
      <c r="I18" s="9">
        <f t="shared" si="4"/>
        <v>72.510000000000005</v>
      </c>
      <c r="J18" s="11" t="s">
        <v>58</v>
      </c>
      <c r="K18" s="15">
        <f t="shared" si="0"/>
        <v>61.9</v>
      </c>
      <c r="L18" s="15">
        <f t="shared" si="1"/>
        <v>71.69</v>
      </c>
    </row>
    <row r="19" spans="1:12" x14ac:dyDescent="0.35">
      <c r="A19" t="s">
        <v>71</v>
      </c>
      <c r="B19" t="e">
        <f t="shared" si="2"/>
        <v>#REF!</v>
      </c>
      <c r="C19" s="9">
        <v>72.25</v>
      </c>
      <c r="D19" s="9">
        <v>67.87</v>
      </c>
      <c r="E19" s="9">
        <v>76.430000000000007</v>
      </c>
      <c r="F19" s="10">
        <f t="shared" si="3"/>
        <v>8.5600000000000023</v>
      </c>
      <c r="G19" s="9">
        <v>72.13</v>
      </c>
      <c r="H19" s="9">
        <v>73.900000000000006</v>
      </c>
      <c r="I19" s="9">
        <f t="shared" si="4"/>
        <v>-1.7700000000000102</v>
      </c>
      <c r="J19" s="11" t="s">
        <v>74</v>
      </c>
      <c r="K19" s="15">
        <f t="shared" si="0"/>
        <v>69.91</v>
      </c>
      <c r="L19" s="15">
        <f t="shared" si="1"/>
        <v>77.319999999999993</v>
      </c>
    </row>
    <row r="20" spans="1:12" x14ac:dyDescent="0.35">
      <c r="A20" t="s">
        <v>93</v>
      </c>
      <c r="B20" t="e">
        <f t="shared" si="2"/>
        <v>#REF!</v>
      </c>
      <c r="C20" s="9">
        <v>66.12</v>
      </c>
      <c r="D20" s="9">
        <v>61.73</v>
      </c>
      <c r="E20" s="9">
        <v>70.58</v>
      </c>
      <c r="F20" s="10">
        <f t="shared" si="3"/>
        <v>8.8500000000000014</v>
      </c>
      <c r="G20" s="9">
        <v>66.14</v>
      </c>
      <c r="H20" s="9">
        <v>66.42</v>
      </c>
      <c r="I20" s="9">
        <f t="shared" si="4"/>
        <v>-0.28000000000000114</v>
      </c>
      <c r="J20" s="11" t="s">
        <v>5</v>
      </c>
      <c r="K20" s="15">
        <f t="shared" si="0"/>
        <v>66.510000000000005</v>
      </c>
      <c r="L20" s="15">
        <f t="shared" si="1"/>
        <v>75.25</v>
      </c>
    </row>
    <row r="21" spans="1:12" x14ac:dyDescent="0.35">
      <c r="A21" t="s">
        <v>57</v>
      </c>
      <c r="B21" t="e">
        <f t="shared" si="2"/>
        <v>#REF!</v>
      </c>
      <c r="C21" s="9">
        <v>66.819999999999993</v>
      </c>
      <c r="D21" s="9">
        <v>62.28</v>
      </c>
      <c r="E21" s="9">
        <v>71.540000000000006</v>
      </c>
      <c r="F21" s="10">
        <f t="shared" si="3"/>
        <v>9.2600000000000051</v>
      </c>
      <c r="G21" s="9">
        <v>67.59</v>
      </c>
      <c r="H21" s="9">
        <v>64.84</v>
      </c>
      <c r="I21" s="9">
        <f t="shared" si="4"/>
        <v>2.75</v>
      </c>
      <c r="J21" s="11" t="s">
        <v>23</v>
      </c>
      <c r="K21" s="15">
        <f t="shared" si="0"/>
        <v>64.31</v>
      </c>
      <c r="L21" s="15">
        <f t="shared" si="1"/>
        <v>74.12</v>
      </c>
    </row>
    <row r="22" spans="1:12" x14ac:dyDescent="0.35">
      <c r="A22" t="s">
        <v>29</v>
      </c>
      <c r="B22" t="e">
        <f t="shared" si="2"/>
        <v>#REF!</v>
      </c>
      <c r="C22" s="9">
        <v>69.02</v>
      </c>
      <c r="D22" s="9">
        <v>64.03</v>
      </c>
      <c r="E22" s="9">
        <v>73.86</v>
      </c>
      <c r="F22" s="10">
        <f t="shared" si="3"/>
        <v>9.8299999999999983</v>
      </c>
      <c r="G22" s="9">
        <v>68.849999999999994</v>
      </c>
      <c r="H22" s="9">
        <v>69.680000000000007</v>
      </c>
      <c r="I22" s="9">
        <f t="shared" si="4"/>
        <v>-0.83000000000001251</v>
      </c>
      <c r="J22" s="11" t="s">
        <v>49</v>
      </c>
      <c r="K22" s="15">
        <f t="shared" si="0"/>
        <v>63.76</v>
      </c>
      <c r="L22" s="15">
        <f t="shared" si="1"/>
        <v>72.930000000000007</v>
      </c>
    </row>
    <row r="23" spans="1:12" x14ac:dyDescent="0.35">
      <c r="A23" t="s">
        <v>58</v>
      </c>
      <c r="B23" t="e">
        <f t="shared" si="2"/>
        <v>#REF!</v>
      </c>
      <c r="C23" s="9">
        <v>66.8</v>
      </c>
      <c r="D23" s="9">
        <v>61.9</v>
      </c>
      <c r="E23" s="9">
        <v>71.69</v>
      </c>
      <c r="F23" s="10">
        <f t="shared" si="3"/>
        <v>9.7899999999999991</v>
      </c>
      <c r="G23" s="9">
        <v>67.12</v>
      </c>
      <c r="H23" s="9">
        <v>65.680000000000007</v>
      </c>
      <c r="I23" s="9">
        <f t="shared" si="4"/>
        <v>1.4399999999999977</v>
      </c>
      <c r="J23" s="11" t="s">
        <v>75</v>
      </c>
      <c r="K23" s="15">
        <f t="shared" si="0"/>
        <v>69.28</v>
      </c>
      <c r="L23" s="15">
        <f t="shared" si="1"/>
        <v>77.349999999999994</v>
      </c>
    </row>
    <row r="24" spans="1:12" x14ac:dyDescent="0.35">
      <c r="A24" t="s">
        <v>74</v>
      </c>
      <c r="B24" t="e">
        <f t="shared" si="2"/>
        <v>#REF!</v>
      </c>
      <c r="C24" s="9">
        <v>73.77</v>
      </c>
      <c r="D24" s="9">
        <v>69.91</v>
      </c>
      <c r="E24" s="9">
        <v>77.319999999999993</v>
      </c>
      <c r="F24" s="10">
        <f t="shared" si="3"/>
        <v>7.4099999999999966</v>
      </c>
      <c r="G24" s="9">
        <v>74.099999999999994</v>
      </c>
      <c r="H24" s="9">
        <v>73.36</v>
      </c>
      <c r="I24" s="9">
        <f t="shared" si="4"/>
        <v>0.73999999999999488</v>
      </c>
      <c r="J24" s="11" t="s">
        <v>90</v>
      </c>
      <c r="K24" s="15" t="e">
        <f t="shared" si="0"/>
        <v>#N/A</v>
      </c>
      <c r="L24" s="15" t="e">
        <f t="shared" si="1"/>
        <v>#N/A</v>
      </c>
    </row>
    <row r="25" spans="1:12" x14ac:dyDescent="0.35">
      <c r="A25" t="s">
        <v>5</v>
      </c>
      <c r="B25" t="e">
        <f t="shared" si="2"/>
        <v>#REF!</v>
      </c>
      <c r="C25" s="9">
        <v>70.989999999999995</v>
      </c>
      <c r="D25" s="9">
        <v>66.510000000000005</v>
      </c>
      <c r="E25" s="9">
        <v>75.25</v>
      </c>
      <c r="F25" s="10">
        <f t="shared" si="3"/>
        <v>8.7399999999999949</v>
      </c>
      <c r="G25" s="9">
        <v>71.27</v>
      </c>
      <c r="H25" s="9">
        <v>70.14</v>
      </c>
      <c r="I25" s="9">
        <f t="shared" si="4"/>
        <v>1.1299999999999955</v>
      </c>
      <c r="J25" s="11" t="s">
        <v>15</v>
      </c>
      <c r="K25" s="15">
        <f t="shared" si="0"/>
        <v>64.8</v>
      </c>
      <c r="L25" s="15">
        <f t="shared" si="1"/>
        <v>74.680000000000007</v>
      </c>
    </row>
    <row r="26" spans="1:12" x14ac:dyDescent="0.35">
      <c r="A26" t="s">
        <v>23</v>
      </c>
      <c r="B26" t="e">
        <f t="shared" si="2"/>
        <v>#REF!</v>
      </c>
      <c r="C26" s="9">
        <v>69.16</v>
      </c>
      <c r="D26" s="9">
        <v>64.31</v>
      </c>
      <c r="E26" s="9">
        <v>74.12</v>
      </c>
      <c r="F26" s="10">
        <f t="shared" si="3"/>
        <v>9.8100000000000023</v>
      </c>
      <c r="G26" s="9">
        <v>68.88</v>
      </c>
      <c r="H26" s="9">
        <v>70.16</v>
      </c>
      <c r="I26" s="9">
        <f t="shared" si="4"/>
        <v>-1.2800000000000011</v>
      </c>
      <c r="J26" s="11" t="s">
        <v>35</v>
      </c>
      <c r="K26" s="15">
        <f t="shared" si="0"/>
        <v>64.069999999999993</v>
      </c>
      <c r="L26" s="15">
        <f t="shared" si="1"/>
        <v>73.5</v>
      </c>
    </row>
    <row r="27" spans="1:12" x14ac:dyDescent="0.35">
      <c r="A27" t="s">
        <v>49</v>
      </c>
      <c r="B27" t="e">
        <f t="shared" si="2"/>
        <v>#REF!</v>
      </c>
      <c r="C27" s="9">
        <v>68.09</v>
      </c>
      <c r="D27" s="9">
        <v>63.76</v>
      </c>
      <c r="E27" s="9">
        <v>72.930000000000007</v>
      </c>
      <c r="F27" s="10">
        <f t="shared" si="3"/>
        <v>9.1700000000000088</v>
      </c>
      <c r="G27" s="9">
        <v>68.87</v>
      </c>
      <c r="H27" s="9">
        <v>65.06</v>
      </c>
      <c r="I27" s="9">
        <f t="shared" si="4"/>
        <v>3.8100000000000023</v>
      </c>
      <c r="J27" s="11" t="s">
        <v>7</v>
      </c>
      <c r="K27" s="15">
        <f t="shared" si="0"/>
        <v>66.08</v>
      </c>
      <c r="L27" s="15">
        <f t="shared" si="1"/>
        <v>74.900000000000006</v>
      </c>
    </row>
    <row r="28" spans="1:12" x14ac:dyDescent="0.35">
      <c r="A28" t="s">
        <v>75</v>
      </c>
      <c r="B28" t="e">
        <f t="shared" si="2"/>
        <v>#REF!</v>
      </c>
      <c r="C28" s="9">
        <v>73.47</v>
      </c>
      <c r="D28" s="9">
        <v>69.28</v>
      </c>
      <c r="E28" s="9">
        <v>77.349999999999994</v>
      </c>
      <c r="F28" s="10">
        <f t="shared" si="3"/>
        <v>8.0699999999999932</v>
      </c>
      <c r="G28" s="9">
        <v>73.42</v>
      </c>
      <c r="H28" s="9">
        <v>73.48</v>
      </c>
      <c r="I28" s="9">
        <f t="shared" si="4"/>
        <v>-6.0000000000002274E-2</v>
      </c>
      <c r="J28" s="11" t="s">
        <v>44</v>
      </c>
      <c r="K28" s="15">
        <f t="shared" si="0"/>
        <v>63.56</v>
      </c>
      <c r="L28" s="15">
        <f t="shared" si="1"/>
        <v>73.13</v>
      </c>
    </row>
    <row r="29" spans="1:12" x14ac:dyDescent="0.35">
      <c r="A29" t="s">
        <v>15</v>
      </c>
      <c r="B29" t="e">
        <f t="shared" si="2"/>
        <v>#REF!</v>
      </c>
      <c r="C29" s="9">
        <v>69.73</v>
      </c>
      <c r="D29" s="9">
        <v>64.8</v>
      </c>
      <c r="E29" s="9">
        <v>74.680000000000007</v>
      </c>
      <c r="F29" s="10">
        <f t="shared" si="3"/>
        <v>9.8800000000000097</v>
      </c>
      <c r="G29" s="9">
        <v>70.290000000000006</v>
      </c>
      <c r="H29" s="9">
        <v>66.45</v>
      </c>
      <c r="I29" s="9">
        <f t="shared" si="4"/>
        <v>3.8400000000000034</v>
      </c>
      <c r="J29" s="11" t="s">
        <v>45</v>
      </c>
      <c r="K29" s="15">
        <f t="shared" si="0"/>
        <v>63.29</v>
      </c>
      <c r="L29" s="15">
        <f t="shared" si="1"/>
        <v>73.48</v>
      </c>
    </row>
    <row r="30" spans="1:12" x14ac:dyDescent="0.35">
      <c r="A30" t="s">
        <v>35</v>
      </c>
      <c r="B30" t="e">
        <f t="shared" si="2"/>
        <v>#REF!</v>
      </c>
      <c r="C30" s="9">
        <v>68.78</v>
      </c>
      <c r="D30" s="9">
        <v>64.069999999999993</v>
      </c>
      <c r="E30" s="9">
        <v>73.5</v>
      </c>
      <c r="F30" s="10">
        <f t="shared" si="3"/>
        <v>9.4300000000000068</v>
      </c>
      <c r="G30" s="9">
        <v>69.02</v>
      </c>
      <c r="H30" s="9">
        <v>67.790000000000006</v>
      </c>
      <c r="I30" s="9">
        <f t="shared" si="4"/>
        <v>1.2299999999999898</v>
      </c>
      <c r="J30" s="11" t="s">
        <v>41</v>
      </c>
      <c r="K30" s="15">
        <f t="shared" si="0"/>
        <v>64.09</v>
      </c>
      <c r="L30" s="15">
        <f t="shared" si="1"/>
        <v>72.94</v>
      </c>
    </row>
    <row r="31" spans="1:12" x14ac:dyDescent="0.35">
      <c r="A31" t="s">
        <v>7</v>
      </c>
      <c r="B31" t="e">
        <f t="shared" si="2"/>
        <v>#REF!</v>
      </c>
      <c r="C31" s="9">
        <v>70.53</v>
      </c>
      <c r="D31" s="9">
        <v>66.08</v>
      </c>
      <c r="E31" s="9">
        <v>74.900000000000006</v>
      </c>
      <c r="F31" s="10">
        <f t="shared" si="3"/>
        <v>8.8200000000000074</v>
      </c>
      <c r="G31" s="9">
        <v>70.27</v>
      </c>
      <c r="H31" s="9">
        <v>70.88</v>
      </c>
      <c r="I31" s="9">
        <f t="shared" si="4"/>
        <v>-0.60999999999999943</v>
      </c>
      <c r="J31" s="11" t="s">
        <v>9</v>
      </c>
      <c r="K31" s="15">
        <f t="shared" si="0"/>
        <v>65.430000000000007</v>
      </c>
      <c r="L31" s="15">
        <f t="shared" si="1"/>
        <v>74.94</v>
      </c>
    </row>
    <row r="32" spans="1:12" x14ac:dyDescent="0.35">
      <c r="A32" t="s">
        <v>44</v>
      </c>
      <c r="B32" t="e">
        <f t="shared" si="2"/>
        <v>#REF!</v>
      </c>
      <c r="C32" s="9">
        <v>68.349999999999994</v>
      </c>
      <c r="D32" s="9">
        <v>63.56</v>
      </c>
      <c r="E32" s="9">
        <v>73.13</v>
      </c>
      <c r="F32" s="10">
        <f t="shared" si="3"/>
        <v>9.5699999999999932</v>
      </c>
      <c r="G32" s="9">
        <v>68.92</v>
      </c>
      <c r="H32" s="9">
        <v>66.09</v>
      </c>
      <c r="I32" s="9">
        <f t="shared" si="4"/>
        <v>2.8299999999999983</v>
      </c>
      <c r="J32" s="11" t="s">
        <v>40</v>
      </c>
      <c r="K32" s="15">
        <f t="shared" si="0"/>
        <v>63.89</v>
      </c>
      <c r="L32" s="15">
        <f t="shared" si="1"/>
        <v>73.3</v>
      </c>
    </row>
    <row r="33" spans="1:12" x14ac:dyDescent="0.35">
      <c r="A33" t="s">
        <v>55</v>
      </c>
      <c r="B33" t="e">
        <f t="shared" si="2"/>
        <v>#N/A</v>
      </c>
      <c r="C33" s="9">
        <v>67.61</v>
      </c>
      <c r="D33" s="9">
        <v>62.8</v>
      </c>
      <c r="E33" s="9">
        <v>72.37</v>
      </c>
      <c r="F33" s="10">
        <f t="shared" si="3"/>
        <v>9.5700000000000074</v>
      </c>
      <c r="G33" s="9">
        <v>67.739999999999995</v>
      </c>
      <c r="H33" s="9">
        <v>66.7</v>
      </c>
      <c r="I33" s="9">
        <f t="shared" si="4"/>
        <v>1.039999999999992</v>
      </c>
      <c r="J33" s="11" t="s">
        <v>56</v>
      </c>
      <c r="K33" s="15">
        <f t="shared" si="0"/>
        <v>62.48</v>
      </c>
      <c r="L33" s="15">
        <f t="shared" si="1"/>
        <v>72.510000000000005</v>
      </c>
    </row>
    <row r="34" spans="1:12" x14ac:dyDescent="0.35">
      <c r="A34" t="s">
        <v>45</v>
      </c>
      <c r="B34" t="e">
        <f t="shared" si="2"/>
        <v>#REF!</v>
      </c>
      <c r="C34" s="9">
        <v>68.290000000000006</v>
      </c>
      <c r="D34" s="9">
        <v>63.29</v>
      </c>
      <c r="E34" s="9">
        <v>73.48</v>
      </c>
      <c r="F34" s="10">
        <f t="shared" si="3"/>
        <v>10.190000000000005</v>
      </c>
      <c r="G34" s="9">
        <v>68.42</v>
      </c>
      <c r="H34" s="9">
        <v>67.95</v>
      </c>
      <c r="I34" s="9">
        <f t="shared" si="4"/>
        <v>0.46999999999999886</v>
      </c>
      <c r="J34" s="11" t="s">
        <v>8</v>
      </c>
      <c r="K34" s="15">
        <f t="shared" si="0"/>
        <v>65.73</v>
      </c>
      <c r="L34" s="15">
        <f t="shared" si="1"/>
        <v>74.8</v>
      </c>
    </row>
    <row r="35" spans="1:12" x14ac:dyDescent="0.35">
      <c r="A35" t="s">
        <v>41</v>
      </c>
      <c r="B35" t="e">
        <f t="shared" si="2"/>
        <v>#REF!</v>
      </c>
      <c r="C35" s="9">
        <v>68.56</v>
      </c>
      <c r="D35" s="9">
        <v>64.09</v>
      </c>
      <c r="E35" s="9">
        <v>72.94</v>
      </c>
      <c r="F35" s="10">
        <f t="shared" si="3"/>
        <v>8.8499999999999943</v>
      </c>
      <c r="G35" s="9">
        <v>69.09</v>
      </c>
      <c r="H35" s="9">
        <v>67.12</v>
      </c>
      <c r="I35" s="9">
        <f t="shared" si="4"/>
        <v>1.9699999999999989</v>
      </c>
      <c r="J35" s="11" t="s">
        <v>46</v>
      </c>
      <c r="K35" s="15">
        <f t="shared" si="0"/>
        <v>63.72</v>
      </c>
      <c r="L35" s="15">
        <f t="shared" si="1"/>
        <v>72.849999999999994</v>
      </c>
    </row>
    <row r="36" spans="1:12" x14ac:dyDescent="0.35">
      <c r="A36" t="s">
        <v>9</v>
      </c>
      <c r="B36" t="e">
        <f t="shared" si="2"/>
        <v>#REF!</v>
      </c>
      <c r="C36" s="9">
        <v>70.17</v>
      </c>
      <c r="D36" s="9">
        <v>65.430000000000007</v>
      </c>
      <c r="E36" s="9">
        <v>74.94</v>
      </c>
      <c r="F36" s="10">
        <f t="shared" si="3"/>
        <v>9.5099999999999909</v>
      </c>
      <c r="G36" s="9">
        <v>69.36</v>
      </c>
      <c r="H36" s="9">
        <v>72.069999999999993</v>
      </c>
      <c r="I36" s="9">
        <f t="shared" si="4"/>
        <v>-2.7099999999999937</v>
      </c>
      <c r="J36" s="11" t="s">
        <v>33</v>
      </c>
      <c r="K36" s="15">
        <f t="shared" si="0"/>
        <v>63.81</v>
      </c>
      <c r="L36" s="15">
        <f t="shared" si="1"/>
        <v>73.97</v>
      </c>
    </row>
    <row r="37" spans="1:12" x14ac:dyDescent="0.35">
      <c r="A37" t="s">
        <v>40</v>
      </c>
      <c r="B37" t="e">
        <f t="shared" si="2"/>
        <v>#REF!</v>
      </c>
      <c r="C37" s="9">
        <v>68.58</v>
      </c>
      <c r="D37" s="9">
        <v>63.89</v>
      </c>
      <c r="E37" s="9">
        <v>73.3</v>
      </c>
      <c r="F37" s="10">
        <f t="shared" si="3"/>
        <v>9.4099999999999966</v>
      </c>
      <c r="G37" s="9">
        <v>68.78</v>
      </c>
      <c r="H37" s="9">
        <v>68.12</v>
      </c>
      <c r="I37" s="9">
        <f t="shared" si="4"/>
        <v>0.65999999999999659</v>
      </c>
      <c r="J37" s="11" t="s">
        <v>54</v>
      </c>
      <c r="K37" s="15">
        <f t="shared" si="0"/>
        <v>62.48</v>
      </c>
      <c r="L37" s="15">
        <f t="shared" si="1"/>
        <v>72.8</v>
      </c>
    </row>
    <row r="38" spans="1:12" x14ac:dyDescent="0.35">
      <c r="A38" t="s">
        <v>56</v>
      </c>
      <c r="B38" t="e">
        <f t="shared" si="2"/>
        <v>#REF!</v>
      </c>
      <c r="C38" s="9">
        <v>67.41</v>
      </c>
      <c r="D38" s="9">
        <v>62.48</v>
      </c>
      <c r="E38" s="9">
        <v>72.510000000000005</v>
      </c>
      <c r="F38" s="10">
        <f t="shared" si="3"/>
        <v>10.030000000000008</v>
      </c>
      <c r="G38" s="9">
        <v>67.77</v>
      </c>
      <c r="H38" s="9">
        <v>59.29</v>
      </c>
      <c r="I38" s="9">
        <f t="shared" si="4"/>
        <v>8.4799999999999969</v>
      </c>
      <c r="J38" s="11" t="s">
        <v>22</v>
      </c>
      <c r="K38" s="15">
        <f t="shared" si="0"/>
        <v>64.37</v>
      </c>
      <c r="L38" s="15">
        <f t="shared" si="1"/>
        <v>73.98</v>
      </c>
    </row>
    <row r="39" spans="1:12" x14ac:dyDescent="0.35">
      <c r="A39" t="s">
        <v>8</v>
      </c>
      <c r="B39" t="e">
        <f t="shared" ref="B39:B70" si="5">VLOOKUP(A39,$J$2:$J$85,2,0)</f>
        <v>#REF!</v>
      </c>
      <c r="C39" s="9">
        <v>70.349999999999994</v>
      </c>
      <c r="D39" s="9">
        <v>65.73</v>
      </c>
      <c r="E39" s="9">
        <v>74.8</v>
      </c>
      <c r="F39" s="10">
        <f t="shared" ref="F39:F70" si="6">E39-D39</f>
        <v>9.0699999999999932</v>
      </c>
      <c r="G39" s="9">
        <v>70.08</v>
      </c>
      <c r="H39" s="9">
        <v>71.7</v>
      </c>
      <c r="I39" s="9">
        <f t="shared" ref="I39:I70" si="7">G39-H39</f>
        <v>-1.6200000000000045</v>
      </c>
      <c r="J39" s="11" t="s">
        <v>30</v>
      </c>
      <c r="K39" s="15">
        <f t="shared" si="0"/>
        <v>64.48</v>
      </c>
      <c r="L39" s="15">
        <f t="shared" si="1"/>
        <v>73.45</v>
      </c>
    </row>
    <row r="40" spans="1:12" x14ac:dyDescent="0.35">
      <c r="A40" t="s">
        <v>46</v>
      </c>
      <c r="B40" t="e">
        <f t="shared" si="5"/>
        <v>#REF!</v>
      </c>
      <c r="C40" s="9">
        <v>68.290000000000006</v>
      </c>
      <c r="D40" s="9">
        <v>63.72</v>
      </c>
      <c r="E40" s="9">
        <v>72.849999999999994</v>
      </c>
      <c r="F40" s="10">
        <f t="shared" si="6"/>
        <v>9.1299999999999955</v>
      </c>
      <c r="G40" s="9">
        <v>68.16</v>
      </c>
      <c r="H40" s="9">
        <v>69.97</v>
      </c>
      <c r="I40" s="9">
        <f t="shared" si="7"/>
        <v>-1.8100000000000023</v>
      </c>
      <c r="J40" s="11" t="s">
        <v>47</v>
      </c>
      <c r="K40" s="15">
        <f t="shared" si="0"/>
        <v>63.91</v>
      </c>
      <c r="L40" s="15">
        <f t="shared" si="1"/>
        <v>72.48</v>
      </c>
    </row>
    <row r="41" spans="1:12" x14ac:dyDescent="0.35">
      <c r="A41" t="s">
        <v>20</v>
      </c>
      <c r="B41" t="e">
        <f t="shared" si="5"/>
        <v>#N/A</v>
      </c>
      <c r="C41" s="9">
        <v>69.39</v>
      </c>
      <c r="D41" s="9">
        <v>64.180000000000007</v>
      </c>
      <c r="E41" s="9">
        <v>75.010000000000005</v>
      </c>
      <c r="F41" s="10">
        <f t="shared" si="6"/>
        <v>10.829999999999998</v>
      </c>
      <c r="G41" s="9">
        <v>71.84</v>
      </c>
      <c r="H41" s="9">
        <v>62.49</v>
      </c>
      <c r="I41" s="9">
        <f t="shared" si="7"/>
        <v>9.3500000000000014</v>
      </c>
      <c r="J41" s="11" t="s">
        <v>32</v>
      </c>
      <c r="K41" s="15">
        <f t="shared" si="0"/>
        <v>64.040000000000006</v>
      </c>
      <c r="L41" s="15">
        <f t="shared" si="1"/>
        <v>73.81</v>
      </c>
    </row>
    <row r="42" spans="1:12" x14ac:dyDescent="0.35">
      <c r="A42" t="s">
        <v>33</v>
      </c>
      <c r="B42" t="e">
        <f t="shared" si="5"/>
        <v>#REF!</v>
      </c>
      <c r="C42" s="9">
        <v>68.930000000000007</v>
      </c>
      <c r="D42" s="9">
        <v>63.81</v>
      </c>
      <c r="E42" s="9">
        <v>73.97</v>
      </c>
      <c r="F42" s="10">
        <f t="shared" si="6"/>
        <v>10.159999999999997</v>
      </c>
      <c r="G42" s="9">
        <v>68.900000000000006</v>
      </c>
      <c r="H42" s="9">
        <v>68.98</v>
      </c>
      <c r="I42" s="9">
        <f t="shared" si="7"/>
        <v>-7.9999999999998295E-2</v>
      </c>
      <c r="J42" s="11" t="s">
        <v>10</v>
      </c>
      <c r="K42" s="15">
        <f t="shared" si="0"/>
        <v>65.17</v>
      </c>
      <c r="L42" s="15">
        <f t="shared" si="1"/>
        <v>74.75</v>
      </c>
    </row>
    <row r="43" spans="1:12" x14ac:dyDescent="0.35">
      <c r="A43" t="s">
        <v>54</v>
      </c>
      <c r="B43" t="e">
        <f t="shared" si="5"/>
        <v>#REF!</v>
      </c>
      <c r="C43" s="9">
        <v>67.64</v>
      </c>
      <c r="D43" s="9">
        <v>62.48</v>
      </c>
      <c r="E43" s="9">
        <v>72.8</v>
      </c>
      <c r="F43" s="10">
        <f t="shared" si="6"/>
        <v>10.32</v>
      </c>
      <c r="G43" s="9">
        <v>67.27</v>
      </c>
      <c r="H43" s="9">
        <v>68.39</v>
      </c>
      <c r="I43" s="9">
        <f t="shared" si="7"/>
        <v>-1.1200000000000045</v>
      </c>
      <c r="J43" s="11" t="s">
        <v>42</v>
      </c>
      <c r="K43" s="15">
        <f t="shared" si="0"/>
        <v>63.48</v>
      </c>
      <c r="L43" s="15">
        <f t="shared" si="1"/>
        <v>73.489999999999995</v>
      </c>
    </row>
    <row r="44" spans="1:12" x14ac:dyDescent="0.35">
      <c r="A44" t="s">
        <v>22</v>
      </c>
      <c r="B44" t="e">
        <f t="shared" si="5"/>
        <v>#REF!</v>
      </c>
      <c r="C44" s="9">
        <v>69.19</v>
      </c>
      <c r="D44" s="9">
        <v>64.37</v>
      </c>
      <c r="E44" s="9">
        <v>73.98</v>
      </c>
      <c r="F44" s="10">
        <f t="shared" si="6"/>
        <v>9.61</v>
      </c>
      <c r="G44" s="9">
        <v>69.7</v>
      </c>
      <c r="H44" s="9">
        <v>67.099999999999994</v>
      </c>
      <c r="I44" s="9">
        <f t="shared" si="7"/>
        <v>2.6000000000000085</v>
      </c>
      <c r="J44" s="11" t="s">
        <v>38</v>
      </c>
      <c r="K44" s="15">
        <f t="shared" si="0"/>
        <v>63.98</v>
      </c>
      <c r="L44" s="15">
        <f t="shared" si="1"/>
        <v>73.45</v>
      </c>
    </row>
    <row r="45" spans="1:12" x14ac:dyDescent="0.35">
      <c r="A45" t="s">
        <v>30</v>
      </c>
      <c r="B45" t="e">
        <f t="shared" si="5"/>
        <v>#REF!</v>
      </c>
      <c r="C45" s="9">
        <v>69.02</v>
      </c>
      <c r="D45" s="9">
        <v>64.48</v>
      </c>
      <c r="E45" s="9">
        <v>73.45</v>
      </c>
      <c r="F45" s="10">
        <f t="shared" si="6"/>
        <v>8.9699999999999989</v>
      </c>
      <c r="G45" s="9">
        <v>69.56</v>
      </c>
      <c r="H45" s="9">
        <v>67.36</v>
      </c>
      <c r="I45" s="9">
        <f t="shared" si="7"/>
        <v>2.2000000000000028</v>
      </c>
      <c r="J45" s="11" t="s">
        <v>53</v>
      </c>
      <c r="K45" s="15">
        <f t="shared" si="0"/>
        <v>62.85</v>
      </c>
      <c r="L45" s="15">
        <f t="shared" si="1"/>
        <v>72.67</v>
      </c>
    </row>
    <row r="46" spans="1:12" x14ac:dyDescent="0.35">
      <c r="A46" t="s">
        <v>47</v>
      </c>
      <c r="B46" t="e">
        <f t="shared" si="5"/>
        <v>#REF!</v>
      </c>
      <c r="C46" s="9">
        <v>68.209999999999994</v>
      </c>
      <c r="D46" s="9">
        <v>63.91</v>
      </c>
      <c r="E46" s="9">
        <v>72.48</v>
      </c>
      <c r="F46" s="10">
        <f t="shared" si="6"/>
        <v>8.5700000000000074</v>
      </c>
      <c r="G46" s="9">
        <v>68.400000000000006</v>
      </c>
      <c r="H46" s="9">
        <v>67.56</v>
      </c>
      <c r="I46" s="9">
        <f t="shared" si="7"/>
        <v>0.84000000000000341</v>
      </c>
      <c r="J46" s="11" t="s">
        <v>69</v>
      </c>
      <c r="K46" s="15">
        <f t="shared" si="0"/>
        <v>66.62</v>
      </c>
      <c r="L46" s="15">
        <f t="shared" si="1"/>
        <v>75.78</v>
      </c>
    </row>
    <row r="47" spans="1:12" x14ac:dyDescent="0.35">
      <c r="A47" t="s">
        <v>32</v>
      </c>
      <c r="B47" t="e">
        <f t="shared" si="5"/>
        <v>#REF!</v>
      </c>
      <c r="C47" s="9">
        <v>68.97</v>
      </c>
      <c r="D47" s="9">
        <v>64.040000000000006</v>
      </c>
      <c r="E47" s="9">
        <v>73.81</v>
      </c>
      <c r="F47" s="10">
        <f t="shared" si="6"/>
        <v>9.769999999999996</v>
      </c>
      <c r="G47" s="9">
        <v>69.319999999999993</v>
      </c>
      <c r="H47" s="9">
        <v>68.19</v>
      </c>
      <c r="I47" s="9">
        <f t="shared" si="7"/>
        <v>1.1299999999999955</v>
      </c>
      <c r="J47" s="11" t="s">
        <v>87</v>
      </c>
      <c r="K47" s="15">
        <f t="shared" si="0"/>
        <v>62.48</v>
      </c>
      <c r="L47" s="15">
        <f t="shared" si="1"/>
        <v>73.349999999999994</v>
      </c>
    </row>
    <row r="48" spans="1:12" x14ac:dyDescent="0.35">
      <c r="A48" t="s">
        <v>10</v>
      </c>
      <c r="B48" t="e">
        <f t="shared" si="5"/>
        <v>#REF!</v>
      </c>
      <c r="C48" s="9">
        <v>69.97</v>
      </c>
      <c r="D48" s="9">
        <v>65.17</v>
      </c>
      <c r="E48" s="9">
        <v>74.75</v>
      </c>
      <c r="F48" s="10">
        <f t="shared" si="6"/>
        <v>9.5799999999999983</v>
      </c>
      <c r="G48" s="9">
        <v>70.239999999999995</v>
      </c>
      <c r="H48" s="9">
        <v>69.3</v>
      </c>
      <c r="I48" s="9">
        <f t="shared" si="7"/>
        <v>0.93999999999999773</v>
      </c>
      <c r="J48" s="11" t="s">
        <v>78</v>
      </c>
      <c r="K48" s="15">
        <f t="shared" si="0"/>
        <v>64.849999999999994</v>
      </c>
      <c r="L48" s="15">
        <f t="shared" si="1"/>
        <v>74.19</v>
      </c>
    </row>
    <row r="49" spans="1:12" x14ac:dyDescent="0.35">
      <c r="A49" t="s">
        <v>42</v>
      </c>
      <c r="B49" t="e">
        <f t="shared" si="5"/>
        <v>#REF!</v>
      </c>
      <c r="C49" s="9">
        <v>68.52</v>
      </c>
      <c r="D49" s="9">
        <v>63.48</v>
      </c>
      <c r="E49" s="9">
        <v>73.489999999999995</v>
      </c>
      <c r="F49" s="10">
        <f t="shared" si="6"/>
        <v>10.009999999999998</v>
      </c>
      <c r="G49" s="9">
        <v>68.95</v>
      </c>
      <c r="H49" s="9">
        <v>67.02</v>
      </c>
      <c r="I49" s="9">
        <f t="shared" si="7"/>
        <v>1.9300000000000068</v>
      </c>
      <c r="J49" s="11" t="s">
        <v>91</v>
      </c>
      <c r="K49" s="15">
        <f t="shared" si="0"/>
        <v>64.09</v>
      </c>
      <c r="L49" s="15">
        <f t="shared" si="1"/>
        <v>73.78</v>
      </c>
    </row>
    <row r="50" spans="1:12" x14ac:dyDescent="0.35">
      <c r="A50" t="s">
        <v>38</v>
      </c>
      <c r="B50" t="e">
        <f t="shared" si="5"/>
        <v>#REF!</v>
      </c>
      <c r="C50" s="9">
        <v>68.61</v>
      </c>
      <c r="D50" s="9">
        <v>63.98</v>
      </c>
      <c r="E50" s="9">
        <v>73.45</v>
      </c>
      <c r="F50" s="10">
        <f t="shared" si="6"/>
        <v>9.470000000000006</v>
      </c>
      <c r="G50" s="9">
        <v>69.28</v>
      </c>
      <c r="H50" s="9">
        <v>66.28</v>
      </c>
      <c r="I50" s="9">
        <f t="shared" si="7"/>
        <v>3</v>
      </c>
      <c r="J50" s="11" t="s">
        <v>72</v>
      </c>
      <c r="K50" s="15">
        <f t="shared" si="0"/>
        <v>74.069999999999993</v>
      </c>
      <c r="L50" s="15">
        <f t="shared" si="1"/>
        <v>78.959999999999994</v>
      </c>
    </row>
    <row r="51" spans="1:12" x14ac:dyDescent="0.35">
      <c r="A51" t="s">
        <v>53</v>
      </c>
      <c r="B51" t="e">
        <f t="shared" si="5"/>
        <v>#REF!</v>
      </c>
      <c r="C51" s="9">
        <v>67.69</v>
      </c>
      <c r="D51" s="9">
        <v>62.85</v>
      </c>
      <c r="E51" s="9">
        <v>72.67</v>
      </c>
      <c r="F51" s="10">
        <f t="shared" si="6"/>
        <v>9.82</v>
      </c>
      <c r="G51" s="9">
        <v>67.63</v>
      </c>
      <c r="H51" s="9">
        <v>67.45</v>
      </c>
      <c r="I51" s="9">
        <f t="shared" si="7"/>
        <v>0.17999999999999261</v>
      </c>
      <c r="J51" s="11" t="s">
        <v>73</v>
      </c>
      <c r="K51" s="15">
        <f t="shared" si="0"/>
        <v>77.260000000000005</v>
      </c>
      <c r="L51" s="15">
        <f t="shared" si="1"/>
        <v>83.29</v>
      </c>
    </row>
    <row r="52" spans="1:12" x14ac:dyDescent="0.35">
      <c r="A52" t="s">
        <v>69</v>
      </c>
      <c r="B52" t="e">
        <f t="shared" si="5"/>
        <v>#REF!</v>
      </c>
      <c r="C52" s="9">
        <v>71.22</v>
      </c>
      <c r="D52" s="9">
        <v>66.62</v>
      </c>
      <c r="E52" s="9">
        <v>75.78</v>
      </c>
      <c r="F52" s="10">
        <f t="shared" si="6"/>
        <v>9.1599999999999966</v>
      </c>
      <c r="G52" s="9">
        <v>71.849999999999994</v>
      </c>
      <c r="H52" s="9">
        <v>70.67</v>
      </c>
      <c r="I52" s="9">
        <f t="shared" si="7"/>
        <v>1.1799999999999926</v>
      </c>
      <c r="J52" s="11" t="s">
        <v>70</v>
      </c>
      <c r="K52" s="15">
        <f t="shared" si="0"/>
        <v>67.260000000000005</v>
      </c>
      <c r="L52" s="15">
        <f t="shared" si="1"/>
        <v>75.42</v>
      </c>
    </row>
    <row r="53" spans="1:12" x14ac:dyDescent="0.35">
      <c r="A53" t="s">
        <v>87</v>
      </c>
      <c r="B53" t="e">
        <f t="shared" si="5"/>
        <v>#REF!</v>
      </c>
      <c r="C53" s="9">
        <v>67.86</v>
      </c>
      <c r="D53" s="9">
        <v>62.48</v>
      </c>
      <c r="E53" s="9">
        <v>73.349999999999994</v>
      </c>
      <c r="F53" s="10">
        <f t="shared" si="6"/>
        <v>10.869999999999997</v>
      </c>
      <c r="G53" s="9">
        <v>69.069999999999993</v>
      </c>
      <c r="H53" s="9">
        <v>66.98</v>
      </c>
      <c r="I53" s="9">
        <f t="shared" si="7"/>
        <v>2.0899999999999892</v>
      </c>
      <c r="J53" s="11" t="s">
        <v>66</v>
      </c>
      <c r="K53" s="15">
        <f t="shared" si="0"/>
        <v>62.16</v>
      </c>
      <c r="L53" s="15">
        <f t="shared" si="1"/>
        <v>72.540000000000006</v>
      </c>
    </row>
    <row r="54" spans="1:12" x14ac:dyDescent="0.35">
      <c r="A54" t="s">
        <v>78</v>
      </c>
      <c r="B54" t="e">
        <f t="shared" si="5"/>
        <v>#REF!</v>
      </c>
      <c r="C54" s="9">
        <v>69.489999999999995</v>
      </c>
      <c r="D54" s="9">
        <v>64.849999999999994</v>
      </c>
      <c r="E54" s="9">
        <v>74.19</v>
      </c>
      <c r="F54" s="10">
        <f t="shared" si="6"/>
        <v>9.3400000000000034</v>
      </c>
      <c r="G54" s="9">
        <v>70.239999999999995</v>
      </c>
      <c r="H54" s="9">
        <v>68.040000000000006</v>
      </c>
      <c r="I54" s="9">
        <f t="shared" si="7"/>
        <v>2.1999999999999886</v>
      </c>
      <c r="J54" s="11" t="s">
        <v>67</v>
      </c>
      <c r="K54" s="15">
        <f t="shared" si="0"/>
        <v>63.53</v>
      </c>
      <c r="L54" s="15">
        <f t="shared" si="1"/>
        <v>73.13</v>
      </c>
    </row>
    <row r="55" spans="1:12" x14ac:dyDescent="0.35">
      <c r="A55" t="s">
        <v>91</v>
      </c>
      <c r="B55" t="e">
        <f t="shared" si="5"/>
        <v>#REF!</v>
      </c>
      <c r="C55" s="9">
        <v>68.91</v>
      </c>
      <c r="D55" s="9">
        <v>64.09</v>
      </c>
      <c r="E55" s="9">
        <v>73.78</v>
      </c>
      <c r="F55" s="10">
        <f t="shared" si="6"/>
        <v>9.6899999999999977</v>
      </c>
      <c r="G55" s="9">
        <v>70.03</v>
      </c>
      <c r="H55" s="9">
        <v>67.209999999999994</v>
      </c>
      <c r="I55" s="9">
        <f t="shared" si="7"/>
        <v>2.8200000000000074</v>
      </c>
      <c r="J55" s="11" t="s">
        <v>16</v>
      </c>
      <c r="K55" s="15">
        <f t="shared" si="0"/>
        <v>65.31</v>
      </c>
      <c r="L55" s="15">
        <f t="shared" si="1"/>
        <v>73.959999999999994</v>
      </c>
    </row>
    <row r="56" spans="1:12" x14ac:dyDescent="0.35">
      <c r="A56" t="s">
        <v>72</v>
      </c>
      <c r="B56" t="e">
        <f t="shared" si="5"/>
        <v>#REF!</v>
      </c>
      <c r="C56" s="9">
        <v>76.59</v>
      </c>
      <c r="D56" s="9">
        <v>74.069999999999993</v>
      </c>
      <c r="E56" s="9">
        <v>78.959999999999994</v>
      </c>
      <c r="F56" s="10">
        <f t="shared" si="6"/>
        <v>4.8900000000000006</v>
      </c>
      <c r="G56" s="9">
        <v>77.069999999999993</v>
      </c>
      <c r="H56" s="9">
        <v>76.05</v>
      </c>
      <c r="I56" s="9">
        <f t="shared" si="7"/>
        <v>1.019999999999996</v>
      </c>
      <c r="J56" s="11" t="s">
        <v>79</v>
      </c>
      <c r="K56" s="15">
        <f t="shared" si="0"/>
        <v>63.99</v>
      </c>
      <c r="L56" s="15">
        <f t="shared" si="1"/>
        <v>75.17</v>
      </c>
    </row>
    <row r="57" spans="1:12" x14ac:dyDescent="0.35">
      <c r="A57" t="s">
        <v>73</v>
      </c>
      <c r="B57" t="e">
        <f t="shared" si="5"/>
        <v>#REF!</v>
      </c>
      <c r="C57" s="9">
        <v>80.52</v>
      </c>
      <c r="D57" s="9">
        <v>77.260000000000005</v>
      </c>
      <c r="E57" s="9">
        <v>83.29</v>
      </c>
      <c r="F57" s="10">
        <f t="shared" si="6"/>
        <v>6.0300000000000011</v>
      </c>
      <c r="G57" s="9">
        <v>81.67</v>
      </c>
      <c r="H57" s="9">
        <v>79.239999999999995</v>
      </c>
      <c r="I57" s="9">
        <f t="shared" si="7"/>
        <v>2.4300000000000068</v>
      </c>
      <c r="J57" s="11" t="s">
        <v>80</v>
      </c>
      <c r="K57" s="15">
        <f t="shared" si="0"/>
        <v>66.17</v>
      </c>
      <c r="L57" s="15">
        <f t="shared" si="1"/>
        <v>74.28</v>
      </c>
    </row>
    <row r="58" spans="1:12" x14ac:dyDescent="0.35">
      <c r="A58" t="s">
        <v>70</v>
      </c>
      <c r="B58" t="e">
        <f t="shared" si="5"/>
        <v>#REF!</v>
      </c>
      <c r="C58" s="9">
        <v>71.400000000000006</v>
      </c>
      <c r="D58" s="9">
        <v>67.260000000000005</v>
      </c>
      <c r="E58" s="9">
        <v>75.42</v>
      </c>
      <c r="F58" s="10">
        <f t="shared" si="6"/>
        <v>8.1599999999999966</v>
      </c>
      <c r="G58" s="9">
        <v>71.489999999999995</v>
      </c>
      <c r="H58" s="9">
        <v>71.38</v>
      </c>
      <c r="I58" s="9">
        <f t="shared" si="7"/>
        <v>0.10999999999999943</v>
      </c>
      <c r="J58" s="11" t="s">
        <v>92</v>
      </c>
      <c r="K58" s="15">
        <f t="shared" si="0"/>
        <v>65.650000000000006</v>
      </c>
      <c r="L58" s="15">
        <f t="shared" si="1"/>
        <v>74.47</v>
      </c>
    </row>
    <row r="59" spans="1:12" x14ac:dyDescent="0.35">
      <c r="A59" t="s">
        <v>66</v>
      </c>
      <c r="B59" t="e">
        <f t="shared" si="5"/>
        <v>#REF!</v>
      </c>
      <c r="C59" s="9">
        <v>67.31</v>
      </c>
      <c r="D59" s="9">
        <v>62.16</v>
      </c>
      <c r="E59" s="9">
        <v>72.540000000000006</v>
      </c>
      <c r="F59" s="10">
        <f t="shared" si="6"/>
        <v>10.38000000000001</v>
      </c>
      <c r="G59" s="9">
        <v>68.31</v>
      </c>
      <c r="H59" s="9">
        <v>62.49</v>
      </c>
      <c r="I59" s="9">
        <f t="shared" si="7"/>
        <v>5.82</v>
      </c>
      <c r="J59" s="11" t="s">
        <v>76</v>
      </c>
      <c r="K59" s="15">
        <f t="shared" si="0"/>
        <v>68.08</v>
      </c>
      <c r="L59" s="15">
        <f t="shared" si="1"/>
        <v>76.459999999999994</v>
      </c>
    </row>
    <row r="60" spans="1:12" x14ac:dyDescent="0.35">
      <c r="A60" t="s">
        <v>67</v>
      </c>
      <c r="B60" t="e">
        <f t="shared" si="5"/>
        <v>#REF!</v>
      </c>
      <c r="C60" s="9">
        <v>68.319999999999993</v>
      </c>
      <c r="D60" s="9">
        <v>63.53</v>
      </c>
      <c r="E60" s="9">
        <v>73.13</v>
      </c>
      <c r="F60" s="10">
        <f t="shared" si="6"/>
        <v>9.5999999999999943</v>
      </c>
      <c r="G60" s="9">
        <v>69.02</v>
      </c>
      <c r="H60" s="9">
        <v>65.16</v>
      </c>
      <c r="I60" s="9">
        <f t="shared" si="7"/>
        <v>3.8599999999999994</v>
      </c>
      <c r="J60" s="11" t="s">
        <v>81</v>
      </c>
      <c r="K60" s="15">
        <f t="shared" si="0"/>
        <v>66.53</v>
      </c>
      <c r="L60" s="15">
        <f t="shared" si="1"/>
        <v>75.86</v>
      </c>
    </row>
    <row r="61" spans="1:12" x14ac:dyDescent="0.35">
      <c r="A61" t="s">
        <v>16</v>
      </c>
      <c r="B61" t="e">
        <f t="shared" si="5"/>
        <v>#REF!</v>
      </c>
      <c r="C61" s="9">
        <v>69.7</v>
      </c>
      <c r="D61" s="9">
        <v>65.31</v>
      </c>
      <c r="E61" s="9">
        <v>73.959999999999994</v>
      </c>
      <c r="F61" s="10">
        <f t="shared" si="6"/>
        <v>8.6499999999999915</v>
      </c>
      <c r="G61" s="9">
        <v>69.09</v>
      </c>
      <c r="H61" s="9">
        <v>70.349999999999994</v>
      </c>
      <c r="I61" s="9">
        <f t="shared" si="7"/>
        <v>-1.2599999999999909</v>
      </c>
      <c r="J61" s="11" t="s">
        <v>88</v>
      </c>
      <c r="K61" s="15">
        <f t="shared" si="0"/>
        <v>62.65</v>
      </c>
      <c r="L61" s="15">
        <f t="shared" si="1"/>
        <v>70.849999999999994</v>
      </c>
    </row>
    <row r="62" spans="1:12" x14ac:dyDescent="0.35">
      <c r="A62" t="s">
        <v>79</v>
      </c>
      <c r="B62" t="e">
        <f t="shared" si="5"/>
        <v>#REF!</v>
      </c>
      <c r="C62" s="9">
        <v>69.459999999999994</v>
      </c>
      <c r="D62" s="9">
        <v>63.99</v>
      </c>
      <c r="E62" s="9">
        <v>75.17</v>
      </c>
      <c r="F62" s="10">
        <f t="shared" si="6"/>
        <v>11.18</v>
      </c>
      <c r="G62" s="9">
        <v>70.17</v>
      </c>
      <c r="H62" s="9">
        <v>67.95</v>
      </c>
      <c r="I62" s="9">
        <f t="shared" si="7"/>
        <v>2.2199999999999989</v>
      </c>
      <c r="J62" s="11" t="s">
        <v>89</v>
      </c>
      <c r="K62" s="15">
        <f t="shared" si="0"/>
        <v>63.74</v>
      </c>
      <c r="L62" s="15">
        <f t="shared" si="1"/>
        <v>73.17</v>
      </c>
    </row>
    <row r="63" spans="1:12" x14ac:dyDescent="0.35">
      <c r="A63" t="s">
        <v>80</v>
      </c>
      <c r="B63" t="e">
        <f t="shared" si="5"/>
        <v>#REF!</v>
      </c>
      <c r="C63" s="9">
        <v>70.239999999999995</v>
      </c>
      <c r="D63" s="9">
        <v>66.17</v>
      </c>
      <c r="E63" s="9">
        <v>74.28</v>
      </c>
      <c r="F63" s="10">
        <f t="shared" si="6"/>
        <v>8.11</v>
      </c>
      <c r="G63" s="9">
        <v>70.400000000000006</v>
      </c>
      <c r="H63" s="9">
        <v>69.7</v>
      </c>
      <c r="I63" s="9">
        <f t="shared" si="7"/>
        <v>0.70000000000000284</v>
      </c>
      <c r="J63" s="11" t="s">
        <v>14</v>
      </c>
      <c r="K63" s="15">
        <f t="shared" si="0"/>
        <v>65.8</v>
      </c>
      <c r="L63" s="15">
        <f t="shared" si="1"/>
        <v>73.67</v>
      </c>
    </row>
    <row r="64" spans="1:12" x14ac:dyDescent="0.35">
      <c r="A64" t="s">
        <v>92</v>
      </c>
      <c r="B64" t="e">
        <f t="shared" si="5"/>
        <v>#REF!</v>
      </c>
      <c r="C64" s="9">
        <v>69.98</v>
      </c>
      <c r="D64" s="9">
        <v>65.650000000000006</v>
      </c>
      <c r="E64" s="9">
        <v>74.47</v>
      </c>
      <c r="F64" s="10">
        <f t="shared" si="6"/>
        <v>8.8199999999999932</v>
      </c>
      <c r="G64" s="9">
        <v>70.44</v>
      </c>
      <c r="H64" s="9">
        <v>68.86</v>
      </c>
      <c r="I64" s="9">
        <f t="shared" si="7"/>
        <v>1.5799999999999983</v>
      </c>
      <c r="J64" s="11" t="s">
        <v>37</v>
      </c>
      <c r="K64" s="15">
        <f t="shared" si="0"/>
        <v>63.96</v>
      </c>
      <c r="L64" s="15">
        <f t="shared" si="1"/>
        <v>73.31</v>
      </c>
    </row>
    <row r="65" spans="1:12" x14ac:dyDescent="0.35">
      <c r="A65" t="s">
        <v>76</v>
      </c>
      <c r="B65" t="e">
        <f t="shared" si="5"/>
        <v>#REF!</v>
      </c>
      <c r="C65" s="9">
        <v>72.47</v>
      </c>
      <c r="D65" s="9">
        <v>68.08</v>
      </c>
      <c r="E65" s="9">
        <v>76.459999999999994</v>
      </c>
      <c r="F65" s="10">
        <f t="shared" si="6"/>
        <v>8.3799999999999955</v>
      </c>
      <c r="G65" s="9">
        <v>72.19</v>
      </c>
      <c r="H65" s="9">
        <v>73.02</v>
      </c>
      <c r="I65" s="9">
        <f t="shared" si="7"/>
        <v>-0.82999999999999829</v>
      </c>
      <c r="J65" s="11" t="s">
        <v>21</v>
      </c>
      <c r="K65" s="15">
        <f t="shared" si="0"/>
        <v>64.62</v>
      </c>
      <c r="L65" s="15">
        <f t="shared" si="1"/>
        <v>73.86</v>
      </c>
    </row>
    <row r="66" spans="1:12" x14ac:dyDescent="0.35">
      <c r="A66" t="s">
        <v>81</v>
      </c>
      <c r="B66" t="e">
        <f t="shared" si="5"/>
        <v>#REF!</v>
      </c>
      <c r="C66" s="9">
        <v>71.28</v>
      </c>
      <c r="D66" s="9">
        <v>66.53</v>
      </c>
      <c r="E66" s="9">
        <v>75.86</v>
      </c>
      <c r="F66" s="10">
        <f t="shared" si="6"/>
        <v>9.3299999999999983</v>
      </c>
      <c r="G66" s="9">
        <v>71.349999999999994</v>
      </c>
      <c r="H66" s="9">
        <v>70.86</v>
      </c>
      <c r="I66" s="9">
        <f t="shared" si="7"/>
        <v>0.48999999999999488</v>
      </c>
      <c r="J66" s="11" t="s">
        <v>25</v>
      </c>
      <c r="K66" s="15">
        <f t="shared" si="0"/>
        <v>64.84</v>
      </c>
      <c r="L66" s="15">
        <f t="shared" si="1"/>
        <v>73.180000000000007</v>
      </c>
    </row>
    <row r="67" spans="1:12" x14ac:dyDescent="0.35">
      <c r="A67" t="s">
        <v>88</v>
      </c>
      <c r="B67" t="e">
        <f t="shared" si="5"/>
        <v>#REF!</v>
      </c>
      <c r="C67" s="9">
        <v>66.88</v>
      </c>
      <c r="D67" s="9">
        <v>62.65</v>
      </c>
      <c r="E67" s="9">
        <v>70.849999999999994</v>
      </c>
      <c r="F67" s="10">
        <f t="shared" si="6"/>
        <v>8.1999999999999957</v>
      </c>
      <c r="G67" s="9">
        <v>69.13</v>
      </c>
      <c r="H67" s="9">
        <v>63.13</v>
      </c>
      <c r="I67" s="9">
        <f t="shared" si="7"/>
        <v>5.9999999999999929</v>
      </c>
      <c r="J67" s="11" t="s">
        <v>43</v>
      </c>
      <c r="K67" s="15">
        <f t="shared" ref="K67:K85" si="8">VLOOKUP(J67,$A$6:$E$92,4,0)</f>
        <v>63.72</v>
      </c>
      <c r="L67" s="15">
        <f t="shared" ref="L67:L85" si="9">VLOOKUP(J67,$A$6:$E$92,5,0)</f>
        <v>73.41</v>
      </c>
    </row>
    <row r="68" spans="1:12" x14ac:dyDescent="0.35">
      <c r="A68" t="s">
        <v>89</v>
      </c>
      <c r="B68" t="e">
        <f t="shared" si="5"/>
        <v>#REF!</v>
      </c>
      <c r="C68" s="9">
        <v>68.489999999999995</v>
      </c>
      <c r="D68" s="9">
        <v>63.74</v>
      </c>
      <c r="E68" s="9">
        <v>73.17</v>
      </c>
      <c r="F68" s="10">
        <f t="shared" si="6"/>
        <v>9.43</v>
      </c>
      <c r="G68" s="9">
        <v>69.150000000000006</v>
      </c>
      <c r="H68" s="9">
        <v>66.91</v>
      </c>
      <c r="I68" s="9">
        <f t="shared" si="7"/>
        <v>2.2400000000000091</v>
      </c>
      <c r="J68" s="11" t="s">
        <v>34</v>
      </c>
      <c r="K68" s="15">
        <f t="shared" si="8"/>
        <v>63.72</v>
      </c>
      <c r="L68" s="15">
        <f t="shared" si="9"/>
        <v>73.8</v>
      </c>
    </row>
    <row r="69" spans="1:12" x14ac:dyDescent="0.35">
      <c r="A69" s="4" t="s">
        <v>3</v>
      </c>
      <c r="B69" t="e">
        <f t="shared" si="5"/>
        <v>#N/A</v>
      </c>
      <c r="C69" s="9">
        <v>70.06</v>
      </c>
      <c r="D69" s="9">
        <v>65.510000000000005</v>
      </c>
      <c r="E69" s="9">
        <v>74.510000000000005</v>
      </c>
      <c r="F69" s="10">
        <f t="shared" si="6"/>
        <v>9</v>
      </c>
      <c r="G69" s="9">
        <v>70.3</v>
      </c>
      <c r="H69" s="9">
        <v>69.31</v>
      </c>
      <c r="I69" s="9">
        <f t="shared" si="7"/>
        <v>0.98999999999999488</v>
      </c>
      <c r="J69" s="11" t="s">
        <v>50</v>
      </c>
      <c r="K69" s="15">
        <f t="shared" si="8"/>
        <v>63.28</v>
      </c>
      <c r="L69" s="15">
        <f t="shared" si="9"/>
        <v>72.83</v>
      </c>
    </row>
    <row r="70" spans="1:12" x14ac:dyDescent="0.35">
      <c r="A70" t="s">
        <v>14</v>
      </c>
      <c r="B70" t="e">
        <f t="shared" si="5"/>
        <v>#REF!</v>
      </c>
      <c r="C70" s="9">
        <v>69.790000000000006</v>
      </c>
      <c r="D70" s="9">
        <v>65.8</v>
      </c>
      <c r="E70" s="9">
        <v>73.67</v>
      </c>
      <c r="F70" s="10">
        <f t="shared" si="6"/>
        <v>7.8700000000000045</v>
      </c>
      <c r="G70" s="9">
        <v>69.89</v>
      </c>
      <c r="H70" s="9">
        <v>69.53</v>
      </c>
      <c r="I70" s="9">
        <f t="shared" si="7"/>
        <v>0.35999999999999943</v>
      </c>
      <c r="J70" s="11" t="s">
        <v>4</v>
      </c>
      <c r="K70" s="15">
        <f t="shared" si="8"/>
        <v>67.680000000000007</v>
      </c>
      <c r="L70" s="15">
        <f t="shared" si="9"/>
        <v>75.430000000000007</v>
      </c>
    </row>
    <row r="71" spans="1:12" x14ac:dyDescent="0.35">
      <c r="A71" t="s">
        <v>37</v>
      </c>
      <c r="B71" t="e">
        <f t="shared" ref="B71:B92" si="10">VLOOKUP(A71,$J$2:$J$85,2,0)</f>
        <v>#REF!</v>
      </c>
      <c r="C71" s="9">
        <v>68.61</v>
      </c>
      <c r="D71" s="9">
        <v>63.96</v>
      </c>
      <c r="E71" s="9">
        <v>73.31</v>
      </c>
      <c r="F71" s="10">
        <f t="shared" ref="F71:F92" si="11">E71-D71</f>
        <v>9.3500000000000014</v>
      </c>
      <c r="G71" s="9">
        <v>68.400000000000006</v>
      </c>
      <c r="H71" s="9">
        <v>68.98</v>
      </c>
      <c r="I71" s="9">
        <f t="shared" ref="I71:I92" si="12">G71-H71</f>
        <v>-0.57999999999999829</v>
      </c>
      <c r="J71" s="11" t="s">
        <v>13</v>
      </c>
      <c r="K71" s="15">
        <f t="shared" si="8"/>
        <v>65.41</v>
      </c>
      <c r="L71" s="15">
        <f t="shared" si="9"/>
        <v>74.33</v>
      </c>
    </row>
    <row r="72" spans="1:12" x14ac:dyDescent="0.35">
      <c r="A72" t="s">
        <v>21</v>
      </c>
      <c r="B72" t="e">
        <f t="shared" si="10"/>
        <v>#REF!</v>
      </c>
      <c r="C72" s="9">
        <v>69.33</v>
      </c>
      <c r="D72" s="9">
        <v>64.62</v>
      </c>
      <c r="E72" s="9">
        <v>73.86</v>
      </c>
      <c r="F72" s="10">
        <f t="shared" si="11"/>
        <v>9.2399999999999949</v>
      </c>
      <c r="G72" s="9">
        <v>69.31</v>
      </c>
      <c r="H72" s="9">
        <v>69.38</v>
      </c>
      <c r="I72" s="9">
        <f t="shared" si="12"/>
        <v>-6.9999999999993179E-2</v>
      </c>
      <c r="J72" s="11" t="s">
        <v>51</v>
      </c>
      <c r="K72" s="15">
        <f t="shared" si="8"/>
        <v>62.81</v>
      </c>
      <c r="L72" s="15">
        <f t="shared" si="9"/>
        <v>73.040000000000006</v>
      </c>
    </row>
    <row r="73" spans="1:12" x14ac:dyDescent="0.35">
      <c r="A73" t="s">
        <v>25</v>
      </c>
      <c r="B73" t="e">
        <f t="shared" si="10"/>
        <v>#REF!</v>
      </c>
      <c r="C73" s="9">
        <v>69.08</v>
      </c>
      <c r="D73" s="9">
        <v>64.84</v>
      </c>
      <c r="E73" s="9">
        <v>73.180000000000007</v>
      </c>
      <c r="F73" s="10">
        <f t="shared" si="11"/>
        <v>8.3400000000000034</v>
      </c>
      <c r="G73" s="9">
        <v>69.260000000000005</v>
      </c>
      <c r="H73" s="9">
        <v>68.45</v>
      </c>
      <c r="I73" s="9">
        <f t="shared" si="12"/>
        <v>0.81000000000000227</v>
      </c>
      <c r="J73" s="11" t="s">
        <v>17</v>
      </c>
      <c r="K73" s="15">
        <f t="shared" si="8"/>
        <v>65.03</v>
      </c>
      <c r="L73" s="15">
        <f t="shared" si="9"/>
        <v>74.36</v>
      </c>
    </row>
    <row r="74" spans="1:12" x14ac:dyDescent="0.35">
      <c r="A74" t="s">
        <v>43</v>
      </c>
      <c r="B74" t="e">
        <f t="shared" si="10"/>
        <v>#REF!</v>
      </c>
      <c r="C74" s="9">
        <v>68.42</v>
      </c>
      <c r="D74" s="9">
        <v>63.72</v>
      </c>
      <c r="E74" s="9">
        <v>73.41</v>
      </c>
      <c r="F74" s="10">
        <f t="shared" si="11"/>
        <v>9.6899999999999977</v>
      </c>
      <c r="G74" s="9">
        <v>68.680000000000007</v>
      </c>
      <c r="H74" s="9">
        <v>66.760000000000005</v>
      </c>
      <c r="I74" s="9">
        <f t="shared" si="12"/>
        <v>1.9200000000000017</v>
      </c>
      <c r="J74" s="11" t="s">
        <v>31</v>
      </c>
      <c r="K74" s="15">
        <f t="shared" si="8"/>
        <v>64.05</v>
      </c>
      <c r="L74" s="15">
        <f t="shared" si="9"/>
        <v>73.849999999999994</v>
      </c>
    </row>
    <row r="75" spans="1:12" x14ac:dyDescent="0.35">
      <c r="A75" t="s">
        <v>34</v>
      </c>
      <c r="B75" t="e">
        <f t="shared" si="10"/>
        <v>#REF!</v>
      </c>
      <c r="C75" s="9">
        <v>68.790000000000006</v>
      </c>
      <c r="D75" s="9">
        <v>63.72</v>
      </c>
      <c r="E75" s="9">
        <v>73.8</v>
      </c>
      <c r="F75" s="10">
        <f t="shared" si="11"/>
        <v>10.079999999999998</v>
      </c>
      <c r="G75" s="9">
        <v>69.03</v>
      </c>
      <c r="H75" s="9">
        <v>67.3</v>
      </c>
      <c r="I75" s="9">
        <f t="shared" si="12"/>
        <v>1.730000000000004</v>
      </c>
      <c r="J75" s="11" t="s">
        <v>86</v>
      </c>
      <c r="K75" s="15">
        <f t="shared" si="8"/>
        <v>65.430000000000007</v>
      </c>
      <c r="L75" s="15">
        <f t="shared" si="9"/>
        <v>74.88</v>
      </c>
    </row>
    <row r="76" spans="1:12" x14ac:dyDescent="0.35">
      <c r="A76" t="s">
        <v>50</v>
      </c>
      <c r="B76" t="e">
        <f t="shared" si="10"/>
        <v>#REF!</v>
      </c>
      <c r="C76" s="9">
        <v>68</v>
      </c>
      <c r="D76" s="9">
        <v>63.28</v>
      </c>
      <c r="E76" s="9">
        <v>72.83</v>
      </c>
      <c r="F76" s="10">
        <f t="shared" si="11"/>
        <v>9.5499999999999972</v>
      </c>
      <c r="G76" s="9">
        <v>68.290000000000006</v>
      </c>
      <c r="H76" s="9">
        <v>67.239999999999995</v>
      </c>
      <c r="I76" s="9">
        <f t="shared" si="12"/>
        <v>1.0500000000000114</v>
      </c>
      <c r="J76" s="11" t="s">
        <v>82</v>
      </c>
      <c r="K76" s="15">
        <f t="shared" si="8"/>
        <v>64.55</v>
      </c>
      <c r="L76" s="15">
        <f t="shared" si="9"/>
        <v>75.39</v>
      </c>
    </row>
    <row r="77" spans="1:12" x14ac:dyDescent="0.35">
      <c r="A77" t="s">
        <v>4</v>
      </c>
      <c r="B77" t="e">
        <f t="shared" si="10"/>
        <v>#REF!</v>
      </c>
      <c r="C77" s="9">
        <v>71.66</v>
      </c>
      <c r="D77" s="9">
        <v>67.680000000000007</v>
      </c>
      <c r="E77" s="9">
        <v>75.430000000000007</v>
      </c>
      <c r="F77" s="10">
        <f t="shared" si="11"/>
        <v>7.75</v>
      </c>
      <c r="G77" s="9">
        <v>72.2</v>
      </c>
      <c r="H77" s="9">
        <v>70.89</v>
      </c>
      <c r="I77" s="9">
        <f t="shared" si="12"/>
        <v>1.3100000000000023</v>
      </c>
      <c r="J77" s="11" t="s">
        <v>28</v>
      </c>
      <c r="K77" s="15">
        <f t="shared" si="8"/>
        <v>64.209999999999994</v>
      </c>
      <c r="L77" s="15">
        <f t="shared" si="9"/>
        <v>73.900000000000006</v>
      </c>
    </row>
    <row r="78" spans="1:12" x14ac:dyDescent="0.35">
      <c r="A78" t="s">
        <v>13</v>
      </c>
      <c r="B78" t="e">
        <f t="shared" si="10"/>
        <v>#REF!</v>
      </c>
      <c r="C78" s="9">
        <v>69.88</v>
      </c>
      <c r="D78" s="9">
        <v>65.41</v>
      </c>
      <c r="E78" s="9">
        <v>74.33</v>
      </c>
      <c r="F78" s="10">
        <f t="shared" si="11"/>
        <v>8.9200000000000017</v>
      </c>
      <c r="G78" s="9">
        <v>69.94</v>
      </c>
      <c r="H78" s="9">
        <v>69.72</v>
      </c>
      <c r="I78" s="9">
        <f t="shared" si="12"/>
        <v>0.21999999999999886</v>
      </c>
      <c r="J78" s="11" t="s">
        <v>52</v>
      </c>
      <c r="K78" s="15">
        <f t="shared" si="8"/>
        <v>62.91</v>
      </c>
      <c r="L78" s="15">
        <f t="shared" si="9"/>
        <v>72.94</v>
      </c>
    </row>
    <row r="79" spans="1:12" x14ac:dyDescent="0.35">
      <c r="A79" t="s">
        <v>51</v>
      </c>
      <c r="B79" t="e">
        <f t="shared" si="10"/>
        <v>#REF!</v>
      </c>
      <c r="C79" s="9">
        <v>67.87</v>
      </c>
      <c r="D79" s="9">
        <v>62.81</v>
      </c>
      <c r="E79" s="9">
        <v>73.040000000000006</v>
      </c>
      <c r="F79" s="10">
        <f t="shared" si="11"/>
        <v>10.230000000000004</v>
      </c>
      <c r="G79" s="9">
        <v>68.03</v>
      </c>
      <c r="H79" s="9">
        <v>67.27</v>
      </c>
      <c r="I79" s="9">
        <f t="shared" si="12"/>
        <v>0.76000000000000512</v>
      </c>
      <c r="J79" s="11" t="s">
        <v>84</v>
      </c>
      <c r="K79" s="15">
        <f t="shared" si="8"/>
        <v>68.34</v>
      </c>
      <c r="L79" s="15">
        <f t="shared" si="9"/>
        <v>75.56</v>
      </c>
    </row>
    <row r="80" spans="1:12" x14ac:dyDescent="0.35">
      <c r="A80" t="s">
        <v>17</v>
      </c>
      <c r="B80" t="e">
        <f t="shared" si="10"/>
        <v>#REF!</v>
      </c>
      <c r="C80" s="9">
        <v>69.7</v>
      </c>
      <c r="D80" s="9">
        <v>65.03</v>
      </c>
      <c r="E80" s="9">
        <v>74.36</v>
      </c>
      <c r="F80" s="10">
        <f t="shared" si="11"/>
        <v>9.3299999999999983</v>
      </c>
      <c r="G80" s="9">
        <v>70.47</v>
      </c>
      <c r="H80" s="9">
        <v>67.63</v>
      </c>
      <c r="I80" s="9">
        <f t="shared" si="12"/>
        <v>2.8400000000000034</v>
      </c>
      <c r="J80" s="11" t="s">
        <v>24</v>
      </c>
      <c r="K80" s="15">
        <f t="shared" si="8"/>
        <v>64.36</v>
      </c>
      <c r="L80" s="15">
        <f t="shared" si="9"/>
        <v>73.790000000000006</v>
      </c>
    </row>
    <row r="81" spans="1:12" x14ac:dyDescent="0.35">
      <c r="A81" t="s">
        <v>31</v>
      </c>
      <c r="B81" t="e">
        <f t="shared" si="10"/>
        <v>#REF!</v>
      </c>
      <c r="C81" s="9">
        <v>68.97</v>
      </c>
      <c r="D81" s="9">
        <v>64.05</v>
      </c>
      <c r="E81" s="9">
        <v>73.849999999999994</v>
      </c>
      <c r="F81" s="10">
        <f t="shared" si="11"/>
        <v>9.7999999999999972</v>
      </c>
      <c r="G81" s="9">
        <v>68.53</v>
      </c>
      <c r="H81" s="9">
        <v>70.459999999999994</v>
      </c>
      <c r="I81" s="9">
        <f t="shared" si="12"/>
        <v>-1.9299999999999926</v>
      </c>
      <c r="J81" s="11" t="s">
        <v>77</v>
      </c>
      <c r="K81" s="15">
        <f t="shared" si="8"/>
        <v>70.53</v>
      </c>
      <c r="L81" s="15">
        <f t="shared" si="9"/>
        <v>75.28</v>
      </c>
    </row>
    <row r="82" spans="1:12" x14ac:dyDescent="0.35">
      <c r="A82" t="s">
        <v>86</v>
      </c>
      <c r="B82" t="e">
        <f t="shared" si="10"/>
        <v>#REF!</v>
      </c>
      <c r="C82" s="9">
        <v>70.14</v>
      </c>
      <c r="D82" s="9">
        <v>65.430000000000007</v>
      </c>
      <c r="E82" s="9">
        <v>74.88</v>
      </c>
      <c r="F82" s="10">
        <f t="shared" si="11"/>
        <v>9.4499999999999886</v>
      </c>
      <c r="G82" s="9">
        <v>70.98</v>
      </c>
      <c r="H82" s="9">
        <v>68.36</v>
      </c>
      <c r="I82" s="9">
        <f t="shared" si="12"/>
        <v>2.6200000000000045</v>
      </c>
      <c r="J82" s="11" t="s">
        <v>83</v>
      </c>
      <c r="K82" s="15">
        <f t="shared" si="8"/>
        <v>64.84</v>
      </c>
      <c r="L82" s="15">
        <f t="shared" si="9"/>
        <v>75.349999999999994</v>
      </c>
    </row>
    <row r="83" spans="1:12" x14ac:dyDescent="0.35">
      <c r="A83" t="s">
        <v>82</v>
      </c>
      <c r="B83" t="e">
        <f t="shared" si="10"/>
        <v>#REF!</v>
      </c>
      <c r="C83" s="9">
        <v>69.989999999999995</v>
      </c>
      <c r="D83" s="9">
        <v>64.55</v>
      </c>
      <c r="E83" s="9">
        <v>75.39</v>
      </c>
      <c r="F83" s="10">
        <f t="shared" si="11"/>
        <v>10.840000000000003</v>
      </c>
      <c r="G83" s="9">
        <v>70.37</v>
      </c>
      <c r="H83" s="9">
        <v>69.05</v>
      </c>
      <c r="I83" s="9">
        <f t="shared" si="12"/>
        <v>1.3200000000000074</v>
      </c>
      <c r="J83" s="11" t="s">
        <v>94</v>
      </c>
      <c r="K83" s="15">
        <f t="shared" si="8"/>
        <v>60.55</v>
      </c>
      <c r="L83" s="15">
        <f t="shared" si="9"/>
        <v>69.25</v>
      </c>
    </row>
    <row r="84" spans="1:12" x14ac:dyDescent="0.35">
      <c r="A84" t="s">
        <v>28</v>
      </c>
      <c r="B84" t="e">
        <f t="shared" si="10"/>
        <v>#REF!</v>
      </c>
      <c r="C84" s="9">
        <v>69.05</v>
      </c>
      <c r="D84" s="9">
        <v>64.209999999999994</v>
      </c>
      <c r="E84" s="9">
        <v>73.900000000000006</v>
      </c>
      <c r="F84" s="10">
        <f t="shared" si="11"/>
        <v>9.6900000000000119</v>
      </c>
      <c r="G84" s="9">
        <v>69.2</v>
      </c>
      <c r="H84" s="9">
        <v>68.319999999999993</v>
      </c>
      <c r="I84" s="9">
        <f t="shared" si="12"/>
        <v>0.88000000000000966</v>
      </c>
      <c r="J84" s="11" t="s">
        <v>85</v>
      </c>
      <c r="K84" s="15">
        <f t="shared" si="8"/>
        <v>68.05</v>
      </c>
      <c r="L84" s="15">
        <f t="shared" si="9"/>
        <v>75.37</v>
      </c>
    </row>
    <row r="85" spans="1:12" x14ac:dyDescent="0.35">
      <c r="A85" t="s">
        <v>52</v>
      </c>
      <c r="B85" t="e">
        <f t="shared" si="10"/>
        <v>#REF!</v>
      </c>
      <c r="C85" s="9">
        <v>67.849999999999994</v>
      </c>
      <c r="D85" s="9">
        <v>62.91</v>
      </c>
      <c r="E85" s="9">
        <v>72.94</v>
      </c>
      <c r="F85" s="10">
        <f t="shared" si="11"/>
        <v>10.030000000000001</v>
      </c>
      <c r="G85" s="9">
        <v>68.25</v>
      </c>
      <c r="H85" s="9">
        <v>66.03</v>
      </c>
      <c r="I85" s="9">
        <f t="shared" si="12"/>
        <v>2.2199999999999989</v>
      </c>
      <c r="J85" s="11" t="s">
        <v>27</v>
      </c>
      <c r="K85" s="15">
        <f t="shared" si="8"/>
        <v>63.78</v>
      </c>
      <c r="L85" s="15">
        <f t="shared" si="9"/>
        <v>74.25</v>
      </c>
    </row>
    <row r="86" spans="1:12" x14ac:dyDescent="0.35">
      <c r="A86" t="s">
        <v>84</v>
      </c>
      <c r="B86" t="e">
        <f t="shared" si="10"/>
        <v>#REF!</v>
      </c>
      <c r="C86" s="9">
        <v>72.010000000000005</v>
      </c>
      <c r="D86" s="9">
        <v>68.34</v>
      </c>
      <c r="E86" s="9">
        <v>75.56</v>
      </c>
      <c r="F86" s="10">
        <f t="shared" si="11"/>
        <v>7.2199999999999989</v>
      </c>
      <c r="G86" s="9">
        <v>72.19</v>
      </c>
      <c r="H86" s="9">
        <v>69.73</v>
      </c>
      <c r="I86" s="9">
        <f t="shared" si="12"/>
        <v>2.4599999999999937</v>
      </c>
    </row>
    <row r="87" spans="1:12" x14ac:dyDescent="0.35">
      <c r="A87" t="s">
        <v>24</v>
      </c>
      <c r="B87" t="e">
        <f t="shared" si="10"/>
        <v>#REF!</v>
      </c>
      <c r="C87" s="9">
        <v>69.16</v>
      </c>
      <c r="D87" s="9">
        <v>64.36</v>
      </c>
      <c r="E87" s="9">
        <v>73.790000000000006</v>
      </c>
      <c r="F87" s="10">
        <f t="shared" si="11"/>
        <v>9.4300000000000068</v>
      </c>
      <c r="G87" s="9">
        <v>69.5</v>
      </c>
      <c r="H87" s="9">
        <v>67.459999999999994</v>
      </c>
      <c r="I87" s="9">
        <f t="shared" si="12"/>
        <v>2.0400000000000063</v>
      </c>
    </row>
    <row r="88" spans="1:12" x14ac:dyDescent="0.35">
      <c r="A88" t="s">
        <v>77</v>
      </c>
      <c r="B88" t="e">
        <f t="shared" si="10"/>
        <v>#REF!</v>
      </c>
      <c r="C88" s="9">
        <v>73</v>
      </c>
      <c r="D88" s="9">
        <v>70.53</v>
      </c>
      <c r="E88" s="9">
        <v>75.28</v>
      </c>
      <c r="F88" s="10">
        <f t="shared" si="11"/>
        <v>4.75</v>
      </c>
      <c r="G88" s="9">
        <v>66.41</v>
      </c>
      <c r="H88" s="9">
        <v>79.959999999999994</v>
      </c>
      <c r="I88" s="9">
        <f t="shared" si="12"/>
        <v>-13.549999999999997</v>
      </c>
    </row>
    <row r="89" spans="1:12" x14ac:dyDescent="0.35">
      <c r="A89" t="s">
        <v>83</v>
      </c>
      <c r="B89" t="e">
        <f t="shared" si="10"/>
        <v>#REF!</v>
      </c>
      <c r="C89" s="9">
        <v>69.989999999999995</v>
      </c>
      <c r="D89" s="9">
        <v>64.84</v>
      </c>
      <c r="E89" s="9">
        <v>75.349999999999994</v>
      </c>
      <c r="F89" s="10">
        <f t="shared" si="11"/>
        <v>10.509999999999991</v>
      </c>
      <c r="G89" s="9">
        <v>70.63</v>
      </c>
      <c r="H89" s="9">
        <v>68.36</v>
      </c>
      <c r="I89" s="9">
        <f t="shared" si="12"/>
        <v>2.269999999999996</v>
      </c>
    </row>
    <row r="90" spans="1:12" x14ac:dyDescent="0.35">
      <c r="A90" t="s">
        <v>94</v>
      </c>
      <c r="B90" t="e">
        <f t="shared" si="10"/>
        <v>#REF!</v>
      </c>
      <c r="C90" s="9">
        <v>64.87</v>
      </c>
      <c r="D90" s="9">
        <v>60.55</v>
      </c>
      <c r="E90" s="9">
        <v>69.25</v>
      </c>
      <c r="F90" s="10">
        <f t="shared" si="11"/>
        <v>8.7000000000000028</v>
      </c>
      <c r="G90" s="9">
        <v>69.88</v>
      </c>
      <c r="H90" s="9">
        <v>50.78</v>
      </c>
      <c r="I90" s="9">
        <f t="shared" si="12"/>
        <v>19.099999999999994</v>
      </c>
    </row>
    <row r="91" spans="1:12" x14ac:dyDescent="0.35">
      <c r="A91" t="s">
        <v>85</v>
      </c>
      <c r="B91" t="e">
        <f t="shared" si="10"/>
        <v>#REF!</v>
      </c>
      <c r="C91" s="9">
        <v>71.7</v>
      </c>
      <c r="D91" s="9">
        <v>68.05</v>
      </c>
      <c r="E91" s="9">
        <v>75.37</v>
      </c>
      <c r="F91" s="10">
        <f t="shared" si="11"/>
        <v>7.3200000000000074</v>
      </c>
      <c r="G91" s="9">
        <v>72.52</v>
      </c>
      <c r="H91" s="9">
        <v>67.2</v>
      </c>
      <c r="I91" s="9">
        <f t="shared" si="12"/>
        <v>5.3199999999999932</v>
      </c>
    </row>
    <row r="92" spans="1:12" x14ac:dyDescent="0.35">
      <c r="A92" t="s">
        <v>27</v>
      </c>
      <c r="B92" t="e">
        <f t="shared" si="10"/>
        <v>#REF!</v>
      </c>
      <c r="C92" s="9">
        <v>69.069999999999993</v>
      </c>
      <c r="D92" s="9">
        <v>63.78</v>
      </c>
      <c r="E92" s="9">
        <v>74.25</v>
      </c>
      <c r="F92" s="10">
        <f t="shared" si="11"/>
        <v>10.469999999999999</v>
      </c>
      <c r="G92" s="9">
        <v>69.08</v>
      </c>
      <c r="H92" s="9">
        <v>68.92</v>
      </c>
      <c r="I92" s="9">
        <f t="shared" si="12"/>
        <v>0.15999999999999659</v>
      </c>
    </row>
  </sheetData>
  <autoFilter ref="A6:I92" xr:uid="{452B2FAE-B8BF-F54E-B631-A6300E770A19}">
    <sortState xmlns:xlrd2="http://schemas.microsoft.com/office/spreadsheetml/2017/richdata2" ref="A7:I92">
      <sortCondition ref="A6:A92"/>
    </sortState>
  </autoFilter>
  <mergeCells count="1">
    <mergeCell ref="C5:I5"/>
  </mergeCells>
  <hyperlinks>
    <hyperlink ref="A2" r:id="rId1" xr:uid="{400C9BEB-88EF-FC47-9601-7387FFA6155A}"/>
    <hyperlink ref="A1" r:id="rId2" xr:uid="{9620647A-0B44-2A43-A2F7-BC3FC45A6920}"/>
    <hyperlink ref="A3" r:id="rId3" xr:uid="{A726AEC6-8CD5-2F4D-9278-245DD47712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D932-0AC4-E449-B75C-68130CDC2E78}">
  <dimension ref="A1:G98"/>
  <sheetViews>
    <sheetView workbookViewId="0">
      <selection activeCell="H4" sqref="H4:I87"/>
    </sheetView>
  </sheetViews>
  <sheetFormatPr defaultColWidth="11" defaultRowHeight="15.5" x14ac:dyDescent="0.35"/>
  <cols>
    <col min="1" max="1" width="37.5" bestFit="1" customWidth="1"/>
    <col min="2" max="2" width="13.75" customWidth="1"/>
    <col min="3" max="3" width="13" bestFit="1" customWidth="1"/>
    <col min="4" max="4" width="13.5" customWidth="1"/>
  </cols>
  <sheetData>
    <row r="1" spans="1:7" s="5" customFormat="1" x14ac:dyDescent="0.35">
      <c r="A1" s="168"/>
      <c r="B1" s="168" t="s">
        <v>145</v>
      </c>
      <c r="C1" s="168"/>
      <c r="D1" s="168" t="s">
        <v>146</v>
      </c>
      <c r="E1" s="168"/>
      <c r="F1" s="12" t="s">
        <v>100</v>
      </c>
    </row>
    <row r="2" spans="1:7" x14ac:dyDescent="0.35">
      <c r="A2" s="168"/>
      <c r="B2" s="31" t="s">
        <v>147</v>
      </c>
      <c r="C2" s="31" t="s">
        <v>148</v>
      </c>
      <c r="D2" s="31" t="s">
        <v>149</v>
      </c>
      <c r="E2" s="31" t="s">
        <v>150</v>
      </c>
    </row>
    <row r="3" spans="1:7" x14ac:dyDescent="0.35">
      <c r="A3" s="32" t="s">
        <v>115</v>
      </c>
      <c r="B3" s="33">
        <v>678379</v>
      </c>
      <c r="C3" s="34">
        <v>719874</v>
      </c>
      <c r="D3" s="33">
        <v>1278675</v>
      </c>
      <c r="E3" s="34">
        <v>1162919</v>
      </c>
    </row>
    <row r="4" spans="1:7" x14ac:dyDescent="0.35">
      <c r="A4" s="35" t="s">
        <v>151</v>
      </c>
      <c r="B4" s="33">
        <v>168792</v>
      </c>
      <c r="C4" s="36">
        <v>178960</v>
      </c>
      <c r="D4" s="33">
        <v>369469</v>
      </c>
      <c r="E4" s="36">
        <v>315614</v>
      </c>
      <c r="G4" s="8" t="s">
        <v>6</v>
      </c>
    </row>
    <row r="5" spans="1:7" x14ac:dyDescent="0.35">
      <c r="A5" s="37" t="s">
        <v>6</v>
      </c>
      <c r="B5" s="33">
        <v>5949</v>
      </c>
      <c r="C5" s="36">
        <v>6296</v>
      </c>
      <c r="D5" s="33">
        <v>14872</v>
      </c>
      <c r="E5" s="36">
        <v>13151</v>
      </c>
      <c r="G5" s="8" t="s">
        <v>36</v>
      </c>
    </row>
    <row r="6" spans="1:7" x14ac:dyDescent="0.35">
      <c r="A6" s="37" t="s">
        <v>36</v>
      </c>
      <c r="B6" s="33">
        <v>4303</v>
      </c>
      <c r="C6" s="36">
        <v>4713</v>
      </c>
      <c r="D6" s="33">
        <v>12785</v>
      </c>
      <c r="E6" s="36">
        <v>11047</v>
      </c>
      <c r="G6" s="8" t="s">
        <v>48</v>
      </c>
    </row>
    <row r="7" spans="1:7" x14ac:dyDescent="0.35">
      <c r="A7" s="37" t="s">
        <v>48</v>
      </c>
      <c r="B7" s="33">
        <v>4758</v>
      </c>
      <c r="C7" s="36">
        <v>5007</v>
      </c>
      <c r="D7" s="33">
        <v>15782</v>
      </c>
      <c r="E7" s="36">
        <v>12897</v>
      </c>
      <c r="G7" s="8" t="s">
        <v>19</v>
      </c>
    </row>
    <row r="8" spans="1:7" x14ac:dyDescent="0.35">
      <c r="A8" s="37" t="s">
        <v>19</v>
      </c>
      <c r="B8" s="33">
        <v>9020</v>
      </c>
      <c r="C8" s="36">
        <v>9560</v>
      </c>
      <c r="D8" s="33">
        <v>24861</v>
      </c>
      <c r="E8" s="36">
        <v>21711</v>
      </c>
      <c r="G8" s="8" t="s">
        <v>29</v>
      </c>
    </row>
    <row r="9" spans="1:7" x14ac:dyDescent="0.35">
      <c r="A9" s="37" t="s">
        <v>29</v>
      </c>
      <c r="B9" s="33">
        <v>3519</v>
      </c>
      <c r="C9" s="36">
        <v>3835</v>
      </c>
      <c r="D9" s="33">
        <v>11071</v>
      </c>
      <c r="E9" s="36">
        <v>9077</v>
      </c>
      <c r="G9" s="8" t="s">
        <v>23</v>
      </c>
    </row>
    <row r="10" spans="1:7" x14ac:dyDescent="0.35">
      <c r="A10" s="37" t="s">
        <v>23</v>
      </c>
      <c r="B10" s="33">
        <v>4224</v>
      </c>
      <c r="C10" s="36">
        <v>4459</v>
      </c>
      <c r="D10" s="33">
        <v>10219</v>
      </c>
      <c r="E10" s="36">
        <v>9252</v>
      </c>
      <c r="G10" s="8" t="s">
        <v>35</v>
      </c>
    </row>
    <row r="11" spans="1:7" x14ac:dyDescent="0.35">
      <c r="A11" s="37" t="s">
        <v>35</v>
      </c>
      <c r="B11" s="33">
        <v>2319</v>
      </c>
      <c r="C11" s="36">
        <v>2610</v>
      </c>
      <c r="D11" s="33">
        <v>6757</v>
      </c>
      <c r="E11" s="36">
        <v>5847</v>
      </c>
      <c r="G11" s="8" t="s">
        <v>41</v>
      </c>
    </row>
    <row r="12" spans="1:7" x14ac:dyDescent="0.35">
      <c r="A12" s="37" t="s">
        <v>41</v>
      </c>
      <c r="B12" s="33">
        <v>4276</v>
      </c>
      <c r="C12" s="36">
        <v>4494</v>
      </c>
      <c r="D12" s="33">
        <v>12697</v>
      </c>
      <c r="E12" s="36">
        <v>10675</v>
      </c>
      <c r="G12" s="8" t="s">
        <v>40</v>
      </c>
    </row>
    <row r="13" spans="1:7" x14ac:dyDescent="0.35">
      <c r="A13" s="37" t="s">
        <v>40</v>
      </c>
      <c r="B13" s="33">
        <v>4280</v>
      </c>
      <c r="C13" s="36">
        <v>4573</v>
      </c>
      <c r="D13" s="33">
        <v>12631</v>
      </c>
      <c r="E13" s="36">
        <v>10992</v>
      </c>
      <c r="G13" s="8" t="s">
        <v>8</v>
      </c>
    </row>
    <row r="14" spans="1:7" x14ac:dyDescent="0.35">
      <c r="A14" s="37" t="s">
        <v>8</v>
      </c>
      <c r="B14" s="33">
        <v>35483</v>
      </c>
      <c r="C14" s="36">
        <v>37773</v>
      </c>
      <c r="D14" s="33">
        <v>67386</v>
      </c>
      <c r="E14" s="36">
        <v>58532</v>
      </c>
      <c r="G14" s="8" t="s">
        <v>32</v>
      </c>
    </row>
    <row r="15" spans="1:7" x14ac:dyDescent="0.35">
      <c r="A15" s="37" t="s">
        <v>32</v>
      </c>
      <c r="B15" s="33">
        <v>2583</v>
      </c>
      <c r="C15" s="36">
        <v>2759</v>
      </c>
      <c r="D15" s="33">
        <v>8005</v>
      </c>
      <c r="E15" s="36">
        <v>6960</v>
      </c>
      <c r="G15" s="8" t="s">
        <v>37</v>
      </c>
    </row>
    <row r="16" spans="1:7" x14ac:dyDescent="0.35">
      <c r="A16" s="37" t="s">
        <v>37</v>
      </c>
      <c r="B16" s="33">
        <v>3888</v>
      </c>
      <c r="C16" s="36">
        <v>4024</v>
      </c>
      <c r="D16" s="33">
        <v>12989</v>
      </c>
      <c r="E16" s="36">
        <v>10867</v>
      </c>
      <c r="G16" s="8" t="s">
        <v>50</v>
      </c>
    </row>
    <row r="17" spans="1:7" x14ac:dyDescent="0.35">
      <c r="A17" s="37" t="s">
        <v>50</v>
      </c>
      <c r="B17" s="33">
        <v>2982</v>
      </c>
      <c r="C17" s="36">
        <v>3161</v>
      </c>
      <c r="D17" s="33">
        <v>9938</v>
      </c>
      <c r="E17" s="36">
        <v>8886</v>
      </c>
      <c r="G17" s="8" t="s">
        <v>13</v>
      </c>
    </row>
    <row r="18" spans="1:7" x14ac:dyDescent="0.35">
      <c r="A18" s="37" t="s">
        <v>13</v>
      </c>
      <c r="B18" s="33">
        <v>3524</v>
      </c>
      <c r="C18" s="36">
        <v>3697</v>
      </c>
      <c r="D18" s="33">
        <v>11196</v>
      </c>
      <c r="E18" s="36">
        <v>9452</v>
      </c>
      <c r="G18" s="8" t="s">
        <v>51</v>
      </c>
    </row>
    <row r="19" spans="1:7" x14ac:dyDescent="0.35">
      <c r="A19" s="37" t="s">
        <v>51</v>
      </c>
      <c r="B19" s="33">
        <v>4720</v>
      </c>
      <c r="C19" s="36">
        <v>4754</v>
      </c>
      <c r="D19" s="33">
        <v>14193</v>
      </c>
      <c r="E19" s="36">
        <v>12368</v>
      </c>
      <c r="G19" s="8" t="s">
        <v>31</v>
      </c>
    </row>
    <row r="20" spans="1:7" x14ac:dyDescent="0.35">
      <c r="A20" s="37" t="s">
        <v>31</v>
      </c>
      <c r="B20" s="33">
        <v>4917</v>
      </c>
      <c r="C20" s="36">
        <v>5247</v>
      </c>
      <c r="D20" s="33">
        <v>16877</v>
      </c>
      <c r="E20" s="36">
        <v>13783</v>
      </c>
      <c r="G20" s="8" t="s">
        <v>27</v>
      </c>
    </row>
    <row r="21" spans="1:7" x14ac:dyDescent="0.35">
      <c r="A21" s="37" t="s">
        <v>27</v>
      </c>
      <c r="B21" s="33">
        <v>4959</v>
      </c>
      <c r="C21" s="36">
        <v>5301</v>
      </c>
      <c r="D21" s="33">
        <v>13595</v>
      </c>
      <c r="E21" s="36">
        <v>11497</v>
      </c>
      <c r="G21" s="8" t="s">
        <v>65</v>
      </c>
    </row>
    <row r="22" spans="1:7" x14ac:dyDescent="0.35">
      <c r="A22" s="37" t="s">
        <v>65</v>
      </c>
      <c r="B22" s="33">
        <v>63088</v>
      </c>
      <c r="C22" s="36">
        <v>66697</v>
      </c>
      <c r="D22" s="33">
        <v>93615</v>
      </c>
      <c r="E22" s="36">
        <v>78620</v>
      </c>
      <c r="G22" s="8" t="s">
        <v>66</v>
      </c>
    </row>
    <row r="23" spans="1:7" x14ac:dyDescent="0.35">
      <c r="A23" s="35" t="s">
        <v>152</v>
      </c>
      <c r="B23" s="33">
        <v>59610</v>
      </c>
      <c r="C23" s="36">
        <v>63156</v>
      </c>
      <c r="D23" s="33">
        <v>125619</v>
      </c>
      <c r="E23" s="36">
        <v>111070</v>
      </c>
      <c r="G23" s="8" t="s">
        <v>67</v>
      </c>
    </row>
    <row r="24" spans="1:7" x14ac:dyDescent="0.35">
      <c r="A24" s="37" t="s">
        <v>66</v>
      </c>
      <c r="B24" s="33">
        <v>2529</v>
      </c>
      <c r="C24" s="36">
        <v>2627</v>
      </c>
      <c r="D24" s="33">
        <v>6555</v>
      </c>
      <c r="E24" s="36">
        <v>5928</v>
      </c>
      <c r="G24" s="8" t="s">
        <v>18</v>
      </c>
    </row>
    <row r="25" spans="1:7" x14ac:dyDescent="0.35">
      <c r="A25" s="37" t="s">
        <v>67</v>
      </c>
      <c r="B25" s="33">
        <v>3556</v>
      </c>
      <c r="C25" s="36">
        <v>3659</v>
      </c>
      <c r="D25" s="33">
        <v>6503</v>
      </c>
      <c r="E25" s="36">
        <v>6578</v>
      </c>
      <c r="G25" s="8" t="s">
        <v>26</v>
      </c>
    </row>
    <row r="26" spans="1:7" x14ac:dyDescent="0.35">
      <c r="A26" s="37" t="s">
        <v>18</v>
      </c>
      <c r="B26" s="33">
        <v>4378</v>
      </c>
      <c r="C26" s="36">
        <v>4648</v>
      </c>
      <c r="D26" s="33">
        <v>9880</v>
      </c>
      <c r="E26" s="36">
        <v>9934</v>
      </c>
      <c r="G26" s="8" t="s">
        <v>5</v>
      </c>
    </row>
    <row r="27" spans="1:7" ht="20" x14ac:dyDescent="0.35">
      <c r="A27" s="38" t="s">
        <v>153</v>
      </c>
      <c r="B27" s="33">
        <v>259</v>
      </c>
      <c r="C27" s="36">
        <v>286</v>
      </c>
      <c r="D27" s="33">
        <v>253</v>
      </c>
      <c r="E27" s="36">
        <v>277</v>
      </c>
      <c r="G27" s="8" t="s">
        <v>9</v>
      </c>
    </row>
    <row r="28" spans="1:7" x14ac:dyDescent="0.35">
      <c r="A28" s="38" t="s">
        <v>154</v>
      </c>
      <c r="B28" s="33">
        <v>4119</v>
      </c>
      <c r="C28" s="36">
        <v>4362</v>
      </c>
      <c r="D28" s="33">
        <v>9627</v>
      </c>
      <c r="E28" s="36">
        <v>9657</v>
      </c>
      <c r="G28" s="8" t="s">
        <v>46</v>
      </c>
    </row>
    <row r="29" spans="1:7" x14ac:dyDescent="0.35">
      <c r="A29" s="37" t="s">
        <v>26</v>
      </c>
      <c r="B29" s="33">
        <v>5034</v>
      </c>
      <c r="C29" s="36">
        <v>5344</v>
      </c>
      <c r="D29" s="33">
        <v>10671</v>
      </c>
      <c r="E29" s="36">
        <v>10365</v>
      </c>
      <c r="G29" s="8" t="s">
        <v>54</v>
      </c>
    </row>
    <row r="30" spans="1:7" x14ac:dyDescent="0.35">
      <c r="A30" s="37" t="s">
        <v>5</v>
      </c>
      <c r="B30" s="33">
        <v>4340</v>
      </c>
      <c r="C30" s="36">
        <v>4618</v>
      </c>
      <c r="D30" s="33">
        <v>8438</v>
      </c>
      <c r="E30" s="36">
        <v>7546</v>
      </c>
      <c r="G30" s="8" t="s">
        <v>53</v>
      </c>
    </row>
    <row r="31" spans="1:7" x14ac:dyDescent="0.35">
      <c r="A31" s="37" t="s">
        <v>9</v>
      </c>
      <c r="B31" s="33">
        <v>6177</v>
      </c>
      <c r="C31" s="36">
        <v>6851</v>
      </c>
      <c r="D31" s="33">
        <v>16760</v>
      </c>
      <c r="E31" s="36">
        <v>15365</v>
      </c>
      <c r="G31" s="8" t="s">
        <v>68</v>
      </c>
    </row>
    <row r="32" spans="1:7" x14ac:dyDescent="0.35">
      <c r="A32" s="37" t="s">
        <v>46</v>
      </c>
      <c r="B32" s="33">
        <v>2980</v>
      </c>
      <c r="C32" s="36">
        <v>3042</v>
      </c>
      <c r="D32" s="33">
        <v>6047</v>
      </c>
      <c r="E32" s="36">
        <v>5522</v>
      </c>
      <c r="G32" s="8" t="s">
        <v>69</v>
      </c>
    </row>
    <row r="33" spans="1:7" x14ac:dyDescent="0.35">
      <c r="A33" s="37" t="s">
        <v>54</v>
      </c>
      <c r="B33" s="33">
        <v>2261</v>
      </c>
      <c r="C33" s="36">
        <v>2324</v>
      </c>
      <c r="D33" s="33">
        <v>7066</v>
      </c>
      <c r="E33" s="36">
        <v>6066</v>
      </c>
      <c r="G33" s="8" t="s">
        <v>70</v>
      </c>
    </row>
    <row r="34" spans="1:7" x14ac:dyDescent="0.35">
      <c r="A34" s="37" t="s">
        <v>53</v>
      </c>
      <c r="B34" s="33">
        <v>2436</v>
      </c>
      <c r="C34" s="36">
        <v>2615</v>
      </c>
      <c r="D34" s="33">
        <v>7045</v>
      </c>
      <c r="E34" s="36">
        <v>6337</v>
      </c>
      <c r="G34" s="8" t="s">
        <v>16</v>
      </c>
    </row>
    <row r="35" spans="1:7" x14ac:dyDescent="0.35">
      <c r="A35" s="37" t="s">
        <v>68</v>
      </c>
      <c r="B35" s="33">
        <v>25919</v>
      </c>
      <c r="C35" s="36">
        <v>27428</v>
      </c>
      <c r="D35" s="33">
        <v>46654</v>
      </c>
      <c r="E35" s="36">
        <v>37429</v>
      </c>
      <c r="G35" s="8" t="s">
        <v>7</v>
      </c>
    </row>
    <row r="36" spans="1:7" x14ac:dyDescent="0.35">
      <c r="A36" s="35" t="s">
        <v>155</v>
      </c>
      <c r="B36" s="33">
        <v>74883</v>
      </c>
      <c r="C36" s="36">
        <v>79944</v>
      </c>
      <c r="D36" s="33">
        <v>153130</v>
      </c>
      <c r="E36" s="36">
        <v>138860</v>
      </c>
      <c r="G36" s="8" t="s">
        <v>12</v>
      </c>
    </row>
    <row r="37" spans="1:7" x14ac:dyDescent="0.35">
      <c r="A37" s="37" t="s">
        <v>69</v>
      </c>
      <c r="B37" s="33">
        <v>2255</v>
      </c>
      <c r="C37" s="36">
        <v>2314</v>
      </c>
      <c r="D37" s="33">
        <v>3691</v>
      </c>
      <c r="E37" s="36">
        <v>3602</v>
      </c>
      <c r="G37" s="8" t="s">
        <v>11</v>
      </c>
    </row>
    <row r="38" spans="1:7" x14ac:dyDescent="0.35">
      <c r="A38" s="37" t="s">
        <v>70</v>
      </c>
      <c r="B38" s="33">
        <v>1254</v>
      </c>
      <c r="C38" s="36">
        <v>1422</v>
      </c>
      <c r="D38" s="33">
        <v>1752</v>
      </c>
      <c r="E38" s="36">
        <v>1878</v>
      </c>
      <c r="G38" s="8" t="s">
        <v>14</v>
      </c>
    </row>
    <row r="39" spans="1:7" x14ac:dyDescent="0.35">
      <c r="A39" s="37" t="s">
        <v>16</v>
      </c>
      <c r="B39" s="33">
        <v>8890</v>
      </c>
      <c r="C39" s="36">
        <v>9271</v>
      </c>
      <c r="D39" s="33">
        <v>18736</v>
      </c>
      <c r="E39" s="36">
        <v>16953</v>
      </c>
      <c r="G39" s="8" t="s">
        <v>71</v>
      </c>
    </row>
    <row r="40" spans="1:7" x14ac:dyDescent="0.35">
      <c r="A40" s="37" t="s">
        <v>7</v>
      </c>
      <c r="B40" s="33">
        <v>28657</v>
      </c>
      <c r="C40" s="36">
        <v>30447</v>
      </c>
      <c r="D40" s="33">
        <v>49429</v>
      </c>
      <c r="E40" s="36">
        <v>46887</v>
      </c>
      <c r="G40" s="8" t="s">
        <v>72</v>
      </c>
    </row>
    <row r="41" spans="1:7" x14ac:dyDescent="0.35">
      <c r="A41" s="37" t="s">
        <v>12</v>
      </c>
      <c r="B41" s="33">
        <v>5156</v>
      </c>
      <c r="C41" s="36">
        <v>5527</v>
      </c>
      <c r="D41" s="33">
        <v>8563</v>
      </c>
      <c r="E41" s="36">
        <v>7710</v>
      </c>
      <c r="G41" s="8" t="s">
        <v>73</v>
      </c>
    </row>
    <row r="42" spans="1:7" x14ac:dyDescent="0.35">
      <c r="A42" s="37" t="s">
        <v>11</v>
      </c>
      <c r="B42" s="33">
        <v>9376</v>
      </c>
      <c r="C42" s="36">
        <v>10159</v>
      </c>
      <c r="D42" s="33">
        <v>25083</v>
      </c>
      <c r="E42" s="36">
        <v>21537</v>
      </c>
      <c r="G42" s="8" t="s">
        <v>74</v>
      </c>
    </row>
    <row r="43" spans="1:7" x14ac:dyDescent="0.35">
      <c r="A43" s="37" t="s">
        <v>14</v>
      </c>
      <c r="B43" s="33">
        <v>17246</v>
      </c>
      <c r="C43" s="36">
        <v>18601</v>
      </c>
      <c r="D43" s="33">
        <v>41979</v>
      </c>
      <c r="E43" s="36">
        <v>36613</v>
      </c>
      <c r="G43" s="8" t="s">
        <v>75</v>
      </c>
    </row>
    <row r="44" spans="1:7" x14ac:dyDescent="0.35">
      <c r="A44" s="37" t="s">
        <v>71</v>
      </c>
      <c r="B44" s="33">
        <v>2049</v>
      </c>
      <c r="C44" s="36">
        <v>2203</v>
      </c>
      <c r="D44" s="33">
        <v>3897</v>
      </c>
      <c r="E44" s="36">
        <v>3680</v>
      </c>
      <c r="G44" s="8" t="s">
        <v>76</v>
      </c>
    </row>
    <row r="45" spans="1:7" x14ac:dyDescent="0.35">
      <c r="A45" s="35" t="s">
        <v>156</v>
      </c>
      <c r="B45" s="33">
        <v>63319</v>
      </c>
      <c r="C45" s="36">
        <v>67578</v>
      </c>
      <c r="D45" s="33">
        <v>49629</v>
      </c>
      <c r="E45" s="36">
        <v>47785</v>
      </c>
      <c r="G45" s="8" t="s">
        <v>77</v>
      </c>
    </row>
    <row r="46" spans="1:7" x14ac:dyDescent="0.35">
      <c r="A46" s="37" t="s">
        <v>72</v>
      </c>
      <c r="B46" s="33">
        <v>21077</v>
      </c>
      <c r="C46" s="36">
        <v>22529</v>
      </c>
      <c r="D46" s="33">
        <v>9483</v>
      </c>
      <c r="E46" s="36">
        <v>10070</v>
      </c>
      <c r="G46" s="8" t="s">
        <v>4</v>
      </c>
    </row>
    <row r="47" spans="1:7" x14ac:dyDescent="0.35">
      <c r="A47" s="37" t="s">
        <v>73</v>
      </c>
      <c r="B47" s="33">
        <v>4129</v>
      </c>
      <c r="C47" s="36">
        <v>4375</v>
      </c>
      <c r="D47" s="33">
        <v>1000</v>
      </c>
      <c r="E47" s="36">
        <v>1183</v>
      </c>
      <c r="G47" s="8" t="s">
        <v>78</v>
      </c>
    </row>
    <row r="48" spans="1:7" x14ac:dyDescent="0.35">
      <c r="A48" s="37" t="s">
        <v>74</v>
      </c>
      <c r="B48" s="33">
        <v>5070</v>
      </c>
      <c r="C48" s="36">
        <v>5412</v>
      </c>
      <c r="D48" s="33">
        <v>4777</v>
      </c>
      <c r="E48" s="36">
        <v>4659</v>
      </c>
      <c r="G48" s="8" t="s">
        <v>79</v>
      </c>
    </row>
    <row r="49" spans="1:7" x14ac:dyDescent="0.35">
      <c r="A49" s="37" t="s">
        <v>75</v>
      </c>
      <c r="B49" s="33">
        <v>2215</v>
      </c>
      <c r="C49" s="36">
        <v>2232</v>
      </c>
      <c r="D49" s="33">
        <v>2821</v>
      </c>
      <c r="E49" s="36">
        <v>2804</v>
      </c>
      <c r="G49" s="8" t="s">
        <v>80</v>
      </c>
    </row>
    <row r="50" spans="1:7" x14ac:dyDescent="0.35">
      <c r="A50" s="37" t="s">
        <v>76</v>
      </c>
      <c r="B50" s="33">
        <v>3870</v>
      </c>
      <c r="C50" s="36">
        <v>4122</v>
      </c>
      <c r="D50" s="33">
        <v>5116</v>
      </c>
      <c r="E50" s="36">
        <v>4640</v>
      </c>
      <c r="G50" s="8" t="s">
        <v>81</v>
      </c>
    </row>
    <row r="51" spans="1:7" x14ac:dyDescent="0.35">
      <c r="A51" s="37" t="s">
        <v>77</v>
      </c>
      <c r="B51" s="33">
        <v>14173</v>
      </c>
      <c r="C51" s="36">
        <v>15066</v>
      </c>
      <c r="D51" s="33">
        <v>4141</v>
      </c>
      <c r="E51" s="36">
        <v>4529</v>
      </c>
      <c r="G51" s="8" t="s">
        <v>82</v>
      </c>
    </row>
    <row r="52" spans="1:7" x14ac:dyDescent="0.35">
      <c r="A52" s="37" t="s">
        <v>4</v>
      </c>
      <c r="B52" s="33">
        <v>12785</v>
      </c>
      <c r="C52" s="36">
        <v>13842</v>
      </c>
      <c r="D52" s="33">
        <v>22291</v>
      </c>
      <c r="E52" s="36">
        <v>19900</v>
      </c>
      <c r="G52" s="8" t="s">
        <v>83</v>
      </c>
    </row>
    <row r="53" spans="1:7" x14ac:dyDescent="0.35">
      <c r="A53" s="35" t="s">
        <v>157</v>
      </c>
      <c r="B53" s="33">
        <v>127336</v>
      </c>
      <c r="C53" s="36">
        <v>135068</v>
      </c>
      <c r="D53" s="33">
        <v>271045</v>
      </c>
      <c r="E53" s="36">
        <v>247776</v>
      </c>
      <c r="G53" s="8" t="s">
        <v>42</v>
      </c>
    </row>
    <row r="54" spans="1:7" x14ac:dyDescent="0.35">
      <c r="A54" s="37" t="s">
        <v>78</v>
      </c>
      <c r="B54" s="33">
        <v>19206</v>
      </c>
      <c r="C54" s="36">
        <v>20230</v>
      </c>
      <c r="D54" s="33">
        <v>33565</v>
      </c>
      <c r="E54" s="36">
        <v>32545</v>
      </c>
      <c r="G54" s="8" t="s">
        <v>15</v>
      </c>
    </row>
    <row r="55" spans="1:7" x14ac:dyDescent="0.35">
      <c r="A55" s="37" t="s">
        <v>79</v>
      </c>
      <c r="B55" s="33">
        <v>3151</v>
      </c>
      <c r="C55" s="36">
        <v>3240</v>
      </c>
      <c r="D55" s="33">
        <v>5560</v>
      </c>
      <c r="E55" s="36">
        <v>5668</v>
      </c>
      <c r="G55" s="8" t="s">
        <v>33</v>
      </c>
    </row>
    <row r="56" spans="1:7" x14ac:dyDescent="0.35">
      <c r="A56" s="37" t="s">
        <v>80</v>
      </c>
      <c r="B56" s="33">
        <v>2526</v>
      </c>
      <c r="C56" s="36">
        <v>2739</v>
      </c>
      <c r="D56" s="33">
        <v>7722</v>
      </c>
      <c r="E56" s="36">
        <v>6726</v>
      </c>
      <c r="G56" s="8" t="s">
        <v>47</v>
      </c>
    </row>
    <row r="57" spans="1:7" x14ac:dyDescent="0.35">
      <c r="A57" s="37" t="s">
        <v>81</v>
      </c>
      <c r="B57" s="33">
        <v>19924</v>
      </c>
      <c r="C57" s="36">
        <v>21133</v>
      </c>
      <c r="D57" s="33">
        <v>31089</v>
      </c>
      <c r="E57" s="36">
        <v>29141</v>
      </c>
      <c r="G57" s="8" t="s">
        <v>10</v>
      </c>
    </row>
    <row r="58" spans="1:7" x14ac:dyDescent="0.35">
      <c r="A58" s="37" t="s">
        <v>82</v>
      </c>
      <c r="B58" s="33">
        <v>7015</v>
      </c>
      <c r="C58" s="36">
        <v>7311</v>
      </c>
      <c r="D58" s="33">
        <v>11610</v>
      </c>
      <c r="E58" s="36">
        <v>11670</v>
      </c>
      <c r="G58" s="8" t="s">
        <v>21</v>
      </c>
    </row>
    <row r="59" spans="1:7" x14ac:dyDescent="0.35">
      <c r="A59" s="37" t="s">
        <v>83</v>
      </c>
      <c r="B59" s="33">
        <v>5423</v>
      </c>
      <c r="C59" s="36">
        <v>5660</v>
      </c>
      <c r="D59" s="33">
        <v>10276</v>
      </c>
      <c r="E59" s="36">
        <v>10175</v>
      </c>
      <c r="G59" s="8" t="s">
        <v>25</v>
      </c>
    </row>
    <row r="60" spans="1:7" x14ac:dyDescent="0.35">
      <c r="A60" s="37" t="s">
        <v>42</v>
      </c>
      <c r="B60" s="33">
        <v>12186</v>
      </c>
      <c r="C60" s="36">
        <v>12992</v>
      </c>
      <c r="D60" s="33">
        <v>22679</v>
      </c>
      <c r="E60" s="36">
        <v>21573</v>
      </c>
      <c r="G60" s="8" t="s">
        <v>28</v>
      </c>
    </row>
    <row r="61" spans="1:7" x14ac:dyDescent="0.35">
      <c r="A61" s="37" t="s">
        <v>15</v>
      </c>
      <c r="B61" s="33">
        <v>4946</v>
      </c>
      <c r="C61" s="36">
        <v>5293</v>
      </c>
      <c r="D61" s="33">
        <v>12757</v>
      </c>
      <c r="E61" s="36">
        <v>11516</v>
      </c>
      <c r="G61" s="8" t="s">
        <v>45</v>
      </c>
    </row>
    <row r="62" spans="1:7" x14ac:dyDescent="0.35">
      <c r="A62" s="37" t="s">
        <v>33</v>
      </c>
      <c r="B62" s="33">
        <v>12654</v>
      </c>
      <c r="C62" s="36">
        <v>13450</v>
      </c>
      <c r="D62" s="33">
        <v>33995</v>
      </c>
      <c r="E62" s="36">
        <v>28849</v>
      </c>
      <c r="G62" s="8" t="s">
        <v>34</v>
      </c>
    </row>
    <row r="63" spans="1:7" x14ac:dyDescent="0.35">
      <c r="A63" s="37" t="s">
        <v>47</v>
      </c>
      <c r="B63" s="33">
        <v>8793</v>
      </c>
      <c r="C63" s="36">
        <v>9333</v>
      </c>
      <c r="D63" s="33">
        <v>19175</v>
      </c>
      <c r="E63" s="36">
        <v>17248</v>
      </c>
      <c r="G63" s="8" t="s">
        <v>84</v>
      </c>
    </row>
    <row r="64" spans="1:7" x14ac:dyDescent="0.35">
      <c r="A64" s="37" t="s">
        <v>10</v>
      </c>
      <c r="B64" s="33">
        <v>4483</v>
      </c>
      <c r="C64" s="36">
        <v>4883</v>
      </c>
      <c r="D64" s="33">
        <v>13608</v>
      </c>
      <c r="E64" s="36">
        <v>11960</v>
      </c>
      <c r="G64" s="8" t="s">
        <v>85</v>
      </c>
    </row>
    <row r="65" spans="1:7" x14ac:dyDescent="0.35">
      <c r="A65" s="37" t="s">
        <v>21</v>
      </c>
      <c r="B65" s="33">
        <v>13291</v>
      </c>
      <c r="C65" s="36">
        <v>14290</v>
      </c>
      <c r="D65" s="33">
        <v>30446</v>
      </c>
      <c r="E65" s="36">
        <v>27312</v>
      </c>
      <c r="G65" s="8" t="s">
        <v>86</v>
      </c>
    </row>
    <row r="66" spans="1:7" x14ac:dyDescent="0.35">
      <c r="A66" s="37" t="s">
        <v>25</v>
      </c>
      <c r="B66" s="33">
        <v>8917</v>
      </c>
      <c r="C66" s="36">
        <v>9340</v>
      </c>
      <c r="D66" s="33">
        <v>26270</v>
      </c>
      <c r="E66" s="36">
        <v>21966</v>
      </c>
      <c r="G66" s="8" t="s">
        <v>24</v>
      </c>
    </row>
    <row r="67" spans="1:7" x14ac:dyDescent="0.35">
      <c r="A67" s="37" t="s">
        <v>28</v>
      </c>
      <c r="B67" s="33">
        <v>4821</v>
      </c>
      <c r="C67" s="36">
        <v>5174</v>
      </c>
      <c r="D67" s="33">
        <v>12293</v>
      </c>
      <c r="E67" s="36">
        <v>11427</v>
      </c>
      <c r="G67" s="8" t="s">
        <v>87</v>
      </c>
    </row>
    <row r="68" spans="1:7" x14ac:dyDescent="0.35">
      <c r="A68" s="35" t="s">
        <v>158</v>
      </c>
      <c r="B68" s="33">
        <v>62752</v>
      </c>
      <c r="C68" s="36">
        <v>65985</v>
      </c>
      <c r="D68" s="33">
        <v>99051</v>
      </c>
      <c r="E68" s="36">
        <v>94304</v>
      </c>
      <c r="G68" s="8" t="s">
        <v>88</v>
      </c>
    </row>
    <row r="69" spans="1:7" x14ac:dyDescent="0.35">
      <c r="A69" s="37" t="s">
        <v>45</v>
      </c>
      <c r="B69" s="33">
        <v>3460</v>
      </c>
      <c r="C69" s="36">
        <v>3760</v>
      </c>
      <c r="D69" s="33">
        <v>8575</v>
      </c>
      <c r="E69" s="36">
        <v>8023</v>
      </c>
      <c r="G69" s="8" t="s">
        <v>89</v>
      </c>
    </row>
    <row r="70" spans="1:7" x14ac:dyDescent="0.35">
      <c r="A70" s="37" t="s">
        <v>34</v>
      </c>
      <c r="B70" s="33">
        <v>20969</v>
      </c>
      <c r="C70" s="36">
        <v>22023</v>
      </c>
      <c r="D70" s="33">
        <v>39919</v>
      </c>
      <c r="E70" s="36">
        <v>36846</v>
      </c>
      <c r="G70" s="8" t="s">
        <v>39</v>
      </c>
    </row>
    <row r="71" spans="1:7" x14ac:dyDescent="0.35">
      <c r="A71" s="8"/>
      <c r="B71" s="33">
        <v>21997</v>
      </c>
      <c r="C71" s="36">
        <v>23117</v>
      </c>
      <c r="D71" s="33">
        <v>18555</v>
      </c>
      <c r="E71" s="36">
        <v>20862</v>
      </c>
      <c r="G71" s="8" t="s">
        <v>44</v>
      </c>
    </row>
    <row r="72" spans="1:7" x14ac:dyDescent="0.35">
      <c r="A72" s="8" t="s">
        <v>84</v>
      </c>
      <c r="B72" s="33">
        <v>9591</v>
      </c>
      <c r="C72" s="36">
        <v>10092</v>
      </c>
      <c r="D72" s="33">
        <v>6570</v>
      </c>
      <c r="E72" s="36">
        <v>7859</v>
      </c>
      <c r="G72" s="8" t="s">
        <v>58</v>
      </c>
    </row>
    <row r="73" spans="1:7" x14ac:dyDescent="0.35">
      <c r="A73" s="8" t="s">
        <v>85</v>
      </c>
      <c r="B73" s="33">
        <v>3398</v>
      </c>
      <c r="C73" s="36">
        <v>3520</v>
      </c>
      <c r="D73" s="33">
        <v>1390</v>
      </c>
      <c r="E73" s="36">
        <v>2075</v>
      </c>
      <c r="G73" s="8" t="s">
        <v>90</v>
      </c>
    </row>
    <row r="74" spans="1:7" x14ac:dyDescent="0.35">
      <c r="A74" s="8" t="s">
        <v>86</v>
      </c>
      <c r="B74" s="33">
        <v>9008</v>
      </c>
      <c r="C74" s="36">
        <v>9505</v>
      </c>
      <c r="D74" s="33">
        <v>10595</v>
      </c>
      <c r="E74" s="36">
        <v>10928</v>
      </c>
      <c r="G74" s="8" t="s">
        <v>22</v>
      </c>
    </row>
    <row r="75" spans="1:7" x14ac:dyDescent="0.35">
      <c r="A75" s="37" t="s">
        <v>24</v>
      </c>
      <c r="B75" s="33">
        <v>16326</v>
      </c>
      <c r="C75" s="36">
        <v>17085</v>
      </c>
      <c r="D75" s="33">
        <v>32002</v>
      </c>
      <c r="E75" s="36">
        <v>28573</v>
      </c>
      <c r="G75" s="8" t="s">
        <v>30</v>
      </c>
    </row>
    <row r="76" spans="1:7" x14ac:dyDescent="0.35">
      <c r="A76" s="35" t="s">
        <v>159</v>
      </c>
      <c r="B76" s="33">
        <v>79887</v>
      </c>
      <c r="C76" s="36">
        <v>85164</v>
      </c>
      <c r="D76" s="33">
        <v>149578</v>
      </c>
      <c r="E76" s="36">
        <v>142591</v>
      </c>
      <c r="G76" s="8" t="s">
        <v>17</v>
      </c>
    </row>
    <row r="77" spans="1:7" x14ac:dyDescent="0.35">
      <c r="A77" s="37" t="s">
        <v>87</v>
      </c>
      <c r="B77" s="33">
        <v>1425</v>
      </c>
      <c r="C77" s="36">
        <v>1480</v>
      </c>
      <c r="D77" s="33">
        <v>1345</v>
      </c>
      <c r="E77" s="36">
        <v>1509</v>
      </c>
      <c r="G77" s="8" t="s">
        <v>91</v>
      </c>
    </row>
    <row r="78" spans="1:7" x14ac:dyDescent="0.35">
      <c r="A78" s="37" t="s">
        <v>88</v>
      </c>
      <c r="B78" s="33">
        <v>3276</v>
      </c>
      <c r="C78" s="36">
        <v>3317</v>
      </c>
      <c r="D78" s="33">
        <v>1395</v>
      </c>
      <c r="E78" s="36">
        <v>1599</v>
      </c>
      <c r="G78" s="8" t="s">
        <v>92</v>
      </c>
    </row>
    <row r="79" spans="1:7" x14ac:dyDescent="0.35">
      <c r="A79" s="37" t="s">
        <v>89</v>
      </c>
      <c r="B79" s="33">
        <v>2484</v>
      </c>
      <c r="C79" s="36">
        <v>2776</v>
      </c>
      <c r="D79" s="33">
        <v>4302</v>
      </c>
      <c r="E79" s="36">
        <v>4224</v>
      </c>
      <c r="G79" s="8" t="s">
        <v>57</v>
      </c>
    </row>
    <row r="80" spans="1:7" x14ac:dyDescent="0.35">
      <c r="A80" s="37" t="s">
        <v>39</v>
      </c>
      <c r="B80" s="33">
        <v>9272</v>
      </c>
      <c r="C80" s="36">
        <v>9726</v>
      </c>
      <c r="D80" s="33">
        <v>22587</v>
      </c>
      <c r="E80" s="36">
        <v>21072</v>
      </c>
      <c r="G80" s="8" t="s">
        <v>49</v>
      </c>
    </row>
    <row r="81" spans="1:7" x14ac:dyDescent="0.35">
      <c r="A81" s="37" t="s">
        <v>44</v>
      </c>
      <c r="B81" s="33">
        <v>13728</v>
      </c>
      <c r="C81" s="36">
        <v>14678</v>
      </c>
      <c r="D81" s="33">
        <v>23736</v>
      </c>
      <c r="E81" s="36">
        <v>23296</v>
      </c>
      <c r="G81" s="8" t="s">
        <v>38</v>
      </c>
    </row>
    <row r="82" spans="1:7" x14ac:dyDescent="0.35">
      <c r="A82" s="37" t="s">
        <v>58</v>
      </c>
      <c r="B82" s="33">
        <v>12686</v>
      </c>
      <c r="C82" s="36">
        <v>13494</v>
      </c>
      <c r="D82" s="33">
        <v>21547</v>
      </c>
      <c r="E82" s="36">
        <v>20342</v>
      </c>
      <c r="G82" s="8" t="s">
        <v>52</v>
      </c>
    </row>
    <row r="83" spans="1:7" x14ac:dyDescent="0.35">
      <c r="A83" s="37" t="s">
        <v>90</v>
      </c>
      <c r="B83" s="33">
        <v>10440</v>
      </c>
      <c r="C83" s="36">
        <v>11162</v>
      </c>
      <c r="D83" s="33">
        <v>24391</v>
      </c>
      <c r="E83" s="36">
        <v>23198</v>
      </c>
      <c r="G83" s="8" t="s">
        <v>59</v>
      </c>
    </row>
    <row r="84" spans="1:7" x14ac:dyDescent="0.35">
      <c r="A84" s="8" t="s">
        <v>22</v>
      </c>
      <c r="B84" s="33">
        <v>13623</v>
      </c>
      <c r="C84" s="36">
        <v>14650</v>
      </c>
      <c r="D84" s="33">
        <v>24127</v>
      </c>
      <c r="E84" s="36">
        <v>23062</v>
      </c>
      <c r="G84" s="8" t="s">
        <v>56</v>
      </c>
    </row>
    <row r="85" spans="1:7" x14ac:dyDescent="0.35">
      <c r="A85" s="37" t="s">
        <v>30</v>
      </c>
      <c r="B85" s="33">
        <v>8347</v>
      </c>
      <c r="C85" s="36">
        <v>8987</v>
      </c>
      <c r="D85" s="33">
        <v>17715</v>
      </c>
      <c r="E85" s="36">
        <v>16105</v>
      </c>
      <c r="G85" s="8" t="s">
        <v>43</v>
      </c>
    </row>
    <row r="86" spans="1:7" x14ac:dyDescent="0.35">
      <c r="A86" s="37" t="s">
        <v>17</v>
      </c>
      <c r="B86" s="33">
        <v>4606</v>
      </c>
      <c r="C86" s="36">
        <v>4894</v>
      </c>
      <c r="D86" s="33">
        <v>8433</v>
      </c>
      <c r="E86" s="36">
        <v>8184</v>
      </c>
      <c r="G86" s="8" t="s">
        <v>93</v>
      </c>
    </row>
    <row r="87" spans="1:7" x14ac:dyDescent="0.35">
      <c r="A87" s="35" t="s">
        <v>160</v>
      </c>
      <c r="B87" s="33">
        <v>41800</v>
      </c>
      <c r="C87" s="36">
        <v>44019</v>
      </c>
      <c r="D87" s="33">
        <v>61154</v>
      </c>
      <c r="E87" s="36">
        <v>64919</v>
      </c>
      <c r="G87" s="8" t="s">
        <v>94</v>
      </c>
    </row>
    <row r="88" spans="1:7" x14ac:dyDescent="0.35">
      <c r="A88" s="37" t="s">
        <v>91</v>
      </c>
      <c r="B88" s="33">
        <v>5825</v>
      </c>
      <c r="C88" s="36">
        <v>6174</v>
      </c>
      <c r="D88" s="33">
        <v>6518</v>
      </c>
      <c r="E88" s="36">
        <v>6979</v>
      </c>
    </row>
    <row r="89" spans="1:7" x14ac:dyDescent="0.35">
      <c r="A89" s="37" t="s">
        <v>92</v>
      </c>
      <c r="B89" s="33">
        <v>5976</v>
      </c>
      <c r="C89" s="36">
        <v>6201</v>
      </c>
      <c r="D89" s="33">
        <v>4797</v>
      </c>
      <c r="E89" s="36">
        <v>5743</v>
      </c>
    </row>
    <row r="90" spans="1:7" x14ac:dyDescent="0.35">
      <c r="A90" s="37" t="s">
        <v>57</v>
      </c>
      <c r="B90" s="33">
        <v>5909</v>
      </c>
      <c r="C90" s="36">
        <v>6088</v>
      </c>
      <c r="D90" s="33">
        <v>8095</v>
      </c>
      <c r="E90" s="36">
        <v>8430</v>
      </c>
    </row>
    <row r="91" spans="1:7" x14ac:dyDescent="0.35">
      <c r="A91" s="37" t="s">
        <v>49</v>
      </c>
      <c r="B91" s="33">
        <v>1490</v>
      </c>
      <c r="C91" s="36">
        <v>1589</v>
      </c>
      <c r="D91" s="33">
        <v>2043</v>
      </c>
      <c r="E91" s="36">
        <v>2428</v>
      </c>
    </row>
    <row r="92" spans="1:7" x14ac:dyDescent="0.35">
      <c r="A92" s="37" t="s">
        <v>38</v>
      </c>
      <c r="B92" s="33">
        <v>8368</v>
      </c>
      <c r="C92" s="36">
        <v>8945</v>
      </c>
      <c r="D92" s="33">
        <v>15617</v>
      </c>
      <c r="E92" s="36">
        <v>16219</v>
      </c>
    </row>
    <row r="93" spans="1:7" x14ac:dyDescent="0.35">
      <c r="A93" s="37" t="s">
        <v>52</v>
      </c>
      <c r="B93" s="33">
        <v>6429</v>
      </c>
      <c r="C93" s="36">
        <v>6786</v>
      </c>
      <c r="D93" s="33">
        <v>10813</v>
      </c>
      <c r="E93" s="36">
        <v>11052</v>
      </c>
    </row>
    <row r="94" spans="1:7" x14ac:dyDescent="0.35">
      <c r="A94" s="37" t="s">
        <v>59</v>
      </c>
      <c r="B94" s="33">
        <v>3485</v>
      </c>
      <c r="C94" s="36">
        <v>3888</v>
      </c>
      <c r="D94" s="33">
        <v>7184</v>
      </c>
      <c r="E94" s="36">
        <v>7166</v>
      </c>
    </row>
    <row r="95" spans="1:7" x14ac:dyDescent="0.35">
      <c r="A95" s="37" t="s">
        <v>56</v>
      </c>
      <c r="B95" s="33">
        <v>582</v>
      </c>
      <c r="C95" s="36">
        <v>615</v>
      </c>
      <c r="D95" s="33">
        <v>906</v>
      </c>
      <c r="E95" s="36">
        <v>1168</v>
      </c>
    </row>
    <row r="96" spans="1:7" x14ac:dyDescent="0.35">
      <c r="A96" s="37" t="s">
        <v>43</v>
      </c>
      <c r="B96" s="33">
        <v>2762</v>
      </c>
      <c r="C96" s="36">
        <v>2676</v>
      </c>
      <c r="D96" s="33">
        <v>3597</v>
      </c>
      <c r="E96" s="36">
        <v>3990</v>
      </c>
    </row>
    <row r="97" spans="1:5" x14ac:dyDescent="0.35">
      <c r="A97" s="37" t="s">
        <v>93</v>
      </c>
      <c r="B97" s="33">
        <v>729</v>
      </c>
      <c r="C97" s="36">
        <v>800</v>
      </c>
      <c r="D97" s="33">
        <v>1398</v>
      </c>
      <c r="E97" s="36">
        <v>1390</v>
      </c>
    </row>
    <row r="98" spans="1:5" x14ac:dyDescent="0.35">
      <c r="A98" s="39" t="s">
        <v>94</v>
      </c>
      <c r="B98" s="40">
        <v>245</v>
      </c>
      <c r="C98" s="41">
        <v>257</v>
      </c>
      <c r="D98" s="42">
        <v>186</v>
      </c>
      <c r="E98" s="41">
        <v>354</v>
      </c>
    </row>
  </sheetData>
  <mergeCells count="3">
    <mergeCell ref="A1:A2"/>
    <mergeCell ref="B1:C1"/>
    <mergeCell ref="D1:E1"/>
  </mergeCells>
  <hyperlinks>
    <hyperlink ref="F1" r:id="rId1" xr:uid="{957CFB92-BE46-5A47-84AC-12B0AB25B0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E8B3-B4DD-7348-948C-3CDCD9F788FE}">
  <dimension ref="A1"/>
  <sheetViews>
    <sheetView workbookViewId="0">
      <selection activeCell="A2" sqref="A2"/>
    </sheetView>
  </sheetViews>
  <sheetFormatPr defaultColWidth="11" defaultRowHeight="15.5" x14ac:dyDescent="0.35"/>
  <sheetData>
    <row r="1" spans="1:1" x14ac:dyDescent="0.35">
      <c r="A1" s="1" t="s">
        <v>101</v>
      </c>
    </row>
  </sheetData>
  <hyperlinks>
    <hyperlink ref="A1" r:id="rId1" xr:uid="{94087060-44EB-8E49-8D69-7BB805492F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89D3-3B43-A748-BDD0-B0F95D361C9E}">
  <dimension ref="A1:H121"/>
  <sheetViews>
    <sheetView workbookViewId="0">
      <selection activeCell="A5" sqref="A5"/>
    </sheetView>
  </sheetViews>
  <sheetFormatPr defaultColWidth="11" defaultRowHeight="15.5" x14ac:dyDescent="0.35"/>
  <sheetData>
    <row r="1" spans="1:8" x14ac:dyDescent="0.35">
      <c r="A1" s="1" t="s">
        <v>102</v>
      </c>
    </row>
    <row r="2" spans="1:8" x14ac:dyDescent="0.35">
      <c r="A2" s="1" t="s">
        <v>103</v>
      </c>
    </row>
    <row r="3" spans="1:8" ht="16" thickBot="1" x14ac:dyDescent="0.4"/>
    <row r="4" spans="1:8" ht="17.149999999999999" customHeight="1" thickTop="1" x14ac:dyDescent="0.35">
      <c r="B4" s="191"/>
      <c r="C4" s="185" t="s">
        <v>104</v>
      </c>
      <c r="D4" s="194"/>
      <c r="E4" s="185" t="s">
        <v>106</v>
      </c>
      <c r="F4" s="194"/>
      <c r="G4" s="185" t="s">
        <v>110</v>
      </c>
      <c r="H4" s="186"/>
    </row>
    <row r="5" spans="1:8" ht="42" customHeight="1" x14ac:dyDescent="0.35">
      <c r="B5" s="192"/>
      <c r="C5" s="187" t="s">
        <v>105</v>
      </c>
      <c r="D5" s="195"/>
      <c r="E5" s="187" t="s">
        <v>107</v>
      </c>
      <c r="F5" s="195"/>
      <c r="G5" s="187" t="s">
        <v>111</v>
      </c>
      <c r="H5" s="188"/>
    </row>
    <row r="6" spans="1:8" ht="42" customHeight="1" x14ac:dyDescent="0.35">
      <c r="B6" s="192"/>
      <c r="C6" s="196"/>
      <c r="D6" s="197"/>
      <c r="E6" s="187" t="s">
        <v>108</v>
      </c>
      <c r="F6" s="195"/>
      <c r="G6" s="187" t="s">
        <v>112</v>
      </c>
      <c r="H6" s="188"/>
    </row>
    <row r="7" spans="1:8" ht="17.149999999999999" customHeight="1" thickBot="1" x14ac:dyDescent="0.4">
      <c r="B7" s="192"/>
      <c r="C7" s="189"/>
      <c r="D7" s="198"/>
      <c r="E7" s="199" t="s">
        <v>109</v>
      </c>
      <c r="F7" s="200"/>
      <c r="G7" s="189"/>
      <c r="H7" s="190"/>
    </row>
    <row r="8" spans="1:8" ht="42.5" thickBot="1" x14ac:dyDescent="0.4">
      <c r="B8" s="193"/>
      <c r="C8" s="16" t="s">
        <v>113</v>
      </c>
      <c r="D8" s="16" t="s">
        <v>114</v>
      </c>
      <c r="E8" s="16" t="s">
        <v>113</v>
      </c>
      <c r="F8" s="16" t="s">
        <v>114</v>
      </c>
      <c r="G8" s="16" t="s">
        <v>113</v>
      </c>
      <c r="H8" s="17" t="s">
        <v>114</v>
      </c>
    </row>
    <row r="9" spans="1:8" ht="28.5" thickBot="1" x14ac:dyDescent="0.4">
      <c r="B9" s="18" t="s">
        <v>115</v>
      </c>
      <c r="C9" s="19">
        <v>301656</v>
      </c>
      <c r="D9" s="20">
        <v>90</v>
      </c>
      <c r="E9" s="19">
        <v>184189</v>
      </c>
      <c r="F9" s="20">
        <v>93</v>
      </c>
      <c r="G9" s="19">
        <v>279909</v>
      </c>
      <c r="H9" s="21">
        <v>94.4</v>
      </c>
    </row>
    <row r="10" spans="1:8" ht="28" x14ac:dyDescent="0.35">
      <c r="B10" s="22" t="s">
        <v>116</v>
      </c>
      <c r="C10" s="169">
        <v>78088</v>
      </c>
      <c r="D10" s="171">
        <v>88.8</v>
      </c>
      <c r="E10" s="173">
        <v>48477</v>
      </c>
      <c r="F10" s="171">
        <v>92</v>
      </c>
      <c r="G10" s="173">
        <v>49796</v>
      </c>
      <c r="H10" s="175">
        <v>93.8</v>
      </c>
    </row>
    <row r="11" spans="1:8" ht="42.5" thickBot="1" x14ac:dyDescent="0.4">
      <c r="B11" s="18" t="s">
        <v>117</v>
      </c>
      <c r="C11" s="170"/>
      <c r="D11" s="172"/>
      <c r="E11" s="174"/>
      <c r="F11" s="172"/>
      <c r="G11" s="174"/>
      <c r="H11" s="176"/>
    </row>
    <row r="12" spans="1:8" ht="28.5" thickBot="1" x14ac:dyDescent="0.4">
      <c r="B12" s="23" t="s">
        <v>6</v>
      </c>
      <c r="C12" s="24">
        <v>3042</v>
      </c>
      <c r="D12" s="25">
        <v>93.7</v>
      </c>
      <c r="E12" s="24">
        <v>1352</v>
      </c>
      <c r="F12" s="25">
        <v>92.2</v>
      </c>
      <c r="G12" s="24">
        <v>3562</v>
      </c>
      <c r="H12" s="26">
        <v>96.2</v>
      </c>
    </row>
    <row r="13" spans="1:8" ht="28.5" thickBot="1" x14ac:dyDescent="0.4">
      <c r="B13" s="23" t="s">
        <v>36</v>
      </c>
      <c r="C13" s="24">
        <v>3196</v>
      </c>
      <c r="D13" s="25">
        <v>94.2</v>
      </c>
      <c r="E13" s="24">
        <v>1361</v>
      </c>
      <c r="F13" s="25">
        <v>94.8</v>
      </c>
      <c r="G13" s="24">
        <v>1773</v>
      </c>
      <c r="H13" s="26">
        <v>96.1</v>
      </c>
    </row>
    <row r="14" spans="1:8" ht="28.5" thickBot="1" x14ac:dyDescent="0.4">
      <c r="B14" s="23" t="s">
        <v>48</v>
      </c>
      <c r="C14" s="24">
        <v>2667</v>
      </c>
      <c r="D14" s="25">
        <v>89.1</v>
      </c>
      <c r="E14" s="24">
        <v>1497</v>
      </c>
      <c r="F14" s="25">
        <v>94.5</v>
      </c>
      <c r="G14" s="24">
        <v>2482</v>
      </c>
      <c r="H14" s="26">
        <v>92.6</v>
      </c>
    </row>
    <row r="15" spans="1:8" ht="28.5" thickBot="1" x14ac:dyDescent="0.4">
      <c r="B15" s="23" t="s">
        <v>19</v>
      </c>
      <c r="C15" s="24">
        <v>4101</v>
      </c>
      <c r="D15" s="25">
        <v>86.8</v>
      </c>
      <c r="E15" s="24">
        <v>1980</v>
      </c>
      <c r="F15" s="25">
        <v>94.7</v>
      </c>
      <c r="G15" s="24">
        <v>2848</v>
      </c>
      <c r="H15" s="26">
        <v>94.2</v>
      </c>
    </row>
    <row r="16" spans="1:8" ht="28.5" thickBot="1" x14ac:dyDescent="0.4">
      <c r="B16" s="23" t="s">
        <v>29</v>
      </c>
      <c r="C16" s="24">
        <v>2069</v>
      </c>
      <c r="D16" s="25">
        <v>90.6</v>
      </c>
      <c r="E16" s="24">
        <v>1386</v>
      </c>
      <c r="F16" s="25">
        <v>91.6</v>
      </c>
      <c r="G16" s="24">
        <v>2094</v>
      </c>
      <c r="H16" s="26">
        <v>94.7</v>
      </c>
    </row>
    <row r="17" spans="2:8" ht="28.5" thickBot="1" x14ac:dyDescent="0.4">
      <c r="B17" s="23" t="s">
        <v>23</v>
      </c>
      <c r="C17" s="24">
        <v>2322</v>
      </c>
      <c r="D17" s="25">
        <v>91.7</v>
      </c>
      <c r="E17" s="24">
        <v>1337</v>
      </c>
      <c r="F17" s="25">
        <v>94.9</v>
      </c>
      <c r="G17" s="24">
        <v>3303</v>
      </c>
      <c r="H17" s="26">
        <v>94.1</v>
      </c>
    </row>
    <row r="18" spans="2:8" ht="28.5" thickBot="1" x14ac:dyDescent="0.4">
      <c r="B18" s="23" t="s">
        <v>35</v>
      </c>
      <c r="C18" s="24">
        <v>1747</v>
      </c>
      <c r="D18" s="25">
        <v>89.5</v>
      </c>
      <c r="E18" s="24">
        <v>1138</v>
      </c>
      <c r="F18" s="25">
        <v>90.5</v>
      </c>
      <c r="G18" s="24">
        <v>1698</v>
      </c>
      <c r="H18" s="26">
        <v>92.1</v>
      </c>
    </row>
    <row r="19" spans="2:8" ht="28.5" thickBot="1" x14ac:dyDescent="0.4">
      <c r="B19" s="23" t="s">
        <v>41</v>
      </c>
      <c r="C19" s="24">
        <v>2562</v>
      </c>
      <c r="D19" s="25">
        <v>91.2</v>
      </c>
      <c r="E19" s="24">
        <v>1334</v>
      </c>
      <c r="F19" s="25">
        <v>95.2</v>
      </c>
      <c r="G19" s="24">
        <v>3471</v>
      </c>
      <c r="H19" s="26">
        <v>94.3</v>
      </c>
    </row>
    <row r="20" spans="2:8" ht="28.5" thickBot="1" x14ac:dyDescent="0.4">
      <c r="B20" s="23" t="s">
        <v>40</v>
      </c>
      <c r="C20" s="24">
        <v>2087</v>
      </c>
      <c r="D20" s="25">
        <v>91.3</v>
      </c>
      <c r="E20" s="24">
        <v>1311</v>
      </c>
      <c r="F20" s="25">
        <v>95.1</v>
      </c>
      <c r="G20" s="24">
        <v>2544</v>
      </c>
      <c r="H20" s="26">
        <v>95.3</v>
      </c>
    </row>
    <row r="21" spans="2:8" ht="28.5" thickBot="1" x14ac:dyDescent="0.4">
      <c r="B21" s="23" t="s">
        <v>8</v>
      </c>
      <c r="C21" s="24">
        <v>9916</v>
      </c>
      <c r="D21" s="25">
        <v>89.9</v>
      </c>
      <c r="E21" s="24">
        <v>5967</v>
      </c>
      <c r="F21" s="25">
        <v>93.5</v>
      </c>
      <c r="G21" s="24">
        <v>5658</v>
      </c>
      <c r="H21" s="26">
        <v>89.7</v>
      </c>
    </row>
    <row r="22" spans="2:8" ht="28.5" thickBot="1" x14ac:dyDescent="0.4">
      <c r="B22" s="23" t="s">
        <v>32</v>
      </c>
      <c r="C22" s="24">
        <v>2117</v>
      </c>
      <c r="D22" s="25">
        <v>93.5</v>
      </c>
      <c r="E22" s="24">
        <v>1071</v>
      </c>
      <c r="F22" s="25">
        <v>93.5</v>
      </c>
      <c r="G22" s="24">
        <v>1860</v>
      </c>
      <c r="H22" s="26">
        <v>94.4</v>
      </c>
    </row>
    <row r="23" spans="2:8" ht="28.5" thickBot="1" x14ac:dyDescent="0.4">
      <c r="B23" s="23" t="s">
        <v>37</v>
      </c>
      <c r="C23" s="24">
        <v>2302</v>
      </c>
      <c r="D23" s="25">
        <v>90.9</v>
      </c>
      <c r="E23" s="24">
        <v>1514</v>
      </c>
      <c r="F23" s="25">
        <v>95.7</v>
      </c>
      <c r="G23" s="24">
        <v>2981</v>
      </c>
      <c r="H23" s="26">
        <v>94</v>
      </c>
    </row>
    <row r="24" spans="2:8" ht="28.5" thickBot="1" x14ac:dyDescent="0.4">
      <c r="B24" s="23" t="s">
        <v>50</v>
      </c>
      <c r="C24" s="24">
        <v>2553</v>
      </c>
      <c r="D24" s="25">
        <v>92.3</v>
      </c>
      <c r="E24" s="24">
        <v>1392</v>
      </c>
      <c r="F24" s="25">
        <v>89.2</v>
      </c>
      <c r="G24" s="24">
        <v>2519</v>
      </c>
      <c r="H24" s="26">
        <v>93.1</v>
      </c>
    </row>
    <row r="25" spans="2:8" ht="28.5" thickBot="1" x14ac:dyDescent="0.4">
      <c r="B25" s="23" t="s">
        <v>13</v>
      </c>
      <c r="C25" s="24">
        <v>2235</v>
      </c>
      <c r="D25" s="25">
        <v>93.7</v>
      </c>
      <c r="E25" s="24">
        <v>1188</v>
      </c>
      <c r="F25" s="25">
        <v>95.6</v>
      </c>
      <c r="G25" s="24">
        <v>3016</v>
      </c>
      <c r="H25" s="26">
        <v>95.1</v>
      </c>
    </row>
    <row r="26" spans="2:8" ht="28.5" thickBot="1" x14ac:dyDescent="0.4">
      <c r="B26" s="23" t="s">
        <v>51</v>
      </c>
      <c r="C26" s="24">
        <v>2875</v>
      </c>
      <c r="D26" s="25">
        <v>89.8</v>
      </c>
      <c r="E26" s="24">
        <v>1522</v>
      </c>
      <c r="F26" s="25">
        <v>92</v>
      </c>
      <c r="G26" s="24">
        <v>2703</v>
      </c>
      <c r="H26" s="26">
        <v>92.1</v>
      </c>
    </row>
    <row r="27" spans="2:8" ht="28.5" thickBot="1" x14ac:dyDescent="0.4">
      <c r="B27" s="23" t="s">
        <v>31</v>
      </c>
      <c r="C27" s="24">
        <v>2766</v>
      </c>
      <c r="D27" s="25">
        <v>88.9</v>
      </c>
      <c r="E27" s="25">
        <v>978</v>
      </c>
      <c r="F27" s="25">
        <v>98.9</v>
      </c>
      <c r="G27" s="24">
        <v>1948</v>
      </c>
      <c r="H27" s="26">
        <v>97.5</v>
      </c>
    </row>
    <row r="28" spans="2:8" ht="28.5" thickBot="1" x14ac:dyDescent="0.4">
      <c r="B28" s="23" t="s">
        <v>27</v>
      </c>
      <c r="C28" s="24">
        <v>2657</v>
      </c>
      <c r="D28" s="25">
        <v>90.8</v>
      </c>
      <c r="E28" s="24">
        <v>1669</v>
      </c>
      <c r="F28" s="25">
        <v>91.7</v>
      </c>
      <c r="G28" s="24">
        <v>3633</v>
      </c>
      <c r="H28" s="26">
        <v>95</v>
      </c>
    </row>
    <row r="29" spans="2:8" ht="16" thickBot="1" x14ac:dyDescent="0.4">
      <c r="B29" s="23" t="s">
        <v>65</v>
      </c>
      <c r="C29" s="24">
        <v>26874</v>
      </c>
      <c r="D29" s="25">
        <v>85.3</v>
      </c>
      <c r="E29" s="24">
        <v>20480</v>
      </c>
      <c r="F29" s="25">
        <v>89.8</v>
      </c>
      <c r="G29" s="24">
        <v>1703</v>
      </c>
      <c r="H29" s="26">
        <v>93.3</v>
      </c>
    </row>
    <row r="30" spans="2:8" ht="28" x14ac:dyDescent="0.35">
      <c r="B30" s="22" t="s">
        <v>118</v>
      </c>
      <c r="C30" s="169">
        <v>35145</v>
      </c>
      <c r="D30" s="171">
        <v>89.5</v>
      </c>
      <c r="E30" s="173">
        <v>20212</v>
      </c>
      <c r="F30" s="171">
        <v>94.1</v>
      </c>
      <c r="G30" s="173">
        <v>22062</v>
      </c>
      <c r="H30" s="175">
        <v>92.6</v>
      </c>
    </row>
    <row r="31" spans="2:8" ht="42.5" thickBot="1" x14ac:dyDescent="0.4">
      <c r="B31" s="18" t="s">
        <v>117</v>
      </c>
      <c r="C31" s="170"/>
      <c r="D31" s="172"/>
      <c r="E31" s="174"/>
      <c r="F31" s="172"/>
      <c r="G31" s="174"/>
      <c r="H31" s="176"/>
    </row>
    <row r="32" spans="2:8" ht="28.5" thickBot="1" x14ac:dyDescent="0.4">
      <c r="B32" s="23" t="s">
        <v>66</v>
      </c>
      <c r="C32" s="24">
        <v>2268</v>
      </c>
      <c r="D32" s="25">
        <v>92.9</v>
      </c>
      <c r="E32" s="24">
        <v>1039</v>
      </c>
      <c r="F32" s="25">
        <v>96.9</v>
      </c>
      <c r="G32" s="24">
        <v>1114</v>
      </c>
      <c r="H32" s="26">
        <v>93.8</v>
      </c>
    </row>
    <row r="33" spans="2:8" ht="28.5" thickBot="1" x14ac:dyDescent="0.4">
      <c r="B33" s="23" t="s">
        <v>67</v>
      </c>
      <c r="C33" s="24">
        <v>2437</v>
      </c>
      <c r="D33" s="25">
        <v>93.9</v>
      </c>
      <c r="E33" s="24">
        <v>1337</v>
      </c>
      <c r="F33" s="25">
        <v>94.6</v>
      </c>
      <c r="G33" s="24">
        <v>1588</v>
      </c>
      <c r="H33" s="26">
        <v>89.1</v>
      </c>
    </row>
    <row r="34" spans="2:8" ht="28.5" thickBot="1" x14ac:dyDescent="0.4">
      <c r="B34" s="23" t="s">
        <v>18</v>
      </c>
      <c r="C34" s="24">
        <v>3079</v>
      </c>
      <c r="D34" s="25">
        <v>93.4</v>
      </c>
      <c r="E34" s="24">
        <v>1709</v>
      </c>
      <c r="F34" s="25">
        <v>92.9</v>
      </c>
      <c r="G34" s="24">
        <v>3860</v>
      </c>
      <c r="H34" s="26">
        <v>93.3</v>
      </c>
    </row>
    <row r="35" spans="2:8" ht="28.5" thickBot="1" x14ac:dyDescent="0.4">
      <c r="B35" s="23" t="s">
        <v>119</v>
      </c>
      <c r="C35" s="25"/>
      <c r="D35" s="25"/>
      <c r="E35" s="25"/>
      <c r="F35" s="25"/>
      <c r="G35" s="25"/>
      <c r="H35" s="26"/>
    </row>
    <row r="36" spans="2:8" ht="28.5" thickBot="1" x14ac:dyDescent="0.4">
      <c r="B36" s="23" t="s">
        <v>120</v>
      </c>
      <c r="C36" s="25">
        <v>147</v>
      </c>
      <c r="D36" s="25">
        <v>82.6</v>
      </c>
      <c r="E36" s="25">
        <v>440</v>
      </c>
      <c r="F36" s="25">
        <v>93.6</v>
      </c>
      <c r="G36" s="25">
        <v>92</v>
      </c>
      <c r="H36" s="26">
        <v>92.9</v>
      </c>
    </row>
    <row r="37" spans="2:8" ht="42" x14ac:dyDescent="0.35">
      <c r="B37" s="27" t="s">
        <v>121</v>
      </c>
      <c r="C37" s="177">
        <v>2932</v>
      </c>
      <c r="D37" s="179">
        <v>94</v>
      </c>
      <c r="E37" s="181">
        <v>1269</v>
      </c>
      <c r="F37" s="179">
        <v>92.6</v>
      </c>
      <c r="G37" s="181">
        <v>3768</v>
      </c>
      <c r="H37" s="183">
        <v>93.3</v>
      </c>
    </row>
    <row r="38" spans="2:8" ht="42.5" thickBot="1" x14ac:dyDescent="0.4">
      <c r="B38" s="23" t="s">
        <v>122</v>
      </c>
      <c r="C38" s="178"/>
      <c r="D38" s="180"/>
      <c r="E38" s="182"/>
      <c r="F38" s="180"/>
      <c r="G38" s="182"/>
      <c r="H38" s="184"/>
    </row>
    <row r="39" spans="2:8" ht="28.5" thickBot="1" x14ac:dyDescent="0.4">
      <c r="B39" s="23" t="s">
        <v>26</v>
      </c>
      <c r="C39" s="24">
        <v>2620</v>
      </c>
      <c r="D39" s="25">
        <v>89.2</v>
      </c>
      <c r="E39" s="24">
        <v>2034</v>
      </c>
      <c r="F39" s="25">
        <v>93.9</v>
      </c>
      <c r="G39" s="24">
        <v>2359</v>
      </c>
      <c r="H39" s="26">
        <v>94.9</v>
      </c>
    </row>
    <row r="40" spans="2:8" ht="42.5" thickBot="1" x14ac:dyDescent="0.4">
      <c r="B40" s="23" t="s">
        <v>5</v>
      </c>
      <c r="C40" s="24">
        <v>3041</v>
      </c>
      <c r="D40" s="25">
        <v>89.6</v>
      </c>
      <c r="E40" s="24">
        <v>1041</v>
      </c>
      <c r="F40" s="25">
        <v>89.7</v>
      </c>
      <c r="G40" s="24">
        <v>2201</v>
      </c>
      <c r="H40" s="26">
        <v>89.4</v>
      </c>
    </row>
    <row r="41" spans="2:8" ht="28.5" thickBot="1" x14ac:dyDescent="0.4">
      <c r="B41" s="23" t="s">
        <v>9</v>
      </c>
      <c r="C41" s="24">
        <v>2444</v>
      </c>
      <c r="D41" s="25">
        <v>91.8</v>
      </c>
      <c r="E41" s="25">
        <v>257</v>
      </c>
      <c r="F41" s="25">
        <v>98.5</v>
      </c>
      <c r="G41" s="24">
        <v>4364</v>
      </c>
      <c r="H41" s="26">
        <v>94.8</v>
      </c>
    </row>
    <row r="42" spans="2:8" ht="28.5" thickBot="1" x14ac:dyDescent="0.4">
      <c r="B42" s="23" t="s">
        <v>46</v>
      </c>
      <c r="C42" s="24">
        <v>2606</v>
      </c>
      <c r="D42" s="25">
        <v>91.2</v>
      </c>
      <c r="E42" s="24">
        <v>1050</v>
      </c>
      <c r="F42" s="25">
        <v>93.7</v>
      </c>
      <c r="G42" s="24">
        <v>1595</v>
      </c>
      <c r="H42" s="26">
        <v>91.6</v>
      </c>
    </row>
    <row r="43" spans="2:8" ht="28.5" thickBot="1" x14ac:dyDescent="0.4">
      <c r="B43" s="23" t="s">
        <v>54</v>
      </c>
      <c r="C43" s="24">
        <v>1628</v>
      </c>
      <c r="D43" s="25">
        <v>89.2</v>
      </c>
      <c r="E43" s="25">
        <v>688</v>
      </c>
      <c r="F43" s="25">
        <v>93.1</v>
      </c>
      <c r="G43" s="24">
        <v>1613</v>
      </c>
      <c r="H43" s="26">
        <v>94.8</v>
      </c>
    </row>
    <row r="44" spans="2:8" ht="28.5" thickBot="1" x14ac:dyDescent="0.4">
      <c r="B44" s="23" t="s">
        <v>53</v>
      </c>
      <c r="C44" s="24">
        <v>2253</v>
      </c>
      <c r="D44" s="25">
        <v>92.1</v>
      </c>
      <c r="E44" s="24">
        <v>1084</v>
      </c>
      <c r="F44" s="25">
        <v>91.8</v>
      </c>
      <c r="G44" s="24">
        <v>1660</v>
      </c>
      <c r="H44" s="26">
        <v>93.7</v>
      </c>
    </row>
    <row r="45" spans="2:8" ht="28.5" thickBot="1" x14ac:dyDescent="0.4">
      <c r="B45" s="23" t="s">
        <v>68</v>
      </c>
      <c r="C45" s="24">
        <v>12769</v>
      </c>
      <c r="D45" s="25">
        <v>86.2</v>
      </c>
      <c r="E45" s="24">
        <v>9973</v>
      </c>
      <c r="F45" s="25">
        <v>94.7</v>
      </c>
      <c r="G45" s="24">
        <v>1708</v>
      </c>
      <c r="H45" s="26">
        <v>87.3</v>
      </c>
    </row>
    <row r="46" spans="2:8" x14ac:dyDescent="0.35">
      <c r="B46" s="22" t="s">
        <v>123</v>
      </c>
      <c r="C46" s="169">
        <v>31609</v>
      </c>
      <c r="D46" s="171">
        <v>91</v>
      </c>
      <c r="E46" s="173">
        <v>19565</v>
      </c>
      <c r="F46" s="171">
        <v>92.8</v>
      </c>
      <c r="G46" s="173">
        <v>36243</v>
      </c>
      <c r="H46" s="175">
        <v>94.4</v>
      </c>
    </row>
    <row r="47" spans="2:8" ht="42.5" thickBot="1" x14ac:dyDescent="0.4">
      <c r="B47" s="18" t="s">
        <v>117</v>
      </c>
      <c r="C47" s="170"/>
      <c r="D47" s="172"/>
      <c r="E47" s="174"/>
      <c r="F47" s="172"/>
      <c r="G47" s="174"/>
      <c r="H47" s="176"/>
    </row>
    <row r="48" spans="2:8" ht="28.5" thickBot="1" x14ac:dyDescent="0.4">
      <c r="B48" s="23" t="s">
        <v>69</v>
      </c>
      <c r="C48" s="25">
        <v>921</v>
      </c>
      <c r="D48" s="25">
        <v>94.2</v>
      </c>
      <c r="E48" s="25">
        <v>756</v>
      </c>
      <c r="F48" s="25">
        <v>95.2</v>
      </c>
      <c r="G48" s="24">
        <v>1320</v>
      </c>
      <c r="H48" s="26">
        <v>96.7</v>
      </c>
    </row>
    <row r="49" spans="2:8" ht="28.5" thickBot="1" x14ac:dyDescent="0.4">
      <c r="B49" s="23" t="s">
        <v>70</v>
      </c>
      <c r="C49" s="24">
        <v>1010</v>
      </c>
      <c r="D49" s="25">
        <v>94.5</v>
      </c>
      <c r="E49" s="25">
        <v>904</v>
      </c>
      <c r="F49" s="25">
        <v>90</v>
      </c>
      <c r="G49" s="25">
        <v>736</v>
      </c>
      <c r="H49" s="26">
        <v>93.4</v>
      </c>
    </row>
    <row r="50" spans="2:8" ht="28.5" thickBot="1" x14ac:dyDescent="0.4">
      <c r="B50" s="23" t="s">
        <v>16</v>
      </c>
      <c r="C50" s="24">
        <v>3368</v>
      </c>
      <c r="D50" s="25">
        <v>88.9</v>
      </c>
      <c r="E50" s="24">
        <v>3979</v>
      </c>
      <c r="F50" s="25">
        <v>91.9</v>
      </c>
      <c r="G50" s="24">
        <v>4990</v>
      </c>
      <c r="H50" s="26">
        <v>89.2</v>
      </c>
    </row>
    <row r="51" spans="2:8" ht="28.5" thickBot="1" x14ac:dyDescent="0.4">
      <c r="B51" s="23" t="s">
        <v>7</v>
      </c>
      <c r="C51" s="24">
        <v>9848</v>
      </c>
      <c r="D51" s="25">
        <v>93</v>
      </c>
      <c r="E51" s="24">
        <v>4803</v>
      </c>
      <c r="F51" s="25">
        <v>94.6</v>
      </c>
      <c r="G51" s="24">
        <v>11588</v>
      </c>
      <c r="H51" s="26">
        <v>95.7</v>
      </c>
    </row>
    <row r="52" spans="2:8" ht="28.5" thickBot="1" x14ac:dyDescent="0.4">
      <c r="B52" s="23" t="s">
        <v>12</v>
      </c>
      <c r="C52" s="24">
        <v>2275</v>
      </c>
      <c r="D52" s="25">
        <v>92.7</v>
      </c>
      <c r="E52" s="24">
        <v>1291</v>
      </c>
      <c r="F52" s="25">
        <v>89.2</v>
      </c>
      <c r="G52" s="25">
        <v>947</v>
      </c>
      <c r="H52" s="26">
        <v>93.6</v>
      </c>
    </row>
    <row r="53" spans="2:8" ht="28.5" thickBot="1" x14ac:dyDescent="0.4">
      <c r="B53" s="23" t="s">
        <v>11</v>
      </c>
      <c r="C53" s="24">
        <v>4596</v>
      </c>
      <c r="D53" s="25">
        <v>90.1</v>
      </c>
      <c r="E53" s="24">
        <v>2431</v>
      </c>
      <c r="F53" s="25">
        <v>93.5</v>
      </c>
      <c r="G53" s="24">
        <v>5943</v>
      </c>
      <c r="H53" s="26">
        <v>94</v>
      </c>
    </row>
    <row r="54" spans="2:8" ht="28.5" thickBot="1" x14ac:dyDescent="0.4">
      <c r="B54" s="23" t="s">
        <v>14</v>
      </c>
      <c r="C54" s="24">
        <v>8736</v>
      </c>
      <c r="D54" s="25">
        <v>89.5</v>
      </c>
      <c r="E54" s="24">
        <v>3282</v>
      </c>
      <c r="F54" s="25">
        <v>93.9</v>
      </c>
      <c r="G54" s="24">
        <v>10584</v>
      </c>
      <c r="H54" s="26">
        <v>96.3</v>
      </c>
    </row>
    <row r="55" spans="2:8" ht="28.5" thickBot="1" x14ac:dyDescent="0.4">
      <c r="B55" s="23" t="s">
        <v>71</v>
      </c>
      <c r="C55" s="25">
        <v>855</v>
      </c>
      <c r="D55" s="25">
        <v>85.2</v>
      </c>
      <c r="E55" s="24">
        <v>2119</v>
      </c>
      <c r="F55" s="25">
        <v>90.6</v>
      </c>
      <c r="G55" s="25">
        <v>135</v>
      </c>
      <c r="H55" s="26">
        <v>68.5</v>
      </c>
    </row>
    <row r="56" spans="2:8" ht="28" x14ac:dyDescent="0.35">
      <c r="B56" s="22" t="s">
        <v>124</v>
      </c>
      <c r="C56" s="169">
        <v>15082</v>
      </c>
      <c r="D56" s="171">
        <v>94.1</v>
      </c>
      <c r="E56" s="173">
        <v>12940</v>
      </c>
      <c r="F56" s="171">
        <v>95.5</v>
      </c>
      <c r="G56" s="173">
        <v>19182</v>
      </c>
      <c r="H56" s="175">
        <v>96.7</v>
      </c>
    </row>
    <row r="57" spans="2:8" ht="42.5" thickBot="1" x14ac:dyDescent="0.4">
      <c r="B57" s="18" t="s">
        <v>117</v>
      </c>
      <c r="C57" s="170"/>
      <c r="D57" s="172"/>
      <c r="E57" s="174"/>
      <c r="F57" s="172"/>
      <c r="G57" s="174"/>
      <c r="H57" s="176"/>
    </row>
    <row r="58" spans="2:8" ht="28.5" thickBot="1" x14ac:dyDescent="0.4">
      <c r="B58" s="23" t="s">
        <v>72</v>
      </c>
      <c r="C58" s="24">
        <v>3544</v>
      </c>
      <c r="D58" s="25">
        <v>95.3</v>
      </c>
      <c r="E58" s="24">
        <v>2609</v>
      </c>
      <c r="F58" s="25">
        <v>96</v>
      </c>
      <c r="G58" s="24">
        <v>3932</v>
      </c>
      <c r="H58" s="26">
        <v>98.6</v>
      </c>
    </row>
    <row r="59" spans="2:8" ht="28.5" thickBot="1" x14ac:dyDescent="0.4">
      <c r="B59" s="23" t="s">
        <v>73</v>
      </c>
      <c r="C59" s="25">
        <v>755</v>
      </c>
      <c r="D59" s="25">
        <v>95.6</v>
      </c>
      <c r="E59" s="24">
        <v>1253</v>
      </c>
      <c r="F59" s="25">
        <v>98.7</v>
      </c>
      <c r="G59" s="25">
        <v>680</v>
      </c>
      <c r="H59" s="26">
        <v>99.9</v>
      </c>
    </row>
    <row r="60" spans="2:8" ht="28" x14ac:dyDescent="0.35">
      <c r="B60" s="27" t="s">
        <v>125</v>
      </c>
      <c r="C60" s="177">
        <v>1397</v>
      </c>
      <c r="D60" s="179">
        <v>96.3</v>
      </c>
      <c r="E60" s="181">
        <v>1334</v>
      </c>
      <c r="F60" s="179">
        <v>93.4</v>
      </c>
      <c r="G60" s="181">
        <v>1624</v>
      </c>
      <c r="H60" s="183">
        <v>98.2</v>
      </c>
    </row>
    <row r="61" spans="2:8" ht="16" thickBot="1" x14ac:dyDescent="0.4">
      <c r="B61" s="23" t="s">
        <v>126</v>
      </c>
      <c r="C61" s="178"/>
      <c r="D61" s="180"/>
      <c r="E61" s="182"/>
      <c r="F61" s="180"/>
      <c r="G61" s="182"/>
      <c r="H61" s="184"/>
    </row>
    <row r="62" spans="2:8" ht="28" x14ac:dyDescent="0.35">
      <c r="B62" s="27" t="s">
        <v>127</v>
      </c>
      <c r="C62" s="177">
        <v>1120</v>
      </c>
      <c r="D62" s="179">
        <v>95.6</v>
      </c>
      <c r="E62" s="179">
        <v>962</v>
      </c>
      <c r="F62" s="179">
        <v>93.9</v>
      </c>
      <c r="G62" s="181">
        <v>1644</v>
      </c>
      <c r="H62" s="183">
        <v>98.2</v>
      </c>
    </row>
    <row r="63" spans="2:8" ht="16" thickBot="1" x14ac:dyDescent="0.4">
      <c r="B63" s="23" t="s">
        <v>126</v>
      </c>
      <c r="C63" s="178"/>
      <c r="D63" s="180"/>
      <c r="E63" s="180"/>
      <c r="F63" s="180"/>
      <c r="G63" s="182"/>
      <c r="H63" s="184"/>
    </row>
    <row r="64" spans="2:8" ht="28" x14ac:dyDescent="0.35">
      <c r="B64" s="27" t="s">
        <v>128</v>
      </c>
      <c r="C64" s="177">
        <v>1468</v>
      </c>
      <c r="D64" s="179">
        <v>96.5</v>
      </c>
      <c r="E64" s="181">
        <v>1492</v>
      </c>
      <c r="F64" s="179">
        <v>95.2</v>
      </c>
      <c r="G64" s="181">
        <v>1412</v>
      </c>
      <c r="H64" s="183">
        <v>98.4</v>
      </c>
    </row>
    <row r="65" spans="2:8" ht="28.5" thickBot="1" x14ac:dyDescent="0.4">
      <c r="B65" s="23" t="s">
        <v>129</v>
      </c>
      <c r="C65" s="178"/>
      <c r="D65" s="180"/>
      <c r="E65" s="182"/>
      <c r="F65" s="180"/>
      <c r="G65" s="182"/>
      <c r="H65" s="184"/>
    </row>
    <row r="66" spans="2:8" ht="28.5" thickBot="1" x14ac:dyDescent="0.4">
      <c r="B66" s="23" t="s">
        <v>77</v>
      </c>
      <c r="C66" s="24">
        <v>1477</v>
      </c>
      <c r="D66" s="25">
        <v>96</v>
      </c>
      <c r="E66" s="24">
        <v>2531</v>
      </c>
      <c r="F66" s="25">
        <v>97.6</v>
      </c>
      <c r="G66" s="24">
        <v>3127</v>
      </c>
      <c r="H66" s="26">
        <v>98.6</v>
      </c>
    </row>
    <row r="67" spans="2:8" ht="28.5" thickBot="1" x14ac:dyDescent="0.4">
      <c r="B67" s="23" t="s">
        <v>4</v>
      </c>
      <c r="C67" s="24">
        <v>5321</v>
      </c>
      <c r="D67" s="25">
        <v>91.2</v>
      </c>
      <c r="E67" s="24">
        <v>2759</v>
      </c>
      <c r="F67" s="25">
        <v>93.7</v>
      </c>
      <c r="G67" s="24">
        <v>6763</v>
      </c>
      <c r="H67" s="26">
        <v>93.5</v>
      </c>
    </row>
    <row r="68" spans="2:8" ht="28" x14ac:dyDescent="0.35">
      <c r="B68" s="22" t="s">
        <v>130</v>
      </c>
      <c r="C68" s="169">
        <v>55687</v>
      </c>
      <c r="D68" s="171">
        <v>90.7</v>
      </c>
      <c r="E68" s="173">
        <v>32509</v>
      </c>
      <c r="F68" s="171">
        <v>93.1</v>
      </c>
      <c r="G68" s="173">
        <v>59034</v>
      </c>
      <c r="H68" s="175">
        <v>94.4</v>
      </c>
    </row>
    <row r="69" spans="2:8" ht="42.5" thickBot="1" x14ac:dyDescent="0.4">
      <c r="B69" s="18" t="s">
        <v>117</v>
      </c>
      <c r="C69" s="170"/>
      <c r="D69" s="172"/>
      <c r="E69" s="174"/>
      <c r="F69" s="172"/>
      <c r="G69" s="174"/>
      <c r="H69" s="176"/>
    </row>
    <row r="70" spans="2:8" ht="42.5" thickBot="1" x14ac:dyDescent="0.4">
      <c r="B70" s="23" t="s">
        <v>78</v>
      </c>
      <c r="C70" s="24">
        <v>6113</v>
      </c>
      <c r="D70" s="25">
        <v>91.4</v>
      </c>
      <c r="E70" s="24">
        <v>4399</v>
      </c>
      <c r="F70" s="25">
        <v>93.2</v>
      </c>
      <c r="G70" s="24">
        <v>7594</v>
      </c>
      <c r="H70" s="26">
        <v>96.5</v>
      </c>
    </row>
    <row r="71" spans="2:8" ht="28.5" thickBot="1" x14ac:dyDescent="0.4">
      <c r="B71" s="23" t="s">
        <v>79</v>
      </c>
      <c r="C71" s="24">
        <v>1398</v>
      </c>
      <c r="D71" s="25">
        <v>87.2</v>
      </c>
      <c r="E71" s="24">
        <v>1038</v>
      </c>
      <c r="F71" s="25">
        <v>96</v>
      </c>
      <c r="G71" s="24">
        <v>1528</v>
      </c>
      <c r="H71" s="26">
        <v>89.2</v>
      </c>
    </row>
    <row r="72" spans="2:8" ht="28.5" thickBot="1" x14ac:dyDescent="0.4">
      <c r="B72" s="23" t="s">
        <v>80</v>
      </c>
      <c r="C72" s="24">
        <v>1889</v>
      </c>
      <c r="D72" s="25">
        <v>92</v>
      </c>
      <c r="E72" s="25">
        <v>995</v>
      </c>
      <c r="F72" s="25">
        <v>93.9</v>
      </c>
      <c r="G72" s="24">
        <v>1891</v>
      </c>
      <c r="H72" s="26">
        <v>95.1</v>
      </c>
    </row>
    <row r="73" spans="2:8" ht="28.5" thickBot="1" x14ac:dyDescent="0.4">
      <c r="B73" s="23" t="s">
        <v>131</v>
      </c>
      <c r="C73" s="24">
        <v>6544</v>
      </c>
      <c r="D73" s="25">
        <v>89.9</v>
      </c>
      <c r="E73" s="24">
        <v>5054</v>
      </c>
      <c r="F73" s="25">
        <v>93.3</v>
      </c>
      <c r="G73" s="24">
        <v>5143</v>
      </c>
      <c r="H73" s="26">
        <v>93.1</v>
      </c>
    </row>
    <row r="74" spans="2:8" ht="28.5" thickBot="1" x14ac:dyDescent="0.4">
      <c r="B74" s="23" t="s">
        <v>82</v>
      </c>
      <c r="C74" s="24">
        <v>2684</v>
      </c>
      <c r="D74" s="25">
        <v>92.9</v>
      </c>
      <c r="E74" s="24">
        <v>1562</v>
      </c>
      <c r="F74" s="25">
        <v>87.9</v>
      </c>
      <c r="G74" s="24">
        <v>2783</v>
      </c>
      <c r="H74" s="26">
        <v>92.9</v>
      </c>
    </row>
    <row r="75" spans="2:8" ht="28.5" thickBot="1" x14ac:dyDescent="0.4">
      <c r="B75" s="23" t="s">
        <v>132</v>
      </c>
      <c r="C75" s="24">
        <v>2249</v>
      </c>
      <c r="D75" s="25">
        <v>91.3</v>
      </c>
      <c r="E75" s="24">
        <v>1163</v>
      </c>
      <c r="F75" s="25">
        <v>90.7</v>
      </c>
      <c r="G75" s="24">
        <v>2297</v>
      </c>
      <c r="H75" s="26">
        <v>92.4</v>
      </c>
    </row>
    <row r="76" spans="2:8" ht="28.5" thickBot="1" x14ac:dyDescent="0.4">
      <c r="B76" s="23" t="s">
        <v>42</v>
      </c>
      <c r="C76" s="24">
        <v>5434</v>
      </c>
      <c r="D76" s="25">
        <v>90.5</v>
      </c>
      <c r="E76" s="24">
        <v>2899</v>
      </c>
      <c r="F76" s="25">
        <v>92.1</v>
      </c>
      <c r="G76" s="24">
        <v>6626</v>
      </c>
      <c r="H76" s="26">
        <v>94.5</v>
      </c>
    </row>
    <row r="77" spans="2:8" ht="28.5" thickBot="1" x14ac:dyDescent="0.4">
      <c r="B77" s="23" t="s">
        <v>15</v>
      </c>
      <c r="C77" s="24">
        <v>3037</v>
      </c>
      <c r="D77" s="25">
        <v>94.6</v>
      </c>
      <c r="E77" s="24">
        <v>1689</v>
      </c>
      <c r="F77" s="25">
        <v>96.7</v>
      </c>
      <c r="G77" s="24">
        <v>3957</v>
      </c>
      <c r="H77" s="26">
        <v>95.8</v>
      </c>
    </row>
    <row r="78" spans="2:8" ht="28.5" thickBot="1" x14ac:dyDescent="0.4">
      <c r="B78" s="23" t="s">
        <v>33</v>
      </c>
      <c r="C78" s="24">
        <v>7292</v>
      </c>
      <c r="D78" s="25">
        <v>89.9</v>
      </c>
      <c r="E78" s="24">
        <v>3539</v>
      </c>
      <c r="F78" s="25">
        <v>91.8</v>
      </c>
      <c r="G78" s="24">
        <v>7493</v>
      </c>
      <c r="H78" s="26">
        <v>94</v>
      </c>
    </row>
    <row r="79" spans="2:8" ht="28.5" thickBot="1" x14ac:dyDescent="0.4">
      <c r="B79" s="23" t="s">
        <v>47</v>
      </c>
      <c r="C79" s="24">
        <v>4003</v>
      </c>
      <c r="D79" s="25">
        <v>93.3</v>
      </c>
      <c r="E79" s="24">
        <v>1839</v>
      </c>
      <c r="F79" s="25">
        <v>94.6</v>
      </c>
      <c r="G79" s="24">
        <v>4641</v>
      </c>
      <c r="H79" s="26">
        <v>96.1</v>
      </c>
    </row>
    <row r="80" spans="2:8" ht="28.5" thickBot="1" x14ac:dyDescent="0.4">
      <c r="B80" s="23" t="s">
        <v>10</v>
      </c>
      <c r="C80" s="24">
        <v>2429</v>
      </c>
      <c r="D80" s="25">
        <v>91.5</v>
      </c>
      <c r="E80" s="24">
        <v>1378</v>
      </c>
      <c r="F80" s="25">
        <v>89.5</v>
      </c>
      <c r="G80" s="24">
        <v>2474</v>
      </c>
      <c r="H80" s="26">
        <v>96.3</v>
      </c>
    </row>
    <row r="81" spans="2:8" ht="28.5" thickBot="1" x14ac:dyDescent="0.4">
      <c r="B81" s="23" t="s">
        <v>21</v>
      </c>
      <c r="C81" s="24">
        <v>5951</v>
      </c>
      <c r="D81" s="25">
        <v>90.7</v>
      </c>
      <c r="E81" s="24">
        <v>3675</v>
      </c>
      <c r="F81" s="25">
        <v>95.1</v>
      </c>
      <c r="G81" s="24">
        <v>5861</v>
      </c>
      <c r="H81" s="26">
        <v>96.8</v>
      </c>
    </row>
    <row r="82" spans="2:8" ht="28.5" thickBot="1" x14ac:dyDescent="0.4">
      <c r="B82" s="23" t="s">
        <v>25</v>
      </c>
      <c r="C82" s="24">
        <v>4322</v>
      </c>
      <c r="D82" s="25">
        <v>87.8</v>
      </c>
      <c r="E82" s="24">
        <v>2108</v>
      </c>
      <c r="F82" s="25">
        <v>94.4</v>
      </c>
      <c r="G82" s="24">
        <v>4914</v>
      </c>
      <c r="H82" s="26">
        <v>90.1</v>
      </c>
    </row>
    <row r="83" spans="2:8" ht="28.5" thickBot="1" x14ac:dyDescent="0.4">
      <c r="B83" s="23" t="s">
        <v>28</v>
      </c>
      <c r="C83" s="24">
        <v>2342</v>
      </c>
      <c r="D83" s="25">
        <v>88</v>
      </c>
      <c r="E83" s="24">
        <v>1171</v>
      </c>
      <c r="F83" s="25">
        <v>93.4</v>
      </c>
      <c r="G83" s="24">
        <v>1832</v>
      </c>
      <c r="H83" s="26">
        <v>94.5</v>
      </c>
    </row>
    <row r="84" spans="2:8" x14ac:dyDescent="0.35">
      <c r="B84" s="22" t="s">
        <v>133</v>
      </c>
      <c r="C84" s="169">
        <v>24459</v>
      </c>
      <c r="D84" s="171">
        <v>90.6</v>
      </c>
      <c r="E84" s="173">
        <v>16367</v>
      </c>
      <c r="F84" s="171">
        <v>93.5</v>
      </c>
      <c r="G84" s="173">
        <v>28229</v>
      </c>
      <c r="H84" s="175">
        <v>95.1</v>
      </c>
    </row>
    <row r="85" spans="2:8" ht="42.5" thickBot="1" x14ac:dyDescent="0.4">
      <c r="B85" s="18" t="s">
        <v>117</v>
      </c>
      <c r="C85" s="170"/>
      <c r="D85" s="172"/>
      <c r="E85" s="174"/>
      <c r="F85" s="172"/>
      <c r="G85" s="174"/>
      <c r="H85" s="176"/>
    </row>
    <row r="86" spans="2:8" ht="28.5" thickBot="1" x14ac:dyDescent="0.4">
      <c r="B86" s="23" t="s">
        <v>45</v>
      </c>
      <c r="C86" s="24">
        <v>2217</v>
      </c>
      <c r="D86" s="25">
        <v>92.8</v>
      </c>
      <c r="E86" s="25">
        <v>967</v>
      </c>
      <c r="F86" s="25">
        <v>78</v>
      </c>
      <c r="G86" s="24">
        <v>2127</v>
      </c>
      <c r="H86" s="26">
        <v>93.1</v>
      </c>
    </row>
    <row r="87" spans="2:8" ht="28.5" thickBot="1" x14ac:dyDescent="0.4">
      <c r="B87" s="23" t="s">
        <v>34</v>
      </c>
      <c r="C87" s="24">
        <v>8754</v>
      </c>
      <c r="D87" s="25">
        <v>89.7</v>
      </c>
      <c r="E87" s="24">
        <v>5795</v>
      </c>
      <c r="F87" s="25">
        <v>96.2</v>
      </c>
      <c r="G87" s="24">
        <v>6991</v>
      </c>
      <c r="H87" s="26">
        <v>96.2</v>
      </c>
    </row>
    <row r="88" spans="2:8" ht="28.5" thickBot="1" x14ac:dyDescent="0.4">
      <c r="B88" s="23" t="s">
        <v>134</v>
      </c>
      <c r="C88" s="24">
        <v>7443</v>
      </c>
      <c r="D88" s="25">
        <v>90.3</v>
      </c>
      <c r="E88" s="24">
        <v>7155</v>
      </c>
      <c r="F88" s="25">
        <v>93.9</v>
      </c>
      <c r="G88" s="24">
        <v>12526</v>
      </c>
      <c r="H88" s="26">
        <v>95.7</v>
      </c>
    </row>
    <row r="89" spans="2:8" ht="28" x14ac:dyDescent="0.35">
      <c r="B89" s="27" t="s">
        <v>135</v>
      </c>
      <c r="C89" s="177">
        <v>2762</v>
      </c>
      <c r="D89" s="179">
        <v>89.5</v>
      </c>
      <c r="E89" s="181">
        <v>2738</v>
      </c>
      <c r="F89" s="179">
        <v>92.5</v>
      </c>
      <c r="G89" s="181">
        <v>6050</v>
      </c>
      <c r="H89" s="183">
        <v>95.5</v>
      </c>
    </row>
    <row r="90" spans="2:8" ht="28.5" thickBot="1" x14ac:dyDescent="0.4">
      <c r="B90" s="23" t="s">
        <v>136</v>
      </c>
      <c r="C90" s="178"/>
      <c r="D90" s="180"/>
      <c r="E90" s="182"/>
      <c r="F90" s="180"/>
      <c r="G90" s="182"/>
      <c r="H90" s="184"/>
    </row>
    <row r="91" spans="2:8" ht="28" x14ac:dyDescent="0.35">
      <c r="B91" s="27" t="s">
        <v>137</v>
      </c>
      <c r="C91" s="177">
        <v>1222</v>
      </c>
      <c r="D91" s="179">
        <v>87.1</v>
      </c>
      <c r="E91" s="181">
        <v>1856</v>
      </c>
      <c r="F91" s="179">
        <v>94.7</v>
      </c>
      <c r="G91" s="181">
        <v>3329</v>
      </c>
      <c r="H91" s="183">
        <v>94.8</v>
      </c>
    </row>
    <row r="92" spans="2:8" ht="28.5" thickBot="1" x14ac:dyDescent="0.4">
      <c r="B92" s="23" t="s">
        <v>138</v>
      </c>
      <c r="C92" s="178"/>
      <c r="D92" s="180"/>
      <c r="E92" s="182"/>
      <c r="F92" s="180"/>
      <c r="G92" s="182"/>
      <c r="H92" s="184"/>
    </row>
    <row r="93" spans="2:8" ht="42" x14ac:dyDescent="0.35">
      <c r="B93" s="27" t="s">
        <v>139</v>
      </c>
      <c r="C93" s="177">
        <v>3459</v>
      </c>
      <c r="D93" s="179">
        <v>92.2</v>
      </c>
      <c r="E93" s="181">
        <v>2561</v>
      </c>
      <c r="F93" s="179">
        <v>94.9</v>
      </c>
      <c r="G93" s="181">
        <v>3147</v>
      </c>
      <c r="H93" s="183">
        <v>97</v>
      </c>
    </row>
    <row r="94" spans="2:8" ht="28.5" thickBot="1" x14ac:dyDescent="0.4">
      <c r="B94" s="23" t="s">
        <v>140</v>
      </c>
      <c r="C94" s="178"/>
      <c r="D94" s="180"/>
      <c r="E94" s="182"/>
      <c r="F94" s="180"/>
      <c r="G94" s="182"/>
      <c r="H94" s="184"/>
    </row>
    <row r="95" spans="2:8" ht="28.5" thickBot="1" x14ac:dyDescent="0.4">
      <c r="B95" s="23" t="s">
        <v>24</v>
      </c>
      <c r="C95" s="24">
        <v>6045</v>
      </c>
      <c r="D95" s="25">
        <v>91.3</v>
      </c>
      <c r="E95" s="24">
        <v>2450</v>
      </c>
      <c r="F95" s="25">
        <v>93.3</v>
      </c>
      <c r="G95" s="24">
        <v>6585</v>
      </c>
      <c r="H95" s="26">
        <v>93.6</v>
      </c>
    </row>
    <row r="96" spans="2:8" x14ac:dyDescent="0.35">
      <c r="B96" s="22" t="s">
        <v>141</v>
      </c>
      <c r="C96" s="169">
        <v>37417</v>
      </c>
      <c r="D96" s="171">
        <v>90.4</v>
      </c>
      <c r="E96" s="173">
        <v>20844</v>
      </c>
      <c r="F96" s="171">
        <v>92.8</v>
      </c>
      <c r="G96" s="173">
        <v>42469</v>
      </c>
      <c r="H96" s="175">
        <v>94.5</v>
      </c>
    </row>
    <row r="97" spans="2:8" ht="42.5" thickBot="1" x14ac:dyDescent="0.4">
      <c r="B97" s="18" t="s">
        <v>117</v>
      </c>
      <c r="C97" s="170"/>
      <c r="D97" s="172"/>
      <c r="E97" s="174"/>
      <c r="F97" s="172"/>
      <c r="G97" s="174"/>
      <c r="H97" s="176"/>
    </row>
    <row r="98" spans="2:8" ht="28.5" thickBot="1" x14ac:dyDescent="0.4">
      <c r="B98" s="23" t="s">
        <v>87</v>
      </c>
      <c r="C98" s="25">
        <v>858</v>
      </c>
      <c r="D98" s="25">
        <v>95.5</v>
      </c>
      <c r="E98" s="25">
        <v>577</v>
      </c>
      <c r="F98" s="25">
        <v>94</v>
      </c>
      <c r="G98" s="25">
        <v>553</v>
      </c>
      <c r="H98" s="26">
        <v>96</v>
      </c>
    </row>
    <row r="99" spans="2:8" ht="28.5" thickBot="1" x14ac:dyDescent="0.4">
      <c r="B99" s="23" t="s">
        <v>88</v>
      </c>
      <c r="C99" s="25">
        <v>975</v>
      </c>
      <c r="D99" s="25">
        <v>95.8</v>
      </c>
      <c r="E99" s="25">
        <v>706</v>
      </c>
      <c r="F99" s="25">
        <v>92.8</v>
      </c>
      <c r="G99" s="24">
        <v>1008</v>
      </c>
      <c r="H99" s="26">
        <v>99.7</v>
      </c>
    </row>
    <row r="100" spans="2:8" ht="28.5" thickBot="1" x14ac:dyDescent="0.4">
      <c r="B100" s="23" t="s">
        <v>89</v>
      </c>
      <c r="C100" s="24">
        <v>1296</v>
      </c>
      <c r="D100" s="25">
        <v>94.9</v>
      </c>
      <c r="E100" s="25">
        <v>872</v>
      </c>
      <c r="F100" s="25">
        <v>93.7</v>
      </c>
      <c r="G100" s="24">
        <v>1255</v>
      </c>
      <c r="H100" s="26">
        <v>98.1</v>
      </c>
    </row>
    <row r="101" spans="2:8" ht="28.5" thickBot="1" x14ac:dyDescent="0.4">
      <c r="B101" s="23" t="s">
        <v>39</v>
      </c>
      <c r="C101" s="24">
        <v>4693</v>
      </c>
      <c r="D101" s="25">
        <v>89.5</v>
      </c>
      <c r="E101" s="24">
        <v>2448</v>
      </c>
      <c r="F101" s="25">
        <v>90.2</v>
      </c>
      <c r="G101" s="24">
        <v>5567</v>
      </c>
      <c r="H101" s="26">
        <v>93.3</v>
      </c>
    </row>
    <row r="102" spans="2:8" ht="28.5" thickBot="1" x14ac:dyDescent="0.4">
      <c r="B102" s="23" t="s">
        <v>44</v>
      </c>
      <c r="C102" s="24">
        <v>7271</v>
      </c>
      <c r="D102" s="25">
        <v>92.8</v>
      </c>
      <c r="E102" s="24">
        <v>3815</v>
      </c>
      <c r="F102" s="25">
        <v>95.5</v>
      </c>
      <c r="G102" s="24">
        <v>7625</v>
      </c>
      <c r="H102" s="26">
        <v>95.4</v>
      </c>
    </row>
    <row r="103" spans="2:8" ht="28.5" thickBot="1" x14ac:dyDescent="0.4">
      <c r="B103" s="23" t="s">
        <v>58</v>
      </c>
      <c r="C103" s="24">
        <v>5121</v>
      </c>
      <c r="D103" s="25">
        <v>89.2</v>
      </c>
      <c r="E103" s="24">
        <v>3739</v>
      </c>
      <c r="F103" s="25">
        <v>92</v>
      </c>
      <c r="G103" s="24">
        <v>6906</v>
      </c>
      <c r="H103" s="26">
        <v>95.7</v>
      </c>
    </row>
    <row r="104" spans="2:8" ht="28.5" thickBot="1" x14ac:dyDescent="0.4">
      <c r="B104" s="23" t="s">
        <v>90</v>
      </c>
      <c r="C104" s="24">
        <v>4760</v>
      </c>
      <c r="D104" s="25">
        <v>89.1</v>
      </c>
      <c r="E104" s="24">
        <v>2126</v>
      </c>
      <c r="F104" s="25">
        <v>89.9</v>
      </c>
      <c r="G104" s="24">
        <v>6674</v>
      </c>
      <c r="H104" s="26">
        <v>93.6</v>
      </c>
    </row>
    <row r="105" spans="2:8" ht="28.5" thickBot="1" x14ac:dyDescent="0.4">
      <c r="B105" s="23" t="s">
        <v>22</v>
      </c>
      <c r="C105" s="24">
        <v>6502</v>
      </c>
      <c r="D105" s="25">
        <v>90.1</v>
      </c>
      <c r="E105" s="24">
        <v>2682</v>
      </c>
      <c r="F105" s="25">
        <v>95.3</v>
      </c>
      <c r="G105" s="24">
        <v>6052</v>
      </c>
      <c r="H105" s="26">
        <v>92.9</v>
      </c>
    </row>
    <row r="106" spans="2:8" ht="28.5" thickBot="1" x14ac:dyDescent="0.4">
      <c r="B106" s="23" t="s">
        <v>30</v>
      </c>
      <c r="C106" s="24">
        <v>3539</v>
      </c>
      <c r="D106" s="25">
        <v>86.8</v>
      </c>
      <c r="E106" s="24">
        <v>2420</v>
      </c>
      <c r="F106" s="25">
        <v>92.2</v>
      </c>
      <c r="G106" s="24">
        <v>4238</v>
      </c>
      <c r="H106" s="26">
        <v>94.5</v>
      </c>
    </row>
    <row r="107" spans="2:8" ht="28.5" thickBot="1" x14ac:dyDescent="0.4">
      <c r="B107" s="23" t="s">
        <v>17</v>
      </c>
      <c r="C107" s="24">
        <v>2402</v>
      </c>
      <c r="D107" s="25">
        <v>90</v>
      </c>
      <c r="E107" s="24">
        <v>1459</v>
      </c>
      <c r="F107" s="25">
        <v>92.3</v>
      </c>
      <c r="G107" s="24">
        <v>2591</v>
      </c>
      <c r="H107" s="26">
        <v>94</v>
      </c>
    </row>
    <row r="108" spans="2:8" ht="28" x14ac:dyDescent="0.35">
      <c r="B108" s="22" t="s">
        <v>142</v>
      </c>
      <c r="C108" s="169">
        <v>24169</v>
      </c>
      <c r="D108" s="171">
        <v>87.8</v>
      </c>
      <c r="E108" s="173">
        <v>13275</v>
      </c>
      <c r="F108" s="171">
        <v>93.2</v>
      </c>
      <c r="G108" s="173">
        <v>22894</v>
      </c>
      <c r="H108" s="175">
        <v>94.1</v>
      </c>
    </row>
    <row r="109" spans="2:8" ht="42.5" thickBot="1" x14ac:dyDescent="0.4">
      <c r="B109" s="18" t="s">
        <v>117</v>
      </c>
      <c r="C109" s="170"/>
      <c r="D109" s="172"/>
      <c r="E109" s="174"/>
      <c r="F109" s="172"/>
      <c r="G109" s="174"/>
      <c r="H109" s="176"/>
    </row>
    <row r="110" spans="2:8" ht="28.5" thickBot="1" x14ac:dyDescent="0.4">
      <c r="B110" s="23" t="s">
        <v>91</v>
      </c>
      <c r="C110" s="24">
        <v>2118</v>
      </c>
      <c r="D110" s="25">
        <v>89.8</v>
      </c>
      <c r="E110" s="24">
        <v>1360</v>
      </c>
      <c r="F110" s="25">
        <v>93.9</v>
      </c>
      <c r="G110" s="24">
        <v>2045</v>
      </c>
      <c r="H110" s="26">
        <v>93.4</v>
      </c>
    </row>
    <row r="111" spans="2:8" ht="42.5" thickBot="1" x14ac:dyDescent="0.4">
      <c r="B111" s="23" t="s">
        <v>92</v>
      </c>
      <c r="C111" s="24">
        <v>2446</v>
      </c>
      <c r="D111" s="25">
        <v>90.8</v>
      </c>
      <c r="E111" s="24">
        <v>1979</v>
      </c>
      <c r="F111" s="25">
        <v>96.8</v>
      </c>
      <c r="G111" s="24">
        <v>3170</v>
      </c>
      <c r="H111" s="26">
        <v>97</v>
      </c>
    </row>
    <row r="112" spans="2:8" ht="28.5" thickBot="1" x14ac:dyDescent="0.4">
      <c r="B112" s="23" t="s">
        <v>57</v>
      </c>
      <c r="C112" s="24">
        <v>2799</v>
      </c>
      <c r="D112" s="25">
        <v>89</v>
      </c>
      <c r="E112" s="24">
        <v>1444</v>
      </c>
      <c r="F112" s="25">
        <v>91.6</v>
      </c>
      <c r="G112" s="24">
        <v>2709</v>
      </c>
      <c r="H112" s="26">
        <v>96.9</v>
      </c>
    </row>
    <row r="113" spans="2:8" ht="28.5" thickBot="1" x14ac:dyDescent="0.4">
      <c r="B113" s="23" t="s">
        <v>49</v>
      </c>
      <c r="C113" s="24">
        <v>1470</v>
      </c>
      <c r="D113" s="25">
        <v>87.2</v>
      </c>
      <c r="E113" s="25">
        <v>672</v>
      </c>
      <c r="F113" s="25">
        <v>90.4</v>
      </c>
      <c r="G113" s="24">
        <v>1033</v>
      </c>
      <c r="H113" s="26">
        <v>86.2</v>
      </c>
    </row>
    <row r="114" spans="2:8" ht="28.5" thickBot="1" x14ac:dyDescent="0.4">
      <c r="B114" s="23" t="s">
        <v>38</v>
      </c>
      <c r="C114" s="24">
        <v>5682</v>
      </c>
      <c r="D114" s="25">
        <v>87.2</v>
      </c>
      <c r="E114" s="24">
        <v>1733</v>
      </c>
      <c r="F114" s="25">
        <v>89.1</v>
      </c>
      <c r="G114" s="24">
        <v>4186</v>
      </c>
      <c r="H114" s="26">
        <v>92.4</v>
      </c>
    </row>
    <row r="115" spans="2:8" ht="28.5" thickBot="1" x14ac:dyDescent="0.4">
      <c r="B115" s="23" t="s">
        <v>52</v>
      </c>
      <c r="C115" s="24">
        <v>4116</v>
      </c>
      <c r="D115" s="25">
        <v>88</v>
      </c>
      <c r="E115" s="24">
        <v>1936</v>
      </c>
      <c r="F115" s="25">
        <v>94.7</v>
      </c>
      <c r="G115" s="24">
        <v>3986</v>
      </c>
      <c r="H115" s="26">
        <v>96.1</v>
      </c>
    </row>
    <row r="116" spans="2:8" ht="28.5" thickBot="1" x14ac:dyDescent="0.4">
      <c r="B116" s="23" t="s">
        <v>59</v>
      </c>
      <c r="C116" s="24">
        <v>1951</v>
      </c>
      <c r="D116" s="25">
        <v>89.5</v>
      </c>
      <c r="E116" s="24">
        <v>1369</v>
      </c>
      <c r="F116" s="25">
        <v>94.3</v>
      </c>
      <c r="G116" s="24">
        <v>2530</v>
      </c>
      <c r="H116" s="26">
        <v>95</v>
      </c>
    </row>
    <row r="117" spans="2:8" ht="28.5" thickBot="1" x14ac:dyDescent="0.4">
      <c r="B117" s="23" t="s">
        <v>56</v>
      </c>
      <c r="C117" s="25">
        <v>962</v>
      </c>
      <c r="D117" s="25">
        <v>79.8</v>
      </c>
      <c r="E117" s="25">
        <v>614</v>
      </c>
      <c r="F117" s="25">
        <v>93.3</v>
      </c>
      <c r="G117" s="25">
        <v>863</v>
      </c>
      <c r="H117" s="26">
        <v>87.5</v>
      </c>
    </row>
    <row r="118" spans="2:8" ht="28.5" thickBot="1" x14ac:dyDescent="0.4">
      <c r="B118" s="23" t="s">
        <v>43</v>
      </c>
      <c r="C118" s="24">
        <v>1714</v>
      </c>
      <c r="D118" s="25">
        <v>87.3</v>
      </c>
      <c r="E118" s="24">
        <v>1272</v>
      </c>
      <c r="F118" s="25">
        <v>96</v>
      </c>
      <c r="G118" s="24">
        <v>1503</v>
      </c>
      <c r="H118" s="26">
        <v>96.9</v>
      </c>
    </row>
    <row r="119" spans="2:8" ht="28.5" thickBot="1" x14ac:dyDescent="0.4">
      <c r="B119" s="23" t="s">
        <v>143</v>
      </c>
      <c r="C119" s="25">
        <v>550</v>
      </c>
      <c r="D119" s="25">
        <v>88.1</v>
      </c>
      <c r="E119" s="25">
        <v>565</v>
      </c>
      <c r="F119" s="25">
        <v>85.3</v>
      </c>
      <c r="G119" s="25">
        <v>570</v>
      </c>
      <c r="H119" s="26">
        <v>86.1</v>
      </c>
    </row>
    <row r="120" spans="2:8" ht="28.5" thickBot="1" x14ac:dyDescent="0.4">
      <c r="B120" s="28" t="s">
        <v>144</v>
      </c>
      <c r="C120" s="29">
        <v>361</v>
      </c>
      <c r="D120" s="29">
        <v>74.400000000000006</v>
      </c>
      <c r="E120" s="29">
        <v>331</v>
      </c>
      <c r="F120" s="29">
        <v>94.3</v>
      </c>
      <c r="G120" s="29">
        <v>299</v>
      </c>
      <c r="H120" s="30">
        <v>91.4</v>
      </c>
    </row>
    <row r="121" spans="2:8" ht="16" thickTop="1" x14ac:dyDescent="0.35"/>
  </sheetData>
  <mergeCells count="103">
    <mergeCell ref="B4:B8"/>
    <mergeCell ref="C4:D4"/>
    <mergeCell ref="C5:D5"/>
    <mergeCell ref="C6:D6"/>
    <mergeCell ref="C7:D7"/>
    <mergeCell ref="E4:F4"/>
    <mergeCell ref="E5:F5"/>
    <mergeCell ref="E6:F6"/>
    <mergeCell ref="E7:F7"/>
    <mergeCell ref="G4:H4"/>
    <mergeCell ref="G5:H5"/>
    <mergeCell ref="G6:H6"/>
    <mergeCell ref="G7:H7"/>
    <mergeCell ref="C10:C11"/>
    <mergeCell ref="D10:D11"/>
    <mergeCell ref="E10:E11"/>
    <mergeCell ref="F10:F11"/>
    <mergeCell ref="G10:G11"/>
    <mergeCell ref="H10:H11"/>
    <mergeCell ref="C37:C38"/>
    <mergeCell ref="D37:D38"/>
    <mergeCell ref="E37:E38"/>
    <mergeCell ref="F37:F38"/>
    <mergeCell ref="G37:G38"/>
    <mergeCell ref="H37:H38"/>
    <mergeCell ref="C30:C31"/>
    <mergeCell ref="D30:D31"/>
    <mergeCell ref="E30:E31"/>
    <mergeCell ref="F30:F31"/>
    <mergeCell ref="G30:G31"/>
    <mergeCell ref="H30:H31"/>
    <mergeCell ref="C56:C57"/>
    <mergeCell ref="D56:D57"/>
    <mergeCell ref="E56:E57"/>
    <mergeCell ref="F56:F57"/>
    <mergeCell ref="G56:G57"/>
    <mergeCell ref="H56:H57"/>
    <mergeCell ref="C46:C47"/>
    <mergeCell ref="D46:D47"/>
    <mergeCell ref="E46:E47"/>
    <mergeCell ref="F46:F47"/>
    <mergeCell ref="G46:G47"/>
    <mergeCell ref="H46:H47"/>
    <mergeCell ref="C62:C63"/>
    <mergeCell ref="D62:D63"/>
    <mergeCell ref="E62:E63"/>
    <mergeCell ref="F62:F63"/>
    <mergeCell ref="G62:G63"/>
    <mergeCell ref="H62:H63"/>
    <mergeCell ref="C60:C61"/>
    <mergeCell ref="D60:D61"/>
    <mergeCell ref="E60:E61"/>
    <mergeCell ref="F60:F61"/>
    <mergeCell ref="G60:G61"/>
    <mergeCell ref="H60:H61"/>
    <mergeCell ref="C68:C69"/>
    <mergeCell ref="D68:D69"/>
    <mergeCell ref="E68:E69"/>
    <mergeCell ref="F68:F69"/>
    <mergeCell ref="G68:G69"/>
    <mergeCell ref="H68:H69"/>
    <mergeCell ref="C64:C65"/>
    <mergeCell ref="D64:D65"/>
    <mergeCell ref="E64:E65"/>
    <mergeCell ref="F64:F65"/>
    <mergeCell ref="G64:G65"/>
    <mergeCell ref="H64:H65"/>
    <mergeCell ref="C89:C90"/>
    <mergeCell ref="D89:D90"/>
    <mergeCell ref="E89:E90"/>
    <mergeCell ref="F89:F90"/>
    <mergeCell ref="G89:G90"/>
    <mergeCell ref="H89:H90"/>
    <mergeCell ref="C84:C85"/>
    <mergeCell ref="D84:D85"/>
    <mergeCell ref="E84:E85"/>
    <mergeCell ref="F84:F85"/>
    <mergeCell ref="G84:G85"/>
    <mergeCell ref="H84:H85"/>
    <mergeCell ref="C93:C94"/>
    <mergeCell ref="D93:D94"/>
    <mergeCell ref="E93:E94"/>
    <mergeCell ref="F93:F94"/>
    <mergeCell ref="G93:G94"/>
    <mergeCell ref="H93:H94"/>
    <mergeCell ref="C91:C92"/>
    <mergeCell ref="D91:D92"/>
    <mergeCell ref="E91:E92"/>
    <mergeCell ref="F91:F92"/>
    <mergeCell ref="G91:G92"/>
    <mergeCell ref="H91:H92"/>
    <mergeCell ref="C108:C109"/>
    <mergeCell ref="D108:D109"/>
    <mergeCell ref="E108:E109"/>
    <mergeCell ref="F108:F109"/>
    <mergeCell ref="G108:G109"/>
    <mergeCell ref="H108:H109"/>
    <mergeCell ref="C96:C97"/>
    <mergeCell ref="D96:D97"/>
    <mergeCell ref="E96:E97"/>
    <mergeCell ref="F96:F97"/>
    <mergeCell ref="G96:G97"/>
    <mergeCell ref="H96:H97"/>
  </mergeCells>
  <hyperlinks>
    <hyperlink ref="A1" r:id="rId1" xr:uid="{E797719F-E4F5-BF43-9A6F-CD3BCBC4B061}"/>
    <hyperlink ref="A2" r:id="rId2" xr:uid="{34BFBFC9-8BD8-E14E-9875-F78D9C6C1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Данные</vt:lpstr>
      <vt:lpstr>Расчеты</vt:lpstr>
      <vt:lpstr>ОПЖ </vt:lpstr>
      <vt:lpstr>Число родившихся</vt:lpstr>
      <vt:lpstr>Предпринимательство</vt:lpstr>
      <vt:lpstr>Госслужащие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Калинин Евгений Олегович</dc:creator>
  <cp:lastModifiedBy>Настя</cp:lastModifiedBy>
  <dcterms:created xsi:type="dcterms:W3CDTF">2023-11-18T08:58:25Z</dcterms:created>
  <dcterms:modified xsi:type="dcterms:W3CDTF">2024-12-18T12:34:49Z</dcterms:modified>
</cp:coreProperties>
</file>