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0CA01F88-76DE-4F95-8B06-89633BC44EA1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31" i="17"/>
  <c r="E32" i="17"/>
  <c r="E34" i="17"/>
  <c r="E36" i="17"/>
  <c r="E37" i="17"/>
  <c r="E38" i="17"/>
  <c r="E39" i="17"/>
  <c r="E40" i="17"/>
  <c r="E41" i="17"/>
  <c r="E43" i="17"/>
  <c r="E46" i="17"/>
  <c r="E47" i="17"/>
  <c r="E48" i="17"/>
  <c r="E50" i="17"/>
  <c r="E53" i="17"/>
  <c r="E54" i="17"/>
  <c r="E55" i="17"/>
  <c r="E29" i="17"/>
  <c r="E10" i="17"/>
  <c r="E12" i="17"/>
  <c r="E13" i="17"/>
  <c r="E14" i="17"/>
  <c r="E15" i="17"/>
  <c r="E18" i="17"/>
  <c r="E19" i="17"/>
  <c r="E23" i="17"/>
  <c r="E24" i="17"/>
  <c r="E25" i="17"/>
  <c r="E8" i="17"/>
  <c r="J16" i="13" l="1"/>
  <c r="D3" i="7"/>
  <c r="E9" i="17" s="1"/>
  <c r="D4" i="7"/>
  <c r="D5" i="7"/>
  <c r="E11" i="17" s="1"/>
  <c r="D6" i="7"/>
  <c r="D7" i="7"/>
  <c r="D8" i="7"/>
  <c r="D9" i="7"/>
  <c r="D10" i="7"/>
  <c r="E16" i="17" s="1"/>
  <c r="D11" i="7"/>
  <c r="E17" i="17" s="1"/>
  <c r="D12" i="7"/>
  <c r="D13" i="7"/>
  <c r="D14" i="7"/>
  <c r="E20" i="17" s="1"/>
  <c r="D15" i="7"/>
  <c r="E21" i="17" s="1"/>
  <c r="D16" i="7"/>
  <c r="E22" i="17" s="1"/>
  <c r="D17" i="7"/>
  <c r="D18" i="7"/>
  <c r="D19" i="7"/>
  <c r="D2" i="8"/>
  <c r="D7" i="8"/>
  <c r="D8" i="8"/>
  <c r="E35" i="17" s="1"/>
  <c r="D9" i="8"/>
  <c r="D10" i="8"/>
  <c r="D11" i="8"/>
  <c r="D12" i="8"/>
  <c r="D13" i="8"/>
  <c r="D14" i="8"/>
  <c r="D15" i="8"/>
  <c r="E42" i="17" s="1"/>
  <c r="D16" i="8"/>
  <c r="D17" i="8"/>
  <c r="E44" i="17" s="1"/>
  <c r="D18" i="8"/>
  <c r="E45" i="17" s="1"/>
  <c r="D19" i="8"/>
  <c r="D20" i="8"/>
  <c r="D21" i="8"/>
  <c r="D22" i="8"/>
  <c r="E49" i="17" s="1"/>
  <c r="D23" i="8"/>
  <c r="D24" i="8"/>
  <c r="E51" i="17" s="1"/>
  <c r="D25" i="8"/>
  <c r="E52" i="17" s="1"/>
  <c r="D26" i="8"/>
  <c r="D27" i="8"/>
  <c r="D28" i="8"/>
  <c r="D3" i="8"/>
  <c r="E30" i="17" s="1"/>
  <c r="D4" i="8"/>
  <c r="D5" i="8"/>
  <c r="D6" i="8"/>
  <c r="E33" i="17" s="1"/>
  <c r="B2" i="11" a="1"/>
  <c r="B3" i="11" a="1"/>
  <c r="E3" i="11" a="1"/>
  <c r="E2" i="11" a="1"/>
  <c r="E4" i="11" a="1"/>
  <c r="B4" i="11" a="1"/>
  <c r="E3" i="11" l="1"/>
  <c r="O38" i="17" s="1"/>
  <c r="B2" i="11"/>
  <c r="O8" i="17" s="1"/>
  <c r="B3" i="11"/>
  <c r="B4" i="11"/>
  <c r="O19" i="17" s="1"/>
  <c r="E2" i="11"/>
  <c r="O29" i="17" s="1"/>
  <c r="E4" i="11"/>
  <c r="O48" i="17" s="1"/>
  <c r="I4" i="13" l="1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<sst xmlns="http://schemas.openxmlformats.org/spreadsheetml/2006/main" count="207" uniqueCount="63">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</sst>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0" fontId="2" fillId="5" borderId="9" xfId="0" applyFont="1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0" fillId="0" borderId="0" xfId="0" applyAlignment="1"/>
    <xf numFmtId="0" fontId="10" fillId="0" borderId="0" xfId="0" applyFont="1" applyAlignment="1">
      <alignment vertical="center"/>
    </xf>
    <xf numFmtId="0" fontId="6" fillId="8" borderId="0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12" fillId="0" borderId="0" xfId="0" applyFont="1" applyAlignment="1">
      <alignment horizontal="center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7854D"/>
      <color rgb="FFDBC01F"/>
      <color rgb="FF655939"/>
      <color rgb="FFF6E5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À</a:t>
            </a:r>
            <a:r>
              <a:rPr lang="fr-FR" baseline="0"/>
              <a:t> L'année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85F-4563-A1A7-526521C245D1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85F-4563-A1A7-526521C245D1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85F-4563-A1A7-526521C245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12.862179756164551</c:v>
                </c:pt>
                <c:pt idx="1">
                  <c:v>11.200000286102295</c:v>
                </c:pt>
                <c:pt idx="2">
                  <c:v>14.912036895751953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F-4563-A1A7-526521C245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14.75</c:v>
                </c:pt>
                <c:pt idx="1">
                  <c:v>10.666666984558105</c:v>
                </c:pt>
                <c:pt idx="2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12.862179756164551</c:v>
                </c:pt>
                <c:pt idx="1">
                  <c:v>11.200000286102295</c:v>
                </c:pt>
                <c:pt idx="2">
                  <c:v>14.912036895751953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1238251</xdr:colOff>
      <xdr:row>0</xdr:row>
      <xdr:rowOff>38100</xdr:rowOff>
    </xdr:from>
    <xdr:to>
      <xdr:col>15</xdr:col>
      <xdr:colOff>2234469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477140</xdr:colOff>
      <xdr:row>0</xdr:row>
      <xdr:rowOff>57151</xdr:rowOff>
    </xdr:from>
    <xdr:to>
      <xdr:col>16</xdr:col>
      <xdr:colOff>1085850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826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2209800</xdr:colOff>
      <xdr:row>0</xdr:row>
      <xdr:rowOff>171450</xdr:rowOff>
    </xdr:from>
    <xdr:to>
      <xdr:col>15</xdr:col>
      <xdr:colOff>863673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2371725</xdr:colOff>
      <xdr:row>0</xdr:row>
      <xdr:rowOff>0</xdr:rowOff>
    </xdr:from>
    <xdr:to>
      <xdr:col>16</xdr:col>
      <xdr:colOff>390525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870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161925</xdr:rowOff>
    </xdr:from>
    <xdr:to>
      <xdr:col>16</xdr:col>
      <xdr:colOff>1038225</xdr:colOff>
      <xdr:row>24</xdr:row>
      <xdr:rowOff>9525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228600</xdr:colOff>
      <xdr:row>56</xdr:row>
      <xdr:rowOff>85725</xdr:rowOff>
    </xdr:from>
    <xdr:to>
      <xdr:col>12</xdr:col>
      <xdr:colOff>247650</xdr:colOff>
      <xdr:row>61</xdr:row>
      <xdr:rowOff>152400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733425</xdr:colOff>
          <xdr:row>17</xdr:row>
          <xdr:rowOff>504825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742950</xdr:colOff>
          <xdr:row>17</xdr:row>
          <xdr:rowOff>190500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2"/>
  <sheetViews>
    <sheetView showGridLines="0" showRowColHeaders="0" tabSelected="1" zoomScaleNormal="100" workbookViewId="0">
      <selection activeCell="K5" sqref="K5"/>
    </sheetView>
  </sheetViews>
  <sheetFormatPr baseColWidth="10" defaultColWidth="40.85546875" defaultRowHeight="14.25" customHeight="1" x14ac:dyDescent="0.25"/>
  <cols>
    <col min="1" max="1" width="3.7109375" customWidth="1"/>
    <col min="2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29" t="s">
        <v>62</v>
      </c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</row>
    <row r="3" spans="1:15" ht="14.25" customHeight="1" x14ac:dyDescent="0.25"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</row>
    <row r="6" spans="1:15" ht="21.75" customHeight="1" x14ac:dyDescent="0.35">
      <c r="B6" s="59" t="s">
        <v>51</v>
      </c>
    </row>
    <row r="7" spans="1:15" ht="18.75" customHeight="1" thickBot="1" x14ac:dyDescent="0.3">
      <c r="B7" s="105"/>
      <c r="C7" s="105"/>
      <c r="D7" s="105"/>
      <c r="E7" s="85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5"/>
      <c r="B8" s="111" t="s">
        <v>9</v>
      </c>
      <c r="C8" s="103" t="s">
        <v>10</v>
      </c>
      <c r="D8" s="104">
        <v>15</v>
      </c>
      <c r="E8" s="107" t="str">
        <f>IF(COUNT(NotesSemestre1!E2:L2)&gt;0,NotesSemestre1!D2,"")</f>
        <v/>
      </c>
      <c r="F8" s="21" t="str">
        <f>IF(NotesSemestre1!E2&lt;&gt;"",NotesSemestre1!E2,"")</f>
        <v/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3">
        <f>MoyennesAnnee1!B2</f>
        <v>10.974359512329102</v>
      </c>
    </row>
    <row r="9" spans="1:15" ht="14.25" customHeight="1" x14ac:dyDescent="0.25">
      <c r="A9" s="95"/>
      <c r="B9" s="111"/>
      <c r="C9" s="66" t="s">
        <v>11</v>
      </c>
      <c r="D9" s="86">
        <v>20</v>
      </c>
      <c r="E9" s="107">
        <f>IF(COUNT(NotesSemestre1!E3:L3)&gt;0,NotesSemestre1!D3,"")</f>
        <v>19</v>
      </c>
      <c r="F9" s="21" t="str">
        <f>IF(NotesSemestre1!E3&lt;&gt;"",NotesSemestre1!E3,"")</f>
        <v/>
      </c>
      <c r="G9" s="21">
        <f>IF(NotesSemestre1!F3&lt;&gt;"",NotesSemestre1!F3,"")</f>
        <v>19</v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4"/>
    </row>
    <row r="10" spans="1:15" ht="14.25" customHeight="1" x14ac:dyDescent="0.25">
      <c r="A10" s="95"/>
      <c r="B10" s="111"/>
      <c r="C10" s="66" t="s">
        <v>12</v>
      </c>
      <c r="D10" s="86">
        <v>20</v>
      </c>
      <c r="E10" s="107" t="str">
        <f>IF(COUNT(NotesSemestre1!E4:L4)&gt;0,NotesSemestre1!D4,"")</f>
        <v/>
      </c>
      <c r="F10" s="21" t="str">
        <f>IF(NotesSemestre1!E4&lt;&gt;"",NotesSemestre1!E4,"")</f>
        <v/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4"/>
    </row>
    <row r="11" spans="1:15" ht="14.25" customHeight="1" x14ac:dyDescent="0.25">
      <c r="A11" s="95"/>
      <c r="B11" s="111"/>
      <c r="C11" s="3" t="s">
        <v>13</v>
      </c>
      <c r="D11" s="87">
        <v>5</v>
      </c>
      <c r="E11" s="107">
        <f>IF(COUNT(NotesSemestre1!E5:L5)&gt;0,NotesSemestre1!D5,"")</f>
        <v>10.666666666666666</v>
      </c>
      <c r="F11" s="21">
        <f>IF(NotesSemestre1!E5&lt;&gt;"",NotesSemestre1!E5,"")</f>
        <v>12</v>
      </c>
      <c r="G11" s="21">
        <f>IF(NotesSemestre1!F5&lt;&gt;"",NotesSemestre1!F5,"")</f>
        <v>18</v>
      </c>
      <c r="H11" s="21" t="str">
        <f>IF(NotesSemestre1!G5&lt;&gt;"",NotesSemestre1!G5,"")</f>
        <v/>
      </c>
      <c r="I11" s="21">
        <f>IF(NotesSemestre1!H5&lt;&gt;"",NotesSemestre1!H5,"")</f>
        <v>2</v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4"/>
    </row>
    <row r="12" spans="1:15" ht="14.25" customHeight="1" x14ac:dyDescent="0.25">
      <c r="A12" s="95"/>
      <c r="B12" s="111"/>
      <c r="C12" s="66" t="s">
        <v>14</v>
      </c>
      <c r="D12" s="86">
        <v>30</v>
      </c>
      <c r="E12" s="107">
        <f>IF(COUNT(NotesSemestre1!E6:L6)&gt;0,NotesSemestre1!D6,"")</f>
        <v>6</v>
      </c>
      <c r="F12" s="21">
        <f>IF(NotesSemestre1!E6&lt;&gt;"",NotesSemestre1!E6,"")</f>
        <v>6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4"/>
    </row>
    <row r="13" spans="1:15" ht="14.25" customHeight="1" thickBot="1" x14ac:dyDescent="0.3">
      <c r="A13" s="95"/>
      <c r="B13" s="112"/>
      <c r="C13" s="67" t="s">
        <v>15</v>
      </c>
      <c r="D13" s="100">
        <v>10</v>
      </c>
      <c r="E13" s="108">
        <f>IF(COUNT(NotesSemestre1!E7:L7)&gt;0,NotesSemestre1!D7,"")</f>
        <v>10</v>
      </c>
      <c r="F13" s="23">
        <f>IF(NotesSemestre1!E7&lt;&gt;"",NotesSemestre1!E7,"")</f>
        <v>10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5"/>
    </row>
    <row r="14" spans="1:15" ht="14.25" customHeight="1" thickTop="1" x14ac:dyDescent="0.25">
      <c r="A14" s="95"/>
      <c r="B14" s="116" t="s">
        <v>16</v>
      </c>
      <c r="C14" s="69" t="s">
        <v>17</v>
      </c>
      <c r="D14" s="90">
        <v>20</v>
      </c>
      <c r="E14" s="107" t="str">
        <f>IF(COUNT(NotesSemestre1!E8:L8)&gt;0,NotesSemestre1!D8,"")</f>
        <v/>
      </c>
      <c r="F14" s="21" t="str">
        <f>IF(NotesSemestre1!E8&lt;&gt;"",NotesSemestre1!E8,"")</f>
        <v/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4">
        <f>MoyennesAnnee1!B3</f>
        <v>11.733333587646484</v>
      </c>
    </row>
    <row r="15" spans="1:15" ht="14.25" customHeight="1" x14ac:dyDescent="0.25">
      <c r="A15" s="95"/>
      <c r="B15" s="117"/>
      <c r="C15" s="70" t="s">
        <v>18</v>
      </c>
      <c r="D15" s="91">
        <v>15</v>
      </c>
      <c r="E15" s="107" t="str">
        <f>IF(COUNT(NotesSemestre1!E9:L9)&gt;0,NotesSemestre1!D9,"")</f>
        <v/>
      </c>
      <c r="F15" s="21" t="str">
        <f>IF(NotesSemestre1!E9&lt;&gt;"",NotesSemestre1!E9,"")</f>
        <v/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4"/>
    </row>
    <row r="16" spans="1:15" ht="14.25" customHeight="1" x14ac:dyDescent="0.25">
      <c r="A16" s="95"/>
      <c r="B16" s="117"/>
      <c r="C16" s="70" t="s">
        <v>19</v>
      </c>
      <c r="D16" s="91">
        <v>20</v>
      </c>
      <c r="E16" s="107">
        <f>IF(COUNT(NotesSemestre1!E10:L10)&gt;0,NotesSemestre1!D10,"")</f>
        <v>12</v>
      </c>
      <c r="F16" s="21">
        <f>IF(NotesSemestre1!E10&lt;&gt;"",NotesSemestre1!E10,"")</f>
        <v>12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4"/>
    </row>
    <row r="17" spans="1:15" ht="14.25" customHeight="1" x14ac:dyDescent="0.25">
      <c r="A17" s="95"/>
      <c r="B17" s="117"/>
      <c r="C17" s="3" t="s">
        <v>13</v>
      </c>
      <c r="D17" s="87">
        <v>5</v>
      </c>
      <c r="E17" s="107">
        <f>IF(COUNT(NotesSemestre1!E11:L11)&gt;0,NotesSemestre1!D11,"")</f>
        <v>10.666666666666666</v>
      </c>
      <c r="F17" s="21">
        <f>IF(NotesSemestre1!E11&lt;&gt;"",NotesSemestre1!E11,"")</f>
        <v>12</v>
      </c>
      <c r="G17" s="21">
        <f>IF(NotesSemestre1!F11&lt;&gt;"",NotesSemestre1!F11,"")</f>
        <v>18</v>
      </c>
      <c r="H17" s="21" t="str">
        <f>IF(NotesSemestre1!G11&lt;&gt;"",NotesSemestre1!G11,"")</f>
        <v/>
      </c>
      <c r="I17" s="21">
        <f>IF(NotesSemestre1!H11&lt;&gt;"",NotesSemestre1!H11,"")</f>
        <v>2</v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4"/>
    </row>
    <row r="18" spans="1:15" ht="14.25" customHeight="1" thickBot="1" x14ac:dyDescent="0.3">
      <c r="A18" s="95"/>
      <c r="B18" s="118"/>
      <c r="C18" s="71" t="s">
        <v>20</v>
      </c>
      <c r="D18" s="101">
        <v>40</v>
      </c>
      <c r="E18" s="108" t="str">
        <f>IF(COUNT(NotesSemestre1!E12:L12)&gt;0,NotesSemestre1!D12,"")</f>
        <v/>
      </c>
      <c r="F18" s="23" t="str">
        <f>IF(NotesSemestre1!E12&lt;&gt;"",NotesSemestre1!E12,"")</f>
        <v/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5"/>
    </row>
    <row r="19" spans="1:15" ht="14.25" customHeight="1" thickTop="1" x14ac:dyDescent="0.25">
      <c r="A19" s="95"/>
      <c r="B19" s="119" t="s">
        <v>21</v>
      </c>
      <c r="C19" s="72" t="s">
        <v>22</v>
      </c>
      <c r="D19" s="92">
        <v>15</v>
      </c>
      <c r="E19" s="107" t="str">
        <f>IF(COUNT(NotesSemestre1!E13:L13)&gt;0,NotesSemestre1!D13,"")</f>
        <v/>
      </c>
      <c r="F19" s="21" t="str">
        <f>IF(NotesSemestre1!E13&lt;&gt;"",NotesSemestre1!E13,"")</f>
        <v/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4">
        <f>MoyennesAnnee1!B4</f>
        <v>15.074073791503906</v>
      </c>
    </row>
    <row r="20" spans="1:15" ht="14.25" customHeight="1" x14ac:dyDescent="0.25">
      <c r="A20" s="95"/>
      <c r="B20" s="120"/>
      <c r="C20" s="73" t="s">
        <v>23</v>
      </c>
      <c r="D20" s="93">
        <v>15</v>
      </c>
      <c r="E20" s="107">
        <f>IF(COUNT(NotesSemestre1!E14:L14)&gt;0,NotesSemestre1!D14,"")</f>
        <v>20</v>
      </c>
      <c r="F20" s="21">
        <f>IF(NotesSemestre1!E14&lt;&gt;"",NotesSemestre1!E14,"")</f>
        <v>20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4"/>
    </row>
    <row r="21" spans="1:15" ht="14.25" customHeight="1" x14ac:dyDescent="0.25">
      <c r="A21" s="95"/>
      <c r="B21" s="120"/>
      <c r="C21" s="73" t="s">
        <v>24</v>
      </c>
      <c r="D21" s="93">
        <v>25</v>
      </c>
      <c r="E21" s="107">
        <f>IF(COUNT(NotesSemestre1!E15:L15)&gt;0,NotesSemestre1!D15,"")</f>
        <v>13</v>
      </c>
      <c r="F21" s="21">
        <f>IF(NotesSemestre1!E15&lt;&gt;"",NotesSemestre1!E15,"")</f>
        <v>13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4"/>
    </row>
    <row r="22" spans="1:15" ht="14.25" customHeight="1" x14ac:dyDescent="0.25">
      <c r="A22" s="95"/>
      <c r="B22" s="120"/>
      <c r="C22" s="3" t="s">
        <v>13</v>
      </c>
      <c r="D22" s="87">
        <v>5</v>
      </c>
      <c r="E22" s="107">
        <f>IF(COUNT(NotesSemestre1!E16:L16)&gt;0,NotesSemestre1!D16,"")</f>
        <v>10.666666666666666</v>
      </c>
      <c r="F22" s="21">
        <f>IF(NotesSemestre1!E16&lt;&gt;"",NotesSemestre1!E16,"")</f>
        <v>12</v>
      </c>
      <c r="G22" s="21">
        <f>IF(NotesSemestre1!F16&lt;&gt;"",NotesSemestre1!F16,"")</f>
        <v>18</v>
      </c>
      <c r="H22" s="21" t="str">
        <f>IF(NotesSemestre1!G16&lt;&gt;"",NotesSemestre1!G16,"")</f>
        <v/>
      </c>
      <c r="I22" s="21">
        <f>IF(NotesSemestre1!H16&lt;&gt;"",NotesSemestre1!H16,"")</f>
        <v>2</v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4"/>
    </row>
    <row r="23" spans="1:15" ht="14.25" customHeight="1" x14ac:dyDescent="0.25">
      <c r="A23" s="95"/>
      <c r="B23" s="120"/>
      <c r="C23" s="73" t="s">
        <v>25</v>
      </c>
      <c r="D23" s="93">
        <v>15</v>
      </c>
      <c r="E23" s="107" t="str">
        <f>IF(COUNT(NotesSemestre1!E17:L17)&gt;0,NotesSemestre1!D17,"")</f>
        <v/>
      </c>
      <c r="F23" s="21" t="str">
        <f>IF(NotesSemestre1!E17&lt;&gt;"",NotesSemestre1!E17,"")</f>
        <v/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4"/>
    </row>
    <row r="24" spans="1:15" ht="14.25" customHeight="1" x14ac:dyDescent="0.25">
      <c r="A24" s="95"/>
      <c r="B24" s="120"/>
      <c r="C24" s="73" t="s">
        <v>26</v>
      </c>
      <c r="D24" s="93">
        <v>10</v>
      </c>
      <c r="E24" s="107" t="str">
        <f>IF(COUNT(NotesSemestre1!E18:L18)&gt;0,NotesSemestre1!D18,"")</f>
        <v/>
      </c>
      <c r="F24" s="21" t="str">
        <f>IF(NotesSemestre1!E18&lt;&gt;"",NotesSemestre1!E18,"")</f>
        <v/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4"/>
    </row>
    <row r="25" spans="1:15" ht="14.25" customHeight="1" thickBot="1" x14ac:dyDescent="0.3">
      <c r="A25" s="95"/>
      <c r="B25" s="121"/>
      <c r="C25" s="74" t="s">
        <v>27</v>
      </c>
      <c r="D25" s="102">
        <v>15</v>
      </c>
      <c r="E25" s="108" t="str">
        <f>IF(COUNT(NotesSemestre1!E19:L19)&gt;0,NotesSemestre1!D19,"")</f>
        <v/>
      </c>
      <c r="F25" s="23" t="str">
        <f>IF(NotesSemestre1!E19&lt;&gt;"",NotesSemestre1!E19,"")</f>
        <v/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5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5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5"/>
      <c r="B29" s="122" t="s">
        <v>9</v>
      </c>
      <c r="C29" s="96" t="s">
        <v>29</v>
      </c>
      <c r="D29" s="97">
        <v>10</v>
      </c>
      <c r="E29" s="107" t="str">
        <f>IF(COUNT(NotesSemestre2!E2:L2)&gt;0,NotesSemestre2!D2,"")</f>
        <v/>
      </c>
      <c r="F29" s="21" t="str">
        <f>IF(NotesSemestre2!E2&lt;&gt;"",NotesSemestre2!E2,"")</f>
        <v/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3">
        <f>MoyennesAnnee1!E2</f>
        <v>14.75</v>
      </c>
    </row>
    <row r="30" spans="1:15" ht="14.25" customHeight="1" x14ac:dyDescent="0.25">
      <c r="A30" s="95"/>
      <c r="B30" s="123"/>
      <c r="C30" s="68" t="s">
        <v>30</v>
      </c>
      <c r="D30" s="86">
        <v>15</v>
      </c>
      <c r="E30" s="107">
        <f>IF(COUNT(NotesSemestre2!E3:L3)&gt;0,NotesSemestre2!D3,"")</f>
        <v>19</v>
      </c>
      <c r="F30" s="21">
        <f>IF(NotesSemestre2!E3&lt;&gt;"",NotesSemestre2!E3,"")</f>
        <v>19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4"/>
    </row>
    <row r="31" spans="1:15" ht="14.25" customHeight="1" x14ac:dyDescent="0.25">
      <c r="A31" s="95"/>
      <c r="B31" s="123"/>
      <c r="C31" s="68" t="s">
        <v>31</v>
      </c>
      <c r="D31" s="86">
        <v>15</v>
      </c>
      <c r="E31" s="107" t="str">
        <f>IF(COUNT(NotesSemestre2!E4:L4)&gt;0,NotesSemestre2!D4,"")</f>
        <v/>
      </c>
      <c r="F31" s="21" t="str">
        <f>IF(NotesSemestre2!E4&lt;&gt;"",NotesSemestre2!E4,"")</f>
        <v/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4"/>
    </row>
    <row r="32" spans="1:15" ht="14.25" customHeight="1" x14ac:dyDescent="0.25">
      <c r="A32" s="95"/>
      <c r="B32" s="123"/>
      <c r="C32" s="68" t="s">
        <v>32</v>
      </c>
      <c r="D32" s="86">
        <v>15</v>
      </c>
      <c r="E32" s="107" t="str">
        <f>IF(COUNT(NotesSemestre2!E5:L5)&gt;0,NotesSemestre2!D5,"")</f>
        <v/>
      </c>
      <c r="F32" s="21" t="str">
        <f>IF(NotesSemestre2!E5&lt;&gt;"",NotesSemestre2!E5,"")</f>
        <v/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4"/>
    </row>
    <row r="33" spans="1:15" ht="14.25" customHeight="1" x14ac:dyDescent="0.25">
      <c r="A33" s="95"/>
      <c r="B33" s="123"/>
      <c r="C33" s="3" t="s">
        <v>33</v>
      </c>
      <c r="D33" s="87">
        <v>5</v>
      </c>
      <c r="E33" s="107" t="str">
        <f>IF(COUNT(NotesSemestre2!E6:L6)&gt;0,NotesSemestre2!D6,"")</f>
        <v/>
      </c>
      <c r="F33" s="21" t="str">
        <f>IF(NotesSemestre2!E6&lt;&gt;"",NotesSemestre2!E6,"")</f>
        <v/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4"/>
    </row>
    <row r="34" spans="1:15" ht="14.25" customHeight="1" x14ac:dyDescent="0.25">
      <c r="A34" s="95"/>
      <c r="B34" s="123"/>
      <c r="C34" s="68" t="s">
        <v>34</v>
      </c>
      <c r="D34" s="86">
        <v>10</v>
      </c>
      <c r="E34" s="107" t="str">
        <f>IF(COUNT(NotesSemestre2!E7:L7)&gt;0,NotesSemestre2!D7,"")</f>
        <v/>
      </c>
      <c r="F34" s="21" t="str">
        <f>IF(NotesSemestre2!E7&lt;&gt;"",NotesSemestre2!E7,"")</f>
        <v/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4"/>
    </row>
    <row r="35" spans="1:15" ht="14.25" customHeight="1" x14ac:dyDescent="0.25">
      <c r="A35" s="95"/>
      <c r="B35" s="123"/>
      <c r="C35" s="4" t="s">
        <v>35</v>
      </c>
      <c r="D35" s="88">
        <v>5</v>
      </c>
      <c r="E35" s="107">
        <f>IF(COUNT(NotesSemestre2!E8:L8)&gt;0,NotesSemestre2!D8,"")</f>
        <v>2</v>
      </c>
      <c r="F35" s="21">
        <f>IF(NotesSemestre2!E8&lt;&gt;"",NotesSemestre2!E8,"")</f>
        <v>2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4"/>
    </row>
    <row r="36" spans="1:15" ht="14.25" customHeight="1" x14ac:dyDescent="0.25">
      <c r="A36" s="95"/>
      <c r="B36" s="123"/>
      <c r="C36" s="4" t="s">
        <v>36</v>
      </c>
      <c r="D36" s="88">
        <v>20</v>
      </c>
      <c r="E36" s="107" t="str">
        <f>IF(COUNT(NotesSemestre2!E9:L9)&gt;0,NotesSemestre2!D9,"")</f>
        <v/>
      </c>
      <c r="F36" s="21" t="str">
        <f>IF(NotesSemestre2!E9&lt;&gt;"",NotesSemestre2!E9,"")</f>
        <v/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4"/>
    </row>
    <row r="37" spans="1:15" ht="14.25" customHeight="1" thickBot="1" x14ac:dyDescent="0.3">
      <c r="A37" s="95"/>
      <c r="B37" s="124"/>
      <c r="C37" s="98" t="s">
        <v>37</v>
      </c>
      <c r="D37" s="99">
        <v>5</v>
      </c>
      <c r="E37" s="108" t="str">
        <f>IF(COUNT(NotesSemestre2!E10:L10)&gt;0,NotesSemestre2!D10,"")</f>
        <v/>
      </c>
      <c r="F37" s="23" t="str">
        <f>IF(NotesSemestre2!E10&lt;&gt;"",NotesSemestre2!E10,"")</f>
        <v/>
      </c>
      <c r="G37" s="65" t="str">
        <f>IF(NotesSemestre2!F10&lt;&gt;"",NotesSemestre2!F10,"")</f>
        <v/>
      </c>
      <c r="H37" s="65" t="str">
        <f>IF(NotesSemestre2!G10&lt;&gt;"",NotesSemestre2!G10,"")</f>
        <v/>
      </c>
      <c r="I37" s="65" t="str">
        <f>IF(NotesSemestre2!H10&lt;&gt;"",NotesSemestre2!H10,"")</f>
        <v/>
      </c>
      <c r="J37" s="65" t="str">
        <f>IF(NotesSemestre2!I10&lt;&gt;"",NotesSemestre2!I10,"")</f>
        <v/>
      </c>
      <c r="K37" s="65" t="str">
        <f>IF(NotesSemestre2!J10&lt;&gt;"",NotesSemestre2!J10,"")</f>
        <v/>
      </c>
      <c r="L37" s="65" t="str">
        <f>IF(NotesSemestre2!K10&lt;&gt;"",NotesSemestre2!K10,"")</f>
        <v/>
      </c>
      <c r="M37" s="65" t="str">
        <f>IF(NotesSemestre2!L10&lt;&gt;"",NotesSemestre2!L10,"")</f>
        <v/>
      </c>
      <c r="O37" s="115"/>
    </row>
    <row r="38" spans="1:15" ht="14.25" customHeight="1" x14ac:dyDescent="0.25">
      <c r="A38" s="95"/>
      <c r="B38" s="117" t="s">
        <v>16</v>
      </c>
      <c r="C38" s="69" t="s">
        <v>38</v>
      </c>
      <c r="D38" s="90">
        <v>10</v>
      </c>
      <c r="E38" s="107" t="str">
        <f>IF(COUNT(NotesSemestre2!E11:L11)&gt;0,NotesSemestre2!D11,"")</f>
        <v/>
      </c>
      <c r="F38" s="21" t="str">
        <f>IF(NotesSemestre2!E11&lt;&gt;"",NotesSemestre2!E11,"")</f>
        <v/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4">
        <f>MoyennesAnnee1!E3</f>
        <v>10.666666984558105</v>
      </c>
    </row>
    <row r="39" spans="1:15" ht="14.25" customHeight="1" x14ac:dyDescent="0.25">
      <c r="A39" s="95"/>
      <c r="B39" s="117"/>
      <c r="C39" s="70" t="s">
        <v>39</v>
      </c>
      <c r="D39" s="91">
        <v>15</v>
      </c>
      <c r="E39" s="107" t="str">
        <f>IF(COUNT(NotesSemestre2!E12:L12)&gt;0,NotesSemestre2!D12,"")</f>
        <v/>
      </c>
      <c r="F39" s="21" t="str">
        <f>IF(NotesSemestre2!E12&lt;&gt;"",NotesSemestre2!E12,"")</f>
        <v/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4"/>
    </row>
    <row r="40" spans="1:15" ht="14.25" customHeight="1" x14ac:dyDescent="0.25">
      <c r="A40" s="95"/>
      <c r="B40" s="117"/>
      <c r="C40" s="70" t="s">
        <v>40</v>
      </c>
      <c r="D40" s="91">
        <v>15</v>
      </c>
      <c r="E40" s="107" t="str">
        <f>IF(COUNT(NotesSemestre2!E13:L13)&gt;0,NotesSemestre2!D13,"")</f>
        <v/>
      </c>
      <c r="F40" s="21" t="str">
        <f>IF(NotesSemestre2!E13&lt;&gt;"",NotesSemestre2!E13,"")</f>
        <v/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4"/>
    </row>
    <row r="41" spans="1:15" ht="14.25" customHeight="1" x14ac:dyDescent="0.25">
      <c r="A41" s="95"/>
      <c r="B41" s="117"/>
      <c r="C41" s="70" t="s">
        <v>41</v>
      </c>
      <c r="D41" s="91">
        <v>15</v>
      </c>
      <c r="E41" s="107" t="str">
        <f>IF(COUNT(NotesSemestre2!E14:L14)&gt;0,NotesSemestre2!D14,"")</f>
        <v/>
      </c>
      <c r="F41" s="21" t="str">
        <f>IF(NotesSemestre2!E14&lt;&gt;"",NotesSemestre2!E14,"")</f>
        <v/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4"/>
    </row>
    <row r="42" spans="1:15" ht="14.25" customHeight="1" x14ac:dyDescent="0.25">
      <c r="A42" s="95"/>
      <c r="B42" s="117"/>
      <c r="C42" s="3" t="s">
        <v>33</v>
      </c>
      <c r="D42" s="88">
        <v>5</v>
      </c>
      <c r="E42" s="107" t="str">
        <f>IF(COUNT(NotesSemestre2!E15:L15)&gt;0,NotesSemestre2!D15,"")</f>
        <v/>
      </c>
      <c r="F42" s="21" t="str">
        <f>IF(NotesSemestre2!E15&lt;&gt;"",NotesSemestre2!E15,"")</f>
        <v/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4"/>
    </row>
    <row r="43" spans="1:15" ht="14.25" customHeight="1" x14ac:dyDescent="0.25">
      <c r="A43" s="95"/>
      <c r="B43" s="117"/>
      <c r="C43" s="70" t="s">
        <v>42</v>
      </c>
      <c r="D43" s="91">
        <v>10</v>
      </c>
      <c r="E43" s="107" t="str">
        <f>IF(COUNT(NotesSemestre2!E16:L16)&gt;0,NotesSemestre2!D16,"")</f>
        <v/>
      </c>
      <c r="F43" s="21" t="str">
        <f>IF(NotesSemestre2!E16&lt;&gt;"",NotesSemestre2!E16,"")</f>
        <v/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4"/>
    </row>
    <row r="44" spans="1:15" ht="14.25" customHeight="1" x14ac:dyDescent="0.25">
      <c r="A44" s="95"/>
      <c r="B44" s="117"/>
      <c r="C44" s="70" t="s">
        <v>43</v>
      </c>
      <c r="D44" s="91">
        <v>10</v>
      </c>
      <c r="E44" s="107">
        <f>IF(COUNT(NotesSemestre2!E17:L17)&gt;0,NotesSemestre2!D17,"")</f>
        <v>15</v>
      </c>
      <c r="F44" s="21">
        <f>IF(NotesSemestre2!E17&lt;&gt;"",NotesSemestre2!E17,"")</f>
        <v>15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4"/>
    </row>
    <row r="45" spans="1:15" ht="14.25" customHeight="1" x14ac:dyDescent="0.25">
      <c r="A45" s="95"/>
      <c r="B45" s="117"/>
      <c r="C45" s="4" t="s">
        <v>35</v>
      </c>
      <c r="D45" s="88">
        <v>5</v>
      </c>
      <c r="E45" s="107">
        <f>IF(COUNT(NotesSemestre2!E18:L18)&gt;0,NotesSemestre2!D18,"")</f>
        <v>2</v>
      </c>
      <c r="F45" s="21">
        <f>IF(NotesSemestre2!E18&lt;&gt;"",NotesSemestre2!E18,"")</f>
        <v>2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4"/>
    </row>
    <row r="46" spans="1:15" ht="14.25" customHeight="1" x14ac:dyDescent="0.25">
      <c r="A46" s="95"/>
      <c r="B46" s="117"/>
      <c r="C46" s="4" t="s">
        <v>36</v>
      </c>
      <c r="D46" s="88">
        <v>10</v>
      </c>
      <c r="E46" s="107" t="str">
        <f>IF(COUNT(NotesSemestre2!E19:L19)&gt;0,NotesSemestre2!D19,"")</f>
        <v/>
      </c>
      <c r="F46" s="21" t="str">
        <f>IF(NotesSemestre2!E19&lt;&gt;"",NotesSemestre2!E19,"")</f>
        <v/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4"/>
    </row>
    <row r="47" spans="1:15" ht="14.25" customHeight="1" thickBot="1" x14ac:dyDescent="0.3">
      <c r="A47" s="95"/>
      <c r="B47" s="118"/>
      <c r="C47" s="31" t="s">
        <v>37</v>
      </c>
      <c r="D47" s="89">
        <v>5</v>
      </c>
      <c r="E47" s="108" t="str">
        <f>IF(COUNT(NotesSemestre2!E20:L20)&gt;0,NotesSemestre2!D20,"")</f>
        <v/>
      </c>
      <c r="F47" s="23" t="str">
        <f>IF(NotesSemestre2!E20&lt;&gt;"",NotesSemestre2!E20,"")</f>
        <v/>
      </c>
      <c r="G47" s="65" t="str">
        <f>IF(NotesSemestre2!F20&lt;&gt;"",NotesSemestre2!F20,"")</f>
        <v/>
      </c>
      <c r="H47" s="65" t="str">
        <f>IF(NotesSemestre2!G20&lt;&gt;"",NotesSemestre2!G20,"")</f>
        <v/>
      </c>
      <c r="I47" s="65" t="str">
        <f>IF(NotesSemestre2!H20&lt;&gt;"",NotesSemestre2!H20,"")</f>
        <v/>
      </c>
      <c r="J47" s="65" t="str">
        <f>IF(NotesSemestre2!I20&lt;&gt;"",NotesSemestre2!I20,"")</f>
        <v/>
      </c>
      <c r="K47" s="65" t="str">
        <f>IF(NotesSemestre2!J20&lt;&gt;"",NotesSemestre2!J20,"")</f>
        <v/>
      </c>
      <c r="L47" s="65" t="str">
        <f>IF(NotesSemestre2!K20&lt;&gt;"",NotesSemestre2!K20,"")</f>
        <v/>
      </c>
      <c r="M47" s="65" t="str">
        <f>IF(NotesSemestre2!L20&lt;&gt;"",NotesSemestre2!L20,"")</f>
        <v/>
      </c>
      <c r="O47" s="115"/>
    </row>
    <row r="48" spans="1:15" ht="14.25" customHeight="1" thickTop="1" x14ac:dyDescent="0.25">
      <c r="A48" s="95"/>
      <c r="B48" s="119" t="s">
        <v>21</v>
      </c>
      <c r="C48" s="72" t="s">
        <v>44</v>
      </c>
      <c r="D48" s="92">
        <v>15</v>
      </c>
      <c r="E48" s="107" t="str">
        <f>IF(COUNT(NotesSemestre2!E21:L21)&gt;0,NotesSemestre2!D21,"")</f>
        <v/>
      </c>
      <c r="F48" s="21" t="str">
        <f>IF(NotesSemestre2!E21&lt;&gt;"",NotesSemestre2!E21,"")</f>
        <v/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4">
        <f>MoyennesAnnee1!E4</f>
        <v>14.75</v>
      </c>
    </row>
    <row r="49" spans="1:15" ht="14.25" customHeight="1" x14ac:dyDescent="0.25">
      <c r="A49" s="95"/>
      <c r="B49" s="120"/>
      <c r="C49" s="73" t="s">
        <v>45</v>
      </c>
      <c r="D49" s="93">
        <v>15</v>
      </c>
      <c r="E49" s="107">
        <f>IF(COUNT(NotesSemestre2!E22:L22)&gt;0,NotesSemestre2!D22,"")</f>
        <v>19</v>
      </c>
      <c r="F49" s="21">
        <f>IF(NotesSemestre2!E22&lt;&gt;"",NotesSemestre2!E22,"")</f>
        <v>19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4"/>
    </row>
    <row r="50" spans="1:15" ht="14.25" customHeight="1" x14ac:dyDescent="0.25">
      <c r="A50" s="95"/>
      <c r="B50" s="120"/>
      <c r="C50" s="73" t="s">
        <v>46</v>
      </c>
      <c r="D50" s="93">
        <v>25</v>
      </c>
      <c r="E50" s="107" t="str">
        <f>IF(COUNT(NotesSemestre2!E23:L23)&gt;0,NotesSemestre2!D23,"")</f>
        <v/>
      </c>
      <c r="F50" s="21" t="str">
        <f>IF(NotesSemestre2!E23&lt;&gt;"",NotesSemestre2!E23,"")</f>
        <v/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4"/>
    </row>
    <row r="51" spans="1:15" ht="14.25" customHeight="1" x14ac:dyDescent="0.25">
      <c r="A51" s="95"/>
      <c r="B51" s="120"/>
      <c r="C51" s="3" t="s">
        <v>33</v>
      </c>
      <c r="D51" s="87">
        <v>5</v>
      </c>
      <c r="E51" s="107" t="str">
        <f>IF(COUNT(NotesSemestre2!E24:L24)&gt;0,NotesSemestre2!D24,"")</f>
        <v/>
      </c>
      <c r="F51" s="21" t="str">
        <f>IF(NotesSemestre2!E24&lt;&gt;"",NotesSemestre2!E24,"")</f>
        <v/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4"/>
    </row>
    <row r="52" spans="1:15" ht="14.25" customHeight="1" x14ac:dyDescent="0.25">
      <c r="A52" s="95"/>
      <c r="B52" s="120"/>
      <c r="C52" s="12" t="s">
        <v>35</v>
      </c>
      <c r="D52" s="87">
        <v>5</v>
      </c>
      <c r="E52" s="107">
        <f>IF(COUNT(NotesSemestre2!E25:L25)&gt;0,NotesSemestre2!D25,"")</f>
        <v>2</v>
      </c>
      <c r="F52" s="21">
        <f>IF(NotesSemestre2!E25&lt;&gt;"",NotesSemestre2!E25,"")</f>
        <v>2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4"/>
    </row>
    <row r="53" spans="1:15" ht="14.25" customHeight="1" x14ac:dyDescent="0.25">
      <c r="A53" s="95"/>
      <c r="B53" s="120"/>
      <c r="C53" s="73" t="s">
        <v>47</v>
      </c>
      <c r="D53" s="93">
        <v>10</v>
      </c>
      <c r="E53" s="107" t="str">
        <f>IF(COUNT(NotesSemestre2!E26:L26)&gt;0,NotesSemestre2!D26,"")</f>
        <v/>
      </c>
      <c r="F53" s="21" t="str">
        <f>IF(NotesSemestre2!E26&lt;&gt;"",NotesSemestre2!E26,"")</f>
        <v/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4"/>
    </row>
    <row r="54" spans="1:15" ht="14.25" customHeight="1" x14ac:dyDescent="0.25">
      <c r="A54" s="95"/>
      <c r="B54" s="120"/>
      <c r="C54" s="4" t="s">
        <v>36</v>
      </c>
      <c r="D54" s="87">
        <v>20</v>
      </c>
      <c r="E54" s="107" t="str">
        <f>IF(COUNT(NotesSemestre2!E27:L27)&gt;0,NotesSemestre2!D27,"")</f>
        <v/>
      </c>
      <c r="F54" s="21" t="str">
        <f>IF(NotesSemestre2!E27&lt;&gt;"",NotesSemestre2!E27,"")</f>
        <v/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4"/>
    </row>
    <row r="55" spans="1:15" ht="14.25" customHeight="1" thickBot="1" x14ac:dyDescent="0.3">
      <c r="A55" s="95"/>
      <c r="B55" s="121"/>
      <c r="C55" s="31" t="s">
        <v>37</v>
      </c>
      <c r="D55" s="94">
        <v>5</v>
      </c>
      <c r="E55" s="108" t="str">
        <f>IF(COUNT(NotesSemestre2!E28:L28)&gt;0,NotesSemestre2!D28,"")</f>
        <v/>
      </c>
      <c r="F55" s="23" t="str">
        <f>IF(NotesSemestre2!E28&lt;&gt;"",NotesSemestre2!E28,"")</f>
        <v/>
      </c>
      <c r="G55" s="65" t="str">
        <f>IF(NotesSemestre2!F28&lt;&gt;"",NotesSemestre2!F28,"")</f>
        <v/>
      </c>
      <c r="H55" s="65" t="str">
        <f>IF(NotesSemestre2!G28&lt;&gt;"",NotesSemestre2!G28,"")</f>
        <v/>
      </c>
      <c r="I55" s="65" t="str">
        <f>IF(NotesSemestre2!H28&lt;&gt;"",NotesSemestre2!H28,"")</f>
        <v/>
      </c>
      <c r="J55" s="65" t="str">
        <f>IF(NotesSemestre2!I28&lt;&gt;"",NotesSemestre2!I28,"")</f>
        <v/>
      </c>
      <c r="K55" s="65" t="str">
        <f>IF(NotesSemestre2!J28&lt;&gt;"",NotesSemestre2!J28,"")</f>
        <v/>
      </c>
      <c r="L55" s="65" t="str">
        <f>IF(NotesSemestre2!K28&lt;&gt;"",NotesSemestre2!K28,"")</f>
        <v/>
      </c>
      <c r="M55" s="65" t="str">
        <f>IF(NotesSemestre2!L28&lt;&gt;"",NotesSemestre2!L28,"")</f>
        <v/>
      </c>
      <c r="O55" s="115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75" t="s">
        <v>9</v>
      </c>
      <c r="C59" s="64">
        <f>MoyennesAnnee1!H2</f>
        <v>12.862179756164551</v>
      </c>
      <c r="G59" s="110"/>
      <c r="H59" s="110"/>
      <c r="I59" s="110"/>
      <c r="J59" s="110"/>
      <c r="K59" s="110"/>
      <c r="O59" s="81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</row>
    <row r="60" spans="1:15" ht="44.25" customHeight="1" thickTop="1" thickBot="1" x14ac:dyDescent="0.3">
      <c r="B60" s="76" t="s">
        <v>16</v>
      </c>
      <c r="C60" s="63">
        <f>MoyennesAnnee1!H3</f>
        <v>11.200000286102295</v>
      </c>
      <c r="O60" s="109"/>
    </row>
    <row r="61" spans="1:15" ht="44.25" customHeight="1" thickTop="1" thickBot="1" x14ac:dyDescent="0.3">
      <c r="B61" s="62" t="s">
        <v>21</v>
      </c>
      <c r="C61" s="63">
        <f>MoyennesAnnee1!H4</f>
        <v>14.912036895751953</v>
      </c>
      <c r="O61" s="109"/>
    </row>
    <row r="62" spans="1:15" ht="14.25" customHeight="1" thickTop="1" x14ac:dyDescent="0.25"/>
  </sheetData>
  <mergeCells count="13">
    <mergeCell ref="C2:N3"/>
    <mergeCell ref="B29:B37"/>
    <mergeCell ref="O29:O37"/>
    <mergeCell ref="B38:B47"/>
    <mergeCell ref="O38:O47"/>
    <mergeCell ref="B48:B55"/>
    <mergeCell ref="O48:O55"/>
    <mergeCell ref="B8:B13"/>
    <mergeCell ref="O8:O13"/>
    <mergeCell ref="B14:B18"/>
    <mergeCell ref="O14:O18"/>
    <mergeCell ref="B19:B25"/>
    <mergeCell ref="O19:O25"/>
  </mergeCells>
  <conditionalFormatting sqref="C59:C61">
    <cfRule type="cellIs" dxfId="20" priority="7" operator="greaterThan">
      <formula>10</formula>
    </cfRule>
    <cfRule type="cellIs" dxfId="19" priority="8" operator="between">
      <formula>8</formula>
      <formula>10</formula>
    </cfRule>
    <cfRule type="cellIs" dxfId="18" priority="9" operator="lessThan">
      <formula>8</formula>
    </cfRule>
  </conditionalFormatting>
  <conditionalFormatting sqref="O8 O14 O19">
    <cfRule type="cellIs" dxfId="17" priority="4" operator="greaterThan">
      <formula>10</formula>
    </cfRule>
    <cfRule type="cellIs" dxfId="16" priority="5" operator="between">
      <formula>8</formula>
      <formula>10</formula>
    </cfRule>
    <cfRule type="cellIs" dxfId="15" priority="6" operator="lessThan">
      <formula>8</formula>
    </cfRule>
  </conditionalFormatting>
  <conditionalFormatting sqref="O29 O48 O38">
    <cfRule type="cellIs" dxfId="14" priority="1" operator="greaterThan">
      <formula>10</formula>
    </cfRule>
    <cfRule type="cellIs" dxfId="13" priority="2" operator="between">
      <formula>8</formula>
      <formula>10</formula>
    </cfRule>
    <cfRule type="cellIs" dxfId="12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anneeVR">
          <controlPr defaultSize="0" autoLine="0" r:id="rId7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6" name="anneeV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I4" sqref="I4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82">
        <f>MoyennesAnnee1!B2</f>
        <v>10.974359512329102</v>
      </c>
      <c r="J3" s="78" t="s">
        <v>9</v>
      </c>
    </row>
    <row r="4" spans="9:10" ht="57" customHeight="1" x14ac:dyDescent="0.25">
      <c r="I4" s="82">
        <f>MoyennesAnnee1!B3</f>
        <v>11.733333587646484</v>
      </c>
      <c r="J4" s="79" t="s">
        <v>16</v>
      </c>
    </row>
    <row r="5" spans="9:10" ht="57" customHeight="1" x14ac:dyDescent="0.25">
      <c r="I5" s="82">
        <f>MoyennesAnnee1!B4</f>
        <v>15.074073791503906</v>
      </c>
      <c r="J5" s="77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82">
        <f>MoyennesAnnee1!E2</f>
        <v>14.75</v>
      </c>
      <c r="J8" s="78" t="s">
        <v>9</v>
      </c>
    </row>
    <row r="9" spans="9:10" ht="57" customHeight="1" x14ac:dyDescent="0.25">
      <c r="I9" s="82">
        <f>MoyennesAnnee1!E3</f>
        <v>10.666666984558105</v>
      </c>
      <c r="J9" s="79" t="s">
        <v>16</v>
      </c>
    </row>
    <row r="10" spans="9:10" ht="57" customHeight="1" x14ac:dyDescent="0.25">
      <c r="I10" s="82">
        <f>MoyennesAnnee1!E4</f>
        <v>14.75</v>
      </c>
      <c r="J10" s="77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82">
        <f>MoyennesAnnee1!H2</f>
        <v>12.862179756164551</v>
      </c>
      <c r="J13" s="78" t="s">
        <v>9</v>
      </c>
    </row>
    <row r="14" spans="9:10" ht="57" customHeight="1" x14ac:dyDescent="0.25">
      <c r="I14" s="82">
        <f>MoyennesAnnee1!H3</f>
        <v>11.200000286102295</v>
      </c>
      <c r="J14" s="79" t="s">
        <v>16</v>
      </c>
    </row>
    <row r="15" spans="9:10" ht="57" customHeight="1" x14ac:dyDescent="0.25">
      <c r="I15" s="82">
        <f>MoyennesAnnee1!H4</f>
        <v>14.912036895751953</v>
      </c>
      <c r="J15" s="77" t="s">
        <v>21</v>
      </c>
    </row>
    <row r="16" spans="9:10" ht="28.5" customHeight="1" x14ac:dyDescent="0.25">
      <c r="I16" s="83" t="s">
        <v>57</v>
      </c>
      <c r="J16" s="84">
        <f>NotesSemestre1!B21+NotesSemestre2!B30</f>
        <v>0</v>
      </c>
    </row>
    <row r="17" spans="9:10" ht="60" customHeight="1" x14ac:dyDescent="0.25">
      <c r="I17" s="125" t="s">
        <v>50</v>
      </c>
      <c r="J17" s="125"/>
    </row>
  </sheetData>
  <mergeCells count="1">
    <mergeCell ref="I17:J17"/>
  </mergeCells>
  <conditionalFormatting sqref="I3:I5">
    <cfRule type="cellIs" dxfId="11" priority="7" operator="greaterThan">
      <formula>10</formula>
    </cfRule>
    <cfRule type="cellIs" dxfId="10" priority="8" operator="between">
      <formula>8</formula>
      <formula>10</formula>
    </cfRule>
    <cfRule type="cellIs" dxfId="9" priority="9" operator="lessThan">
      <formula>8</formula>
    </cfRule>
  </conditionalFormatting>
  <conditionalFormatting sqref="I8:I10">
    <cfRule type="cellIs" dxfId="8" priority="4" operator="greaterThan">
      <formula>10</formula>
    </cfRule>
    <cfRule type="cellIs" dxfId="7" priority="5" operator="between">
      <formula>8</formula>
      <formula>10</formula>
    </cfRule>
    <cfRule type="cellIs" dxfId="6" priority="6" operator="lessThan">
      <formula>8</formula>
    </cfRule>
  </conditionalFormatting>
  <conditionalFormatting sqref="I13:I15">
    <cfRule type="cellIs" dxfId="5" priority="1" operator="greaterThan">
      <formula>10</formula>
    </cfRule>
    <cfRule type="cellIs" dxfId="4" priority="2" operator="between">
      <formula>8</formula>
      <formula>10</formula>
    </cfRule>
    <cfRule type="cellIs" dxfId="3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B16" sqref="B16:C16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8" t="s">
        <v>9</v>
      </c>
      <c r="C3" s="82">
        <f>MoyennesAnnee1!B2</f>
        <v>10.974359512329102</v>
      </c>
    </row>
    <row r="4" spans="2:3" ht="48" customHeight="1" x14ac:dyDescent="0.25">
      <c r="B4" s="79" t="s">
        <v>16</v>
      </c>
      <c r="C4" s="82">
        <f>MoyennesAnnee1!B3</f>
        <v>11.733333587646484</v>
      </c>
    </row>
    <row r="5" spans="2:3" ht="48" customHeight="1" x14ac:dyDescent="0.25">
      <c r="B5" s="77" t="s">
        <v>21</v>
      </c>
      <c r="C5" s="82">
        <f>MoyennesAnnee1!B4</f>
        <v>15.074073791503906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8" t="s">
        <v>9</v>
      </c>
      <c r="C8" s="82">
        <f>MoyennesAnnee1!E2</f>
        <v>14.75</v>
      </c>
    </row>
    <row r="9" spans="2:3" ht="48" customHeight="1" x14ac:dyDescent="0.25">
      <c r="B9" s="79" t="s">
        <v>16</v>
      </c>
      <c r="C9" s="82">
        <f>MoyennesAnnee1!E3</f>
        <v>10.666666984558105</v>
      </c>
    </row>
    <row r="10" spans="2:3" ht="48" customHeight="1" x14ac:dyDescent="0.25">
      <c r="B10" s="77" t="s">
        <v>21</v>
      </c>
      <c r="C10" s="82">
        <f>MoyennesAnnee1!E4</f>
        <v>14.75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8" t="s">
        <v>9</v>
      </c>
      <c r="C13" s="82">
        <f>MoyennesAnnee1!H2</f>
        <v>12.862179756164551</v>
      </c>
    </row>
    <row r="14" spans="2:3" ht="48" customHeight="1" x14ac:dyDescent="0.25">
      <c r="B14" s="79" t="s">
        <v>16</v>
      </c>
      <c r="C14" s="82">
        <f>MoyennesAnnee1!H3</f>
        <v>11.200000286102295</v>
      </c>
    </row>
    <row r="15" spans="2:3" ht="48" customHeight="1" x14ac:dyDescent="0.25">
      <c r="B15" s="77" t="s">
        <v>21</v>
      </c>
      <c r="C15" s="82">
        <f>MoyennesAnnee1!H4</f>
        <v>14.912036895751953</v>
      </c>
    </row>
    <row r="16" spans="2:3" ht="50.25" customHeight="1" x14ac:dyDescent="0.25">
      <c r="B16" s="126" t="s">
        <v>55</v>
      </c>
      <c r="C16" s="127"/>
    </row>
  </sheetData>
  <mergeCells count="1">
    <mergeCell ref="B16:C16"/>
  </mergeCells>
  <conditionalFormatting sqref="C3:C5 C8:C10 C13:C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D11" sqref="D11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28" t="s">
        <v>6</v>
      </c>
      <c r="B1" s="128"/>
      <c r="C1" s="128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6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106">
        <f t="shared" ref="D3:D19" si="0">IF(COUNT(E3:L3)&gt;0,AVERAGE(E3:L3),"")</f>
        <v>19</v>
      </c>
      <c r="F3">
        <v>19</v>
      </c>
    </row>
    <row r="4" spans="1:12" x14ac:dyDescent="0.25">
      <c r="A4" s="15"/>
      <c r="B4" s="9" t="s">
        <v>12</v>
      </c>
      <c r="C4" s="11">
        <v>20</v>
      </c>
      <c r="D4" s="106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106">
        <f t="shared" si="0"/>
        <v>10.666666666666666</v>
      </c>
      <c r="E5">
        <v>12</v>
      </c>
      <c r="F5">
        <v>18</v>
      </c>
      <c r="H5">
        <v>2</v>
      </c>
    </row>
    <row r="6" spans="1:12" x14ac:dyDescent="0.25">
      <c r="A6" s="15"/>
      <c r="B6" s="9" t="s">
        <v>14</v>
      </c>
      <c r="C6" s="11">
        <v>30</v>
      </c>
      <c r="D6" s="106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106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6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106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106">
        <f t="shared" si="0"/>
        <v>12</v>
      </c>
      <c r="E10">
        <v>12</v>
      </c>
    </row>
    <row r="11" spans="1:12" x14ac:dyDescent="0.25">
      <c r="A11" s="16"/>
      <c r="B11" s="3" t="s">
        <v>13</v>
      </c>
      <c r="C11" s="7">
        <v>5</v>
      </c>
      <c r="D11" s="106">
        <f t="shared" si="0"/>
        <v>10.666666666666666</v>
      </c>
      <c r="E11">
        <v>12</v>
      </c>
      <c r="F11">
        <v>18</v>
      </c>
      <c r="H11">
        <v>2</v>
      </c>
    </row>
    <row r="12" spans="1:12" ht="30.75" thickBot="1" x14ac:dyDescent="0.3">
      <c r="A12" s="46"/>
      <c r="B12" s="47" t="s">
        <v>20</v>
      </c>
      <c r="C12" s="48">
        <v>40</v>
      </c>
      <c r="D12" s="106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6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106">
        <f t="shared" si="0"/>
        <v>20</v>
      </c>
      <c r="E14">
        <v>20</v>
      </c>
    </row>
    <row r="15" spans="1:12" ht="30" x14ac:dyDescent="0.25">
      <c r="A15" s="18"/>
      <c r="B15" s="5" t="s">
        <v>24</v>
      </c>
      <c r="C15" s="8">
        <v>25</v>
      </c>
      <c r="D15" s="106">
        <f t="shared" si="0"/>
        <v>13</v>
      </c>
      <c r="E15">
        <v>13</v>
      </c>
    </row>
    <row r="16" spans="1:12" x14ac:dyDescent="0.25">
      <c r="A16" s="18"/>
      <c r="B16" s="3" t="s">
        <v>13</v>
      </c>
      <c r="C16" s="8">
        <v>5</v>
      </c>
      <c r="D16" s="106">
        <f t="shared" si="0"/>
        <v>10.666666666666666</v>
      </c>
      <c r="E16">
        <v>12</v>
      </c>
      <c r="F16">
        <v>18</v>
      </c>
      <c r="H16">
        <v>2</v>
      </c>
    </row>
    <row r="17" spans="1:4" x14ac:dyDescent="0.25">
      <c r="A17" s="18"/>
      <c r="B17" s="5" t="s">
        <v>25</v>
      </c>
      <c r="C17" s="8">
        <v>15</v>
      </c>
      <c r="D17" s="106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106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106" t="str">
        <f t="shared" si="0"/>
        <v/>
      </c>
    </row>
    <row r="20" spans="1:4" ht="15.75" thickTop="1" x14ac:dyDescent="0.25"/>
    <row r="21" spans="1:4" x14ac:dyDescent="0.25">
      <c r="A21" s="80" t="s">
        <v>56</v>
      </c>
      <c r="B21" s="2">
        <f>COUNTIF(E2:L19,"=ABI")</f>
        <v>0</v>
      </c>
    </row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E34" sqref="E34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28" t="s">
        <v>28</v>
      </c>
      <c r="B1" s="128"/>
      <c r="C1" s="128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6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106">
        <f t="shared" ref="D3:D28" si="0">IF(COUNT(E3:L3)&gt;0,AVERAGE(E3:L3),"")</f>
        <v>19</v>
      </c>
      <c r="E3">
        <v>19</v>
      </c>
    </row>
    <row r="4" spans="1:12" x14ac:dyDescent="0.25">
      <c r="A4" s="15"/>
      <c r="B4" s="10" t="s">
        <v>31</v>
      </c>
      <c r="C4" s="13">
        <v>15</v>
      </c>
      <c r="D4" s="106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106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106" t="str">
        <f>IF(COUNT(E6:L6)&gt;0,AVERAGE(E6:L6),"")</f>
        <v/>
      </c>
    </row>
    <row r="7" spans="1:12" x14ac:dyDescent="0.25">
      <c r="A7" s="15"/>
      <c r="B7" s="10" t="s">
        <v>34</v>
      </c>
      <c r="C7" s="13">
        <v>10</v>
      </c>
      <c r="D7" s="106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106">
        <f t="shared" si="0"/>
        <v>2</v>
      </c>
      <c r="E8">
        <v>2</v>
      </c>
    </row>
    <row r="9" spans="1:12" x14ac:dyDescent="0.25">
      <c r="A9" s="15"/>
      <c r="B9" s="4" t="s">
        <v>36</v>
      </c>
      <c r="C9" s="13">
        <v>20</v>
      </c>
      <c r="D9" s="106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106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6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106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106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106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106" t="str">
        <f t="shared" si="0"/>
        <v/>
      </c>
    </row>
    <row r="16" spans="1:12" x14ac:dyDescent="0.25">
      <c r="A16" s="17"/>
      <c r="B16" s="14" t="s">
        <v>42</v>
      </c>
      <c r="C16" s="24">
        <v>10</v>
      </c>
      <c r="D16" s="106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106">
        <f t="shared" si="0"/>
        <v>15</v>
      </c>
      <c r="E17">
        <v>15</v>
      </c>
    </row>
    <row r="18" spans="1:5" x14ac:dyDescent="0.25">
      <c r="A18" s="17"/>
      <c r="B18" s="4" t="s">
        <v>35</v>
      </c>
      <c r="C18" s="24">
        <v>5</v>
      </c>
      <c r="D18" s="106">
        <f t="shared" si="0"/>
        <v>2</v>
      </c>
      <c r="E18">
        <v>2</v>
      </c>
    </row>
    <row r="19" spans="1:5" x14ac:dyDescent="0.25">
      <c r="A19" s="17"/>
      <c r="B19" s="4" t="s">
        <v>36</v>
      </c>
      <c r="C19" s="24">
        <v>10</v>
      </c>
      <c r="D19" s="106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106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6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106">
        <f t="shared" si="0"/>
        <v>19</v>
      </c>
      <c r="E22">
        <v>19</v>
      </c>
    </row>
    <row r="23" spans="1:5" x14ac:dyDescent="0.25">
      <c r="A23" s="18"/>
      <c r="B23" s="5" t="s">
        <v>46</v>
      </c>
      <c r="C23" s="25">
        <v>25</v>
      </c>
      <c r="D23" s="106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106" t="str">
        <f t="shared" si="0"/>
        <v/>
      </c>
    </row>
    <row r="25" spans="1:5" x14ac:dyDescent="0.25">
      <c r="A25" s="18"/>
      <c r="B25" s="12" t="s">
        <v>35</v>
      </c>
      <c r="C25" s="25">
        <v>5</v>
      </c>
      <c r="D25" s="106">
        <f t="shared" si="0"/>
        <v>2</v>
      </c>
      <c r="E25">
        <v>2</v>
      </c>
    </row>
    <row r="26" spans="1:5" x14ac:dyDescent="0.25">
      <c r="A26" s="18"/>
      <c r="B26" s="5" t="s">
        <v>47</v>
      </c>
      <c r="C26" s="25">
        <v>10</v>
      </c>
      <c r="D26" s="106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106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106" t="str">
        <f t="shared" si="0"/>
        <v/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12"/>
  <sheetViews>
    <sheetView workbookViewId="0">
      <selection activeCell="E2" sqref="E2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10.974359512329102</v>
      </c>
      <c r="D2" s="55" t="s">
        <v>60</v>
      </c>
      <c r="E2" s="51" cm="1">
        <f t="array" ref="E2">IF(COUNT(NotesSemestre2!E2:L10)&gt;0,moyenneCoef("NotesSemestre2", "D2:D10"),"")</f>
        <v>14.75</v>
      </c>
      <c r="G2" s="55" t="s">
        <v>60</v>
      </c>
      <c r="H2" s="51">
        <f>IF(COUNT(B2,E2)&gt;0,AVERAGE(B2,E2),"")</f>
        <v>12.862179756164551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11.733333587646484</v>
      </c>
      <c r="D3" s="57" t="s">
        <v>59</v>
      </c>
      <c r="E3" s="51" cm="1">
        <f t="array" ref="E3">IF(COUNT(NotesSemestre2!E11:L20)&gt;0,moyenneCoef("NotesSemestre2", "D11:D20"),"")</f>
        <v>10.666666984558105</v>
      </c>
      <c r="G3" s="57" t="s">
        <v>59</v>
      </c>
      <c r="H3" s="51">
        <f>IF(COUNT(B3,E3)&gt;0,AVERAGE(B3,E3),"")</f>
        <v>11.200000286102295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15.074073791503906</v>
      </c>
      <c r="D4" s="58" t="s">
        <v>58</v>
      </c>
      <c r="E4" s="51" cm="1">
        <f t="array" ref="E4">IF(COUNT(NotesSemestre2!E21:L28)&gt;0,moyenneCoef("NotesSemestre2", "D21:D28"),"")</f>
        <v>14.75</v>
      </c>
      <c r="G4" s="58" t="s">
        <v>58</v>
      </c>
      <c r="H4" s="51">
        <f>IF(COUNT(B4,E4)&gt;0,AVERAGE(B4,E4),"")</f>
        <v>14.912036895751953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2024-12-18T14:15:49Z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