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154EF4AE-9441-4317-A54B-B99E7FD340FD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resumeA1" sheetId="17" r:id="rId1"/>
    <sheet name="anneeRefuse" sheetId="13" r:id="rId2"/>
    <sheet name="anneeValide" sheetId="12" r:id="rId3"/>
    <sheet name="Semestres" sheetId="10" r:id="rId4"/>
    <sheet name="NotesSemestre1" sheetId="7" r:id="rId5"/>
    <sheet name="NotesSemestre2" sheetId="8" r:id="rId6"/>
    <sheet name="MoyennesAnnee1" sheetId="11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" i="8" l="1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29" i="17"/>
  <c r="E9" i="17"/>
  <c r="E10" i="17"/>
  <c r="E11" i="17"/>
  <c r="E12" i="17"/>
  <c r="E13" i="17"/>
  <c r="E14" i="17"/>
  <c r="E15" i="17"/>
  <c r="E17" i="17"/>
  <c r="E18" i="17"/>
  <c r="E19" i="17"/>
  <c r="E22" i="17"/>
  <c r="E23" i="17"/>
  <c r="E24" i="17"/>
  <c r="E25" i="17"/>
  <c r="E8" i="17"/>
  <c r="D3" i="7" l="1"/>
  <c r="D4" i="7"/>
  <c r="D5" i="7"/>
  <c r="D6" i="7"/>
  <c r="D7" i="7"/>
  <c r="D8" i="7"/>
  <c r="D9" i="7"/>
  <c r="D10" i="7"/>
  <c r="E16" i="17" s="1"/>
  <c r="D11" i="7"/>
  <c r="D12" i="7"/>
  <c r="D13" i="7"/>
  <c r="D14" i="7"/>
  <c r="E20" i="17" s="1"/>
  <c r="D15" i="7"/>
  <c r="E21" i="17" s="1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E3" i="11" a="1"/>
  <c r="E2" i="11" a="1"/>
  <c r="E4" i="11" a="1"/>
  <c r="B2" i="11" a="1"/>
  <c r="B3" i="11" a="1"/>
  <c r="B4" i="11" a="1"/>
  <c r="E3" i="11" l="1"/>
  <c r="O38" i="17" s="1"/>
  <c r="B2" i="11"/>
  <c r="O8" i="17" s="1"/>
  <c r="B3" i="11"/>
  <c r="B4" i="11"/>
  <c r="O19" i="17" s="1"/>
  <c r="E2" i="11"/>
  <c r="O29" i="17" s="1"/>
  <c r="E4" i="11"/>
  <c r="O48" i="17" s="1"/>
  <c r="H4" i="13" l="1"/>
  <c r="O14" i="17"/>
  <c r="C10" i="12"/>
  <c r="H10" i="13"/>
  <c r="C8" i="12"/>
  <c r="H8" i="13"/>
  <c r="C5" i="12"/>
  <c r="H5" i="13"/>
  <c r="C3" i="12"/>
  <c r="H3" i="13"/>
  <c r="C9" i="12"/>
  <c r="H9" i="13"/>
  <c r="H3" i="11"/>
  <c r="C60" i="17" s="1"/>
  <c r="F59" i="17" s="1"/>
  <c r="C4" i="12"/>
  <c r="H4" i="11"/>
  <c r="C61" i="17" s="1"/>
  <c r="H2" i="11"/>
  <c r="C59" i="17" s="1"/>
  <c r="C13" i="12" l="1"/>
  <c r="H13" i="13"/>
  <c r="C14" i="12"/>
  <c r="H14" i="13"/>
  <c r="C15" i="12"/>
  <c r="H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<sst xmlns="http://schemas.openxmlformats.org/spreadsheetml/2006/main" count="205" uniqueCount="58">
  <si>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</si>
  <si>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</si>
  <si>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</si>
  <si>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</si>
  <si>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</si>
  <si>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</si>
  <si>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</si>
  <si>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</si>
  <si>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</si>
  <si>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</si>
  <si>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</si>
  <si>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</si>
  <si>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</si>
  <si>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</si>
  <si>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</si>
  <si>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</si>
  <si>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</si>
  <si>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</si>
  <si>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</si>
  <si>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</si>
  <si>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</si>
  <si>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</si>
  <si>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</si>
  <si>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</si>
  <si>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</si>
  <si>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</si>
  <si>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</si>
  <si>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</si>
  <si>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</si>
  <si>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</si>
  <si>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</si>
  <si>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</si>
  <si>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</si>
  <si>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</si>
  <si>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</si>
  <si>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</si>
  <si>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</si>
  <si>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</si>
  <si>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</si>
  <si>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</si>
  <si>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</si>
  <si>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</si>
  <si>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</si>
  <si>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</si>
  <si>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</si>
  <si>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</si>
  <si>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</si>
  <si>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</si>
  <si>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</si>
  <si>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</si>
  <si>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</si>
  <si>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</si>
  <si>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</si>
  <si>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</si>
  <si>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</si>
  <si>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</si>
  <si>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Passage a l'année suivante</t>
  </si>
  <si>
    <t>Nb ABI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</si>
</sst>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double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9" xfId="0" applyBorder="1"/>
    <xf numFmtId="0" fontId="2" fillId="5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vertical="center" wrapText="1"/>
    </xf>
    <xf numFmtId="0" fontId="0" fillId="0" borderId="28" xfId="0" applyBorder="1"/>
    <xf numFmtId="2" fontId="0" fillId="0" borderId="2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18" xfId="0" applyFont="1" applyFill="1" applyBorder="1" applyAlignment="1">
      <alignment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vertical="center"/>
    </xf>
    <xf numFmtId="0" fontId="7" fillId="8" borderId="25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vertical="center"/>
    </xf>
    <xf numFmtId="0" fontId="7" fillId="8" borderId="27" xfId="0" applyFont="1" applyFill="1" applyBorder="1" applyAlignment="1">
      <alignment horizontal="center" vertical="center"/>
    </xf>
    <xf numFmtId="0" fontId="7" fillId="8" borderId="21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25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>
      <alignment vertical="center" wrapText="1"/>
    </xf>
    <xf numFmtId="0" fontId="7" fillId="9" borderId="27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25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vertical="center" wrapText="1"/>
    </xf>
    <xf numFmtId="0" fontId="1" fillId="10" borderId="2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6" fillId="8" borderId="17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8" borderId="13" xfId="0" applyFont="1" applyFill="1" applyBorder="1" applyAlignment="1">
      <alignment horizontal="center" vertical="center" wrapText="1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0" fontId="6" fillId="9" borderId="20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0" fontId="6" fillId="9" borderId="13" xfId="0" applyFont="1" applyFill="1" applyBorder="1" applyAlignment="1">
      <alignment horizontal="center" vertical="center" wrapText="1"/>
    </xf>
    <xf numFmtId="0" fontId="2" fillId="10" borderId="20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13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0" xfId="0" applyFont="1" applyFill="1" applyBorder="1" applyAlignment="1">
      <alignment vertical="center" wrapText="1"/>
    </xf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27854D"/>
      <color rgb="FFDBC01F"/>
      <color rgb="FF655939"/>
      <color rgb="FFF6E5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1508760</xdr:colOff>
          <xdr:row>3</xdr:row>
          <xdr:rowOff>83820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1228726</xdr:colOff>
      <xdr:row>0</xdr:row>
      <xdr:rowOff>28575</xdr:rowOff>
    </xdr:from>
    <xdr:to>
      <xdr:col>16</xdr:col>
      <xdr:colOff>942976</xdr:colOff>
      <xdr:row>5</xdr:row>
      <xdr:rowOff>34660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25701" y="28575"/>
          <a:ext cx="2438400" cy="910960"/>
        </a:xfrm>
        <a:prstGeom prst="rect">
          <a:avLst/>
        </a:prstGeom>
      </xdr:spPr>
    </xdr:pic>
    <xdr:clientData/>
  </xdr:twoCellAnchor>
  <xdr:twoCellAnchor editAs="oneCell">
    <xdr:from>
      <xdr:col>15</xdr:col>
      <xdr:colOff>2257424</xdr:colOff>
      <xdr:row>8</xdr:row>
      <xdr:rowOff>114300</xdr:rowOff>
    </xdr:from>
    <xdr:to>
      <xdr:col>16</xdr:col>
      <xdr:colOff>1028699</xdr:colOff>
      <xdr:row>16</xdr:row>
      <xdr:rowOff>161925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399" y="1657350"/>
          <a:ext cx="1495425" cy="1495425"/>
        </a:xfrm>
        <a:prstGeom prst="rect">
          <a:avLst/>
        </a:prstGeom>
      </xdr:spPr>
    </xdr:pic>
    <xdr:clientData/>
  </xdr:twoCellAnchor>
  <xdr:twoCellAnchor editAs="oneCell">
    <xdr:from>
      <xdr:col>15</xdr:col>
      <xdr:colOff>1743076</xdr:colOff>
      <xdr:row>4</xdr:row>
      <xdr:rowOff>47626</xdr:rowOff>
    </xdr:from>
    <xdr:to>
      <xdr:col>16</xdr:col>
      <xdr:colOff>714376</xdr:colOff>
      <xdr:row>8</xdr:row>
      <xdr:rowOff>55210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40051" y="771526"/>
          <a:ext cx="1695450" cy="8267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62</xdr:row>
          <xdr:rowOff>38100</xdr:rowOff>
        </xdr:from>
        <xdr:to>
          <xdr:col>1</xdr:col>
          <xdr:colOff>2286000</xdr:colOff>
          <xdr:row>65</xdr:row>
          <xdr:rowOff>0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1737611</xdr:colOff>
      <xdr:row>15</xdr:row>
      <xdr:rowOff>528484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077095" cy="7497097"/>
        </a:xfrm>
        <a:prstGeom prst="rect">
          <a:avLst/>
        </a:prstGeom>
      </xdr:spPr>
    </xdr:pic>
    <xdr:clientData/>
  </xdr:twoCellAnchor>
  <xdr:twoCellAnchor>
    <xdr:from>
      <xdr:col>2</xdr:col>
      <xdr:colOff>1438275</xdr:colOff>
      <xdr:row>1</xdr:row>
      <xdr:rowOff>190499</xdr:rowOff>
    </xdr:from>
    <xdr:to>
      <xdr:col>6</xdr:col>
      <xdr:colOff>1666875</xdr:colOff>
      <xdr:row>5</xdr:row>
      <xdr:rowOff>95249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72150" y="390524"/>
          <a:ext cx="7924800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227541</xdr:colOff>
      <xdr:row>0</xdr:row>
      <xdr:rowOff>0</xdr:rowOff>
    </xdr:from>
    <xdr:to>
      <xdr:col>10</xdr:col>
      <xdr:colOff>1224492</xdr:colOff>
      <xdr:row>16</xdr:row>
      <xdr:rowOff>212421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3766" y="0"/>
          <a:ext cx="14398626" cy="7856105"/>
        </a:xfrm>
        <a:prstGeom prst="rect">
          <a:avLst/>
        </a:prstGeom>
      </xdr:spPr>
    </xdr:pic>
    <xdr:clientData/>
  </xdr:twoCellAnchor>
  <xdr:twoCellAnchor>
    <xdr:from>
      <xdr:col>3</xdr:col>
      <xdr:colOff>239182</xdr:colOff>
      <xdr:row>1</xdr:row>
      <xdr:rowOff>35983</xdr:rowOff>
    </xdr:from>
    <xdr:to>
      <xdr:col>7</xdr:col>
      <xdr:colOff>258234</xdr:colOff>
      <xdr:row>4</xdr:row>
      <xdr:rowOff>178858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324349" y="184150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002060"/>
  </sheetPr>
  <dimension ref="B6:O62"/>
  <sheetViews>
    <sheetView tabSelected="1" topLeftCell="A44" zoomScale="85" zoomScaleNormal="85" workbookViewId="0">
      <selection activeCell="I60" sqref="I60"/>
    </sheetView>
  </sheetViews>
  <sheetFormatPr baseColWidth="10" defaultColWidth="40.88671875" defaultRowHeight="14.25" customHeight="1" x14ac:dyDescent="0.3"/>
  <cols>
    <col min="1" max="1" width="3.6640625" customWidth="1"/>
    <col min="2" max="3" width="40.6640625" customWidth="1"/>
    <col min="4" max="4" width="10.5546875" customWidth="1"/>
    <col min="5" max="5" width="11.109375" customWidth="1"/>
    <col min="6" max="12" width="6.5546875" customWidth="1"/>
    <col min="13" max="13" width="7.88671875" customWidth="1"/>
    <col min="14" max="14" width="6.88671875" customWidth="1"/>
  </cols>
  <sheetData>
    <row r="6" spans="2:15" ht="21.75" customHeight="1" x14ac:dyDescent="0.45">
      <c r="B6" s="60" t="s">
        <v>51</v>
      </c>
    </row>
    <row r="7" spans="2:15" ht="14.25" customHeight="1" thickBot="1" x14ac:dyDescent="0.35">
      <c r="E7" s="19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1" t="s">
        <v>52</v>
      </c>
    </row>
    <row r="8" spans="2:15" ht="14.25" customHeight="1" thickTop="1" x14ac:dyDescent="0.3">
      <c r="B8" s="95" t="s">
        <v>9</v>
      </c>
      <c r="C8" s="69" t="s">
        <v>10</v>
      </c>
      <c r="D8" s="70">
        <v>15</v>
      </c>
      <c r="E8" s="21" t="str">
        <f>IF(COUNT(NotesSemestre1!E2:L2)&gt;0,NotesSemestre1!D2,"")</f>
        <v/>
      </c>
      <c r="F8" s="21" t="str">
        <f>IF(NotesSemestre1!E2&lt;&gt;"",NotesSemestre1!E2,"")</f>
        <v/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98">
        <f>MoyennesAnnee1!B2</f>
        <v>9.3076925277709961</v>
      </c>
    </row>
    <row r="9" spans="2:15" ht="14.25" customHeight="1" x14ac:dyDescent="0.3">
      <c r="B9" s="96"/>
      <c r="C9" s="71" t="s">
        <v>11</v>
      </c>
      <c r="D9" s="72">
        <v>20</v>
      </c>
      <c r="E9" s="21">
        <f>IF(COUNT(NotesSemestre1!E3:L3)&gt;0,NotesSemestre1!D3,"")</f>
        <v>15</v>
      </c>
      <c r="F9" s="21">
        <f>IF(NotesSemestre1!E3&lt;&gt;"",NotesSemestre1!E3,"")</f>
        <v>13</v>
      </c>
      <c r="G9" s="21">
        <f>IF(NotesSemestre1!F3&lt;&gt;"",NotesSemestre1!F3,"")</f>
        <v>19</v>
      </c>
      <c r="H9" s="21">
        <f>IF(NotesSemestre1!G3&lt;&gt;"",NotesSemestre1!G3,"")</f>
        <v>13</v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99"/>
    </row>
    <row r="10" spans="2:15" ht="14.25" customHeight="1" x14ac:dyDescent="0.3">
      <c r="B10" s="96"/>
      <c r="C10" s="71" t="s">
        <v>12</v>
      </c>
      <c r="D10" s="72">
        <v>20</v>
      </c>
      <c r="E10" s="21" t="str">
        <f>IF(COUNT(NotesSemestre1!E4:L4)&gt;0,NotesSemestre1!D4,"")</f>
        <v/>
      </c>
      <c r="F10" s="21" t="str">
        <f>IF(NotesSemestre1!E4&lt;&gt;"",NotesSemestre1!E4,"")</f>
        <v/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99"/>
    </row>
    <row r="11" spans="2:15" ht="14.25" customHeight="1" x14ac:dyDescent="0.3">
      <c r="B11" s="96"/>
      <c r="C11" s="3" t="s">
        <v>13</v>
      </c>
      <c r="D11" s="3">
        <v>5</v>
      </c>
      <c r="E11" s="21">
        <f>IF(COUNT(NotesSemestre1!E5:L5)&gt;0,NotesSemestre1!D5,"")</f>
        <v>5</v>
      </c>
      <c r="F11" s="21">
        <f>IF(NotesSemestre1!E5&lt;&gt;"",NotesSemestre1!E5,"")</f>
        <v>5</v>
      </c>
      <c r="G11" s="21" t="str">
        <f>IF(NotesSemestre1!F5&lt;&gt;"",NotesSemestre1!F5,"")</f>
        <v/>
      </c>
      <c r="H11" s="21" t="str">
        <f>IF(NotesSemestre1!G5&lt;&gt;"",NotesSemestre1!G5,"")</f>
        <v/>
      </c>
      <c r="I11" s="21" t="str">
        <f>IF(NotesSemestre1!H5&lt;&gt;"",NotesSemestre1!H5,"")</f>
        <v/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99"/>
    </row>
    <row r="12" spans="2:15" ht="14.25" customHeight="1" x14ac:dyDescent="0.3">
      <c r="B12" s="96"/>
      <c r="C12" s="71" t="s">
        <v>14</v>
      </c>
      <c r="D12" s="72">
        <v>30</v>
      </c>
      <c r="E12" s="21">
        <f>IF(COUNT(NotesSemestre1!E6:L6)&gt;0,NotesSemestre1!D6,"")</f>
        <v>6</v>
      </c>
      <c r="F12" s="21">
        <f>IF(NotesSemestre1!E6&lt;&gt;"",NotesSemestre1!E6,"")</f>
        <v>6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99"/>
    </row>
    <row r="13" spans="2:15" ht="14.25" customHeight="1" thickBot="1" x14ac:dyDescent="0.35">
      <c r="B13" s="97"/>
      <c r="C13" s="73" t="s">
        <v>15</v>
      </c>
      <c r="D13" s="74">
        <v>10</v>
      </c>
      <c r="E13" s="68">
        <f>IF(COUNT(NotesSemestre1!E7:L7)&gt;0,NotesSemestre1!D7,"")</f>
        <v>10</v>
      </c>
      <c r="F13" s="21">
        <f>IF(NotesSemestre1!E7&lt;&gt;"",NotesSemestre1!E7,"")</f>
        <v>10</v>
      </c>
      <c r="G13" s="21" t="str">
        <f>IF(NotesSemestre1!F7&lt;&gt;"",NotesSemestre1!F7,"")</f>
        <v/>
      </c>
      <c r="H13" s="21" t="str">
        <f>IF(NotesSemestre1!G7&lt;&gt;"",NotesSemestre1!G7,"")</f>
        <v/>
      </c>
      <c r="I13" s="21" t="str">
        <f>IF(NotesSemestre1!H7&lt;&gt;"",NotesSemestre1!H7,"")</f>
        <v/>
      </c>
      <c r="J13" s="21" t="str">
        <f>IF(NotesSemestre1!I7&lt;&gt;"",NotesSemestre1!I7,"")</f>
        <v/>
      </c>
      <c r="K13" s="21" t="str">
        <f>IF(NotesSemestre1!J7&lt;&gt;"",NotesSemestre1!J7,"")</f>
        <v/>
      </c>
      <c r="L13" s="21" t="str">
        <f>IF(NotesSemestre1!K7&lt;&gt;"",NotesSemestre1!K7,"")</f>
        <v/>
      </c>
      <c r="M13" s="21" t="str">
        <f>IF(NotesSemestre1!L7&lt;&gt;"",NotesSemestre1!L7,"")</f>
        <v/>
      </c>
      <c r="O13" s="100"/>
    </row>
    <row r="14" spans="2:15" ht="14.25" customHeight="1" thickTop="1" x14ac:dyDescent="0.3">
      <c r="B14" s="101" t="s">
        <v>16</v>
      </c>
      <c r="C14" s="77" t="s">
        <v>17</v>
      </c>
      <c r="D14" s="78">
        <v>20</v>
      </c>
      <c r="E14" s="21" t="str">
        <f>IF(COUNT(NotesSemestre1!E8:L8)&gt;0,NotesSemestre1!D8,"")</f>
        <v/>
      </c>
      <c r="F14" s="21" t="str">
        <f>IF(NotesSemestre1!E8&lt;&gt;"",NotesSemestre1!E8,"")</f>
        <v/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99">
        <f>MoyennesAnnee1!B3</f>
        <v>10.600000381469727</v>
      </c>
    </row>
    <row r="15" spans="2:15" ht="14.25" customHeight="1" x14ac:dyDescent="0.3">
      <c r="B15" s="102"/>
      <c r="C15" s="79" t="s">
        <v>18</v>
      </c>
      <c r="D15" s="80">
        <v>15</v>
      </c>
      <c r="E15" s="21" t="str">
        <f>IF(COUNT(NotesSemestre1!E9:L9)&gt;0,NotesSemestre1!D9,"")</f>
        <v/>
      </c>
      <c r="F15" s="21" t="str">
        <f>IF(NotesSemestre1!E9&lt;&gt;"",NotesSemestre1!E9,"")</f>
        <v/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99"/>
    </row>
    <row r="16" spans="2:15" ht="14.25" customHeight="1" x14ac:dyDescent="0.3">
      <c r="B16" s="102"/>
      <c r="C16" s="79" t="s">
        <v>19</v>
      </c>
      <c r="D16" s="80">
        <v>20</v>
      </c>
      <c r="E16" s="21">
        <f>IF(COUNT(NotesSemestre1!E10:L10)&gt;0,NotesSemestre1!D10,"")</f>
        <v>12</v>
      </c>
      <c r="F16" s="21">
        <f>IF(NotesSemestre1!E10&lt;&gt;"",NotesSemestre1!E10,"")</f>
        <v>12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99"/>
    </row>
    <row r="17" spans="2:15" ht="14.25" customHeight="1" x14ac:dyDescent="0.3">
      <c r="B17" s="102"/>
      <c r="C17" s="3" t="s">
        <v>13</v>
      </c>
      <c r="D17" s="3">
        <v>5</v>
      </c>
      <c r="E17" s="21">
        <f>IF(COUNT(NotesSemestre1!E11:L11)&gt;0,NotesSemestre1!D11,"")</f>
        <v>5</v>
      </c>
      <c r="F17" s="21">
        <f>IF(NotesSemestre1!E11&lt;&gt;"",NotesSemestre1!E11,"")</f>
        <v>5</v>
      </c>
      <c r="G17" s="21" t="str">
        <f>IF(NotesSemestre1!F11&lt;&gt;"",NotesSemestre1!F11,"")</f>
        <v/>
      </c>
      <c r="H17" s="21" t="str">
        <f>IF(NotesSemestre1!G11&lt;&gt;"",NotesSemestre1!G11,"")</f>
        <v/>
      </c>
      <c r="I17" s="21" t="str">
        <f>IF(NotesSemestre1!H11&lt;&gt;"",NotesSemestre1!H11,"")</f>
        <v/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99"/>
    </row>
    <row r="18" spans="2:15" ht="14.25" customHeight="1" thickBot="1" x14ac:dyDescent="0.35">
      <c r="B18" s="103"/>
      <c r="C18" s="81" t="s">
        <v>20</v>
      </c>
      <c r="D18" s="82">
        <v>40</v>
      </c>
      <c r="E18" s="68" t="str">
        <f>IF(COUNT(NotesSemestre1!E12:L12)&gt;0,NotesSemestre1!D12,"")</f>
        <v/>
      </c>
      <c r="F18" s="21" t="str">
        <f>IF(NotesSemestre1!E12&lt;&gt;"",NotesSemestre1!E12,"")</f>
        <v/>
      </c>
      <c r="G18" s="21" t="str">
        <f>IF(NotesSemestre1!F12&lt;&gt;"",NotesSemestre1!F12,"")</f>
        <v/>
      </c>
      <c r="H18" s="21" t="str">
        <f>IF(NotesSemestre1!G12&lt;&gt;"",NotesSemestre1!G12,"")</f>
        <v/>
      </c>
      <c r="I18" s="21" t="str">
        <f>IF(NotesSemestre1!H12&lt;&gt;"",NotesSemestre1!H12,"")</f>
        <v/>
      </c>
      <c r="J18" s="21" t="str">
        <f>IF(NotesSemestre1!I12&lt;&gt;"",NotesSemestre1!I12,"")</f>
        <v/>
      </c>
      <c r="K18" s="21" t="str">
        <f>IF(NotesSemestre1!J12&lt;&gt;"",NotesSemestre1!J12,"")</f>
        <v/>
      </c>
      <c r="L18" s="21" t="str">
        <f>IF(NotesSemestre1!K12&lt;&gt;"",NotesSemestre1!K12,"")</f>
        <v/>
      </c>
      <c r="M18" s="21" t="str">
        <f>IF(NotesSemestre1!L12&lt;&gt;"",NotesSemestre1!L12,"")</f>
        <v/>
      </c>
      <c r="O18" s="100"/>
    </row>
    <row r="19" spans="2:15" ht="14.25" customHeight="1" thickTop="1" x14ac:dyDescent="0.3">
      <c r="B19" s="104" t="s">
        <v>21</v>
      </c>
      <c r="C19" s="83" t="s">
        <v>22</v>
      </c>
      <c r="D19" s="84">
        <v>15</v>
      </c>
      <c r="E19" s="21" t="str">
        <f>IF(COUNT(NotesSemestre1!E13:L13)&gt;0,NotesSemestre1!D13,"")</f>
        <v/>
      </c>
      <c r="F19" s="21" t="str">
        <f>IF(NotesSemestre1!E13&lt;&gt;"",NotesSemestre1!E13,"")</f>
        <v/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99">
        <f>MoyennesAnnee1!B4</f>
        <v>14.44444465637207</v>
      </c>
    </row>
    <row r="20" spans="2:15" ht="14.25" customHeight="1" x14ac:dyDescent="0.3">
      <c r="B20" s="105"/>
      <c r="C20" s="85" t="s">
        <v>23</v>
      </c>
      <c r="D20" s="86">
        <v>15</v>
      </c>
      <c r="E20" s="21">
        <f>IF(COUNT(NotesSemestre1!E14:L14)&gt;0,NotesSemestre1!D14,"")</f>
        <v>20</v>
      </c>
      <c r="F20" s="21">
        <f>IF(NotesSemestre1!E14&lt;&gt;"",NotesSemestre1!E14,"")</f>
        <v>20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99"/>
    </row>
    <row r="21" spans="2:15" ht="14.25" customHeight="1" x14ac:dyDescent="0.3">
      <c r="B21" s="105"/>
      <c r="C21" s="85" t="s">
        <v>24</v>
      </c>
      <c r="D21" s="86">
        <v>25</v>
      </c>
      <c r="E21" s="21">
        <f>IF(COUNT(NotesSemestre1!E15:L15)&gt;0,NotesSemestre1!D15,"")</f>
        <v>13</v>
      </c>
      <c r="F21" s="21">
        <f>IF(NotesSemestre1!E15&lt;&gt;"",NotesSemestre1!E15,"")</f>
        <v>13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99"/>
    </row>
    <row r="22" spans="2:15" ht="14.25" customHeight="1" x14ac:dyDescent="0.3">
      <c r="B22" s="105"/>
      <c r="C22" s="3" t="s">
        <v>13</v>
      </c>
      <c r="D22" s="3">
        <v>5</v>
      </c>
      <c r="E22" s="21">
        <f>IF(COUNT(NotesSemestre1!E16:L16)&gt;0,NotesSemestre1!D16,"")</f>
        <v>5</v>
      </c>
      <c r="F22" s="21">
        <f>IF(NotesSemestre1!E16&lt;&gt;"",NotesSemestre1!E16,"")</f>
        <v>5</v>
      </c>
      <c r="G22" s="21" t="str">
        <f>IF(NotesSemestre1!F16&lt;&gt;"",NotesSemestre1!F16,"")</f>
        <v/>
      </c>
      <c r="H22" s="21" t="str">
        <f>IF(NotesSemestre1!G16&lt;&gt;"",NotesSemestre1!G16,"")</f>
        <v/>
      </c>
      <c r="I22" s="21" t="str">
        <f>IF(NotesSemestre1!H16&lt;&gt;"",NotesSemestre1!H16,"")</f>
        <v/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99"/>
    </row>
    <row r="23" spans="2:15" ht="14.25" customHeight="1" x14ac:dyDescent="0.3">
      <c r="B23" s="105"/>
      <c r="C23" s="85" t="s">
        <v>25</v>
      </c>
      <c r="D23" s="86">
        <v>15</v>
      </c>
      <c r="E23" s="21" t="str">
        <f>IF(COUNT(NotesSemestre1!E17:L17)&gt;0,NotesSemestre1!D17,"")</f>
        <v/>
      </c>
      <c r="F23" s="21" t="str">
        <f>IF(NotesSemestre1!E17&lt;&gt;"",NotesSemestre1!E17,"")</f>
        <v/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99"/>
    </row>
    <row r="24" spans="2:15" ht="14.25" customHeight="1" x14ac:dyDescent="0.3">
      <c r="B24" s="105"/>
      <c r="C24" s="85" t="s">
        <v>26</v>
      </c>
      <c r="D24" s="86">
        <v>10</v>
      </c>
      <c r="E24" s="21" t="str">
        <f>IF(COUNT(NotesSemestre1!E18:L18)&gt;0,NotesSemestre1!D18,"")</f>
        <v/>
      </c>
      <c r="F24" s="21" t="str">
        <f>IF(NotesSemestre1!E18&lt;&gt;"",NotesSemestre1!E18,"")</f>
        <v/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99"/>
    </row>
    <row r="25" spans="2:15" ht="14.25" customHeight="1" thickBot="1" x14ac:dyDescent="0.35">
      <c r="B25" s="106"/>
      <c r="C25" s="87" t="s">
        <v>27</v>
      </c>
      <c r="D25" s="88">
        <v>15</v>
      </c>
      <c r="E25" s="68" t="str">
        <f>IF(COUNT(NotesSemestre1!E19:L19)&gt;0,NotesSemestre1!D19,"")</f>
        <v/>
      </c>
      <c r="F25" s="21" t="str">
        <f>IF(NotesSemestre1!E19&lt;&gt;"",NotesSemestre1!E19,"")</f>
        <v/>
      </c>
      <c r="G25" s="21" t="str">
        <f>IF(NotesSemestre1!F19&lt;&gt;"",NotesSemestre1!F19,"")</f>
        <v/>
      </c>
      <c r="H25" s="21" t="str">
        <f>IF(NotesSemestre1!G19&lt;&gt;"",NotesSemestre1!G19,"")</f>
        <v/>
      </c>
      <c r="I25" s="21" t="str">
        <f>IF(NotesSemestre1!H19&lt;&gt;"",NotesSemestre1!H19,"")</f>
        <v/>
      </c>
      <c r="J25" s="21" t="str">
        <f>IF(NotesSemestre1!I19&lt;&gt;"",NotesSemestre1!I19,"")</f>
        <v/>
      </c>
      <c r="K25" s="21" t="str">
        <f>IF(NotesSemestre1!J19&lt;&gt;"",NotesSemestre1!J19,"")</f>
        <v/>
      </c>
      <c r="L25" s="21" t="str">
        <f>IF(NotesSemestre1!K19&lt;&gt;"",NotesSemestre1!K19,"")</f>
        <v/>
      </c>
      <c r="M25" s="21" t="str">
        <f>IF(NotesSemestre1!L19&lt;&gt;"",NotesSemestre1!L19,"")</f>
        <v/>
      </c>
      <c r="O25" s="100"/>
    </row>
    <row r="26" spans="2:15" ht="14.25" customHeight="1" thickTop="1" x14ac:dyDescent="0.3"/>
    <row r="27" spans="2:15" ht="21.75" customHeight="1" x14ac:dyDescent="0.45">
      <c r="B27" s="60" t="s">
        <v>53</v>
      </c>
    </row>
    <row r="28" spans="2:15" ht="14.25" customHeight="1" thickBot="1" x14ac:dyDescent="0.35">
      <c r="E28" s="19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1" t="s">
        <v>52</v>
      </c>
    </row>
    <row r="29" spans="2:15" ht="14.25" customHeight="1" thickTop="1" x14ac:dyDescent="0.3">
      <c r="B29" s="95" t="s">
        <v>9</v>
      </c>
      <c r="C29" s="75" t="s">
        <v>29</v>
      </c>
      <c r="D29" s="70">
        <v>10</v>
      </c>
      <c r="E29" s="21" t="str">
        <f>IF(COUNT(NotesSemestre2!E2:L2)&gt;0,NotesSemestre2!D2,"")</f>
        <v/>
      </c>
      <c r="F29" s="62" t="str">
        <f>IF(NotesSemestre2!E2&lt;&gt;"",NotesSemestre2!E2,"")</f>
        <v/>
      </c>
      <c r="G29" s="62" t="str">
        <f>IF(NotesSemestre2!F2&lt;&gt;"",NotesSemestre2!F2,"")</f>
        <v/>
      </c>
      <c r="H29" s="62" t="str">
        <f>IF(NotesSemestre2!G2&lt;&gt;"",NotesSemestre2!G2,"")</f>
        <v/>
      </c>
      <c r="I29" s="62" t="str">
        <f>IF(NotesSemestre2!H2&lt;&gt;"",NotesSemestre2!H2,"")</f>
        <v/>
      </c>
      <c r="J29" s="62" t="str">
        <f>IF(NotesSemestre2!I2&lt;&gt;"",NotesSemestre2!I2,"")</f>
        <v/>
      </c>
      <c r="K29" s="62" t="str">
        <f>IF(NotesSemestre2!J2&lt;&gt;"",NotesSemestre2!J2,"")</f>
        <v/>
      </c>
      <c r="L29" s="62" t="str">
        <f>IF(NotesSemestre2!K2&lt;&gt;"",NotesSemestre2!K2,"")</f>
        <v/>
      </c>
      <c r="M29" s="62" t="str">
        <f>IF(NotesSemestre2!L2&lt;&gt;"",NotesSemestre2!L2,"")</f>
        <v/>
      </c>
      <c r="O29" s="98">
        <f>MoyennesAnnee1!E2</f>
        <v>13</v>
      </c>
    </row>
    <row r="30" spans="2:15" ht="14.25" customHeight="1" x14ac:dyDescent="0.3">
      <c r="B30" s="96"/>
      <c r="C30" s="76" t="s">
        <v>30</v>
      </c>
      <c r="D30" s="72">
        <v>15</v>
      </c>
      <c r="E30" s="21" t="str">
        <f>IF(COUNT(NotesSemestre2!E3:L3)&gt;0,NotesSemestre2!D3,"")</f>
        <v/>
      </c>
      <c r="F30" s="62" t="str">
        <f>IF(NotesSemestre2!E3&lt;&gt;"",NotesSemestre2!E3,"")</f>
        <v/>
      </c>
      <c r="G30" s="62" t="str">
        <f>IF(NotesSemestre2!F3&lt;&gt;"",NotesSemestre2!F3,"")</f>
        <v/>
      </c>
      <c r="H30" s="62" t="str">
        <f>IF(NotesSemestre2!G3&lt;&gt;"",NotesSemestre2!G3,"")</f>
        <v/>
      </c>
      <c r="I30" s="62" t="str">
        <f>IF(NotesSemestre2!H3&lt;&gt;"",NotesSemestre2!H3,"")</f>
        <v/>
      </c>
      <c r="J30" s="62" t="str">
        <f>IF(NotesSemestre2!I3&lt;&gt;"",NotesSemestre2!I3,"")</f>
        <v/>
      </c>
      <c r="K30" s="62" t="str">
        <f>IF(NotesSemestre2!J3&lt;&gt;"",NotesSemestre2!J3,"")</f>
        <v/>
      </c>
      <c r="L30" s="62" t="str">
        <f>IF(NotesSemestre2!K3&lt;&gt;"",NotesSemestre2!K3,"")</f>
        <v/>
      </c>
      <c r="M30" s="62" t="str">
        <f>IF(NotesSemestre2!L3&lt;&gt;"",NotesSemestre2!L3,"")</f>
        <v/>
      </c>
      <c r="O30" s="99"/>
    </row>
    <row r="31" spans="2:15" ht="14.25" customHeight="1" x14ac:dyDescent="0.3">
      <c r="B31" s="96"/>
      <c r="C31" s="76" t="s">
        <v>31</v>
      </c>
      <c r="D31" s="72">
        <v>15</v>
      </c>
      <c r="E31" s="21" t="str">
        <f>IF(COUNT(NotesSemestre2!E4:L4)&gt;0,NotesSemestre2!D4,"")</f>
        <v/>
      </c>
      <c r="F31" s="62" t="str">
        <f>IF(NotesSemestre2!E4&lt;&gt;"",NotesSemestre2!E4,"")</f>
        <v/>
      </c>
      <c r="G31" s="62" t="str">
        <f>IF(NotesSemestre2!F4&lt;&gt;"",NotesSemestre2!F4,"")</f>
        <v/>
      </c>
      <c r="H31" s="62" t="str">
        <f>IF(NotesSemestre2!G4&lt;&gt;"",NotesSemestre2!G4,"")</f>
        <v/>
      </c>
      <c r="I31" s="62" t="str">
        <f>IF(NotesSemestre2!H4&lt;&gt;"",NotesSemestre2!H4,"")</f>
        <v/>
      </c>
      <c r="J31" s="62" t="str">
        <f>IF(NotesSemestre2!I4&lt;&gt;"",NotesSemestre2!I4,"")</f>
        <v/>
      </c>
      <c r="K31" s="62" t="str">
        <f>IF(NotesSemestre2!J4&lt;&gt;"",NotesSemestre2!J4,"")</f>
        <v/>
      </c>
      <c r="L31" s="62" t="str">
        <f>IF(NotesSemestre2!K4&lt;&gt;"",NotesSemestre2!K4,"")</f>
        <v/>
      </c>
      <c r="M31" s="62" t="str">
        <f>IF(NotesSemestre2!L4&lt;&gt;"",NotesSemestre2!L4,"")</f>
        <v/>
      </c>
      <c r="O31" s="99"/>
    </row>
    <row r="32" spans="2:15" ht="14.25" customHeight="1" x14ac:dyDescent="0.3">
      <c r="B32" s="96"/>
      <c r="C32" s="76" t="s">
        <v>32</v>
      </c>
      <c r="D32" s="72">
        <v>15</v>
      </c>
      <c r="E32" s="21" t="str">
        <f>IF(COUNT(NotesSemestre2!E5:L5)&gt;0,NotesSemestre2!D5,"")</f>
        <v/>
      </c>
      <c r="F32" s="62" t="str">
        <f>IF(NotesSemestre2!E5&lt;&gt;"",NotesSemestre2!E5,"")</f>
        <v/>
      </c>
      <c r="G32" s="62" t="str">
        <f>IF(NotesSemestre2!F5&lt;&gt;"",NotesSemestre2!F5,"")</f>
        <v/>
      </c>
      <c r="H32" s="62" t="str">
        <f>IF(NotesSemestre2!G5&lt;&gt;"",NotesSemestre2!G5,"")</f>
        <v/>
      </c>
      <c r="I32" s="62" t="str">
        <f>IF(NotesSemestre2!H5&lt;&gt;"",NotesSemestre2!H5,"")</f>
        <v/>
      </c>
      <c r="J32" s="62" t="str">
        <f>IF(NotesSemestre2!I5&lt;&gt;"",NotesSemestre2!I5,"")</f>
        <v/>
      </c>
      <c r="K32" s="62" t="str">
        <f>IF(NotesSemestre2!J5&lt;&gt;"",NotesSemestre2!J5,"")</f>
        <v/>
      </c>
      <c r="L32" s="62" t="str">
        <f>IF(NotesSemestre2!K5&lt;&gt;"",NotesSemestre2!K5,"")</f>
        <v/>
      </c>
      <c r="M32" s="62" t="str">
        <f>IF(NotesSemestre2!L5&lt;&gt;"",NotesSemestre2!L5,"")</f>
        <v/>
      </c>
      <c r="O32" s="99"/>
    </row>
    <row r="33" spans="2:15" ht="14.25" customHeight="1" x14ac:dyDescent="0.3">
      <c r="B33" s="96"/>
      <c r="C33" s="3" t="s">
        <v>33</v>
      </c>
      <c r="D33" s="3">
        <v>5</v>
      </c>
      <c r="E33" s="21">
        <f>IF(COUNT(NotesSemestre2!E6:L6)&gt;0,NotesSemestre2!D6,"")</f>
        <v>13</v>
      </c>
      <c r="F33" s="62">
        <f>IF(NotesSemestre2!E6&lt;&gt;"",NotesSemestre2!E6,"")</f>
        <v>13</v>
      </c>
      <c r="G33" s="62" t="str">
        <f>IF(NotesSemestre2!F6&lt;&gt;"",NotesSemestre2!F6,"")</f>
        <v/>
      </c>
      <c r="H33" s="62" t="str">
        <f>IF(NotesSemestre2!G6&lt;&gt;"",NotesSemestre2!G6,"")</f>
        <v/>
      </c>
      <c r="I33" s="62" t="str">
        <f>IF(NotesSemestre2!H6&lt;&gt;"",NotesSemestre2!H6,"")</f>
        <v/>
      </c>
      <c r="J33" s="62" t="str">
        <f>IF(NotesSemestre2!I6&lt;&gt;"",NotesSemestre2!I6,"")</f>
        <v/>
      </c>
      <c r="K33" s="62" t="str">
        <f>IF(NotesSemestre2!J6&lt;&gt;"",NotesSemestre2!J6,"")</f>
        <v/>
      </c>
      <c r="L33" s="62" t="str">
        <f>IF(NotesSemestre2!K6&lt;&gt;"",NotesSemestre2!K6,"")</f>
        <v/>
      </c>
      <c r="M33" s="62" t="str">
        <f>IF(NotesSemestre2!L6&lt;&gt;"",NotesSemestre2!L6,"")</f>
        <v/>
      </c>
      <c r="O33" s="99"/>
    </row>
    <row r="34" spans="2:15" ht="14.25" customHeight="1" x14ac:dyDescent="0.3">
      <c r="B34" s="96"/>
      <c r="C34" s="76" t="s">
        <v>34</v>
      </c>
      <c r="D34" s="72">
        <v>10</v>
      </c>
      <c r="E34" s="21" t="str">
        <f>IF(COUNT(NotesSemestre2!E7:L7)&gt;0,NotesSemestre2!D7,"")</f>
        <v/>
      </c>
      <c r="F34" s="62" t="str">
        <f>IF(NotesSemestre2!E7&lt;&gt;"",NotesSemestre2!E7,"")</f>
        <v/>
      </c>
      <c r="G34" s="62" t="str">
        <f>IF(NotesSemestre2!F7&lt;&gt;"",NotesSemestre2!F7,"")</f>
        <v/>
      </c>
      <c r="H34" s="62" t="str">
        <f>IF(NotesSemestre2!G7&lt;&gt;"",NotesSemestre2!G7,"")</f>
        <v/>
      </c>
      <c r="I34" s="62" t="str">
        <f>IF(NotesSemestre2!H7&lt;&gt;"",NotesSemestre2!H7,"")</f>
        <v/>
      </c>
      <c r="J34" s="62" t="str">
        <f>IF(NotesSemestre2!I7&lt;&gt;"",NotesSemestre2!I7,"")</f>
        <v/>
      </c>
      <c r="K34" s="62" t="str">
        <f>IF(NotesSemestre2!J7&lt;&gt;"",NotesSemestre2!J7,"")</f>
        <v/>
      </c>
      <c r="L34" s="62" t="str">
        <f>IF(NotesSemestre2!K7&lt;&gt;"",NotesSemestre2!K7,"")</f>
        <v/>
      </c>
      <c r="M34" s="62" t="str">
        <f>IF(NotesSemestre2!L7&lt;&gt;"",NotesSemestre2!L7,"")</f>
        <v/>
      </c>
      <c r="O34" s="99"/>
    </row>
    <row r="35" spans="2:15" ht="14.25" customHeight="1" x14ac:dyDescent="0.3">
      <c r="B35" s="96"/>
      <c r="C35" s="4" t="s">
        <v>35</v>
      </c>
      <c r="D35" s="4">
        <v>5</v>
      </c>
      <c r="E35" s="21" t="str">
        <f>IF(COUNT(NotesSemestre2!E8:L8)&gt;0,NotesSemestre2!D8,"")</f>
        <v/>
      </c>
      <c r="F35" s="62" t="str">
        <f>IF(NotesSemestre2!E8&lt;&gt;"",NotesSemestre2!E8,"")</f>
        <v/>
      </c>
      <c r="G35" s="62" t="str">
        <f>IF(NotesSemestre2!F8&lt;&gt;"",NotesSemestre2!F8,"")</f>
        <v/>
      </c>
      <c r="H35" s="62" t="str">
        <f>IF(NotesSemestre2!G8&lt;&gt;"",NotesSemestre2!G8,"")</f>
        <v/>
      </c>
      <c r="I35" s="62" t="str">
        <f>IF(NotesSemestre2!H8&lt;&gt;"",NotesSemestre2!H8,"")</f>
        <v/>
      </c>
      <c r="J35" s="62" t="str">
        <f>IF(NotesSemestre2!I8&lt;&gt;"",NotesSemestre2!I8,"")</f>
        <v/>
      </c>
      <c r="K35" s="62" t="str">
        <f>IF(NotesSemestre2!J8&lt;&gt;"",NotesSemestre2!J8,"")</f>
        <v/>
      </c>
      <c r="L35" s="62" t="str">
        <f>IF(NotesSemestre2!K8&lt;&gt;"",NotesSemestre2!K8,"")</f>
        <v/>
      </c>
      <c r="M35" s="62" t="str">
        <f>IF(NotesSemestre2!L8&lt;&gt;"",NotesSemestre2!L8,"")</f>
        <v/>
      </c>
      <c r="O35" s="99"/>
    </row>
    <row r="36" spans="2:15" ht="14.25" customHeight="1" x14ac:dyDescent="0.3">
      <c r="B36" s="96"/>
      <c r="C36" s="4" t="s">
        <v>36</v>
      </c>
      <c r="D36" s="4">
        <v>20</v>
      </c>
      <c r="E36" s="21" t="str">
        <f>IF(COUNT(NotesSemestre2!E9:L9)&gt;0,NotesSemestre2!D9,"")</f>
        <v/>
      </c>
      <c r="F36" s="62" t="str">
        <f>IF(NotesSemestre2!E9&lt;&gt;"",NotesSemestre2!E9,"")</f>
        <v/>
      </c>
      <c r="G36" s="62" t="str">
        <f>IF(NotesSemestre2!F9&lt;&gt;"",NotesSemestre2!F9,"")</f>
        <v/>
      </c>
      <c r="H36" s="62" t="str">
        <f>IF(NotesSemestre2!G9&lt;&gt;"",NotesSemestre2!G9,"")</f>
        <v/>
      </c>
      <c r="I36" s="62" t="str">
        <f>IF(NotesSemestre2!H9&lt;&gt;"",NotesSemestre2!H9,"")</f>
        <v/>
      </c>
      <c r="J36" s="62" t="str">
        <f>IF(NotesSemestre2!I9&lt;&gt;"",NotesSemestre2!I9,"")</f>
        <v/>
      </c>
      <c r="K36" s="62" t="str">
        <f>IF(NotesSemestre2!J9&lt;&gt;"",NotesSemestre2!J9,"")</f>
        <v/>
      </c>
      <c r="L36" s="62" t="str">
        <f>IF(NotesSemestre2!K9&lt;&gt;"",NotesSemestre2!K9,"")</f>
        <v/>
      </c>
      <c r="M36" s="62" t="str">
        <f>IF(NotesSemestre2!L9&lt;&gt;"",NotesSemestre2!L9,"")</f>
        <v/>
      </c>
      <c r="O36" s="99"/>
    </row>
    <row r="37" spans="2:15" ht="14.25" customHeight="1" thickBot="1" x14ac:dyDescent="0.35">
      <c r="B37" s="97"/>
      <c r="C37" s="31" t="s">
        <v>37</v>
      </c>
      <c r="D37" s="64">
        <v>5</v>
      </c>
      <c r="E37" s="65" t="str">
        <f>IF(COUNT(NotesSemestre2!E10:L10)&gt;0,NotesSemestre2!D10,"")</f>
        <v/>
      </c>
      <c r="F37" s="62" t="str">
        <f>IF(NotesSemestre2!E10&lt;&gt;"",NotesSemestre2!E10,"")</f>
        <v/>
      </c>
      <c r="G37" s="62" t="str">
        <f>IF(NotesSemestre2!F10&lt;&gt;"",NotesSemestre2!F10,"")</f>
        <v/>
      </c>
      <c r="H37" s="62" t="str">
        <f>IF(NotesSemestre2!G10&lt;&gt;"",NotesSemestre2!G10,"")</f>
        <v/>
      </c>
      <c r="I37" s="62" t="str">
        <f>IF(NotesSemestre2!H10&lt;&gt;"",NotesSemestre2!H10,"")</f>
        <v/>
      </c>
      <c r="J37" s="62" t="str">
        <f>IF(NotesSemestre2!I10&lt;&gt;"",NotesSemestre2!I10,"")</f>
        <v/>
      </c>
      <c r="K37" s="62" t="str">
        <f>IF(NotesSemestre2!J10&lt;&gt;"",NotesSemestre2!J10,"")</f>
        <v/>
      </c>
      <c r="L37" s="62" t="str">
        <f>IF(NotesSemestre2!K10&lt;&gt;"",NotesSemestre2!K10,"")</f>
        <v/>
      </c>
      <c r="M37" s="62" t="str">
        <f>IF(NotesSemestre2!L10&lt;&gt;"",NotesSemestre2!L10,"")</f>
        <v/>
      </c>
      <c r="O37" s="100"/>
    </row>
    <row r="38" spans="2:15" ht="14.25" customHeight="1" thickTop="1" x14ac:dyDescent="0.3">
      <c r="B38" s="101" t="s">
        <v>16</v>
      </c>
      <c r="C38" s="77" t="s">
        <v>38</v>
      </c>
      <c r="D38" s="78">
        <v>10</v>
      </c>
      <c r="E38" s="21" t="str">
        <f>IF(COUNT(NotesSemestre2!E11:L11)&gt;0,NotesSemestre2!D11,"")</f>
        <v/>
      </c>
      <c r="F38" s="62" t="str">
        <f>IF(NotesSemestre2!E11&lt;&gt;"",NotesSemestre2!E11,"")</f>
        <v/>
      </c>
      <c r="G38" s="62" t="str">
        <f>IF(NotesSemestre2!F11&lt;&gt;"",NotesSemestre2!F11,"")</f>
        <v/>
      </c>
      <c r="H38" s="62" t="str">
        <f>IF(NotesSemestre2!G11&lt;&gt;"",NotesSemestre2!G11,"")</f>
        <v/>
      </c>
      <c r="I38" s="62" t="str">
        <f>IF(NotesSemestre2!H11&lt;&gt;"",NotesSemestre2!H11,"")</f>
        <v/>
      </c>
      <c r="J38" s="62" t="str">
        <f>IF(NotesSemestre2!I11&lt;&gt;"",NotesSemestre2!I11,"")</f>
        <v/>
      </c>
      <c r="K38" s="62" t="str">
        <f>IF(NotesSemestre2!J11&lt;&gt;"",NotesSemestre2!J11,"")</f>
        <v/>
      </c>
      <c r="L38" s="62" t="str">
        <f>IF(NotesSemestre2!K11&lt;&gt;"",NotesSemestre2!K11,"")</f>
        <v/>
      </c>
      <c r="M38" s="62" t="str">
        <f>IF(NotesSemestre2!L11&lt;&gt;"",NotesSemestre2!L11,"")</f>
        <v/>
      </c>
      <c r="O38" s="99">
        <f>MoyennesAnnee1!E3</f>
        <v>13</v>
      </c>
    </row>
    <row r="39" spans="2:15" ht="14.25" customHeight="1" x14ac:dyDescent="0.3">
      <c r="B39" s="102"/>
      <c r="C39" s="79" t="s">
        <v>39</v>
      </c>
      <c r="D39" s="80">
        <v>15</v>
      </c>
      <c r="E39" s="21" t="str">
        <f>IF(COUNT(NotesSemestre2!E12:L12)&gt;0,NotesSemestre2!D12,"")</f>
        <v/>
      </c>
      <c r="F39" s="62" t="str">
        <f>IF(NotesSemestre2!E12&lt;&gt;"",NotesSemestre2!E12,"")</f>
        <v/>
      </c>
      <c r="G39" s="62" t="str">
        <f>IF(NotesSemestre2!F12&lt;&gt;"",NotesSemestre2!F12,"")</f>
        <v/>
      </c>
      <c r="H39" s="62" t="str">
        <f>IF(NotesSemestre2!G12&lt;&gt;"",NotesSemestre2!G12,"")</f>
        <v/>
      </c>
      <c r="I39" s="62" t="str">
        <f>IF(NotesSemestre2!H12&lt;&gt;"",NotesSemestre2!H12,"")</f>
        <v/>
      </c>
      <c r="J39" s="62" t="str">
        <f>IF(NotesSemestre2!I12&lt;&gt;"",NotesSemestre2!I12,"")</f>
        <v/>
      </c>
      <c r="K39" s="62" t="str">
        <f>IF(NotesSemestre2!J12&lt;&gt;"",NotesSemestre2!J12,"")</f>
        <v/>
      </c>
      <c r="L39" s="62" t="str">
        <f>IF(NotesSemestre2!K12&lt;&gt;"",NotesSemestre2!K12,"")</f>
        <v/>
      </c>
      <c r="M39" s="62" t="str">
        <f>IF(NotesSemestre2!L12&lt;&gt;"",NotesSemestre2!L12,"")</f>
        <v/>
      </c>
      <c r="O39" s="99"/>
    </row>
    <row r="40" spans="2:15" ht="14.25" customHeight="1" x14ac:dyDescent="0.3">
      <c r="B40" s="102"/>
      <c r="C40" s="79" t="s">
        <v>40</v>
      </c>
      <c r="D40" s="80">
        <v>15</v>
      </c>
      <c r="E40" s="21" t="str">
        <f>IF(COUNT(NotesSemestre2!E13:L13)&gt;0,NotesSemestre2!D13,"")</f>
        <v/>
      </c>
      <c r="F40" s="62" t="str">
        <f>IF(NotesSemestre2!E13&lt;&gt;"",NotesSemestre2!E13,"")</f>
        <v/>
      </c>
      <c r="G40" s="62" t="str">
        <f>IF(NotesSemestre2!F13&lt;&gt;"",NotesSemestre2!F13,"")</f>
        <v/>
      </c>
      <c r="H40" s="62" t="str">
        <f>IF(NotesSemestre2!G13&lt;&gt;"",NotesSemestre2!G13,"")</f>
        <v/>
      </c>
      <c r="I40" s="62" t="str">
        <f>IF(NotesSemestre2!H13&lt;&gt;"",NotesSemestre2!H13,"")</f>
        <v/>
      </c>
      <c r="J40" s="62" t="str">
        <f>IF(NotesSemestre2!I13&lt;&gt;"",NotesSemestre2!I13,"")</f>
        <v/>
      </c>
      <c r="K40" s="62" t="str">
        <f>IF(NotesSemestre2!J13&lt;&gt;"",NotesSemestre2!J13,"")</f>
        <v/>
      </c>
      <c r="L40" s="62" t="str">
        <f>IF(NotesSemestre2!K13&lt;&gt;"",NotesSemestre2!K13,"")</f>
        <v/>
      </c>
      <c r="M40" s="62" t="str">
        <f>IF(NotesSemestre2!L13&lt;&gt;"",NotesSemestre2!L13,"")</f>
        <v/>
      </c>
      <c r="O40" s="99"/>
    </row>
    <row r="41" spans="2:15" ht="14.25" customHeight="1" x14ac:dyDescent="0.3">
      <c r="B41" s="102"/>
      <c r="C41" s="79" t="s">
        <v>41</v>
      </c>
      <c r="D41" s="80">
        <v>15</v>
      </c>
      <c r="E41" s="21" t="str">
        <f>IF(COUNT(NotesSemestre2!E14:L14)&gt;0,NotesSemestre2!D14,"")</f>
        <v/>
      </c>
      <c r="F41" s="62" t="str">
        <f>IF(NotesSemestre2!E14&lt;&gt;"",NotesSemestre2!E14,"")</f>
        <v/>
      </c>
      <c r="G41" s="62" t="str">
        <f>IF(NotesSemestre2!F14&lt;&gt;"",NotesSemestre2!F14,"")</f>
        <v/>
      </c>
      <c r="H41" s="62" t="str">
        <f>IF(NotesSemestre2!G14&lt;&gt;"",NotesSemestre2!G14,"")</f>
        <v/>
      </c>
      <c r="I41" s="62" t="str">
        <f>IF(NotesSemestre2!H14&lt;&gt;"",NotesSemestre2!H14,"")</f>
        <v/>
      </c>
      <c r="J41" s="62" t="str">
        <f>IF(NotesSemestre2!I14&lt;&gt;"",NotesSemestre2!I14,"")</f>
        <v/>
      </c>
      <c r="K41" s="62" t="str">
        <f>IF(NotesSemestre2!J14&lt;&gt;"",NotesSemestre2!J14,"")</f>
        <v/>
      </c>
      <c r="L41" s="62" t="str">
        <f>IF(NotesSemestre2!K14&lt;&gt;"",NotesSemestre2!K14,"")</f>
        <v/>
      </c>
      <c r="M41" s="62" t="str">
        <f>IF(NotesSemestre2!L14&lt;&gt;"",NotesSemestre2!L14,"")</f>
        <v/>
      </c>
      <c r="O41" s="99"/>
    </row>
    <row r="42" spans="2:15" ht="14.25" customHeight="1" x14ac:dyDescent="0.3">
      <c r="B42" s="102"/>
      <c r="C42" s="3" t="s">
        <v>33</v>
      </c>
      <c r="D42" s="4">
        <v>5</v>
      </c>
      <c r="E42" s="21">
        <f>IF(COUNT(NotesSemestre2!E15:L15)&gt;0,NotesSemestre2!D15,"")</f>
        <v>13</v>
      </c>
      <c r="F42" s="62">
        <f>IF(NotesSemestre2!E15&lt;&gt;"",NotesSemestre2!E15,"")</f>
        <v>13</v>
      </c>
      <c r="G42" s="62" t="str">
        <f>IF(NotesSemestre2!F15&lt;&gt;"",NotesSemestre2!F15,"")</f>
        <v/>
      </c>
      <c r="H42" s="62" t="str">
        <f>IF(NotesSemestre2!G15&lt;&gt;"",NotesSemestre2!G15,"")</f>
        <v/>
      </c>
      <c r="I42" s="62" t="str">
        <f>IF(NotesSemestre2!H15&lt;&gt;"",NotesSemestre2!H15,"")</f>
        <v/>
      </c>
      <c r="J42" s="62" t="str">
        <f>IF(NotesSemestre2!I15&lt;&gt;"",NotesSemestre2!I15,"")</f>
        <v/>
      </c>
      <c r="K42" s="62" t="str">
        <f>IF(NotesSemestre2!J15&lt;&gt;"",NotesSemestre2!J15,"")</f>
        <v/>
      </c>
      <c r="L42" s="62" t="str">
        <f>IF(NotesSemestre2!K15&lt;&gt;"",NotesSemestre2!K15,"")</f>
        <v/>
      </c>
      <c r="M42" s="62" t="str">
        <f>IF(NotesSemestre2!L15&lt;&gt;"",NotesSemestre2!L15,"")</f>
        <v/>
      </c>
      <c r="O42" s="99"/>
    </row>
    <row r="43" spans="2:15" ht="14.25" customHeight="1" x14ac:dyDescent="0.3">
      <c r="B43" s="102"/>
      <c r="C43" s="79" t="s">
        <v>42</v>
      </c>
      <c r="D43" s="80">
        <v>10</v>
      </c>
      <c r="E43" s="21" t="str">
        <f>IF(COUNT(NotesSemestre2!E16:L16)&gt;0,NotesSemestre2!D16,"")</f>
        <v/>
      </c>
      <c r="F43" s="62" t="str">
        <f>IF(NotesSemestre2!E16&lt;&gt;"",NotesSemestre2!E16,"")</f>
        <v/>
      </c>
      <c r="G43" s="62" t="str">
        <f>IF(NotesSemestre2!F16&lt;&gt;"",NotesSemestre2!F16,"")</f>
        <v/>
      </c>
      <c r="H43" s="62" t="str">
        <f>IF(NotesSemestre2!G16&lt;&gt;"",NotesSemestre2!G16,"")</f>
        <v/>
      </c>
      <c r="I43" s="62" t="str">
        <f>IF(NotesSemestre2!H16&lt;&gt;"",NotesSemestre2!H16,"")</f>
        <v/>
      </c>
      <c r="J43" s="62" t="str">
        <f>IF(NotesSemestre2!I16&lt;&gt;"",NotesSemestre2!I16,"")</f>
        <v/>
      </c>
      <c r="K43" s="62" t="str">
        <f>IF(NotesSemestre2!J16&lt;&gt;"",NotesSemestre2!J16,"")</f>
        <v/>
      </c>
      <c r="L43" s="62" t="str">
        <f>IF(NotesSemestre2!K16&lt;&gt;"",NotesSemestre2!K16,"")</f>
        <v/>
      </c>
      <c r="M43" s="62" t="str">
        <f>IF(NotesSemestre2!L16&lt;&gt;"",NotesSemestre2!L16,"")</f>
        <v/>
      </c>
      <c r="O43" s="99"/>
    </row>
    <row r="44" spans="2:15" ht="14.25" customHeight="1" x14ac:dyDescent="0.3">
      <c r="B44" s="102"/>
      <c r="C44" s="79" t="s">
        <v>43</v>
      </c>
      <c r="D44" s="80">
        <v>10</v>
      </c>
      <c r="E44" s="21" t="str">
        <f>IF(COUNT(NotesSemestre2!E17:L17)&gt;0,NotesSemestre2!D17,"")</f>
        <v/>
      </c>
      <c r="F44" s="62" t="str">
        <f>IF(NotesSemestre2!E17&lt;&gt;"",NotesSemestre2!E17,"")</f>
        <v/>
      </c>
      <c r="G44" s="62" t="str">
        <f>IF(NotesSemestre2!F17&lt;&gt;"",NotesSemestre2!F17,"")</f>
        <v/>
      </c>
      <c r="H44" s="62" t="str">
        <f>IF(NotesSemestre2!G17&lt;&gt;"",NotesSemestre2!G17,"")</f>
        <v/>
      </c>
      <c r="I44" s="62" t="str">
        <f>IF(NotesSemestre2!H17&lt;&gt;"",NotesSemestre2!H17,"")</f>
        <v/>
      </c>
      <c r="J44" s="62" t="str">
        <f>IF(NotesSemestre2!I17&lt;&gt;"",NotesSemestre2!I17,"")</f>
        <v/>
      </c>
      <c r="K44" s="62" t="str">
        <f>IF(NotesSemestre2!J17&lt;&gt;"",NotesSemestre2!J17,"")</f>
        <v/>
      </c>
      <c r="L44" s="62" t="str">
        <f>IF(NotesSemestre2!K17&lt;&gt;"",NotesSemestre2!K17,"")</f>
        <v/>
      </c>
      <c r="M44" s="62" t="str">
        <f>IF(NotesSemestre2!L17&lt;&gt;"",NotesSemestre2!L17,"")</f>
        <v/>
      </c>
      <c r="O44" s="99"/>
    </row>
    <row r="45" spans="2:15" ht="14.25" customHeight="1" x14ac:dyDescent="0.3">
      <c r="B45" s="102"/>
      <c r="C45" s="4" t="s">
        <v>35</v>
      </c>
      <c r="D45" s="4">
        <v>5</v>
      </c>
      <c r="E45" s="21" t="str">
        <f>IF(COUNT(NotesSemestre2!E18:L18)&gt;0,NotesSemestre2!D18,"")</f>
        <v/>
      </c>
      <c r="F45" s="62" t="str">
        <f>IF(NotesSemestre2!E18&lt;&gt;"",NotesSemestre2!E18,"")</f>
        <v/>
      </c>
      <c r="G45" s="62" t="str">
        <f>IF(NotesSemestre2!F18&lt;&gt;"",NotesSemestre2!F18,"")</f>
        <v/>
      </c>
      <c r="H45" s="62" t="str">
        <f>IF(NotesSemestre2!G18&lt;&gt;"",NotesSemestre2!G18,"")</f>
        <v/>
      </c>
      <c r="I45" s="62" t="str">
        <f>IF(NotesSemestre2!H18&lt;&gt;"",NotesSemestre2!H18,"")</f>
        <v/>
      </c>
      <c r="J45" s="62" t="str">
        <f>IF(NotesSemestre2!I18&lt;&gt;"",NotesSemestre2!I18,"")</f>
        <v/>
      </c>
      <c r="K45" s="62" t="str">
        <f>IF(NotesSemestre2!J18&lt;&gt;"",NotesSemestre2!J18,"")</f>
        <v/>
      </c>
      <c r="L45" s="62" t="str">
        <f>IF(NotesSemestre2!K18&lt;&gt;"",NotesSemestre2!K18,"")</f>
        <v/>
      </c>
      <c r="M45" s="62" t="str">
        <f>IF(NotesSemestre2!L18&lt;&gt;"",NotesSemestre2!L18,"")</f>
        <v/>
      </c>
      <c r="O45" s="99"/>
    </row>
    <row r="46" spans="2:15" ht="14.25" customHeight="1" x14ac:dyDescent="0.3">
      <c r="B46" s="102"/>
      <c r="C46" s="4" t="s">
        <v>36</v>
      </c>
      <c r="D46" s="4">
        <v>10</v>
      </c>
      <c r="E46" s="21" t="str">
        <f>IF(COUNT(NotesSemestre2!E19:L19)&gt;0,NotesSemestre2!D19,"")</f>
        <v/>
      </c>
      <c r="F46" s="62" t="str">
        <f>IF(NotesSemestre2!E19&lt;&gt;"",NotesSemestre2!E19,"")</f>
        <v/>
      </c>
      <c r="G46" s="62" t="str">
        <f>IF(NotesSemestre2!F19&lt;&gt;"",NotesSemestre2!F19,"")</f>
        <v/>
      </c>
      <c r="H46" s="62" t="str">
        <f>IF(NotesSemestre2!G19&lt;&gt;"",NotesSemestre2!G19,"")</f>
        <v/>
      </c>
      <c r="I46" s="62" t="str">
        <f>IF(NotesSemestre2!H19&lt;&gt;"",NotesSemestre2!H19,"")</f>
        <v/>
      </c>
      <c r="J46" s="62" t="str">
        <f>IF(NotesSemestre2!I19&lt;&gt;"",NotesSemestre2!I19,"")</f>
        <v/>
      </c>
      <c r="K46" s="62" t="str">
        <f>IF(NotesSemestre2!J19&lt;&gt;"",NotesSemestre2!J19,"")</f>
        <v/>
      </c>
      <c r="L46" s="62" t="str">
        <f>IF(NotesSemestre2!K19&lt;&gt;"",NotesSemestre2!K19,"")</f>
        <v/>
      </c>
      <c r="M46" s="62" t="str">
        <f>IF(NotesSemestre2!L19&lt;&gt;"",NotesSemestre2!L19,"")</f>
        <v/>
      </c>
      <c r="O46" s="99"/>
    </row>
    <row r="47" spans="2:15" ht="14.25" customHeight="1" thickBot="1" x14ac:dyDescent="0.35">
      <c r="B47" s="103"/>
      <c r="C47" s="31" t="s">
        <v>37</v>
      </c>
      <c r="D47" s="64">
        <v>5</v>
      </c>
      <c r="E47" s="65" t="str">
        <f>IF(COUNT(NotesSemestre2!E20:L20)&gt;0,NotesSemestre2!D20,"")</f>
        <v/>
      </c>
      <c r="F47" s="62" t="str">
        <f>IF(NotesSemestre2!E20&lt;&gt;"",NotesSemestre2!E20,"")</f>
        <v/>
      </c>
      <c r="G47" s="62" t="str">
        <f>IF(NotesSemestre2!F20&lt;&gt;"",NotesSemestre2!F20,"")</f>
        <v/>
      </c>
      <c r="H47" s="62" t="str">
        <f>IF(NotesSemestre2!G20&lt;&gt;"",NotesSemestre2!G20,"")</f>
        <v/>
      </c>
      <c r="I47" s="62" t="str">
        <f>IF(NotesSemestre2!H20&lt;&gt;"",NotesSemestre2!H20,"")</f>
        <v/>
      </c>
      <c r="J47" s="62" t="str">
        <f>IF(NotesSemestre2!I20&lt;&gt;"",NotesSemestre2!I20,"")</f>
        <v/>
      </c>
      <c r="K47" s="62" t="str">
        <f>IF(NotesSemestre2!J20&lt;&gt;"",NotesSemestre2!J20,"")</f>
        <v/>
      </c>
      <c r="L47" s="62" t="str">
        <f>IF(NotesSemestre2!K20&lt;&gt;"",NotesSemestre2!K20,"")</f>
        <v/>
      </c>
      <c r="M47" s="62" t="str">
        <f>IF(NotesSemestre2!L20&lt;&gt;"",NotesSemestre2!L20,"")</f>
        <v/>
      </c>
      <c r="O47" s="100"/>
    </row>
    <row r="48" spans="2:15" ht="14.25" customHeight="1" thickTop="1" x14ac:dyDescent="0.3">
      <c r="B48" s="104" t="s">
        <v>21</v>
      </c>
      <c r="C48" s="83" t="s">
        <v>44</v>
      </c>
      <c r="D48" s="84">
        <v>15</v>
      </c>
      <c r="E48" s="21" t="str">
        <f>IF(COUNT(NotesSemestre2!E21:L21)&gt;0,NotesSemestre2!D21,"")</f>
        <v/>
      </c>
      <c r="F48" s="62" t="str">
        <f>IF(NotesSemestre2!E21&lt;&gt;"",NotesSemestre2!E21,"")</f>
        <v/>
      </c>
      <c r="G48" s="62" t="str">
        <f>IF(NotesSemestre2!F21&lt;&gt;"",NotesSemestre2!F21,"")</f>
        <v/>
      </c>
      <c r="H48" s="62" t="str">
        <f>IF(NotesSemestre2!G21&lt;&gt;"",NotesSemestre2!G21,"")</f>
        <v/>
      </c>
      <c r="I48" s="62" t="str">
        <f>IF(NotesSemestre2!H21&lt;&gt;"",NotesSemestre2!H21,"")</f>
        <v/>
      </c>
      <c r="J48" s="62" t="str">
        <f>IF(NotesSemestre2!I21&lt;&gt;"",NotesSemestre2!I21,"")</f>
        <v/>
      </c>
      <c r="K48" s="62" t="str">
        <f>IF(NotesSemestre2!J21&lt;&gt;"",NotesSemestre2!J21,"")</f>
        <v/>
      </c>
      <c r="L48" s="62" t="str">
        <f>IF(NotesSemestre2!K21&lt;&gt;"",NotesSemestre2!K21,"")</f>
        <v/>
      </c>
      <c r="M48" s="62" t="str">
        <f>IF(NotesSemestre2!L21&lt;&gt;"",NotesSemestre2!L21,"")</f>
        <v/>
      </c>
      <c r="O48" s="99">
        <f>MoyennesAnnee1!E4</f>
        <v>13</v>
      </c>
    </row>
    <row r="49" spans="2:15" ht="14.25" customHeight="1" x14ac:dyDescent="0.3">
      <c r="B49" s="105"/>
      <c r="C49" s="85" t="s">
        <v>45</v>
      </c>
      <c r="D49" s="86">
        <v>15</v>
      </c>
      <c r="E49" s="21" t="str">
        <f>IF(COUNT(NotesSemestre2!E22:L22)&gt;0,NotesSemestre2!D22,"")</f>
        <v/>
      </c>
      <c r="F49" s="62" t="str">
        <f>IF(NotesSemestre2!E22&lt;&gt;"",NotesSemestre2!E22,"")</f>
        <v/>
      </c>
      <c r="G49" s="62" t="str">
        <f>IF(NotesSemestre2!F22&lt;&gt;"",NotesSemestre2!F22,"")</f>
        <v/>
      </c>
      <c r="H49" s="62" t="str">
        <f>IF(NotesSemestre2!G22&lt;&gt;"",NotesSemestre2!G22,"")</f>
        <v/>
      </c>
      <c r="I49" s="62" t="str">
        <f>IF(NotesSemestre2!H22&lt;&gt;"",NotesSemestre2!H22,"")</f>
        <v/>
      </c>
      <c r="J49" s="62" t="str">
        <f>IF(NotesSemestre2!I22&lt;&gt;"",NotesSemestre2!I22,"")</f>
        <v/>
      </c>
      <c r="K49" s="62" t="str">
        <f>IF(NotesSemestre2!J22&lt;&gt;"",NotesSemestre2!J22,"")</f>
        <v/>
      </c>
      <c r="L49" s="62" t="str">
        <f>IF(NotesSemestre2!K22&lt;&gt;"",NotesSemestre2!K22,"")</f>
        <v/>
      </c>
      <c r="M49" s="62" t="str">
        <f>IF(NotesSemestre2!L22&lt;&gt;"",NotesSemestre2!L22,"")</f>
        <v/>
      </c>
      <c r="O49" s="99"/>
    </row>
    <row r="50" spans="2:15" ht="14.25" customHeight="1" x14ac:dyDescent="0.3">
      <c r="B50" s="105"/>
      <c r="C50" s="85" t="s">
        <v>46</v>
      </c>
      <c r="D50" s="86">
        <v>25</v>
      </c>
      <c r="E50" s="21" t="str">
        <f>IF(COUNT(NotesSemestre2!E23:L23)&gt;0,NotesSemestre2!D23,"")</f>
        <v/>
      </c>
      <c r="F50" s="62" t="str">
        <f>IF(NotesSemestre2!E23&lt;&gt;"",NotesSemestre2!E23,"")</f>
        <v/>
      </c>
      <c r="G50" s="62" t="str">
        <f>IF(NotesSemestre2!F23&lt;&gt;"",NotesSemestre2!F23,"")</f>
        <v/>
      </c>
      <c r="H50" s="62" t="str">
        <f>IF(NotesSemestre2!G23&lt;&gt;"",NotesSemestre2!G23,"")</f>
        <v/>
      </c>
      <c r="I50" s="62" t="str">
        <f>IF(NotesSemestre2!H23&lt;&gt;"",NotesSemestre2!H23,"")</f>
        <v/>
      </c>
      <c r="J50" s="62" t="str">
        <f>IF(NotesSemestre2!I23&lt;&gt;"",NotesSemestre2!I23,"")</f>
        <v/>
      </c>
      <c r="K50" s="62" t="str">
        <f>IF(NotesSemestre2!J23&lt;&gt;"",NotesSemestre2!J23,"")</f>
        <v/>
      </c>
      <c r="L50" s="62" t="str">
        <f>IF(NotesSemestre2!K23&lt;&gt;"",NotesSemestre2!K23,"")</f>
        <v/>
      </c>
      <c r="M50" s="62" t="str">
        <f>IF(NotesSemestre2!L23&lt;&gt;"",NotesSemestre2!L23,"")</f>
        <v/>
      </c>
      <c r="O50" s="99"/>
    </row>
    <row r="51" spans="2:15" ht="14.25" customHeight="1" x14ac:dyDescent="0.3">
      <c r="B51" s="105"/>
      <c r="C51" s="3" t="s">
        <v>33</v>
      </c>
      <c r="D51" s="3">
        <v>5</v>
      </c>
      <c r="E51" s="21">
        <f>IF(COUNT(NotesSemestre2!E24:L24)&gt;0,NotesSemestre2!D24,"")</f>
        <v>13</v>
      </c>
      <c r="F51" s="62">
        <f>IF(NotesSemestre2!E24&lt;&gt;"",NotesSemestre2!E24,"")</f>
        <v>13</v>
      </c>
      <c r="G51" s="62" t="str">
        <f>IF(NotesSemestre2!F24&lt;&gt;"",NotesSemestre2!F24,"")</f>
        <v/>
      </c>
      <c r="H51" s="62" t="str">
        <f>IF(NotesSemestre2!G24&lt;&gt;"",NotesSemestre2!G24,"")</f>
        <v/>
      </c>
      <c r="I51" s="62" t="str">
        <f>IF(NotesSemestre2!H24&lt;&gt;"",NotesSemestre2!H24,"")</f>
        <v/>
      </c>
      <c r="J51" s="62" t="str">
        <f>IF(NotesSemestre2!I24&lt;&gt;"",NotesSemestre2!I24,"")</f>
        <v/>
      </c>
      <c r="K51" s="62" t="str">
        <f>IF(NotesSemestre2!J24&lt;&gt;"",NotesSemestre2!J24,"")</f>
        <v/>
      </c>
      <c r="L51" s="62" t="str">
        <f>IF(NotesSemestre2!K24&lt;&gt;"",NotesSemestre2!K24,"")</f>
        <v/>
      </c>
      <c r="M51" s="62" t="str">
        <f>IF(NotesSemestre2!L24&lt;&gt;"",NotesSemestre2!L24,"")</f>
        <v/>
      </c>
      <c r="O51" s="99"/>
    </row>
    <row r="52" spans="2:15" ht="14.25" customHeight="1" x14ac:dyDescent="0.3">
      <c r="B52" s="105"/>
      <c r="C52" s="12" t="s">
        <v>35</v>
      </c>
      <c r="D52" s="3">
        <v>5</v>
      </c>
      <c r="E52" s="21" t="str">
        <f>IF(COUNT(NotesSemestre2!E25:L25)&gt;0,NotesSemestre2!D25,"")</f>
        <v/>
      </c>
      <c r="F52" s="62" t="str">
        <f>IF(NotesSemestre2!E25&lt;&gt;"",NotesSemestre2!E25,"")</f>
        <v/>
      </c>
      <c r="G52" s="62" t="str">
        <f>IF(NotesSemestre2!F25&lt;&gt;"",NotesSemestre2!F25,"")</f>
        <v/>
      </c>
      <c r="H52" s="62" t="str">
        <f>IF(NotesSemestre2!G25&lt;&gt;"",NotesSemestre2!G25,"")</f>
        <v/>
      </c>
      <c r="I52" s="62" t="str">
        <f>IF(NotesSemestre2!H25&lt;&gt;"",NotesSemestre2!H25,"")</f>
        <v/>
      </c>
      <c r="J52" s="62" t="str">
        <f>IF(NotesSemestre2!I25&lt;&gt;"",NotesSemestre2!I25,"")</f>
        <v/>
      </c>
      <c r="K52" s="62" t="str">
        <f>IF(NotesSemestre2!J25&lt;&gt;"",NotesSemestre2!J25,"")</f>
        <v/>
      </c>
      <c r="L52" s="62" t="str">
        <f>IF(NotesSemestre2!K25&lt;&gt;"",NotesSemestre2!K25,"")</f>
        <v/>
      </c>
      <c r="M52" s="62" t="str">
        <f>IF(NotesSemestre2!L25&lt;&gt;"",NotesSemestre2!L25,"")</f>
        <v/>
      </c>
      <c r="O52" s="99"/>
    </row>
    <row r="53" spans="2:15" ht="14.25" customHeight="1" x14ac:dyDescent="0.3">
      <c r="B53" s="105"/>
      <c r="C53" s="85" t="s">
        <v>47</v>
      </c>
      <c r="D53" s="86">
        <v>10</v>
      </c>
      <c r="E53" s="21" t="str">
        <f>IF(COUNT(NotesSemestre2!E26:L26)&gt;0,NotesSemestre2!D26,"")</f>
        <v/>
      </c>
      <c r="F53" s="62" t="str">
        <f>IF(NotesSemestre2!E26&lt;&gt;"",NotesSemestre2!E26,"")</f>
        <v/>
      </c>
      <c r="G53" s="62" t="str">
        <f>IF(NotesSemestre2!F26&lt;&gt;"",NotesSemestre2!F26,"")</f>
        <v/>
      </c>
      <c r="H53" s="62" t="str">
        <f>IF(NotesSemestre2!G26&lt;&gt;"",NotesSemestre2!G26,"")</f>
        <v/>
      </c>
      <c r="I53" s="62" t="str">
        <f>IF(NotesSemestre2!H26&lt;&gt;"",NotesSemestre2!H26,"")</f>
        <v/>
      </c>
      <c r="J53" s="62" t="str">
        <f>IF(NotesSemestre2!I26&lt;&gt;"",NotesSemestre2!I26,"")</f>
        <v/>
      </c>
      <c r="K53" s="62" t="str">
        <f>IF(NotesSemestre2!J26&lt;&gt;"",NotesSemestre2!J26,"")</f>
        <v/>
      </c>
      <c r="L53" s="62" t="str">
        <f>IF(NotesSemestre2!K26&lt;&gt;"",NotesSemestre2!K26,"")</f>
        <v/>
      </c>
      <c r="M53" s="62" t="str">
        <f>IF(NotesSemestre2!L26&lt;&gt;"",NotesSemestre2!L26,"")</f>
        <v/>
      </c>
      <c r="O53" s="99"/>
    </row>
    <row r="54" spans="2:15" ht="14.25" customHeight="1" x14ac:dyDescent="0.3">
      <c r="B54" s="105"/>
      <c r="C54" s="4" t="s">
        <v>36</v>
      </c>
      <c r="D54" s="3">
        <v>20</v>
      </c>
      <c r="E54" s="21" t="str">
        <f>IF(COUNT(NotesSemestre2!E27:L27)&gt;0,NotesSemestre2!D27,"")</f>
        <v/>
      </c>
      <c r="F54" s="62" t="str">
        <f>IF(NotesSemestre2!E27&lt;&gt;"",NotesSemestre2!E27,"")</f>
        <v/>
      </c>
      <c r="G54" s="62" t="str">
        <f>IF(NotesSemestre2!F27&lt;&gt;"",NotesSemestre2!F27,"")</f>
        <v/>
      </c>
      <c r="H54" s="62" t="str">
        <f>IF(NotesSemestre2!G27&lt;&gt;"",NotesSemestre2!G27,"")</f>
        <v/>
      </c>
      <c r="I54" s="62" t="str">
        <f>IF(NotesSemestre2!H27&lt;&gt;"",NotesSemestre2!H27,"")</f>
        <v/>
      </c>
      <c r="J54" s="62" t="str">
        <f>IF(NotesSemestre2!I27&lt;&gt;"",NotesSemestre2!I27,"")</f>
        <v/>
      </c>
      <c r="K54" s="62" t="str">
        <f>IF(NotesSemestre2!J27&lt;&gt;"",NotesSemestre2!J27,"")</f>
        <v/>
      </c>
      <c r="L54" s="62" t="str">
        <f>IF(NotesSemestre2!K27&lt;&gt;"",NotesSemestre2!K27,"")</f>
        <v/>
      </c>
      <c r="M54" s="62" t="str">
        <f>IF(NotesSemestre2!L27&lt;&gt;"",NotesSemestre2!L27,"")</f>
        <v/>
      </c>
      <c r="O54" s="99"/>
    </row>
    <row r="55" spans="2:15" ht="14.25" customHeight="1" thickBot="1" x14ac:dyDescent="0.35">
      <c r="B55" s="106"/>
      <c r="C55" s="31" t="s">
        <v>37</v>
      </c>
      <c r="D55" s="31">
        <v>5</v>
      </c>
      <c r="E55" s="65" t="str">
        <f>IF(COUNT(NotesSemestre2!E28:L28)&gt;0,NotesSemestre2!D28,"")</f>
        <v/>
      </c>
      <c r="F55" s="62" t="str">
        <f>IF(NotesSemestre2!E28&lt;&gt;"",NotesSemestre2!E28,"")</f>
        <v/>
      </c>
      <c r="G55" s="62" t="str">
        <f>IF(NotesSemestre2!F28&lt;&gt;"",NotesSemestre2!F28,"")</f>
        <v/>
      </c>
      <c r="H55" s="62" t="str">
        <f>IF(NotesSemestre2!G28&lt;&gt;"",NotesSemestre2!G28,"")</f>
        <v/>
      </c>
      <c r="I55" s="62" t="str">
        <f>IF(NotesSemestre2!H28&lt;&gt;"",NotesSemestre2!H28,"")</f>
        <v/>
      </c>
      <c r="J55" s="62" t="str">
        <f>IF(NotesSemestre2!I28&lt;&gt;"",NotesSemestre2!I28,"")</f>
        <v/>
      </c>
      <c r="K55" s="62" t="str">
        <f>IF(NotesSemestre2!J28&lt;&gt;"",NotesSemestre2!J28,"")</f>
        <v/>
      </c>
      <c r="L55" s="62" t="str">
        <f>IF(NotesSemestre2!K28&lt;&gt;"",NotesSemestre2!K28,"")</f>
        <v/>
      </c>
      <c r="M55" s="62" t="str">
        <f>IF(NotesSemestre2!L28&lt;&gt;"",NotesSemestre2!L28,"")</f>
        <v/>
      </c>
      <c r="O55" s="100"/>
    </row>
    <row r="56" spans="2:15" ht="14.25" customHeight="1" thickTop="1" x14ac:dyDescent="0.3"/>
    <row r="57" spans="2:15" ht="21" customHeight="1" x14ac:dyDescent="0.45">
      <c r="B57" s="60" t="s">
        <v>54</v>
      </c>
      <c r="F57" s="60" t="s">
        <v>56</v>
      </c>
    </row>
    <row r="58" spans="2:15" ht="14.25" customHeight="1" thickBot="1" x14ac:dyDescent="0.35">
      <c r="C58" s="61" t="s">
        <v>48</v>
      </c>
    </row>
    <row r="59" spans="2:15" ht="44.25" customHeight="1" thickTop="1" thickBot="1" x14ac:dyDescent="0.35">
      <c r="B59" s="89" t="s">
        <v>9</v>
      </c>
      <c r="C59" s="67">
        <f>MoyennesAnnee1!H2</f>
        <v>11.153846263885498</v>
      </c>
      <c r="F59" s="112" t="str">
        <f>IF(AND(COUNTIF(C59:C61,AND("&lt;10", "&gt;=8"))&lt;=1, COUNTIF(C59:C61,"&gt;=10")&gt;=2, COUNTIF(C59:C61,"&gt;=8")=3,NotesSemestre1!B21+NotesSemestre2!B30=0),"Passage en deuxième année","Non admis en deuxième année")</f>
        <v>Passage en deuxième année</v>
      </c>
      <c r="G59" s="112"/>
      <c r="H59" s="112"/>
      <c r="I59" s="112"/>
      <c r="J59" s="112"/>
      <c r="K59" s="112"/>
      <c r="O59" s="94"/>
    </row>
    <row r="60" spans="2:15" ht="44.25" customHeight="1" thickTop="1" thickBot="1" x14ac:dyDescent="0.35">
      <c r="B60" s="90" t="s">
        <v>16</v>
      </c>
      <c r="C60" s="66">
        <f>MoyennesAnnee1!H3</f>
        <v>11.800000190734863</v>
      </c>
      <c r="O60" s="94"/>
    </row>
    <row r="61" spans="2:15" ht="44.25" customHeight="1" thickTop="1" thickBot="1" x14ac:dyDescent="0.35">
      <c r="B61" s="63" t="s">
        <v>21</v>
      </c>
      <c r="C61" s="66">
        <f>MoyennesAnnee1!H4</f>
        <v>13.722222328186035</v>
      </c>
      <c r="O61" s="94"/>
    </row>
    <row r="62" spans="2:15" ht="14.25" customHeight="1" thickTop="1" x14ac:dyDescent="0.3"/>
  </sheetData>
  <mergeCells count="14">
    <mergeCell ref="O59:O61"/>
    <mergeCell ref="B8:B13"/>
    <mergeCell ref="O8:O13"/>
    <mergeCell ref="B14:B18"/>
    <mergeCell ref="O14:O18"/>
    <mergeCell ref="B19:B25"/>
    <mergeCell ref="O19:O25"/>
    <mergeCell ref="B29:B37"/>
    <mergeCell ref="O29:O37"/>
    <mergeCell ref="B38:B47"/>
    <mergeCell ref="O38:O47"/>
    <mergeCell ref="B48:B55"/>
    <mergeCell ref="O48:O55"/>
    <mergeCell ref="F59:K59"/>
  </mergeCells>
  <conditionalFormatting sqref="C59:C61">
    <cfRule type="cellIs" dxfId="20" priority="7" operator="greaterThan">
      <formula>10</formula>
    </cfRule>
    <cfRule type="cellIs" dxfId="19" priority="8" operator="between">
      <formula>8</formula>
      <formula>10</formula>
    </cfRule>
    <cfRule type="cellIs" dxfId="18" priority="9" operator="lessThan">
      <formula>8</formula>
    </cfRule>
  </conditionalFormatting>
  <conditionalFormatting sqref="O8 O14 O19">
    <cfRule type="cellIs" dxfId="17" priority="4" operator="greaterThan">
      <formula>10</formula>
    </cfRule>
    <cfRule type="cellIs" dxfId="16" priority="5" operator="between">
      <formula>8</formula>
      <formula>10</formula>
    </cfRule>
    <cfRule type="cellIs" dxfId="15" priority="6" operator="lessThan">
      <formula>8</formula>
    </cfRule>
  </conditionalFormatting>
  <conditionalFormatting sqref="O29 O48 O38">
    <cfRule type="cellIs" dxfId="14" priority="1" operator="greaterThan">
      <formula>10</formula>
    </cfRule>
    <cfRule type="cellIs" dxfId="13" priority="2" operator="between">
      <formula>8</formula>
      <formula>10</formula>
    </cfRule>
    <cfRule type="cellIs" dxfId="12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1501140</xdr:colOff>
                <xdr:row>3</xdr:row>
                <xdr:rowOff>99060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anneeVR">
          <controlPr defaultSize="0" autoLine="0" autoPict="0" r:id="rId7">
            <anchor moveWithCells="1">
              <from>
                <xdr:col>1</xdr:col>
                <xdr:colOff>22860</xdr:colOff>
                <xdr:row>62</xdr:row>
                <xdr:rowOff>38100</xdr:rowOff>
              </from>
              <to>
                <xdr:col>1</xdr:col>
                <xdr:colOff>2286000</xdr:colOff>
                <xdr:row>64</xdr:row>
                <xdr:rowOff>175260</xdr:rowOff>
              </to>
            </anchor>
          </controlPr>
        </control>
      </mc:Choice>
      <mc:Fallback>
        <control shapeId="13314" r:id="rId6" name="anneeV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H1:I17"/>
  <sheetViews>
    <sheetView showGridLines="0" topLeftCell="A4" zoomScaleNormal="100" workbookViewId="0">
      <selection activeCell="H16" sqref="H16:I16"/>
    </sheetView>
  </sheetViews>
  <sheetFormatPr baseColWidth="10" defaultColWidth="28.88671875" defaultRowHeight="48" customHeight="1" x14ac:dyDescent="0.3"/>
  <cols>
    <col min="1" max="1" width="35.6640625" customWidth="1"/>
    <col min="10" max="10" width="23.6640625" customWidth="1"/>
  </cols>
  <sheetData>
    <row r="1" spans="8:9" ht="15.75" customHeight="1" x14ac:dyDescent="0.3"/>
    <row r="2" spans="8:9" ht="17.25" customHeight="1" x14ac:dyDescent="0.35">
      <c r="H2" s="53" t="s">
        <v>48</v>
      </c>
      <c r="I2" s="52" t="s">
        <v>6</v>
      </c>
    </row>
    <row r="3" spans="8:9" ht="48" customHeight="1" x14ac:dyDescent="0.3">
      <c r="H3" s="54">
        <f>MoyennesAnnee1!B2</f>
        <v>9.3076925277709961</v>
      </c>
      <c r="I3" s="92" t="s">
        <v>9</v>
      </c>
    </row>
    <row r="4" spans="8:9" ht="48" customHeight="1" x14ac:dyDescent="0.3">
      <c r="H4" s="54">
        <f>MoyennesAnnee1!B3</f>
        <v>10.600000381469727</v>
      </c>
      <c r="I4" s="93" t="s">
        <v>16</v>
      </c>
    </row>
    <row r="5" spans="8:9" ht="48" customHeight="1" x14ac:dyDescent="0.3">
      <c r="H5" s="54">
        <f>MoyennesAnnee1!B4</f>
        <v>14.44444465637207</v>
      </c>
      <c r="I5" s="91" t="s">
        <v>21</v>
      </c>
    </row>
    <row r="6" spans="8:9" ht="24.75" customHeight="1" x14ac:dyDescent="0.3"/>
    <row r="7" spans="8:9" ht="17.25" customHeight="1" x14ac:dyDescent="0.35">
      <c r="H7" s="53" t="s">
        <v>48</v>
      </c>
      <c r="I7" s="52" t="s">
        <v>28</v>
      </c>
    </row>
    <row r="8" spans="8:9" ht="48" customHeight="1" x14ac:dyDescent="0.3">
      <c r="H8" s="54">
        <f>MoyennesAnnee1!E2</f>
        <v>13</v>
      </c>
      <c r="I8" s="92" t="s">
        <v>9</v>
      </c>
    </row>
    <row r="9" spans="8:9" ht="48" customHeight="1" x14ac:dyDescent="0.3">
      <c r="H9" s="54">
        <f>MoyennesAnnee1!E3</f>
        <v>13</v>
      </c>
      <c r="I9" s="93" t="s">
        <v>16</v>
      </c>
    </row>
    <row r="10" spans="8:9" ht="48" customHeight="1" x14ac:dyDescent="0.3">
      <c r="H10" s="54">
        <f>MoyennesAnnee1!E4</f>
        <v>13</v>
      </c>
      <c r="I10" s="91" t="s">
        <v>21</v>
      </c>
    </row>
    <row r="11" spans="8:9" ht="24.75" customHeight="1" x14ac:dyDescent="0.3"/>
    <row r="12" spans="8:9" ht="17.25" customHeight="1" x14ac:dyDescent="0.35">
      <c r="H12" s="53" t="s">
        <v>48</v>
      </c>
      <c r="I12" s="52" t="s">
        <v>49</v>
      </c>
    </row>
    <row r="13" spans="8:9" ht="48" customHeight="1" x14ac:dyDescent="0.3">
      <c r="H13" s="54">
        <f>MoyennesAnnee1!H2</f>
        <v>11.153846263885498</v>
      </c>
      <c r="I13" s="92" t="s">
        <v>9</v>
      </c>
    </row>
    <row r="14" spans="8:9" ht="48" customHeight="1" x14ac:dyDescent="0.3">
      <c r="H14" s="54">
        <f>MoyennesAnnee1!H3</f>
        <v>11.800000190734863</v>
      </c>
      <c r="I14" s="93" t="s">
        <v>16</v>
      </c>
    </row>
    <row r="15" spans="8:9" ht="48" customHeight="1" x14ac:dyDescent="0.3">
      <c r="H15" s="54">
        <f>MoyennesAnnee1!H4</f>
        <v>13.722222328186035</v>
      </c>
      <c r="I15" s="91" t="s">
        <v>21</v>
      </c>
    </row>
    <row r="16" spans="8:9" ht="66" customHeight="1" x14ac:dyDescent="0.3">
      <c r="H16" s="107" t="s">
        <v>50</v>
      </c>
      <c r="I16" s="108"/>
    </row>
    <row r="17" ht="60" customHeight="1" x14ac:dyDescent="0.3"/>
  </sheetData>
  <mergeCells count="1">
    <mergeCell ref="H16:I16"/>
  </mergeCells>
  <conditionalFormatting sqref="H3:H5">
    <cfRule type="cellIs" dxfId="11" priority="7" operator="greaterThan">
      <formula>10</formula>
    </cfRule>
    <cfRule type="cellIs" dxfId="10" priority="8" operator="between">
      <formula>8</formula>
      <formula>10</formula>
    </cfRule>
    <cfRule type="cellIs" dxfId="9" priority="9" operator="lessThan">
      <formula>8</formula>
    </cfRule>
  </conditionalFormatting>
  <conditionalFormatting sqref="H8:H10">
    <cfRule type="cellIs" dxfId="8" priority="4" operator="greaterThan">
      <formula>10</formula>
    </cfRule>
    <cfRule type="cellIs" dxfId="7" priority="5" operator="between">
      <formula>8</formula>
      <formula>10</formula>
    </cfRule>
    <cfRule type="cellIs" dxfId="6" priority="6" operator="lessThan">
      <formula>8</formula>
    </cfRule>
  </conditionalFormatting>
  <conditionalFormatting sqref="H13:H15">
    <cfRule type="cellIs" dxfId="5" priority="1" operator="greaterThan">
      <formula>10</formula>
    </cfRule>
    <cfRule type="cellIs" dxfId="4" priority="2" operator="between">
      <formula>8</formula>
      <formula>10</formula>
    </cfRule>
    <cfRule type="cellIs" dxfId="3" priority="3" operator="lessThan">
      <formula>8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74" zoomScaleNormal="100" workbookViewId="0">
      <selection activeCell="B17" sqref="B17"/>
    </sheetView>
  </sheetViews>
  <sheetFormatPr baseColWidth="10" defaultColWidth="28.6640625" defaultRowHeight="30.75" customHeight="1" x14ac:dyDescent="0.3"/>
  <cols>
    <col min="1" max="1" width="3.88671875" customWidth="1"/>
  </cols>
  <sheetData>
    <row r="1" spans="2:3" ht="11.25" customHeight="1" x14ac:dyDescent="0.3"/>
    <row r="2" spans="2:3" ht="17.25" customHeight="1" x14ac:dyDescent="0.35">
      <c r="B2" s="52" t="s">
        <v>6</v>
      </c>
      <c r="C2" s="53" t="s">
        <v>48</v>
      </c>
    </row>
    <row r="3" spans="2:3" ht="48" customHeight="1" x14ac:dyDescent="0.3">
      <c r="B3" s="92" t="s">
        <v>9</v>
      </c>
      <c r="C3" s="54">
        <f>MoyennesAnnee1!B2</f>
        <v>9.3076925277709961</v>
      </c>
    </row>
    <row r="4" spans="2:3" ht="48" customHeight="1" x14ac:dyDescent="0.3">
      <c r="B4" s="93" t="s">
        <v>16</v>
      </c>
      <c r="C4" s="54">
        <f>MoyennesAnnee1!B3</f>
        <v>10.600000381469727</v>
      </c>
    </row>
    <row r="5" spans="2:3" ht="48" customHeight="1" x14ac:dyDescent="0.3">
      <c r="B5" s="91" t="s">
        <v>21</v>
      </c>
      <c r="C5" s="54">
        <f>MoyennesAnnee1!B4</f>
        <v>14.44444465637207</v>
      </c>
    </row>
    <row r="6" spans="2:3" ht="27.75" customHeight="1" x14ac:dyDescent="0.3"/>
    <row r="7" spans="2:3" ht="17.25" customHeight="1" x14ac:dyDescent="0.35">
      <c r="B7" s="52" t="s">
        <v>28</v>
      </c>
      <c r="C7" s="53" t="s">
        <v>48</v>
      </c>
    </row>
    <row r="8" spans="2:3" ht="48" customHeight="1" x14ac:dyDescent="0.3">
      <c r="B8" s="92" t="s">
        <v>9</v>
      </c>
      <c r="C8" s="54">
        <f>MoyennesAnnee1!E2</f>
        <v>13</v>
      </c>
    </row>
    <row r="9" spans="2:3" ht="48" customHeight="1" x14ac:dyDescent="0.3">
      <c r="B9" s="93" t="s">
        <v>16</v>
      </c>
      <c r="C9" s="54">
        <f>MoyennesAnnee1!E3</f>
        <v>13</v>
      </c>
    </row>
    <row r="10" spans="2:3" ht="48" customHeight="1" x14ac:dyDescent="0.3">
      <c r="B10" s="91" t="s">
        <v>21</v>
      </c>
      <c r="C10" s="54">
        <f>MoyennesAnnee1!E4</f>
        <v>13</v>
      </c>
    </row>
    <row r="11" spans="2:3" ht="27.75" customHeight="1" x14ac:dyDescent="0.3"/>
    <row r="12" spans="2:3" ht="17.25" customHeight="1" x14ac:dyDescent="0.35">
      <c r="B12" s="52" t="s">
        <v>49</v>
      </c>
      <c r="C12" s="53" t="s">
        <v>48</v>
      </c>
    </row>
    <row r="13" spans="2:3" ht="48" customHeight="1" x14ac:dyDescent="0.3">
      <c r="B13" s="92" t="s">
        <v>9</v>
      </c>
      <c r="C13" s="54">
        <f>MoyennesAnnee1!H2</f>
        <v>11.153846263885498</v>
      </c>
    </row>
    <row r="14" spans="2:3" ht="48" customHeight="1" x14ac:dyDescent="0.3">
      <c r="B14" s="93" t="s">
        <v>16</v>
      </c>
      <c r="C14" s="54">
        <f>MoyennesAnnee1!H3</f>
        <v>11.800000190734863</v>
      </c>
    </row>
    <row r="15" spans="2:3" ht="48" customHeight="1" x14ac:dyDescent="0.3">
      <c r="B15" s="91" t="s">
        <v>21</v>
      </c>
      <c r="C15" s="54">
        <f>MoyennesAnnee1!H4</f>
        <v>13.722222328186035</v>
      </c>
    </row>
    <row r="16" spans="2:3" ht="50.25" customHeight="1" x14ac:dyDescent="0.3">
      <c r="B16" s="109" t="s">
        <v>55</v>
      </c>
      <c r="C16" s="110"/>
    </row>
  </sheetData>
  <mergeCells count="1">
    <mergeCell ref="B16:C16"/>
  </mergeCells>
  <conditionalFormatting sqref="C3:C5 C8:C10 C13:C15">
    <cfRule type="cellIs" dxfId="2" priority="1" operator="greaterThan">
      <formula>10</formula>
    </cfRule>
    <cfRule type="cellIs" dxfId="1" priority="2" operator="between">
      <formula>8</formula>
      <formula>10</formula>
    </cfRule>
    <cfRule type="cellIs" dxfId="0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E2" sqref="E2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111" t="s">
        <v>6</v>
      </c>
      <c r="B1" s="111"/>
      <c r="C1" s="11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3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3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3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3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" thickBot="1" x14ac:dyDescent="0.35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3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3">
      <c r="A10" s="16"/>
      <c r="B10" s="6" t="s">
        <v>19</v>
      </c>
      <c r="C10" s="7">
        <v>20</v>
      </c>
      <c r="D10" s="21">
        <f t="shared" si="0"/>
        <v>12</v>
      </c>
      <c r="E10">
        <v>12</v>
      </c>
    </row>
    <row r="11" spans="1:12" x14ac:dyDescent="0.3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29.4" thickBot="1" x14ac:dyDescent="0.35">
      <c r="A12" s="46"/>
      <c r="B12" s="47" t="s">
        <v>20</v>
      </c>
      <c r="C12" s="48">
        <v>40</v>
      </c>
      <c r="D12" s="21" t="str">
        <f t="shared" si="0"/>
        <v/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3">
      <c r="A14" s="18"/>
      <c r="B14" s="5" t="s">
        <v>23</v>
      </c>
      <c r="C14" s="8">
        <v>15</v>
      </c>
      <c r="D14" s="21">
        <f t="shared" si="0"/>
        <v>20</v>
      </c>
      <c r="E14">
        <v>20</v>
      </c>
    </row>
    <row r="15" spans="1:12" x14ac:dyDescent="0.3">
      <c r="A15" s="18"/>
      <c r="B15" s="5" t="s">
        <v>24</v>
      </c>
      <c r="C15" s="8">
        <v>25</v>
      </c>
      <c r="D15" s="21">
        <f t="shared" si="0"/>
        <v>13</v>
      </c>
      <c r="E15">
        <v>13</v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3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3">
      <c r="A18" s="18"/>
      <c r="B18" s="5" t="s">
        <v>26</v>
      </c>
      <c r="C18" s="8">
        <v>10</v>
      </c>
      <c r="D18" s="21" t="str">
        <f t="shared" si="0"/>
        <v/>
      </c>
    </row>
    <row r="19" spans="1:4" ht="15" thickBot="1" x14ac:dyDescent="0.35">
      <c r="A19" s="37"/>
      <c r="B19" s="49" t="s">
        <v>27</v>
      </c>
      <c r="C19" s="50">
        <v>15</v>
      </c>
      <c r="D19" s="21" t="str">
        <f t="shared" si="0"/>
        <v/>
      </c>
    </row>
    <row r="20" spans="1:4" ht="15" thickTop="1" x14ac:dyDescent="0.3"/>
    <row r="21" spans="1:4" x14ac:dyDescent="0.3">
      <c r="A21" s="113" t="s">
        <v>57</v>
      </c>
      <c r="B21" s="2">
        <f>COUNTIF(E2:L19,"=ABI")</f>
        <v>0</v>
      </c>
    </row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="73" workbookViewId="0">
      <selection activeCell="B31" sqref="B31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111" t="s">
        <v>28</v>
      </c>
      <c r="B1" s="111"/>
      <c r="C1" s="11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3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3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3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3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3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3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3">
      <c r="A9" s="15"/>
      <c r="B9" s="4" t="s">
        <v>36</v>
      </c>
      <c r="C9" s="13">
        <v>20</v>
      </c>
      <c r="D9" s="21" t="str">
        <f t="shared" si="0"/>
        <v/>
      </c>
    </row>
    <row r="10" spans="1:12" ht="15" thickBot="1" x14ac:dyDescent="0.35">
      <c r="A10" s="30"/>
      <c r="B10" s="31" t="s">
        <v>37</v>
      </c>
      <c r="C10" s="32">
        <v>5</v>
      </c>
      <c r="D10" s="21" t="str">
        <f t="shared" si="0"/>
        <v/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3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3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3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3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3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3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3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3">
      <c r="A19" s="17"/>
      <c r="B19" s="4" t="s">
        <v>36</v>
      </c>
      <c r="C19" s="24">
        <v>10</v>
      </c>
      <c r="D19" s="21" t="str">
        <f t="shared" si="0"/>
        <v/>
      </c>
    </row>
    <row r="20" spans="1:5" ht="15" thickBot="1" x14ac:dyDescent="0.35">
      <c r="A20" s="35"/>
      <c r="B20" s="31" t="s">
        <v>37</v>
      </c>
      <c r="C20" s="36">
        <v>5</v>
      </c>
      <c r="D20" s="21" t="str">
        <f t="shared" si="0"/>
        <v/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3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3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3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3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3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3">
      <c r="A27" s="18"/>
      <c r="B27" s="4" t="s">
        <v>36</v>
      </c>
      <c r="C27" s="25">
        <v>20</v>
      </c>
      <c r="D27" s="21" t="str">
        <f t="shared" si="0"/>
        <v/>
      </c>
    </row>
    <row r="28" spans="1:5" ht="15" thickBot="1" x14ac:dyDescent="0.35">
      <c r="A28" s="37"/>
      <c r="B28" s="31" t="s">
        <v>37</v>
      </c>
      <c r="C28" s="38">
        <v>5</v>
      </c>
      <c r="D28" s="21" t="str">
        <f t="shared" si="0"/>
        <v/>
      </c>
    </row>
    <row r="29" spans="1:5" ht="15" thickTop="1" x14ac:dyDescent="0.3"/>
    <row r="30" spans="1:5" x14ac:dyDescent="0.3">
      <c r="A30" t="s">
        <v>57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12"/>
  <sheetViews>
    <sheetView workbookViewId="0">
      <selection activeCell="E19" sqref="E19"/>
    </sheetView>
  </sheetViews>
  <sheetFormatPr baseColWidth="10" defaultColWidth="14.33203125" defaultRowHeight="14.4" x14ac:dyDescent="0.3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6640625" customWidth="1"/>
  </cols>
  <sheetData>
    <row r="1" spans="1:8" ht="18" x14ac:dyDescent="0.35">
      <c r="A1" s="55" t="s">
        <v>6</v>
      </c>
      <c r="B1" t="s">
        <v>48</v>
      </c>
      <c r="D1" s="55" t="s">
        <v>28</v>
      </c>
      <c r="E1" t="s">
        <v>48</v>
      </c>
      <c r="G1" s="55" t="s">
        <v>49</v>
      </c>
      <c r="H1" t="s">
        <v>48</v>
      </c>
    </row>
    <row r="2" spans="1:8" ht="43.2" x14ac:dyDescent="0.3">
      <c r="A2" s="56" t="s">
        <v>9</v>
      </c>
      <c r="B2" s="51" cm="1">
        <f t="array" ref="B2">IF(COUNT(NotesSemestre1!E2:L7)&gt;0,moyenneCoef("NotesSemestre1", "D2:D7"),"")</f>
        <v>9.3076925277709961</v>
      </c>
      <c r="D2" s="56" t="s">
        <v>9</v>
      </c>
      <c r="E2" s="51" cm="1">
        <f t="array" ref="E2">IF(COUNT(NotesSemestre2!E2:L10)&gt;0,moyenneCoef("NotesSemestre2", "D2:D10"),"")</f>
        <v>13</v>
      </c>
      <c r="G2" s="56" t="s">
        <v>9</v>
      </c>
      <c r="H2" s="51">
        <f>IF(COUNT(B2,E2)&gt;0,AVERAGE(B2,E2),"")</f>
        <v>11.153846263885498</v>
      </c>
    </row>
    <row r="3" spans="1:8" ht="43.2" x14ac:dyDescent="0.3">
      <c r="A3" s="57" t="s">
        <v>16</v>
      </c>
      <c r="B3" s="51" cm="1">
        <f t="array" ref="B3">IF(COUNT(NotesSemestre1!E8:L12)&gt;0,moyenneCoef("NotesSemestre1", "D8:D12"),"")</f>
        <v>10.600000381469727</v>
      </c>
      <c r="D3" s="58" t="s">
        <v>16</v>
      </c>
      <c r="E3" s="51" cm="1">
        <f t="array" ref="E3">IF(COUNT(NotesSemestre2!E11:L20)&gt;0,moyenneCoef("NotesSemestre2", "D11:D20"),"")</f>
        <v>13</v>
      </c>
      <c r="G3" s="58" t="s">
        <v>16</v>
      </c>
      <c r="H3" s="51">
        <f>IF(COUNT(B3,E3)&gt;0,AVERAGE(B3,E3),"")</f>
        <v>11.800000190734863</v>
      </c>
    </row>
    <row r="4" spans="1:8" ht="43.2" x14ac:dyDescent="0.3">
      <c r="A4" s="59" t="s">
        <v>21</v>
      </c>
      <c r="B4" s="51" cm="1">
        <f t="array" ref="B4">IF(COUNT(NotesSemestre1!E13:L19)&gt;0,moyenneCoef("NotesSemestre1", "D13:D19"),"")</f>
        <v>14.44444465637207</v>
      </c>
      <c r="D4" s="59" t="s">
        <v>21</v>
      </c>
      <c r="E4" s="51" cm="1">
        <f t="array" ref="E4">IF(COUNT(NotesSemestre2!E21:L28)&gt;0,moyenneCoef("NotesSemestre2", "D21:D28"),"")</f>
        <v>13</v>
      </c>
      <c r="G4" s="59" t="s">
        <v>21</v>
      </c>
      <c r="H4" s="51">
        <f>IF(COUNT(B4,E4)&gt;0,AVERAGE(B4,E4),"")</f>
        <v>13.722222328186035</v>
      </c>
    </row>
    <row r="5" spans="1:8" x14ac:dyDescent="0.3">
      <c r="B5" s="51"/>
    </row>
    <row r="6" spans="1:8" x14ac:dyDescent="0.3">
      <c r="B6" s="51"/>
    </row>
    <row r="12" spans="1:8" x14ac:dyDescent="0.3">
      <c r="B12" s="5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resumeA1</vt:lpstr>
      <vt:lpstr>anneeRefuse</vt:lpstr>
      <vt:lpstr>anneeValide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2024-12-18T10:46:28Z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