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152" documentId="13_ncr:1_{446BB788-EE62-4765-8029-92C0084C577B}" xr6:coauthVersionLast="47" xr6:coauthVersionMax="47" xr10:uidLastSave="{5FAE24DB-9005-49E7-9C2D-17EEA801D55C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E4" i="11" a="1"/>
  <c r="B2" i="11" a="1"/>
  <c r="B4" i="11" a="1"/>
  <c r="E3" i="11" a="1"/>
  <c r="E2" i="11" a="1"/>
  <c r="B3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<sst xmlns="http://schemas.openxmlformats.org/spreadsheetml/2006/main" count="214" uniqueCount="65">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</sst>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12.350000381469727</c:v>
                </c:pt>
                <c:pt idx="1">
                  <c:v>7.2749998569488525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10.600000381469727</c:v>
                </c:pt>
                <c:pt idx="1">
                  <c:v>2.8499999046325684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733425</xdr:colOff>
          <xdr:row>17</xdr:row>
          <xdr:rowOff>504825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742950</xdr:colOff>
          <xdr:row>17</xdr:row>
          <xdr:rowOff>190500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zoomScaleNormal="100" workbookViewId="0">
      <selection activeCell="O61" sqref="O61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23" t="s">
        <v>62</v>
      </c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3" spans="1:15" ht="14.25" customHeight="1" x14ac:dyDescent="0.25"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</row>
    <row r="6" spans="1:15" ht="21.75" customHeight="1" x14ac:dyDescent="0.35">
      <c r="B6" s="59" t="s">
        <v>51</v>
      </c>
    </row>
    <row r="7" spans="1:15" ht="18.75" customHeight="1" thickBot="1" x14ac:dyDescent="0.3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2"/>
      <c r="B8" s="117" t="s">
        <v>9</v>
      </c>
      <c r="C8" s="100" t="s">
        <v>10</v>
      </c>
      <c r="D8" s="101">
        <v>15</v>
      </c>
      <c r="E8" s="104">
        <f>IF(COUNT(NotesSemestre1!E2:L2)&gt;0,NotesSemestre1!D2,"")</f>
        <v>3</v>
      </c>
      <c r="F8" s="21">
        <f>IF(NotesSemestre1!E2&lt;&gt;"",NotesSemestre1!E2,"")</f>
        <v>3</v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9">
        <f>MoyennesAnnee1!B2</f>
        <v>10.600000381469727</v>
      </c>
    </row>
    <row r="9" spans="1:15" ht="14.25" customHeight="1" x14ac:dyDescent="0.25">
      <c r="A9" s="92"/>
      <c r="B9" s="117"/>
      <c r="C9" s="65" t="s">
        <v>11</v>
      </c>
      <c r="D9" s="83">
        <v>20</v>
      </c>
      <c r="E9" s="104">
        <f>IF(COUNT(NotesSemestre1!E3:L3)&gt;0,NotesSemestre1!D3,"")</f>
        <v>6</v>
      </c>
      <c r="F9" s="21">
        <f>IF(NotesSemestre1!E3&lt;&gt;"",NotesSemestre1!E3,"")</f>
        <v>6</v>
      </c>
      <c r="G9" s="21" t="str">
        <f>IF(NotesSemestre1!F3&lt;&gt;"",NotesSemestre1!F3,"")</f>
        <v/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5"/>
    </row>
    <row r="10" spans="1:15" ht="14.25" customHeight="1" x14ac:dyDescent="0.25">
      <c r="A10" s="92"/>
      <c r="B10" s="117"/>
      <c r="C10" s="65" t="s">
        <v>12</v>
      </c>
      <c r="D10" s="83">
        <v>20</v>
      </c>
      <c r="E10" s="104">
        <f>IF(COUNT(NotesSemestre1!E4:L4)&gt;0,NotesSemestre1!D4,"")</f>
        <v>15</v>
      </c>
      <c r="F10" s="21">
        <f>IF(NotesSemestre1!E4&lt;&gt;"",NotesSemestre1!E4,"")</f>
        <v>15</v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5"/>
    </row>
    <row r="11" spans="1:15" ht="14.25" customHeight="1" x14ac:dyDescent="0.25">
      <c r="A11" s="92"/>
      <c r="B11" s="117"/>
      <c r="C11" s="3" t="s">
        <v>13</v>
      </c>
      <c r="D11" s="84">
        <v>5</v>
      </c>
      <c r="E11" s="104">
        <f>IF(COUNT(NotesSemestre1!E5:L5)&gt;0,NotesSemestre1!D5,"")</f>
        <v>19</v>
      </c>
      <c r="F11" s="21">
        <f>IF(NotesSemestre1!E5&lt;&gt;"",NotesSemestre1!E5,"")</f>
        <v>19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5"/>
    </row>
    <row r="12" spans="1:15" ht="14.25" customHeight="1" x14ac:dyDescent="0.25">
      <c r="A12" s="92"/>
      <c r="B12" s="117"/>
      <c r="C12" s="65" t="s">
        <v>14</v>
      </c>
      <c r="D12" s="83">
        <v>30</v>
      </c>
      <c r="E12" s="104">
        <f>IF(COUNT(NotesSemestre1!E6:L6)&gt;0,NotesSemestre1!D6,"")</f>
        <v>12</v>
      </c>
      <c r="F12" s="21">
        <f>IF(NotesSemestre1!E6&lt;&gt;"",NotesSemestre1!E6,"")</f>
        <v>12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5"/>
    </row>
    <row r="13" spans="1:15" ht="14.25" customHeight="1" thickBot="1" x14ac:dyDescent="0.3">
      <c r="A13" s="92"/>
      <c r="B13" s="118"/>
      <c r="C13" s="66" t="s">
        <v>15</v>
      </c>
      <c r="D13" s="97">
        <v>10</v>
      </c>
      <c r="E13" s="105">
        <f>IF(COUNT(NotesSemestre1!E7:L7)&gt;0,NotesSemestre1!D7,"")</f>
        <v>14</v>
      </c>
      <c r="F13" s="23">
        <f>IF(NotesSemestre1!E7&lt;&gt;"",NotesSemestre1!E7,"")</f>
        <v>14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6"/>
    </row>
    <row r="14" spans="1:15" ht="14.25" customHeight="1" thickTop="1" x14ac:dyDescent="0.25">
      <c r="A14" s="92"/>
      <c r="B14" s="120" t="s">
        <v>16</v>
      </c>
      <c r="C14" s="68" t="s">
        <v>17</v>
      </c>
      <c r="D14" s="87">
        <v>20</v>
      </c>
      <c r="E14" s="104">
        <f>IF(COUNT(NotesSemestre1!E8:L8)&gt;0,NotesSemestre1!D8,"")</f>
        <v>1</v>
      </c>
      <c r="F14" s="21">
        <f>IF(NotesSemestre1!E8&lt;&gt;"",NotesSemestre1!E8,"")</f>
        <v>1</v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9">
        <f>MoyennesAnnee1!B3</f>
        <v>2.8499999046325684</v>
      </c>
    </row>
    <row r="15" spans="1:15" ht="14.25" customHeight="1" x14ac:dyDescent="0.25">
      <c r="A15" s="92"/>
      <c r="B15" s="121"/>
      <c r="C15" s="69" t="s">
        <v>18</v>
      </c>
      <c r="D15" s="88">
        <v>15</v>
      </c>
      <c r="E15" s="104">
        <f>IF(COUNT(NotesSemestre1!E9:L9)&gt;0,NotesSemestre1!D9,"")</f>
        <v>2</v>
      </c>
      <c r="F15" s="21">
        <f>IF(NotesSemestre1!E9&lt;&gt;"",NotesSemestre1!E9,"")</f>
        <v>2</v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5"/>
    </row>
    <row r="16" spans="1:15" ht="14.25" customHeight="1" x14ac:dyDescent="0.25">
      <c r="A16" s="92"/>
      <c r="B16" s="121"/>
      <c r="C16" s="69" t="s">
        <v>19</v>
      </c>
      <c r="D16" s="88">
        <v>20</v>
      </c>
      <c r="E16" s="104">
        <f>IF(COUNT(NotesSemestre1!E10:L10)&gt;0,NotesSemestre1!D10,"")</f>
        <v>1</v>
      </c>
      <c r="F16" s="21">
        <f>IF(NotesSemestre1!E10&lt;&gt;"",NotesSemestre1!E10,"")</f>
        <v>1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5"/>
    </row>
    <row r="17" spans="1:15" ht="14.25" customHeight="1" x14ac:dyDescent="0.25">
      <c r="A17" s="92"/>
      <c r="B17" s="121"/>
      <c r="C17" s="3" t="s">
        <v>13</v>
      </c>
      <c r="D17" s="84">
        <v>5</v>
      </c>
      <c r="E17" s="104">
        <f>IF(COUNT(NotesSemestre1!E11:L11)&gt;0,NotesSemestre1!D11,"")</f>
        <v>19</v>
      </c>
      <c r="F17" s="21">
        <f>IF(NotesSemestre1!E11&lt;&gt;"",NotesSemestre1!E11,"")</f>
        <v>19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5"/>
    </row>
    <row r="18" spans="1:15" ht="14.25" customHeight="1" thickBot="1" x14ac:dyDescent="0.3">
      <c r="A18" s="92"/>
      <c r="B18" s="122"/>
      <c r="C18" s="70" t="s">
        <v>20</v>
      </c>
      <c r="D18" s="98">
        <v>40</v>
      </c>
      <c r="E18" s="105">
        <f>IF(COUNT(NotesSemestre1!E12:L12)&gt;0,NotesSemestre1!D12,"")</f>
        <v>3</v>
      </c>
      <c r="F18" s="23">
        <f>IF(NotesSemestre1!E12&lt;&gt;"",NotesSemestre1!E12,"")</f>
        <v>3</v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6"/>
    </row>
    <row r="19" spans="1:15" ht="14.25" customHeight="1" thickTop="1" x14ac:dyDescent="0.25">
      <c r="A19" s="92"/>
      <c r="B19" s="112" t="s">
        <v>21</v>
      </c>
      <c r="C19" s="71" t="s">
        <v>22</v>
      </c>
      <c r="D19" s="89">
        <v>15</v>
      </c>
      <c r="E19" s="104">
        <f>IF(COUNT(NotesSemestre1!E13:L13)&gt;0,NotesSemestre1!D13,"")</f>
        <v>19</v>
      </c>
      <c r="F19" s="21">
        <f>IF(NotesSemestre1!E13&lt;&gt;"",NotesSemestre1!E13,"")</f>
        <v>19</v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9">
        <f>MoyennesAnnee1!B4</f>
        <v>15.199999809265137</v>
      </c>
    </row>
    <row r="20" spans="1:15" ht="14.25" customHeight="1" x14ac:dyDescent="0.25">
      <c r="A20" s="92"/>
      <c r="B20" s="113"/>
      <c r="C20" s="72" t="s">
        <v>23</v>
      </c>
      <c r="D20" s="90">
        <v>15</v>
      </c>
      <c r="E20" s="104">
        <f>IF(COUNT(NotesSemestre1!E14:L14)&gt;0,NotesSemestre1!D14,"")</f>
        <v>18</v>
      </c>
      <c r="F20" s="21">
        <f>IF(NotesSemestre1!E14&lt;&gt;"",NotesSemestre1!E14,"")</f>
        <v>18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5"/>
    </row>
    <row r="21" spans="1:15" ht="14.25" customHeight="1" x14ac:dyDescent="0.25">
      <c r="A21" s="92"/>
      <c r="B21" s="113"/>
      <c r="C21" s="72" t="s">
        <v>24</v>
      </c>
      <c r="D21" s="90">
        <v>25</v>
      </c>
      <c r="E21" s="104">
        <f>IF(COUNT(NotesSemestre1!E15:L15)&gt;0,NotesSemestre1!D15,"")</f>
        <v>15</v>
      </c>
      <c r="F21" s="21">
        <f>IF(NotesSemestre1!E15&lt;&gt;"",NotesSemestre1!E15,"")</f>
        <v>15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5"/>
    </row>
    <row r="22" spans="1:15" ht="14.25" customHeight="1" x14ac:dyDescent="0.25">
      <c r="A22" s="92"/>
      <c r="B22" s="113"/>
      <c r="C22" s="3" t="s">
        <v>13</v>
      </c>
      <c r="D22" s="84">
        <v>5</v>
      </c>
      <c r="E22" s="104">
        <f>IF(COUNT(NotesSemestre1!E16:L16)&gt;0,NotesSemestre1!D16,"")</f>
        <v>19</v>
      </c>
      <c r="F22" s="21">
        <f>IF(NotesSemestre1!E16&lt;&gt;"",NotesSemestre1!E16,"")</f>
        <v>19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5"/>
    </row>
    <row r="23" spans="1:15" ht="14.25" customHeight="1" x14ac:dyDescent="0.25">
      <c r="A23" s="92"/>
      <c r="B23" s="113"/>
      <c r="C23" s="72" t="s">
        <v>25</v>
      </c>
      <c r="D23" s="90">
        <v>15</v>
      </c>
      <c r="E23" s="104">
        <f>IF(COUNT(NotesSemestre1!E17:L17)&gt;0,NotesSemestre1!D17,"")</f>
        <v>13</v>
      </c>
      <c r="F23" s="21">
        <f>IF(NotesSemestre1!E17&lt;&gt;"",NotesSemestre1!E17,"")</f>
        <v>13</v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5"/>
    </row>
    <row r="24" spans="1:15" ht="14.25" customHeight="1" x14ac:dyDescent="0.25">
      <c r="A24" s="92"/>
      <c r="B24" s="113"/>
      <c r="C24" s="72" t="s">
        <v>26</v>
      </c>
      <c r="D24" s="90">
        <v>10</v>
      </c>
      <c r="E24" s="104">
        <f>IF(COUNT(NotesSemestre1!E18:L18)&gt;0,NotesSemestre1!D18,"")</f>
        <v>12</v>
      </c>
      <c r="F24" s="21">
        <f>IF(NotesSemestre1!E18&lt;&gt;"",NotesSemestre1!E18,"")</f>
        <v>12</v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5"/>
    </row>
    <row r="25" spans="1:15" ht="14.25" customHeight="1" thickBot="1" x14ac:dyDescent="0.3">
      <c r="A25" s="92"/>
      <c r="B25" s="114"/>
      <c r="C25" s="73" t="s">
        <v>27</v>
      </c>
      <c r="D25" s="99">
        <v>15</v>
      </c>
      <c r="E25" s="105">
        <f>IF(COUNT(NotesSemestre1!E19:L19)&gt;0,NotesSemestre1!D19,"")</f>
        <v>12</v>
      </c>
      <c r="F25" s="23">
        <f>IF(NotesSemestre1!E19&lt;&gt;"",NotesSemestre1!E19,"")</f>
        <v>12</v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6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2"/>
      <c r="B29" s="124" t="s">
        <v>9</v>
      </c>
      <c r="C29" s="93" t="s">
        <v>29</v>
      </c>
      <c r="D29" s="94">
        <v>10</v>
      </c>
      <c r="E29" s="104">
        <f>IF(COUNT(NotesSemestre2!E2:L2)&gt;0,NotesSemestre2!D2,"")</f>
        <v>16</v>
      </c>
      <c r="F29" s="21">
        <f>IF(NotesSemestre2!E2&lt;&gt;"",NotesSemestre2!E2,"")</f>
        <v>16</v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9">
        <f>MoyennesAnnee1!E2</f>
        <v>14.100000381469727</v>
      </c>
    </row>
    <row r="30" spans="1:15" ht="14.25" customHeight="1" x14ac:dyDescent="0.25">
      <c r="A30" s="92"/>
      <c r="B30" s="125"/>
      <c r="C30" s="67" t="s">
        <v>30</v>
      </c>
      <c r="D30" s="83">
        <v>15</v>
      </c>
      <c r="E30" s="104">
        <f>IF(COUNT(NotesSemestre2!E3:L3)&gt;0,NotesSemestre2!D3,"")</f>
        <v>18</v>
      </c>
      <c r="F30" s="21">
        <f>IF(NotesSemestre2!E3&lt;&gt;"",NotesSemestre2!E3,"")</f>
        <v>18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5"/>
    </row>
    <row r="31" spans="1:15" ht="14.25" customHeight="1" x14ac:dyDescent="0.25">
      <c r="A31" s="92"/>
      <c r="B31" s="125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5"/>
    </row>
    <row r="32" spans="1:15" ht="14.25" customHeight="1" x14ac:dyDescent="0.25">
      <c r="A32" s="92"/>
      <c r="B32" s="125"/>
      <c r="C32" s="67" t="s">
        <v>32</v>
      </c>
      <c r="D32" s="83">
        <v>15</v>
      </c>
      <c r="E32" s="104">
        <f>IF(COUNT(NotesSemestre2!E5:L5)&gt;0,NotesSemestre2!D5,"")</f>
        <v>11</v>
      </c>
      <c r="F32" s="21">
        <f>IF(NotesSemestre2!E5&lt;&gt;"",NotesSemestre2!E5,"")</f>
        <v>11</v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5"/>
    </row>
    <row r="33" spans="1:15" ht="14.25" customHeight="1" x14ac:dyDescent="0.25">
      <c r="A33" s="92"/>
      <c r="B33" s="125"/>
      <c r="C33" s="3" t="s">
        <v>33</v>
      </c>
      <c r="D33" s="84">
        <v>5</v>
      </c>
      <c r="E33" s="104">
        <f>IF(COUNT(NotesSemestre2!E6:L6)&gt;0,NotesSemestre2!D6,"")</f>
        <v>12</v>
      </c>
      <c r="F33" s="21">
        <f>IF(NotesSemestre2!E6&lt;&gt;"",NotesSemestre2!E6,"")</f>
        <v>12</v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5"/>
    </row>
    <row r="34" spans="1:15" ht="14.25" customHeight="1" x14ac:dyDescent="0.25">
      <c r="A34" s="92"/>
      <c r="B34" s="125"/>
      <c r="C34" s="67" t="s">
        <v>34</v>
      </c>
      <c r="D34" s="83">
        <v>10</v>
      </c>
      <c r="E34" s="104">
        <f>IF(COUNT(NotesSemestre2!E7:L7)&gt;0,NotesSemestre2!D7,"")</f>
        <v>11</v>
      </c>
      <c r="F34" s="21">
        <f>IF(NotesSemestre2!E7&lt;&gt;"",NotesSemestre2!E7,"")</f>
        <v>11</v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5"/>
    </row>
    <row r="35" spans="1:15" ht="14.25" customHeight="1" x14ac:dyDescent="0.25">
      <c r="A35" s="92"/>
      <c r="B35" s="125"/>
      <c r="C35" s="4" t="s">
        <v>35</v>
      </c>
      <c r="D35" s="85">
        <v>5</v>
      </c>
      <c r="E35" s="104">
        <f>IF(COUNT(NotesSemestre2!E8:L8)&gt;0,NotesSemestre2!D8,"")</f>
        <v>13</v>
      </c>
      <c r="F35" s="21">
        <f>IF(NotesSemestre2!E8&lt;&gt;"",NotesSemestre2!E8,"")</f>
        <v>13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5"/>
    </row>
    <row r="36" spans="1:15" ht="14.25" customHeight="1" x14ac:dyDescent="0.25">
      <c r="A36" s="92"/>
      <c r="B36" s="125"/>
      <c r="C36" s="4" t="s">
        <v>36</v>
      </c>
      <c r="D36" s="85">
        <v>20</v>
      </c>
      <c r="E36" s="104">
        <f>IF(COUNT(NotesSemestre2!E9:L9)&gt;0,NotesSemestre2!D9,"")</f>
        <v>13</v>
      </c>
      <c r="F36" s="21">
        <f>IF(NotesSemestre2!E9&lt;&gt;"",NotesSemestre2!E9,"")</f>
        <v>13</v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5"/>
    </row>
    <row r="37" spans="1:15" ht="14.25" customHeight="1" thickBot="1" x14ac:dyDescent="0.3">
      <c r="A37" s="92"/>
      <c r="B37" s="126"/>
      <c r="C37" s="95" t="s">
        <v>37</v>
      </c>
      <c r="D37" s="96">
        <v>5</v>
      </c>
      <c r="E37" s="105">
        <f>IF(COUNT(NotesSemestre2!E10:L10)&gt;0,NotesSemestre2!D10,"")</f>
        <v>19</v>
      </c>
      <c r="F37" s="23">
        <f>IF(NotesSemestre2!E10&lt;&gt;"",NotesSemestre2!E10,"")</f>
        <v>19</v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6"/>
    </row>
    <row r="38" spans="1:15" ht="14.25" customHeight="1" x14ac:dyDescent="0.25">
      <c r="A38" s="92"/>
      <c r="B38" s="121" t="s">
        <v>16</v>
      </c>
      <c r="C38" s="68" t="s">
        <v>38</v>
      </c>
      <c r="D38" s="87">
        <v>10</v>
      </c>
      <c r="E38" s="104">
        <f>IF(COUNT(NotesSemestre2!E11:L11)&gt;0,NotesSemestre2!D11,"")</f>
        <v>16</v>
      </c>
      <c r="F38" s="21">
        <f>IF(NotesSemestre2!E11&lt;&gt;"",NotesSemestre2!E11,"")</f>
        <v>16</v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5">
        <f>MoyennesAnnee1!E3</f>
        <v>11.699999809265137</v>
      </c>
    </row>
    <row r="39" spans="1:15" ht="14.25" customHeight="1" x14ac:dyDescent="0.25">
      <c r="A39" s="92"/>
      <c r="B39" s="121"/>
      <c r="C39" s="69" t="s">
        <v>39</v>
      </c>
      <c r="D39" s="88">
        <v>15</v>
      </c>
      <c r="E39" s="104">
        <f>IF(COUNT(NotesSemestre2!E12:L12)&gt;0,NotesSemestre2!D12,"")</f>
        <v>15</v>
      </c>
      <c r="F39" s="21">
        <f>IF(NotesSemestre2!E12&lt;&gt;"",NotesSemestre2!E12,"")</f>
        <v>15</v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5"/>
    </row>
    <row r="40" spans="1:15" ht="14.25" customHeight="1" x14ac:dyDescent="0.25">
      <c r="A40" s="92"/>
      <c r="B40" s="121"/>
      <c r="C40" s="69" t="s">
        <v>40</v>
      </c>
      <c r="D40" s="88">
        <v>15</v>
      </c>
      <c r="E40" s="104">
        <f>IF(COUNT(NotesSemestre2!E13:L13)&gt;0,NotesSemestre2!D13,"")</f>
        <v>3</v>
      </c>
      <c r="F40" s="21">
        <f>IF(NotesSemestre2!E13&lt;&gt;"",NotesSemestre2!E13,"")</f>
        <v>3</v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5"/>
    </row>
    <row r="41" spans="1:15" ht="14.25" customHeight="1" x14ac:dyDescent="0.25">
      <c r="A41" s="92"/>
      <c r="B41" s="121"/>
      <c r="C41" s="69" t="s">
        <v>41</v>
      </c>
      <c r="D41" s="88">
        <v>15</v>
      </c>
      <c r="E41" s="104">
        <f>IF(COUNT(NotesSemestre2!E14:L14)&gt;0,NotesSemestre2!D14,"")</f>
        <v>8</v>
      </c>
      <c r="F41" s="21">
        <f>IF(NotesSemestre2!E14&lt;&gt;"",NotesSemestre2!E14,"")</f>
        <v>8</v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5"/>
    </row>
    <row r="42" spans="1:15" ht="14.25" customHeight="1" x14ac:dyDescent="0.25">
      <c r="A42" s="92"/>
      <c r="B42" s="121"/>
      <c r="C42" s="3" t="s">
        <v>33</v>
      </c>
      <c r="D42" s="85">
        <v>5</v>
      </c>
      <c r="E42" s="104">
        <f>IF(COUNT(NotesSemestre2!E15:L15)&gt;0,NotesSemestre2!D15,"")</f>
        <v>12</v>
      </c>
      <c r="F42" s="21">
        <f>IF(NotesSemestre2!E15&lt;&gt;"",NotesSemestre2!E15,"")</f>
        <v>12</v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5"/>
    </row>
    <row r="43" spans="1:15" ht="14.25" customHeight="1" x14ac:dyDescent="0.25">
      <c r="A43" s="92"/>
      <c r="B43" s="121"/>
      <c r="C43" s="69" t="s">
        <v>42</v>
      </c>
      <c r="D43" s="88">
        <v>10</v>
      </c>
      <c r="E43" s="104">
        <f>IF(COUNT(NotesSemestre2!E16:L16)&gt;0,NotesSemestre2!D16,"")</f>
        <v>13</v>
      </c>
      <c r="F43" s="21">
        <f>IF(NotesSemestre2!E16&lt;&gt;"",NotesSemestre2!E16,"")</f>
        <v>13</v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5"/>
    </row>
    <row r="44" spans="1:15" ht="14.25" customHeight="1" x14ac:dyDescent="0.25">
      <c r="A44" s="92"/>
      <c r="B44" s="121"/>
      <c r="C44" s="69" t="s">
        <v>43</v>
      </c>
      <c r="D44" s="88">
        <v>10</v>
      </c>
      <c r="E44" s="104">
        <f>IF(COUNT(NotesSemestre2!E17:L17)&gt;0,NotesSemestre2!D17,"")</f>
        <v>14</v>
      </c>
      <c r="F44" s="21">
        <f>IF(NotesSemestre2!E17&lt;&gt;"",NotesSemestre2!E17,"")</f>
        <v>14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5"/>
    </row>
    <row r="45" spans="1:15" ht="14.25" customHeight="1" x14ac:dyDescent="0.25">
      <c r="A45" s="92"/>
      <c r="B45" s="121"/>
      <c r="C45" s="4" t="s">
        <v>35</v>
      </c>
      <c r="D45" s="85">
        <v>5</v>
      </c>
      <c r="E45" s="104">
        <f>IF(COUNT(NotesSemestre2!E18:L18)&gt;0,NotesSemestre2!D18,"")</f>
        <v>13</v>
      </c>
      <c r="F45" s="21">
        <f>IF(NotesSemestre2!E18&lt;&gt;"",NotesSemestre2!E18,"")</f>
        <v>13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5"/>
    </row>
    <row r="46" spans="1:15" ht="14.25" customHeight="1" x14ac:dyDescent="0.25">
      <c r="A46" s="92"/>
      <c r="B46" s="121"/>
      <c r="C46" s="4" t="s">
        <v>36</v>
      </c>
      <c r="D46" s="85">
        <v>10</v>
      </c>
      <c r="E46" s="104">
        <f>IF(COUNT(NotesSemestre2!E19:L19)&gt;0,NotesSemestre2!D19,"")</f>
        <v>13</v>
      </c>
      <c r="F46" s="21">
        <f>IF(NotesSemestre2!E19&lt;&gt;"",NotesSemestre2!E19,"")</f>
        <v>13</v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5"/>
    </row>
    <row r="47" spans="1:15" ht="14.25" customHeight="1" thickBot="1" x14ac:dyDescent="0.3">
      <c r="A47" s="92"/>
      <c r="B47" s="122"/>
      <c r="C47" s="31" t="s">
        <v>37</v>
      </c>
      <c r="D47" s="86">
        <v>5</v>
      </c>
      <c r="E47" s="105">
        <f>IF(COUNT(NotesSemestre2!E20:L20)&gt;0,NotesSemestre2!D20,"")</f>
        <v>19</v>
      </c>
      <c r="F47" s="23">
        <f>IF(NotesSemestre2!E20&lt;&gt;"",NotesSemestre2!E20,"")</f>
        <v>19</v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6"/>
    </row>
    <row r="48" spans="1:15" ht="14.25" customHeight="1" thickTop="1" x14ac:dyDescent="0.25">
      <c r="A48" s="92"/>
      <c r="B48" s="112" t="s">
        <v>21</v>
      </c>
      <c r="C48" s="71" t="s">
        <v>44</v>
      </c>
      <c r="D48" s="89">
        <v>15</v>
      </c>
      <c r="E48" s="104">
        <f>IF(COUNT(NotesSemestre2!E21:L21)&gt;0,NotesSemestre2!D21,"")</f>
        <v>15</v>
      </c>
      <c r="F48" s="21">
        <f>IF(NotesSemestre2!E21&lt;&gt;"",NotesSemestre2!E21,"")</f>
        <v>15</v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5">
        <f>MoyennesAnnee1!E4</f>
        <v>10.75</v>
      </c>
    </row>
    <row r="49" spans="1:15" ht="14.25" customHeight="1" x14ac:dyDescent="0.25">
      <c r="A49" s="92"/>
      <c r="B49" s="113"/>
      <c r="C49" s="72" t="s">
        <v>45</v>
      </c>
      <c r="D49" s="90">
        <v>15</v>
      </c>
      <c r="E49" s="104">
        <f>IF(COUNT(NotesSemestre2!E22:L22)&gt;0,NotesSemestre2!D22,"")</f>
        <v>15</v>
      </c>
      <c r="F49" s="21">
        <f>IF(NotesSemestre2!E22&lt;&gt;"",NotesSemestre2!E22,"")</f>
        <v>15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5"/>
    </row>
    <row r="50" spans="1:15" ht="14.25" customHeight="1" x14ac:dyDescent="0.25">
      <c r="A50" s="92"/>
      <c r="B50" s="113"/>
      <c r="C50" s="72" t="s">
        <v>46</v>
      </c>
      <c r="D50" s="90">
        <v>25</v>
      </c>
      <c r="E50" s="104">
        <f>IF(COUNT(NotesSemestre2!E23:L23)&gt;0,NotesSemestre2!D23,"")</f>
        <v>5</v>
      </c>
      <c r="F50" s="21">
        <f>IF(NotesSemestre2!E23&lt;&gt;"",NotesSemestre2!E23,"")</f>
        <v>5</v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5"/>
    </row>
    <row r="51" spans="1:15" ht="14.25" customHeight="1" x14ac:dyDescent="0.25">
      <c r="A51" s="92"/>
      <c r="B51" s="113"/>
      <c r="C51" s="3" t="s">
        <v>33</v>
      </c>
      <c r="D51" s="84">
        <v>5</v>
      </c>
      <c r="E51" s="104">
        <f>IF(COUNT(NotesSemestre2!E24:L24)&gt;0,NotesSemestre2!D24,"")</f>
        <v>12</v>
      </c>
      <c r="F51" s="21">
        <f>IF(NotesSemestre2!E24&lt;&gt;"",NotesSemestre2!E24,"")</f>
        <v>12</v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5"/>
    </row>
    <row r="52" spans="1:15" ht="14.25" customHeight="1" x14ac:dyDescent="0.25">
      <c r="A52" s="92"/>
      <c r="B52" s="113"/>
      <c r="C52" s="12" t="s">
        <v>35</v>
      </c>
      <c r="D52" s="84">
        <v>5</v>
      </c>
      <c r="E52" s="104">
        <f>IF(COUNT(NotesSemestre2!E25:L25)&gt;0,NotesSemestre2!D25,"")</f>
        <v>13</v>
      </c>
      <c r="F52" s="21">
        <f>IF(NotesSemestre2!E25&lt;&gt;"",NotesSemestre2!E25,"")</f>
        <v>13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5"/>
    </row>
    <row r="53" spans="1:15" ht="14.25" customHeight="1" x14ac:dyDescent="0.25">
      <c r="A53" s="92"/>
      <c r="B53" s="113"/>
      <c r="C53" s="72" t="s">
        <v>47</v>
      </c>
      <c r="D53" s="90">
        <v>10</v>
      </c>
      <c r="E53" s="104">
        <f>IF(COUNT(NotesSemestre2!E26:L26)&gt;0,NotesSemestre2!D26,"")</f>
        <v>2</v>
      </c>
      <c r="F53" s="21">
        <f>IF(NotesSemestre2!E27&lt;&gt;"",NotesSemestre2!E27,"")</f>
        <v>13</v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5"/>
    </row>
    <row r="54" spans="1:15" ht="14.25" customHeight="1" x14ac:dyDescent="0.25">
      <c r="A54" s="92"/>
      <c r="B54" s="113"/>
      <c r="C54" s="4" t="s">
        <v>36</v>
      </c>
      <c r="D54" s="84">
        <v>20</v>
      </c>
      <c r="E54" s="104">
        <f>IF(COUNT(NotesSemestre2!E27:L27)&gt;0,NotesSemestre2!D27,"")</f>
        <v>13</v>
      </c>
      <c r="F54" s="21">
        <f>IF(NotesSemestre2!E28&lt;&gt;"",NotesSemestre2!E28,"")</f>
        <v>19</v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5"/>
    </row>
    <row r="55" spans="1:15" ht="14.25" customHeight="1" thickBot="1" x14ac:dyDescent="0.3">
      <c r="A55" s="92"/>
      <c r="B55" s="114"/>
      <c r="C55" s="31" t="s">
        <v>37</v>
      </c>
      <c r="D55" s="91">
        <v>5</v>
      </c>
      <c r="E55" s="105">
        <f>IF(COUNT(NotesSemestre2!E28:L28)&gt;0,NotesSemestre2!D28,"")</f>
        <v>19</v>
      </c>
      <c r="F55" s="23">
        <f>IF(NotesSemestre2!E28&lt;&gt;"",NotesSemestre2!E28,"")</f>
        <v>19</v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6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108" t="s">
        <v>9</v>
      </c>
      <c r="C59" s="63">
        <f>MoyennesAnnee1!H2</f>
        <v>12.350000381469727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Non admis en deuxième année</v>
      </c>
    </row>
    <row r="60" spans="1:15" ht="44.25" customHeight="1" thickTop="1" thickBot="1" x14ac:dyDescent="0.3">
      <c r="B60" s="109" t="s">
        <v>16</v>
      </c>
      <c r="C60" s="62">
        <f>MoyennesAnnee1!H3</f>
        <v>7.2749998569488525</v>
      </c>
    </row>
    <row r="61" spans="1:15" ht="44.25" customHeight="1" thickTop="1" thickBot="1" x14ac:dyDescent="0.3">
      <c r="B61" s="107" t="s">
        <v>21</v>
      </c>
      <c r="C61" s="62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111" t="s">
        <v>64</v>
      </c>
      <c r="C63" s="110">
        <f>NotesSemestre1!B21+NotesSemestre2!B30</f>
        <v>0</v>
      </c>
    </row>
  </sheetData>
  <mergeCells count="13">
    <mergeCell ref="C2:N3"/>
    <mergeCell ref="B29:B37"/>
    <mergeCell ref="O29:O37"/>
    <mergeCell ref="B38:B47"/>
    <mergeCell ref="O38:O47"/>
    <mergeCell ref="B48:B55"/>
    <mergeCell ref="O48:O55"/>
    <mergeCell ref="B8:B13"/>
    <mergeCell ref="O8:O13"/>
    <mergeCell ref="B14:B18"/>
    <mergeCell ref="O14:O18"/>
    <mergeCell ref="B19:B25"/>
    <mergeCell ref="O19:O25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anneeVR">
          <controlPr defaultSize="0" autoLine="0" r:id="rId7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6" name="anneeV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8" zoomScale="90" zoomScaleNormal="90" workbookViewId="0">
      <selection activeCell="L10" sqref="L10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79">
        <f>MoyennesAnnee1!B2</f>
        <v>10.600000381469727</v>
      </c>
      <c r="J3" s="75" t="s">
        <v>9</v>
      </c>
    </row>
    <row r="4" spans="9:10" ht="57" customHeight="1" x14ac:dyDescent="0.25">
      <c r="I4" s="79">
        <f>MoyennesAnnee1!B3</f>
        <v>2.8499999046325684</v>
      </c>
      <c r="J4" s="76" t="s">
        <v>16</v>
      </c>
    </row>
    <row r="5" spans="9:10" ht="57" customHeight="1" x14ac:dyDescent="0.25">
      <c r="I5" s="79">
        <f>MoyennesAnnee1!B4</f>
        <v>15.199999809265137</v>
      </c>
      <c r="J5" s="74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79">
        <f>MoyennesAnnee1!E2</f>
        <v>14.100000381469727</v>
      </c>
      <c r="J8" s="75" t="s">
        <v>9</v>
      </c>
    </row>
    <row r="9" spans="9:10" ht="57" customHeight="1" x14ac:dyDescent="0.25">
      <c r="I9" s="79">
        <f>MoyennesAnnee1!E3</f>
        <v>11.699999809265137</v>
      </c>
      <c r="J9" s="76" t="s">
        <v>16</v>
      </c>
    </row>
    <row r="10" spans="9:10" ht="57" customHeight="1" x14ac:dyDescent="0.25">
      <c r="I10" s="79">
        <f>MoyennesAnnee1!E4</f>
        <v>10.75</v>
      </c>
      <c r="J10" s="74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79">
        <f>MoyennesAnnee1!H2</f>
        <v>12.350000381469727</v>
      </c>
      <c r="J13" s="75" t="s">
        <v>9</v>
      </c>
    </row>
    <row r="14" spans="9:10" ht="57" customHeight="1" x14ac:dyDescent="0.25">
      <c r="I14" s="79">
        <f>MoyennesAnnee1!H3</f>
        <v>7.2749998569488525</v>
      </c>
      <c r="J14" s="76" t="s">
        <v>16</v>
      </c>
    </row>
    <row r="15" spans="9:10" ht="57" customHeight="1" x14ac:dyDescent="0.25">
      <c r="I15" s="79">
        <f>MoyennesAnnee1!H4</f>
        <v>12.974999904632568</v>
      </c>
      <c r="J15" s="74" t="s">
        <v>21</v>
      </c>
    </row>
    <row r="16" spans="9:10" ht="28.5" customHeight="1" x14ac:dyDescent="0.25">
      <c r="I16" s="80" t="s">
        <v>57</v>
      </c>
      <c r="J16" s="81">
        <f>NotesSemestre1!B21+NotesSemestre2!B30</f>
        <v>0</v>
      </c>
    </row>
    <row r="17" spans="9:10" ht="60" customHeight="1" x14ac:dyDescent="0.25">
      <c r="I17" s="127" t="s">
        <v>50</v>
      </c>
      <c r="J17" s="127"/>
    </row>
  </sheetData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C8" sqref="C8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5" t="s">
        <v>9</v>
      </c>
      <c r="C3" s="79">
        <f>MoyennesAnnee1!B2</f>
        <v>10.600000381469727</v>
      </c>
    </row>
    <row r="4" spans="2:3" ht="48" customHeight="1" x14ac:dyDescent="0.25">
      <c r="B4" s="76" t="s">
        <v>16</v>
      </c>
      <c r="C4" s="79">
        <f>MoyennesAnnee1!B3</f>
        <v>2.8499999046325684</v>
      </c>
    </row>
    <row r="5" spans="2:3" ht="48" customHeight="1" x14ac:dyDescent="0.25">
      <c r="B5" s="74" t="s">
        <v>21</v>
      </c>
      <c r="C5" s="79">
        <f>MoyennesAnnee1!B4</f>
        <v>15.199999809265137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5" t="s">
        <v>9</v>
      </c>
      <c r="C8" s="79">
        <f>MoyennesAnnee1!E2</f>
        <v>14.100000381469727</v>
      </c>
    </row>
    <row r="9" spans="2:3" ht="48" customHeight="1" x14ac:dyDescent="0.25">
      <c r="B9" s="76" t="s">
        <v>16</v>
      </c>
      <c r="C9" s="79">
        <f>MoyennesAnnee1!E3</f>
        <v>11.699999809265137</v>
      </c>
    </row>
    <row r="10" spans="2:3" ht="48" customHeight="1" x14ac:dyDescent="0.25">
      <c r="B10" s="74" t="s">
        <v>21</v>
      </c>
      <c r="C10" s="79">
        <f>MoyennesAnnee1!E4</f>
        <v>10.75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5" t="s">
        <v>9</v>
      </c>
      <c r="C13" s="79">
        <f>MoyennesAnnee1!H2</f>
        <v>12.350000381469727</v>
      </c>
    </row>
    <row r="14" spans="2:3" ht="48" customHeight="1" x14ac:dyDescent="0.25">
      <c r="B14" s="76" t="s">
        <v>16</v>
      </c>
      <c r="C14" s="79">
        <f>MoyennesAnnee1!H3</f>
        <v>7.2749998569488525</v>
      </c>
    </row>
    <row r="15" spans="2:3" ht="48" customHeight="1" x14ac:dyDescent="0.25">
      <c r="B15" s="74" t="s">
        <v>21</v>
      </c>
      <c r="C15" s="79">
        <f>MoyennesAnnee1!H4</f>
        <v>12.974999904632568</v>
      </c>
    </row>
    <row r="16" spans="2:3" ht="50.25" customHeight="1" x14ac:dyDescent="0.25">
      <c r="B16" s="128" t="s">
        <v>55</v>
      </c>
      <c r="C16" s="129"/>
    </row>
  </sheetData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G19" sqref="G1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30" t="s">
        <v>6</v>
      </c>
      <c r="B1" s="130"/>
      <c r="C1" s="130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3">
        <f>IF(COUNT(E2:L2)&gt;0,AVERAGE(E2:L2),"")</f>
        <v>3</v>
      </c>
      <c r="E2">
        <v>3</v>
      </c>
    </row>
    <row r="3" spans="1:12" ht="15" customHeight="1" x14ac:dyDescent="0.25">
      <c r="A3" s="15"/>
      <c r="B3" s="9" t="s">
        <v>11</v>
      </c>
      <c r="C3" s="11">
        <v>20</v>
      </c>
      <c r="D3" s="103">
        <f t="shared" ref="D3:D19" si="0">IF(COUNT(E3:L3)&gt;0,AVERAGE(E3:L3),"")</f>
        <v>6</v>
      </c>
      <c r="E3">
        <v>6</v>
      </c>
    </row>
    <row r="4" spans="1:12" x14ac:dyDescent="0.25">
      <c r="A4" s="15"/>
      <c r="B4" s="9" t="s">
        <v>12</v>
      </c>
      <c r="C4" s="11">
        <v>20</v>
      </c>
      <c r="D4" s="103">
        <f t="shared" si="0"/>
        <v>15</v>
      </c>
      <c r="E4">
        <v>15</v>
      </c>
    </row>
    <row r="5" spans="1:12" x14ac:dyDescent="0.25">
      <c r="A5" s="15"/>
      <c r="B5" s="3" t="s">
        <v>13</v>
      </c>
      <c r="C5" s="11">
        <v>5</v>
      </c>
      <c r="D5" s="103">
        <f t="shared" si="0"/>
        <v>19</v>
      </c>
      <c r="E5">
        <v>19</v>
      </c>
    </row>
    <row r="6" spans="1:12" x14ac:dyDescent="0.25">
      <c r="A6" s="15"/>
      <c r="B6" s="9" t="s">
        <v>14</v>
      </c>
      <c r="C6" s="11">
        <v>30</v>
      </c>
      <c r="D6" s="103">
        <f t="shared" si="0"/>
        <v>12</v>
      </c>
      <c r="E6">
        <v>12</v>
      </c>
    </row>
    <row r="7" spans="1:12" ht="15.75" thickBot="1" x14ac:dyDescent="0.3">
      <c r="A7" s="30"/>
      <c r="B7" s="44" t="s">
        <v>15</v>
      </c>
      <c r="C7" s="45">
        <v>10</v>
      </c>
      <c r="D7" s="103">
        <f t="shared" si="0"/>
        <v>14</v>
      </c>
      <c r="E7">
        <v>14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3">
        <f t="shared" si="0"/>
        <v>1</v>
      </c>
      <c r="E8">
        <v>1</v>
      </c>
    </row>
    <row r="9" spans="1:12" ht="15" customHeight="1" x14ac:dyDescent="0.25">
      <c r="A9" s="16"/>
      <c r="B9" s="6" t="s">
        <v>18</v>
      </c>
      <c r="C9" s="7">
        <v>15</v>
      </c>
      <c r="D9" s="103">
        <f t="shared" si="0"/>
        <v>2</v>
      </c>
      <c r="E9">
        <v>2</v>
      </c>
    </row>
    <row r="10" spans="1:12" ht="15" customHeight="1" x14ac:dyDescent="0.25">
      <c r="A10" s="16"/>
      <c r="B10" s="6" t="s">
        <v>19</v>
      </c>
      <c r="C10" s="7">
        <v>20</v>
      </c>
      <c r="D10" s="103">
        <f t="shared" si="0"/>
        <v>1</v>
      </c>
      <c r="E10">
        <v>1</v>
      </c>
    </row>
    <row r="11" spans="1:12" x14ac:dyDescent="0.25">
      <c r="A11" s="16"/>
      <c r="B11" s="3" t="s">
        <v>13</v>
      </c>
      <c r="C11" s="7">
        <v>5</v>
      </c>
      <c r="D11" s="103">
        <f t="shared" si="0"/>
        <v>19</v>
      </c>
      <c r="E11">
        <v>19</v>
      </c>
    </row>
    <row r="12" spans="1:12" ht="30.75" thickBot="1" x14ac:dyDescent="0.3">
      <c r="A12" s="46"/>
      <c r="B12" s="47" t="s">
        <v>20</v>
      </c>
      <c r="C12" s="48">
        <v>40</v>
      </c>
      <c r="D12" s="103">
        <f t="shared" si="0"/>
        <v>3</v>
      </c>
      <c r="E12">
        <v>3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3">
        <f t="shared" si="0"/>
        <v>19</v>
      </c>
      <c r="E13">
        <v>19</v>
      </c>
    </row>
    <row r="14" spans="1:12" ht="15" customHeight="1" x14ac:dyDescent="0.25">
      <c r="A14" s="18"/>
      <c r="B14" s="5" t="s">
        <v>23</v>
      </c>
      <c r="C14" s="8">
        <v>15</v>
      </c>
      <c r="D14" s="103">
        <f t="shared" si="0"/>
        <v>18</v>
      </c>
      <c r="E14">
        <v>18</v>
      </c>
    </row>
    <row r="15" spans="1:12" ht="30" x14ac:dyDescent="0.25">
      <c r="A15" s="18"/>
      <c r="B15" s="5" t="s">
        <v>24</v>
      </c>
      <c r="C15" s="8">
        <v>25</v>
      </c>
      <c r="D15" s="103">
        <f t="shared" si="0"/>
        <v>15</v>
      </c>
      <c r="E15">
        <v>15</v>
      </c>
    </row>
    <row r="16" spans="1:12" x14ac:dyDescent="0.25">
      <c r="A16" s="18"/>
      <c r="B16" s="3" t="s">
        <v>13</v>
      </c>
      <c r="C16" s="8">
        <v>5</v>
      </c>
      <c r="D16" s="103">
        <f t="shared" si="0"/>
        <v>19</v>
      </c>
      <c r="E16">
        <v>19</v>
      </c>
    </row>
    <row r="17" spans="1:5" x14ac:dyDescent="0.25">
      <c r="A17" s="18"/>
      <c r="B17" s="5" t="s">
        <v>25</v>
      </c>
      <c r="C17" s="8">
        <v>15</v>
      </c>
      <c r="D17" s="103">
        <f t="shared" si="0"/>
        <v>13</v>
      </c>
      <c r="E17">
        <v>13</v>
      </c>
    </row>
    <row r="18" spans="1:5" x14ac:dyDescent="0.25">
      <c r="A18" s="18"/>
      <c r="B18" s="5" t="s">
        <v>26</v>
      </c>
      <c r="C18" s="8">
        <v>10</v>
      </c>
      <c r="D18" s="103">
        <f t="shared" si="0"/>
        <v>12</v>
      </c>
      <c r="E18">
        <v>12</v>
      </c>
    </row>
    <row r="19" spans="1:5" ht="15.75" thickBot="1" x14ac:dyDescent="0.3">
      <c r="A19" s="37"/>
      <c r="B19" s="49" t="s">
        <v>27</v>
      </c>
      <c r="C19" s="50">
        <v>15</v>
      </c>
      <c r="D19" s="103">
        <f t="shared" si="0"/>
        <v>12</v>
      </c>
      <c r="E19">
        <v>12</v>
      </c>
    </row>
    <row r="20" spans="1:5" ht="15.75" thickTop="1" x14ac:dyDescent="0.25"/>
    <row r="21" spans="1:5" x14ac:dyDescent="0.25">
      <c r="A21" s="77" t="s">
        <v>56</v>
      </c>
      <c r="B21" s="2">
        <f>COUNTIF(E2:L19,"=ABI")</f>
        <v>0</v>
      </c>
    </row>
    <row r="23" spans="1:5" ht="15" customHeight="1" x14ac:dyDescent="0.25"/>
    <row r="28" spans="1:5" ht="15.95" customHeight="1" x14ac:dyDescent="0.25"/>
    <row r="29" spans="1:5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K18" sqref="K18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30" t="s">
        <v>28</v>
      </c>
      <c r="B1" s="130"/>
      <c r="C1" s="130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3">
        <f>IF(COUNT(E2:L2)&gt;0,AVERAGE(E2:L2),"")</f>
        <v>16</v>
      </c>
      <c r="E2">
        <v>16</v>
      </c>
    </row>
    <row r="3" spans="1:12" ht="15" customHeight="1" x14ac:dyDescent="0.25">
      <c r="A3" s="15"/>
      <c r="B3" s="10" t="s">
        <v>30</v>
      </c>
      <c r="C3" s="13">
        <v>15</v>
      </c>
      <c r="D3" s="103">
        <f t="shared" ref="D3:D27" si="0">IF(COUNT(E3:L3)&gt;0,AVERAGE(E3:L3),"")</f>
        <v>18</v>
      </c>
      <c r="E3">
        <v>18</v>
      </c>
    </row>
    <row r="4" spans="1:12" x14ac:dyDescent="0.25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 x14ac:dyDescent="0.25">
      <c r="A5" s="15"/>
      <c r="B5" s="10" t="s">
        <v>32</v>
      </c>
      <c r="C5" s="13">
        <v>15</v>
      </c>
      <c r="D5" s="103">
        <f t="shared" si="0"/>
        <v>11</v>
      </c>
      <c r="E5">
        <v>11</v>
      </c>
    </row>
    <row r="6" spans="1:12" x14ac:dyDescent="0.25">
      <c r="A6" s="15"/>
      <c r="B6" s="3" t="s">
        <v>33</v>
      </c>
      <c r="C6" s="13">
        <v>5</v>
      </c>
      <c r="D6" s="103">
        <f>IF(COUNT(E6:L6)&gt;0,AVERAGE(E6:L6),"")</f>
        <v>12</v>
      </c>
      <c r="E6">
        <v>12</v>
      </c>
    </row>
    <row r="7" spans="1:12" x14ac:dyDescent="0.25">
      <c r="A7" s="15"/>
      <c r="B7" s="10" t="s">
        <v>34</v>
      </c>
      <c r="C7" s="13">
        <v>10</v>
      </c>
      <c r="D7" s="103">
        <f t="shared" si="0"/>
        <v>11</v>
      </c>
      <c r="E7">
        <v>11</v>
      </c>
    </row>
    <row r="8" spans="1:12" x14ac:dyDescent="0.25">
      <c r="A8" s="15"/>
      <c r="B8" s="4" t="s">
        <v>35</v>
      </c>
      <c r="C8" s="13">
        <v>5</v>
      </c>
      <c r="D8" s="103">
        <f t="shared" si="0"/>
        <v>13</v>
      </c>
      <c r="E8">
        <v>13</v>
      </c>
    </row>
    <row r="9" spans="1:12" x14ac:dyDescent="0.25">
      <c r="A9" s="15"/>
      <c r="B9" s="4" t="s">
        <v>36</v>
      </c>
      <c r="C9" s="13">
        <v>20</v>
      </c>
      <c r="D9" s="103">
        <f t="shared" si="0"/>
        <v>13</v>
      </c>
      <c r="E9">
        <v>13</v>
      </c>
    </row>
    <row r="10" spans="1:12" ht="15.75" thickBot="1" x14ac:dyDescent="0.3">
      <c r="A10" s="30"/>
      <c r="B10" s="31" t="s">
        <v>37</v>
      </c>
      <c r="C10" s="32">
        <v>5</v>
      </c>
      <c r="D10" s="103">
        <f t="shared" si="0"/>
        <v>19</v>
      </c>
      <c r="E10">
        <v>19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3">
        <f t="shared" si="0"/>
        <v>16</v>
      </c>
      <c r="E11">
        <v>16</v>
      </c>
    </row>
    <row r="12" spans="1:12" ht="15" customHeight="1" x14ac:dyDescent="0.25">
      <c r="A12" s="17"/>
      <c r="B12" s="14" t="s">
        <v>39</v>
      </c>
      <c r="C12" s="24">
        <v>15</v>
      </c>
      <c r="D12" s="103">
        <f t="shared" si="0"/>
        <v>15</v>
      </c>
      <c r="E12">
        <v>15</v>
      </c>
    </row>
    <row r="13" spans="1:12" x14ac:dyDescent="0.25">
      <c r="A13" s="17"/>
      <c r="B13" s="14" t="s">
        <v>40</v>
      </c>
      <c r="C13" s="24">
        <v>15</v>
      </c>
      <c r="D13" s="103">
        <f t="shared" si="0"/>
        <v>3</v>
      </c>
      <c r="E13">
        <v>3</v>
      </c>
    </row>
    <row r="14" spans="1:12" x14ac:dyDescent="0.25">
      <c r="A14" s="17"/>
      <c r="B14" s="14" t="s">
        <v>41</v>
      </c>
      <c r="C14" s="24">
        <v>15</v>
      </c>
      <c r="D14" s="103">
        <f t="shared" si="0"/>
        <v>8</v>
      </c>
      <c r="E14">
        <v>8</v>
      </c>
    </row>
    <row r="15" spans="1:12" x14ac:dyDescent="0.25">
      <c r="A15" s="17"/>
      <c r="B15" s="3" t="s">
        <v>33</v>
      </c>
      <c r="C15" s="24">
        <v>5</v>
      </c>
      <c r="D15" s="103">
        <f t="shared" si="0"/>
        <v>12</v>
      </c>
      <c r="E15">
        <v>12</v>
      </c>
    </row>
    <row r="16" spans="1:12" x14ac:dyDescent="0.25">
      <c r="A16" s="17"/>
      <c r="B16" s="14" t="s">
        <v>42</v>
      </c>
      <c r="C16" s="24">
        <v>10</v>
      </c>
      <c r="D16" s="103">
        <f t="shared" si="0"/>
        <v>13</v>
      </c>
      <c r="E16">
        <v>13</v>
      </c>
    </row>
    <row r="17" spans="1:5" x14ac:dyDescent="0.25">
      <c r="A17" s="17"/>
      <c r="B17" s="14" t="s">
        <v>43</v>
      </c>
      <c r="C17" s="24">
        <v>10</v>
      </c>
      <c r="D17" s="103">
        <f t="shared" si="0"/>
        <v>14</v>
      </c>
      <c r="E17">
        <v>14</v>
      </c>
    </row>
    <row r="18" spans="1:5" x14ac:dyDescent="0.25">
      <c r="A18" s="17"/>
      <c r="B18" s="4" t="s">
        <v>35</v>
      </c>
      <c r="C18" s="24">
        <v>5</v>
      </c>
      <c r="D18" s="103">
        <f t="shared" si="0"/>
        <v>13</v>
      </c>
      <c r="E18">
        <v>13</v>
      </c>
    </row>
    <row r="19" spans="1:5" x14ac:dyDescent="0.25">
      <c r="A19" s="17"/>
      <c r="B19" s="4" t="s">
        <v>36</v>
      </c>
      <c r="C19" s="24">
        <v>10</v>
      </c>
      <c r="D19" s="103">
        <f t="shared" si="0"/>
        <v>13</v>
      </c>
      <c r="E19">
        <v>13</v>
      </c>
    </row>
    <row r="20" spans="1:5" ht="15.75" thickBot="1" x14ac:dyDescent="0.3">
      <c r="A20" s="35"/>
      <c r="B20" s="31" t="s">
        <v>37</v>
      </c>
      <c r="C20" s="36">
        <v>5</v>
      </c>
      <c r="D20" s="103">
        <f t="shared" si="0"/>
        <v>19</v>
      </c>
      <c r="E20">
        <v>19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3">
        <f t="shared" si="0"/>
        <v>15</v>
      </c>
      <c r="E21">
        <v>15</v>
      </c>
    </row>
    <row r="22" spans="1:5" ht="15" customHeight="1" x14ac:dyDescent="0.25">
      <c r="A22" s="18"/>
      <c r="B22" s="5" t="s">
        <v>45</v>
      </c>
      <c r="C22" s="25">
        <v>15</v>
      </c>
      <c r="D22" s="103">
        <f t="shared" si="0"/>
        <v>15</v>
      </c>
      <c r="E22">
        <v>15</v>
      </c>
    </row>
    <row r="23" spans="1:5" x14ac:dyDescent="0.25">
      <c r="A23" s="18"/>
      <c r="B23" s="5" t="s">
        <v>46</v>
      </c>
      <c r="C23" s="25">
        <v>25</v>
      </c>
      <c r="D23" s="103">
        <f t="shared" si="0"/>
        <v>5</v>
      </c>
      <c r="E23">
        <v>5</v>
      </c>
    </row>
    <row r="24" spans="1:5" x14ac:dyDescent="0.25">
      <c r="A24" s="18"/>
      <c r="B24" s="3" t="s">
        <v>33</v>
      </c>
      <c r="C24" s="25">
        <v>5</v>
      </c>
      <c r="D24" s="103">
        <f t="shared" si="0"/>
        <v>12</v>
      </c>
      <c r="E24">
        <v>12</v>
      </c>
    </row>
    <row r="25" spans="1:5" x14ac:dyDescent="0.25">
      <c r="A25" s="18"/>
      <c r="B25" s="12" t="s">
        <v>35</v>
      </c>
      <c r="C25" s="25">
        <v>5</v>
      </c>
      <c r="D25" s="103">
        <f t="shared" si="0"/>
        <v>13</v>
      </c>
      <c r="E25">
        <v>13</v>
      </c>
    </row>
    <row r="26" spans="1:5" x14ac:dyDescent="0.25">
      <c r="A26" s="18"/>
      <c r="B26" s="5" t="s">
        <v>47</v>
      </c>
      <c r="C26" s="25">
        <v>10</v>
      </c>
      <c r="D26" s="103">
        <f t="shared" si="0"/>
        <v>2</v>
      </c>
      <c r="E26">
        <v>2</v>
      </c>
    </row>
    <row r="27" spans="1:5" x14ac:dyDescent="0.25">
      <c r="A27" s="18"/>
      <c r="B27" s="4" t="s">
        <v>36</v>
      </c>
      <c r="C27" s="25">
        <v>20</v>
      </c>
      <c r="D27" s="103">
        <f t="shared" si="0"/>
        <v>13</v>
      </c>
      <c r="E27">
        <v>13</v>
      </c>
    </row>
    <row r="28" spans="1:5" ht="15.75" thickBot="1" x14ac:dyDescent="0.3">
      <c r="A28" s="37"/>
      <c r="B28" s="31" t="s">
        <v>37</v>
      </c>
      <c r="C28" s="38">
        <v>5</v>
      </c>
      <c r="D28" s="103">
        <f>IF(COUNT(E28:L28)&gt;0,AVERAGE(E28:L28),"")</f>
        <v>19</v>
      </c>
      <c r="E28">
        <v>19</v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10.600000381469727</v>
      </c>
      <c r="D2" s="55" t="s">
        <v>60</v>
      </c>
      <c r="E2" s="51" cm="1">
        <f t="array" ref="E2">IF(COUNT(NotesSemestre2!E2:L10)&gt;0,moyenneCoef("NotesSemestre2", "D2:D10"),"")</f>
        <v>14.100000381469727</v>
      </c>
      <c r="G2" s="55" t="s">
        <v>60</v>
      </c>
      <c r="H2" s="51">
        <f>IF(COUNT(B2,E2)&gt;0,AVERAGE(B2,E2),"")</f>
        <v>12.350000381469727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2.8499999046325684</v>
      </c>
      <c r="D3" s="57" t="s">
        <v>59</v>
      </c>
      <c r="E3" s="51" cm="1">
        <f t="array" ref="E3">IF(COUNT(NotesSemestre2!E11:L20)&gt;0,moyenneCoef("NotesSemestre2", "D11:D20"),"")</f>
        <v>11.699999809265137</v>
      </c>
      <c r="G3" s="57" t="s">
        <v>59</v>
      </c>
      <c r="H3" s="51">
        <f>IF(COUNT(B3,E3)&gt;0,AVERAGE(B3,E3),"")</f>
        <v>7.2749998569488525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15.199999809265137</v>
      </c>
      <c r="D4" s="58" t="s">
        <v>58</v>
      </c>
      <c r="E4" s="51" cm="1">
        <f t="array" ref="E4">IF(COUNT(NotesSemestre2!E21:L28)&gt;0,moyenneCoef("NotesSemestre2", "D21:D28"),"")</f>
        <v>10.75</v>
      </c>
      <c r="G4" s="58" t="s">
        <v>58</v>
      </c>
      <c r="H4" s="51">
        <f>IF(COUNT(B4,E4)&gt;0,AVERAGE(B4,E4),"")</f>
        <v>12.974999904632568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  <row r="22" spans="1:4" ht="18.75" x14ac:dyDescent="0.3">
      <c r="B22" s="54" t="s">
        <v>6</v>
      </c>
      <c r="C22" s="54" t="s">
        <v>28</v>
      </c>
      <c r="D22" s="54" t="s">
        <v>63</v>
      </c>
    </row>
    <row r="23" spans="1:4" x14ac:dyDescent="0.25">
      <c r="A23" s="55" t="s">
        <v>60</v>
      </c>
      <c r="B23" s="51">
        <f>B2</f>
        <v>10.600000381469727</v>
      </c>
      <c r="C23" s="51">
        <f>E2</f>
        <v>14.100000381469727</v>
      </c>
      <c r="D23">
        <v>8</v>
      </c>
    </row>
    <row r="24" spans="1:4" x14ac:dyDescent="0.25">
      <c r="A24" s="56" t="s">
        <v>59</v>
      </c>
      <c r="B24" s="51">
        <f>B3</f>
        <v>2.8499999046325684</v>
      </c>
      <c r="C24" s="51">
        <f>E3</f>
        <v>11.699999809265137</v>
      </c>
      <c r="D24">
        <v>8</v>
      </c>
    </row>
    <row r="25" spans="1:4" x14ac:dyDescent="0.25">
      <c r="A25" s="58" t="s">
        <v>58</v>
      </c>
      <c r="B25" s="51">
        <f>B4</f>
        <v>15.199999809265137</v>
      </c>
      <c r="C25" s="51">
        <f>E4</f>
        <v>10.75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2024-12-19T21:09:08Z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