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benoi02\Downloads\Projet-Universitaire-Creation-Reporting-main\"/>
    </mc:Choice>
  </mc:AlternateContent>
  <xr:revisionPtr revIDLastSave="0" documentId="13_ncr:1_{54B1D5A6-3574-49CE-BCD4-2FB87D407BA9}" xr6:coauthVersionLast="47" xr6:coauthVersionMax="47" xr10:uidLastSave="{00000000-0000-0000-0000-000000000000}"/>
  <bookViews>
    <workbookView xWindow="-120" yWindow="-120" windowWidth="29040" windowHeight="15840" tabRatio="925" xr2:uid="{6AA46C1D-3959-45A6-8A1F-C28DA7F9B141}"/>
  </bookViews>
  <sheets>
    <sheet name="resumeA1" sheetId="17" r:id="rId1"/>
    <sheet name="anneeRefuse" sheetId="13" r:id="rId2"/>
    <sheet name="anneeValide" sheetId="12" r:id="rId3"/>
    <sheet name="Semestres" sheetId="10" r:id="rId4"/>
    <sheet name="NotesSemestre1" sheetId="7" r:id="rId5"/>
    <sheet name="NotesSemestre2" sheetId="8" r:id="rId6"/>
    <sheet name="MoyennesAnnee1" sheetId="11" r:id="rId7"/>
  </sheets>
  <functionGroups builtInGroupCount="19"/>
  <definedNames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0" i="8" l="1"/>
  <c r="B21" i="7"/>
  <c r="G29" i="17"/>
  <c r="H29" i="17"/>
  <c r="I29" i="17"/>
  <c r="J29" i="17"/>
  <c r="K29" i="17"/>
  <c r="L29" i="17"/>
  <c r="M29" i="17"/>
  <c r="G30" i="17"/>
  <c r="H30" i="17"/>
  <c r="I30" i="17"/>
  <c r="J30" i="17"/>
  <c r="K30" i="17"/>
  <c r="L30" i="17"/>
  <c r="M30" i="17"/>
  <c r="G31" i="17"/>
  <c r="H31" i="17"/>
  <c r="I31" i="17"/>
  <c r="J31" i="17"/>
  <c r="K31" i="17"/>
  <c r="L31" i="17"/>
  <c r="M31" i="17"/>
  <c r="G32" i="17"/>
  <c r="H32" i="17"/>
  <c r="I32" i="17"/>
  <c r="J32" i="17"/>
  <c r="K32" i="17"/>
  <c r="L32" i="17"/>
  <c r="M32" i="17"/>
  <c r="G33" i="17"/>
  <c r="H33" i="17"/>
  <c r="I33" i="17"/>
  <c r="J33" i="17"/>
  <c r="K33" i="17"/>
  <c r="L33" i="17"/>
  <c r="M33" i="17"/>
  <c r="G34" i="17"/>
  <c r="H34" i="17"/>
  <c r="I34" i="17"/>
  <c r="J34" i="17"/>
  <c r="K34" i="17"/>
  <c r="L34" i="17"/>
  <c r="M34" i="17"/>
  <c r="G35" i="17"/>
  <c r="H35" i="17"/>
  <c r="I35" i="17"/>
  <c r="J35" i="17"/>
  <c r="K35" i="17"/>
  <c r="L35" i="17"/>
  <c r="M35" i="17"/>
  <c r="G36" i="17"/>
  <c r="H36" i="17"/>
  <c r="I36" i="17"/>
  <c r="J36" i="17"/>
  <c r="K36" i="17"/>
  <c r="L36" i="17"/>
  <c r="M36" i="17"/>
  <c r="G37" i="17"/>
  <c r="H37" i="17"/>
  <c r="I37" i="17"/>
  <c r="J37" i="17"/>
  <c r="K37" i="17"/>
  <c r="L37" i="17"/>
  <c r="M37" i="17"/>
  <c r="G38" i="17"/>
  <c r="H38" i="17"/>
  <c r="I38" i="17"/>
  <c r="J38" i="17"/>
  <c r="K38" i="17"/>
  <c r="L38" i="17"/>
  <c r="M38" i="17"/>
  <c r="G39" i="17"/>
  <c r="H39" i="17"/>
  <c r="I39" i="17"/>
  <c r="J39" i="17"/>
  <c r="K39" i="17"/>
  <c r="L39" i="17"/>
  <c r="M39" i="17"/>
  <c r="G40" i="17"/>
  <c r="H40" i="17"/>
  <c r="I40" i="17"/>
  <c r="J40" i="17"/>
  <c r="K40" i="17"/>
  <c r="L40" i="17"/>
  <c r="M40" i="17"/>
  <c r="G41" i="17"/>
  <c r="H41" i="17"/>
  <c r="I41" i="17"/>
  <c r="J41" i="17"/>
  <c r="K41" i="17"/>
  <c r="L41" i="17"/>
  <c r="M41" i="17"/>
  <c r="G42" i="17"/>
  <c r="H42" i="17"/>
  <c r="I42" i="17"/>
  <c r="J42" i="17"/>
  <c r="K42" i="17"/>
  <c r="L42" i="17"/>
  <c r="M42" i="17"/>
  <c r="G43" i="17"/>
  <c r="H43" i="17"/>
  <c r="I43" i="17"/>
  <c r="J43" i="17"/>
  <c r="K43" i="17"/>
  <c r="L43" i="17"/>
  <c r="M43" i="17"/>
  <c r="G44" i="17"/>
  <c r="H44" i="17"/>
  <c r="I44" i="17"/>
  <c r="J44" i="17"/>
  <c r="K44" i="17"/>
  <c r="L44" i="17"/>
  <c r="M44" i="17"/>
  <c r="G45" i="17"/>
  <c r="H45" i="17"/>
  <c r="I45" i="17"/>
  <c r="J45" i="17"/>
  <c r="K45" i="17"/>
  <c r="L45" i="17"/>
  <c r="M45" i="17"/>
  <c r="G46" i="17"/>
  <c r="H46" i="17"/>
  <c r="I46" i="17"/>
  <c r="J46" i="17"/>
  <c r="K46" i="17"/>
  <c r="L46" i="17"/>
  <c r="M46" i="17"/>
  <c r="G47" i="17"/>
  <c r="H47" i="17"/>
  <c r="I47" i="17"/>
  <c r="J47" i="17"/>
  <c r="K47" i="17"/>
  <c r="L47" i="17"/>
  <c r="M47" i="17"/>
  <c r="G48" i="17"/>
  <c r="H48" i="17"/>
  <c r="I48" i="17"/>
  <c r="J48" i="17"/>
  <c r="K48" i="17"/>
  <c r="L48" i="17"/>
  <c r="M48" i="17"/>
  <c r="G49" i="17"/>
  <c r="H49" i="17"/>
  <c r="I49" i="17"/>
  <c r="J49" i="17"/>
  <c r="K49" i="17"/>
  <c r="L49" i="17"/>
  <c r="M49" i="17"/>
  <c r="G50" i="17"/>
  <c r="H50" i="17"/>
  <c r="I50" i="17"/>
  <c r="J50" i="17"/>
  <c r="K50" i="17"/>
  <c r="L50" i="17"/>
  <c r="M50" i="17"/>
  <c r="G51" i="17"/>
  <c r="H51" i="17"/>
  <c r="I51" i="17"/>
  <c r="J51" i="17"/>
  <c r="K51" i="17"/>
  <c r="L51" i="17"/>
  <c r="M51" i="17"/>
  <c r="G52" i="17"/>
  <c r="H52" i="17"/>
  <c r="I52" i="17"/>
  <c r="J52" i="17"/>
  <c r="K52" i="17"/>
  <c r="L52" i="17"/>
  <c r="M52" i="17"/>
  <c r="G53" i="17"/>
  <c r="H53" i="17"/>
  <c r="I53" i="17"/>
  <c r="J53" i="17"/>
  <c r="K53" i="17"/>
  <c r="L53" i="17"/>
  <c r="M53" i="17"/>
  <c r="G54" i="17"/>
  <c r="H54" i="17"/>
  <c r="I54" i="17"/>
  <c r="J54" i="17"/>
  <c r="K54" i="17"/>
  <c r="L54" i="17"/>
  <c r="M54" i="17"/>
  <c r="G55" i="17"/>
  <c r="H55" i="17"/>
  <c r="I55" i="17"/>
  <c r="J55" i="17"/>
  <c r="K55" i="17"/>
  <c r="L55" i="17"/>
  <c r="M55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29" i="17"/>
  <c r="G8" i="17"/>
  <c r="H8" i="17"/>
  <c r="I8" i="17"/>
  <c r="J8" i="17"/>
  <c r="K8" i="17"/>
  <c r="L8" i="17"/>
  <c r="M8" i="17"/>
  <c r="G9" i="17"/>
  <c r="H9" i="17"/>
  <c r="I9" i="17"/>
  <c r="J9" i="17"/>
  <c r="K9" i="17"/>
  <c r="L9" i="17"/>
  <c r="M9" i="17"/>
  <c r="G10" i="17"/>
  <c r="H10" i="17"/>
  <c r="I10" i="17"/>
  <c r="J10" i="17"/>
  <c r="K10" i="17"/>
  <c r="L10" i="17"/>
  <c r="M10" i="17"/>
  <c r="G11" i="17"/>
  <c r="H11" i="17"/>
  <c r="I11" i="17"/>
  <c r="J11" i="17"/>
  <c r="K11" i="17"/>
  <c r="L11" i="17"/>
  <c r="M11" i="17"/>
  <c r="G12" i="17"/>
  <c r="H12" i="17"/>
  <c r="I12" i="17"/>
  <c r="J12" i="17"/>
  <c r="K12" i="17"/>
  <c r="L12" i="17"/>
  <c r="M12" i="17"/>
  <c r="G13" i="17"/>
  <c r="H13" i="17"/>
  <c r="I13" i="17"/>
  <c r="J13" i="17"/>
  <c r="K13" i="17"/>
  <c r="L13" i="17"/>
  <c r="M13" i="17"/>
  <c r="G14" i="17"/>
  <c r="H14" i="17"/>
  <c r="I14" i="17"/>
  <c r="J14" i="17"/>
  <c r="K14" i="17"/>
  <c r="L14" i="17"/>
  <c r="M14" i="17"/>
  <c r="G15" i="17"/>
  <c r="H15" i="17"/>
  <c r="I15" i="17"/>
  <c r="J15" i="17"/>
  <c r="K15" i="17"/>
  <c r="L15" i="17"/>
  <c r="M15" i="17"/>
  <c r="G16" i="17"/>
  <c r="H16" i="17"/>
  <c r="I16" i="17"/>
  <c r="J16" i="17"/>
  <c r="K16" i="17"/>
  <c r="L16" i="17"/>
  <c r="M16" i="17"/>
  <c r="G17" i="17"/>
  <c r="H17" i="17"/>
  <c r="I17" i="17"/>
  <c r="J17" i="17"/>
  <c r="K17" i="17"/>
  <c r="L17" i="17"/>
  <c r="M17" i="17"/>
  <c r="G18" i="17"/>
  <c r="H18" i="17"/>
  <c r="I18" i="17"/>
  <c r="J18" i="17"/>
  <c r="K18" i="17"/>
  <c r="L18" i="17"/>
  <c r="M18" i="17"/>
  <c r="G19" i="17"/>
  <c r="H19" i="17"/>
  <c r="I19" i="17"/>
  <c r="J19" i="17"/>
  <c r="K19" i="17"/>
  <c r="L19" i="17"/>
  <c r="M19" i="17"/>
  <c r="G20" i="17"/>
  <c r="H20" i="17"/>
  <c r="I20" i="17"/>
  <c r="J20" i="17"/>
  <c r="K20" i="17"/>
  <c r="L20" i="17"/>
  <c r="M20" i="17"/>
  <c r="G21" i="17"/>
  <c r="H21" i="17"/>
  <c r="I21" i="17"/>
  <c r="J21" i="17"/>
  <c r="K21" i="17"/>
  <c r="L21" i="17"/>
  <c r="M21" i="17"/>
  <c r="G22" i="17"/>
  <c r="H22" i="17"/>
  <c r="I22" i="17"/>
  <c r="J22" i="17"/>
  <c r="K22" i="17"/>
  <c r="L22" i="17"/>
  <c r="M22" i="17"/>
  <c r="G23" i="17"/>
  <c r="H23" i="17"/>
  <c r="I23" i="17"/>
  <c r="J23" i="17"/>
  <c r="K23" i="17"/>
  <c r="L23" i="17"/>
  <c r="M23" i="17"/>
  <c r="G24" i="17"/>
  <c r="H24" i="17"/>
  <c r="I24" i="17"/>
  <c r="J24" i="17"/>
  <c r="K24" i="17"/>
  <c r="L24" i="17"/>
  <c r="M24" i="17"/>
  <c r="G25" i="17"/>
  <c r="H25" i="17"/>
  <c r="I25" i="17"/>
  <c r="J25" i="17"/>
  <c r="K25" i="17"/>
  <c r="L25" i="17"/>
  <c r="M25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8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29" i="17"/>
  <c r="E9" i="17"/>
  <c r="E10" i="17"/>
  <c r="E11" i="17"/>
  <c r="E12" i="17"/>
  <c r="E13" i="17"/>
  <c r="E14" i="17"/>
  <c r="E15" i="17"/>
  <c r="E17" i="17"/>
  <c r="E18" i="17"/>
  <c r="E19" i="17"/>
  <c r="E22" i="17"/>
  <c r="E23" i="17"/>
  <c r="E24" i="17"/>
  <c r="E25" i="17"/>
  <c r="E8" i="17"/>
  <c r="D3" i="7" l="1"/>
  <c r="D4" i="7"/>
  <c r="D5" i="7"/>
  <c r="D6" i="7"/>
  <c r="D7" i="7"/>
  <c r="D8" i="7"/>
  <c r="D9" i="7"/>
  <c r="D10" i="7"/>
  <c r="E16" i="17" s="1"/>
  <c r="D11" i="7"/>
  <c r="D12" i="7"/>
  <c r="D13" i="7"/>
  <c r="D14" i="7"/>
  <c r="E20" i="17" s="1"/>
  <c r="D15" i="7"/>
  <c r="E21" i="17" s="1"/>
  <c r="D16" i="7"/>
  <c r="D17" i="7"/>
  <c r="D18" i="7"/>
  <c r="D19" i="7"/>
  <c r="D2" i="7"/>
  <c r="D2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3" i="8"/>
  <c r="D4" i="8"/>
  <c r="D5" i="8"/>
  <c r="D6" i="8"/>
  <c r="B3" i="11" a="1"/>
  <c r="E3" i="11" a="1"/>
  <c r="B4" i="11" a="1"/>
  <c r="E2" i="11" a="1"/>
  <c r="E4" i="11" a="1"/>
  <c r="B2" i="11" a="1"/>
  <c r="E3" i="11" l="1"/>
  <c r="O38" i="17" s="1"/>
  <c r="B2" i="11"/>
  <c r="O8" i="17" s="1"/>
  <c r="B3" i="11"/>
  <c r="B4" i="11"/>
  <c r="O19" i="17" s="1"/>
  <c r="E2" i="11"/>
  <c r="O29" i="17" s="1"/>
  <c r="E4" i="11"/>
  <c r="O48" i="17" s="1"/>
  <c r="H4" i="13" l="1"/>
  <c r="O14" i="17"/>
  <c r="C10" i="12"/>
  <c r="H10" i="13"/>
  <c r="C8" i="12"/>
  <c r="H8" i="13"/>
  <c r="C5" i="12"/>
  <c r="H5" i="13"/>
  <c r="C3" i="12"/>
  <c r="H3" i="13"/>
  <c r="C9" i="12"/>
  <c r="H9" i="13"/>
  <c r="H3" i="11"/>
  <c r="C60" i="17" s="1"/>
  <c r="F59" i="17" s="1"/>
  <c r="C4" i="12"/>
  <c r="H4" i="11"/>
  <c r="C61" i="17" s="1"/>
  <c r="H2" i="11"/>
  <c r="C59" i="17" s="1"/>
  <c r="C13" i="12" l="1"/>
  <c r="H13" i="13"/>
  <c r="C14" i="12"/>
  <c r="H14" i="13"/>
  <c r="C15" i="12"/>
  <c r="H15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<sst xmlns="http://schemas.openxmlformats.org/spreadsheetml/2006/main" count="205" uniqueCount="58">
  <si>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</si>
  <si>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</si>
  <si>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</si>
  <si>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</si>
  <si>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</si>
  <si>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</si>
  <si>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</si>
  <si>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</si>
  <si>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</si>
  <si>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</si>
  <si>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</si>
  <si>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</si>
  <si>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</si>
  <si>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</si>
  <si>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</si>
  <si>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</si>
  <si>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</si>
  <si>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</si>
  <si>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</si>
  <si>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</si>
  <si>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</si>
  <si>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</si>
  <si>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</si>
  <si>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</si>
  <si>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</si>
  <si>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</si>
  <si>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</si>
  <si>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</si>
  <si>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</si>
  <si>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</si>
  <si>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</si>
  <si>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</si>
  <si>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</si>
  <si>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</si>
  <si>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</si>
  <si>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</si>
  <si>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</si>
  <si>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</si>
  <si>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</si>
  <si>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</si>
  <si>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</si>
  <si>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</si>
  <si>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</si>
  <si>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</si>
  <si>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</si>
  <si>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</si>
  <si>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</si>
  <si>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</si>
  <si>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compétence</t>
  </si>
  <si>
    <t>Moyenne 1ère année</t>
  </si>
  <si>
    <t>Dans ces conditions, vous ne passsez pas à l'année suivante !</t>
  </si>
  <si>
    <t>Notes Semestre 1</t>
  </si>
  <si>
    <t>Moyenne Compétence</t>
  </si>
  <si>
    <t>Notes Semestre 2</t>
  </si>
  <si>
    <t xml:space="preserve">Moyenne de l'année </t>
  </si>
  <si>
    <t>Dans ces conditions, vous  passsez  à l'année suivante !!</t>
  </si>
  <si>
    <t>Passage a l'année suivante</t>
  </si>
  <si>
    <t>Nb ABI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</si>
</sst>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6"/>
      <color rgb="FF27854D"/>
      <name val="Calibri"/>
      <family val="2"/>
      <scheme val="minor"/>
    </font>
    <font>
      <sz val="11"/>
      <color rgb="FF27854D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27854D"/>
        <bgColor indexed="64"/>
      </patternFill>
    </fill>
    <fill>
      <patternFill patternType="solid">
        <fgColor rgb="FF655939"/>
        <bgColor indexed="64"/>
      </patternFill>
    </fill>
    <fill>
      <patternFill patternType="solid">
        <fgColor rgb="FFDBC01F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double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2" fontId="0" fillId="0" borderId="0" xfId="0" applyNumberFormat="1"/>
    <xf numFmtId="0" fontId="3" fillId="0" borderId="1" xfId="0" applyFont="1" applyBorder="1"/>
    <xf numFmtId="0" fontId="0" fillId="0" borderId="1" xfId="0" applyBorder="1" applyAlignment="1">
      <alignment horizontal="center"/>
    </xf>
    <xf numFmtId="2" fontId="0" fillId="0" borderId="1" xfId="0" applyNumberFormat="1" applyBorder="1"/>
    <xf numFmtId="0" fontId="3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4" borderId="0" xfId="0" applyFont="1" applyFill="1" applyAlignment="1">
      <alignment horizontal="left" vertical="center" wrapText="1"/>
    </xf>
    <xf numFmtId="0" fontId="2" fillId="7" borderId="0" xfId="0" applyFont="1" applyFill="1" applyAlignment="1">
      <alignment horizontal="left" vertical="center" wrapText="1"/>
    </xf>
    <xf numFmtId="0" fontId="2" fillId="5" borderId="0" xfId="0" applyFont="1" applyFill="1" applyAlignment="1">
      <alignment horizontal="left" vertical="center" wrapText="1"/>
    </xf>
    <xf numFmtId="0" fontId="5" fillId="0" borderId="0" xfId="0" applyFont="1"/>
    <xf numFmtId="0" fontId="0" fillId="0" borderId="6" xfId="0" applyBorder="1" applyAlignment="1">
      <alignment horizontal="center" vertical="center"/>
    </xf>
    <xf numFmtId="0" fontId="0" fillId="0" borderId="19" xfId="0" applyBorder="1"/>
    <xf numFmtId="0" fontId="2" fillId="5" borderId="9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vertical="center" wrapText="1"/>
    </xf>
    <xf numFmtId="0" fontId="0" fillId="0" borderId="28" xfId="0" applyBorder="1"/>
    <xf numFmtId="2" fontId="0" fillId="0" borderId="28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0" fillId="0" borderId="9" xfId="0" applyBorder="1"/>
    <xf numFmtId="0" fontId="7" fillId="8" borderId="18" xfId="0" applyFont="1" applyFill="1" applyBorder="1" applyAlignment="1">
      <alignment vertical="center"/>
    </xf>
    <xf numFmtId="0" fontId="7" fillId="8" borderId="24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vertical="center"/>
    </xf>
    <xf numFmtId="0" fontId="7" fillId="8" borderId="25" xfId="0" applyFont="1" applyFill="1" applyBorder="1" applyAlignment="1">
      <alignment horizontal="center" vertical="center"/>
    </xf>
    <xf numFmtId="0" fontId="7" fillId="8" borderId="15" xfId="0" applyFont="1" applyFill="1" applyBorder="1" applyAlignment="1">
      <alignment vertical="center"/>
    </xf>
    <xf numFmtId="0" fontId="7" fillId="8" borderId="27" xfId="0" applyFont="1" applyFill="1" applyBorder="1" applyAlignment="1">
      <alignment horizontal="center" vertical="center"/>
    </xf>
    <xf numFmtId="0" fontId="7" fillId="8" borderId="21" xfId="0" applyFont="1" applyFill="1" applyBorder="1" applyAlignment="1">
      <alignment vertical="center"/>
    </xf>
    <xf numFmtId="0" fontId="7" fillId="8" borderId="3" xfId="0" applyFont="1" applyFill="1" applyBorder="1" applyAlignment="1">
      <alignment vertical="center"/>
    </xf>
    <xf numFmtId="0" fontId="7" fillId="9" borderId="12" xfId="0" applyFont="1" applyFill="1" applyBorder="1" applyAlignment="1">
      <alignment vertical="center" wrapText="1"/>
    </xf>
    <xf numFmtId="0" fontId="7" fillId="9" borderId="26" xfId="0" applyFont="1" applyFill="1" applyBorder="1" applyAlignment="1">
      <alignment horizontal="center" vertical="center" wrapText="1"/>
    </xf>
    <xf numFmtId="0" fontId="7" fillId="9" borderId="2" xfId="0" applyFont="1" applyFill="1" applyBorder="1" applyAlignment="1">
      <alignment vertical="center" wrapText="1"/>
    </xf>
    <xf numFmtId="0" fontId="7" fillId="9" borderId="25" xfId="0" applyFont="1" applyFill="1" applyBorder="1" applyAlignment="1">
      <alignment horizontal="center" vertical="center" wrapText="1"/>
    </xf>
    <xf numFmtId="0" fontId="7" fillId="9" borderId="15" xfId="0" applyFont="1" applyFill="1" applyBorder="1" applyAlignment="1">
      <alignment vertical="center" wrapText="1"/>
    </xf>
    <xf numFmtId="0" fontId="7" fillId="9" borderId="27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vertical="center" wrapText="1"/>
    </xf>
    <xf numFmtId="0" fontId="1" fillId="10" borderId="26" xfId="0" applyFont="1" applyFill="1" applyBorder="1" applyAlignment="1">
      <alignment horizontal="center" vertical="center" wrapText="1"/>
    </xf>
    <xf numFmtId="0" fontId="1" fillId="10" borderId="2" xfId="0" applyFont="1" applyFill="1" applyBorder="1" applyAlignment="1">
      <alignment vertical="center" wrapText="1"/>
    </xf>
    <xf numFmtId="0" fontId="1" fillId="10" borderId="25" xfId="0" applyFont="1" applyFill="1" applyBorder="1" applyAlignment="1">
      <alignment horizontal="center" vertical="center" wrapText="1"/>
    </xf>
    <xf numFmtId="0" fontId="1" fillId="10" borderId="15" xfId="0" applyFont="1" applyFill="1" applyBorder="1" applyAlignment="1">
      <alignment vertical="center" wrapText="1"/>
    </xf>
    <xf numFmtId="0" fontId="1" fillId="10" borderId="27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9" borderId="9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left" vertical="center" wrapText="1"/>
    </xf>
    <xf numFmtId="0" fontId="6" fillId="8" borderId="1" xfId="0" applyFont="1" applyFill="1" applyBorder="1" applyAlignment="1">
      <alignment horizontal="left" vertical="center" wrapText="1"/>
    </xf>
    <xf numFmtId="0" fontId="6" fillId="9" borderId="1" xfId="0" applyFont="1" applyFill="1" applyBorder="1" applyAlignment="1">
      <alignment horizontal="left" vertical="center" wrapText="1"/>
    </xf>
    <xf numFmtId="0" fontId="1" fillId="5" borderId="0" xfId="0" applyFont="1" applyFill="1" applyBorder="1" applyAlignment="1">
      <alignment vertical="center" wrapText="1"/>
    </xf>
    <xf numFmtId="0" fontId="0" fillId="0" borderId="0" xfId="0" applyAlignment="1">
      <alignment horizontal="center"/>
    </xf>
    <xf numFmtId="0" fontId="6" fillId="8" borderId="17" xfId="0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vertical="center" wrapText="1"/>
    </xf>
    <xf numFmtId="0" fontId="6" fillId="8" borderId="13" xfId="0" applyFont="1" applyFill="1" applyBorder="1" applyAlignment="1">
      <alignment horizontal="center" vertical="center" wrapText="1"/>
    </xf>
    <xf numFmtId="2" fontId="0" fillId="0" borderId="22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0" fontId="6" fillId="9" borderId="20" xfId="0" applyFont="1" applyFill="1" applyBorder="1" applyAlignment="1">
      <alignment horizontal="center" vertical="center" wrapText="1"/>
    </xf>
    <xf numFmtId="0" fontId="6" fillId="9" borderId="5" xfId="0" applyFont="1" applyFill="1" applyBorder="1" applyAlignment="1">
      <alignment horizontal="center" vertical="center" wrapText="1"/>
    </xf>
    <xf numFmtId="0" fontId="6" fillId="9" borderId="13" xfId="0" applyFont="1" applyFill="1" applyBorder="1" applyAlignment="1">
      <alignment horizontal="center" vertical="center" wrapText="1"/>
    </xf>
    <xf numFmtId="0" fontId="2" fillId="10" borderId="20" xfId="0" applyFont="1" applyFill="1" applyBorder="1" applyAlignment="1">
      <alignment horizontal="center" vertical="center" wrapText="1"/>
    </xf>
    <xf numFmtId="0" fontId="2" fillId="10" borderId="5" xfId="0" applyFont="1" applyFill="1" applyBorder="1" applyAlignment="1">
      <alignment horizontal="center" vertical="center" wrapText="1"/>
    </xf>
    <xf numFmtId="0" fontId="2" fillId="10" borderId="13" xfId="0" applyFont="1" applyFill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  <xf numFmtId="0" fontId="10" fillId="0" borderId="0" xfId="0" applyFont="1" applyAlignment="1">
      <alignment horizontal="center" vertical="center"/>
    </xf>
  </cellXfs>
  <cellStyles count="1">
    <cellStyle name="Normal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27854D"/>
      <color rgb="FFDBC01F"/>
      <color rgb="FF655939"/>
      <color rgb="FFF6E5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jpe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1504950</xdr:colOff>
          <xdr:row>3</xdr:row>
          <xdr:rowOff>95250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1933576</xdr:colOff>
      <xdr:row>5</xdr:row>
      <xdr:rowOff>228601</xdr:rowOff>
    </xdr:from>
    <xdr:to>
      <xdr:col>16</xdr:col>
      <xdr:colOff>904876</xdr:colOff>
      <xdr:row>9</xdr:row>
      <xdr:rowOff>179035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551" y="1133476"/>
          <a:ext cx="1695450" cy="82673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62</xdr:row>
          <xdr:rowOff>38100</xdr:rowOff>
        </xdr:from>
        <xdr:to>
          <xdr:col>1</xdr:col>
          <xdr:colOff>2286000</xdr:colOff>
          <xdr:row>64</xdr:row>
          <xdr:rowOff>171450</xdr:rowOff>
        </xdr:to>
        <xdr:sp macro="" textlink="">
          <xdr:nvSpPr>
            <xdr:cNvPr id="13314" name="anneeV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161925</xdr:colOff>
      <xdr:row>56</xdr:row>
      <xdr:rowOff>19050</xdr:rowOff>
    </xdr:from>
    <xdr:to>
      <xdr:col>14</xdr:col>
      <xdr:colOff>2657475</xdr:colOff>
      <xdr:row>63</xdr:row>
      <xdr:rowOff>19050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99EFC058-8688-4EE1-8DD8-037761A94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0" y="10344150"/>
          <a:ext cx="2495550" cy="2495550"/>
        </a:xfrm>
        <a:prstGeom prst="rect">
          <a:avLst/>
        </a:prstGeom>
      </xdr:spPr>
    </xdr:pic>
    <xdr:clientData/>
  </xdr:twoCellAnchor>
  <xdr:twoCellAnchor editAs="oneCell">
    <xdr:from>
      <xdr:col>15</xdr:col>
      <xdr:colOff>2544065</xdr:colOff>
      <xdr:row>20</xdr:row>
      <xdr:rowOff>85725</xdr:rowOff>
    </xdr:from>
    <xdr:to>
      <xdr:col>16</xdr:col>
      <xdr:colOff>1095375</xdr:colOff>
      <xdr:row>26</xdr:row>
      <xdr:rowOff>133350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E3F5B8B6-15A5-487A-913F-4B59B870F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41040" y="3800475"/>
          <a:ext cx="1275460" cy="1133475"/>
        </a:xfrm>
        <a:prstGeom prst="rect">
          <a:avLst/>
        </a:prstGeom>
      </xdr:spPr>
    </xdr:pic>
    <xdr:clientData/>
  </xdr:twoCellAnchor>
  <xdr:twoCellAnchor editAs="oneCell">
    <xdr:from>
      <xdr:col>15</xdr:col>
      <xdr:colOff>1104900</xdr:colOff>
      <xdr:row>1</xdr:row>
      <xdr:rowOff>47625</xdr:rowOff>
    </xdr:from>
    <xdr:to>
      <xdr:col>16</xdr:col>
      <xdr:colOff>895350</xdr:colOff>
      <xdr:row>5</xdr:row>
      <xdr:rowOff>105875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F398F00D-AC79-41AA-A975-ADE6AF9E3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01875" y="228600"/>
          <a:ext cx="2514600" cy="782150"/>
        </a:xfrm>
        <a:prstGeom prst="rect">
          <a:avLst/>
        </a:prstGeom>
      </xdr:spPr>
    </xdr:pic>
    <xdr:clientData/>
  </xdr:twoCellAnchor>
  <xdr:twoCellAnchor editAs="oneCell">
    <xdr:from>
      <xdr:col>15</xdr:col>
      <xdr:colOff>2314574</xdr:colOff>
      <xdr:row>10</xdr:row>
      <xdr:rowOff>171449</xdr:rowOff>
    </xdr:from>
    <xdr:to>
      <xdr:col>16</xdr:col>
      <xdr:colOff>1219199</xdr:colOff>
      <xdr:row>19</xdr:row>
      <xdr:rowOff>171449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E479048D-6C52-4570-A015-3407AC444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11549" y="2076449"/>
          <a:ext cx="1628775" cy="16287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1737611</xdr:colOff>
      <xdr:row>15</xdr:row>
      <xdr:rowOff>528484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077095" cy="7497097"/>
        </a:xfrm>
        <a:prstGeom prst="rect">
          <a:avLst/>
        </a:prstGeom>
      </xdr:spPr>
    </xdr:pic>
    <xdr:clientData/>
  </xdr:twoCellAnchor>
  <xdr:twoCellAnchor>
    <xdr:from>
      <xdr:col>2</xdr:col>
      <xdr:colOff>1438275</xdr:colOff>
      <xdr:row>1</xdr:row>
      <xdr:rowOff>190499</xdr:rowOff>
    </xdr:from>
    <xdr:to>
      <xdr:col>6</xdr:col>
      <xdr:colOff>1666875</xdr:colOff>
      <xdr:row>5</xdr:row>
      <xdr:rowOff>95249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772150" y="390524"/>
          <a:ext cx="7924800" cy="1952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Ah, pauvre âme égarée... Sous mon commandement, tu n'as pas réussi à franchir les épreuves. Ainsi, tu resteras dans les abysses de cette année, sans pouvoir naviguer vers la suivante. Que les profondeurs te soient clémentes...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227541</xdr:colOff>
      <xdr:row>0</xdr:row>
      <xdr:rowOff>0</xdr:rowOff>
    </xdr:from>
    <xdr:to>
      <xdr:col>10</xdr:col>
      <xdr:colOff>1224492</xdr:colOff>
      <xdr:row>16</xdr:row>
      <xdr:rowOff>212421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3766" y="0"/>
          <a:ext cx="14398626" cy="7856105"/>
        </a:xfrm>
        <a:prstGeom prst="rect">
          <a:avLst/>
        </a:prstGeom>
      </xdr:spPr>
    </xdr:pic>
    <xdr:clientData/>
  </xdr:twoCellAnchor>
  <xdr:twoCellAnchor>
    <xdr:from>
      <xdr:col>3</xdr:col>
      <xdr:colOff>239182</xdr:colOff>
      <xdr:row>1</xdr:row>
      <xdr:rowOff>35983</xdr:rowOff>
    </xdr:from>
    <xdr:to>
      <xdr:col>7</xdr:col>
      <xdr:colOff>258234</xdr:colOff>
      <xdr:row>4</xdr:row>
      <xdr:rowOff>178858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324349" y="184150"/>
          <a:ext cx="7681385" cy="1592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Ahoy, moussaillon! Par les sept mers, tu as navigué avec bravoure et astuce. Te voilà prêt à embarquer pour une nouvelle année d'aventures! Que les vents te soient favorables! </a:t>
          </a:r>
          <a:endParaRPr lang="fr-FR" sz="2400" b="1">
            <a:solidFill>
              <a:schemeClr val="bg1"/>
            </a:solidFill>
            <a:latin typeface="Harrington" panose="04040505050A02020702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E6D6B-E3F1-43F0-9411-C1418F491B54}">
  <sheetPr codeName="Feuil9">
    <tabColor rgb="FF7030A0"/>
  </sheetPr>
  <dimension ref="B6:O62"/>
  <sheetViews>
    <sheetView showGridLines="0" showRowColHeaders="0" tabSelected="1" topLeftCell="A13" zoomScaleNormal="100" workbookViewId="0">
      <selection activeCell="B70" sqref="B70"/>
    </sheetView>
  </sheetViews>
  <sheetFormatPr baseColWidth="10" defaultColWidth="40.85546875" defaultRowHeight="14.25" customHeight="1" x14ac:dyDescent="0.25"/>
  <cols>
    <col min="1" max="1" width="3.7109375" customWidth="1"/>
    <col min="2" max="3" width="40.7109375" customWidth="1"/>
    <col min="4" max="4" width="10.5703125" customWidth="1"/>
    <col min="5" max="5" width="11.140625" customWidth="1"/>
    <col min="6" max="12" width="6.5703125" customWidth="1"/>
    <col min="13" max="13" width="7.85546875" customWidth="1"/>
    <col min="14" max="14" width="6.85546875" customWidth="1"/>
  </cols>
  <sheetData>
    <row r="6" spans="2:15" ht="21.75" customHeight="1" x14ac:dyDescent="0.35">
      <c r="B6" s="60" t="s">
        <v>51</v>
      </c>
    </row>
    <row r="7" spans="2:15" ht="18.75" customHeight="1" thickBot="1" x14ac:dyDescent="0.3">
      <c r="E7" s="19" t="s">
        <v>8</v>
      </c>
      <c r="F7" s="19" t="s">
        <v>7</v>
      </c>
      <c r="G7" s="19" t="s">
        <v>7</v>
      </c>
      <c r="H7" s="19" t="s">
        <v>7</v>
      </c>
      <c r="I7" s="19" t="s">
        <v>7</v>
      </c>
      <c r="J7" s="19" t="s">
        <v>7</v>
      </c>
      <c r="K7" s="19" t="s">
        <v>7</v>
      </c>
      <c r="L7" s="19" t="s">
        <v>7</v>
      </c>
      <c r="M7" s="19" t="s">
        <v>7</v>
      </c>
      <c r="O7" s="61" t="s">
        <v>52</v>
      </c>
    </row>
    <row r="8" spans="2:15" ht="14.25" customHeight="1" thickTop="1" x14ac:dyDescent="0.25">
      <c r="B8" s="96" t="s">
        <v>9</v>
      </c>
      <c r="C8" s="69" t="s">
        <v>10</v>
      </c>
      <c r="D8" s="70">
        <v>15</v>
      </c>
      <c r="E8" s="21" t="str">
        <f>IF(COUNT(NotesSemestre1!E2:L2)&gt;0,NotesSemestre1!D2,"")</f>
        <v/>
      </c>
      <c r="F8" s="21" t="str">
        <f>IF(NotesSemestre1!E2&lt;&gt;"",NotesSemestre1!E2,"")</f>
        <v/>
      </c>
      <c r="G8" s="21" t="str">
        <f>IF(NotesSemestre1!F2&lt;&gt;"",NotesSemestre1!F2,"")</f>
        <v/>
      </c>
      <c r="H8" s="21" t="str">
        <f>IF(NotesSemestre1!G2&lt;&gt;"",NotesSemestre1!G2,"")</f>
        <v/>
      </c>
      <c r="I8" s="21" t="str">
        <f>IF(NotesSemestre1!H2&lt;&gt;"",NotesSemestre1!H2,"")</f>
        <v/>
      </c>
      <c r="J8" s="21" t="str">
        <f>IF(NotesSemestre1!I2&lt;&gt;"",NotesSemestre1!I2,"")</f>
        <v/>
      </c>
      <c r="K8" s="21" t="str">
        <f>IF(NotesSemestre1!J2&lt;&gt;"",NotesSemestre1!J2,"")</f>
        <v/>
      </c>
      <c r="L8" s="21" t="str">
        <f>IF(NotesSemestre1!K2&lt;&gt;"",NotesSemestre1!K2,"")</f>
        <v/>
      </c>
      <c r="M8" s="21" t="str">
        <f>IF(NotesSemestre1!L2&lt;&gt;"",NotesSemestre1!L2,"")</f>
        <v/>
      </c>
      <c r="O8" s="99">
        <f>MoyennesAnnee1!B2</f>
        <v>9.3076925277709961</v>
      </c>
    </row>
    <row r="9" spans="2:15" ht="14.25" customHeight="1" x14ac:dyDescent="0.25">
      <c r="B9" s="97"/>
      <c r="C9" s="71" t="s">
        <v>11</v>
      </c>
      <c r="D9" s="72">
        <v>20</v>
      </c>
      <c r="E9" s="21">
        <f>IF(COUNT(NotesSemestre1!E3:L3)&gt;0,NotesSemestre1!D3,"")</f>
        <v>15</v>
      </c>
      <c r="F9" s="21">
        <f>IF(NotesSemestre1!E3&lt;&gt;"",NotesSemestre1!E3,"")</f>
        <v>13</v>
      </c>
      <c r="G9" s="21">
        <f>IF(NotesSemestre1!F3&lt;&gt;"",NotesSemestre1!F3,"")</f>
        <v>19</v>
      </c>
      <c r="H9" s="21">
        <f>IF(NotesSemestre1!G3&lt;&gt;"",NotesSemestre1!G3,"")</f>
        <v>13</v>
      </c>
      <c r="I9" s="21" t="str">
        <f>IF(NotesSemestre1!H3&lt;&gt;"",NotesSemestre1!H3,"")</f>
        <v/>
      </c>
      <c r="J9" s="21" t="str">
        <f>IF(NotesSemestre1!I3&lt;&gt;"",NotesSemestre1!I3,"")</f>
        <v/>
      </c>
      <c r="K9" s="21" t="str">
        <f>IF(NotesSemestre1!J3&lt;&gt;"",NotesSemestre1!J3,"")</f>
        <v/>
      </c>
      <c r="L9" s="21" t="str">
        <f>IF(NotesSemestre1!K3&lt;&gt;"",NotesSemestre1!K3,"")</f>
        <v/>
      </c>
      <c r="M9" s="21" t="str">
        <f>IF(NotesSemestre1!L3&lt;&gt;"",NotesSemestre1!L3,"")</f>
        <v/>
      </c>
      <c r="O9" s="100"/>
    </row>
    <row r="10" spans="2:15" ht="14.25" customHeight="1" x14ac:dyDescent="0.25">
      <c r="B10" s="97"/>
      <c r="C10" s="71" t="s">
        <v>12</v>
      </c>
      <c r="D10" s="72">
        <v>20</v>
      </c>
      <c r="E10" s="21" t="str">
        <f>IF(COUNT(NotesSemestre1!E4:L4)&gt;0,NotesSemestre1!D4,"")</f>
        <v/>
      </c>
      <c r="F10" s="21" t="str">
        <f>IF(NotesSemestre1!E4&lt;&gt;"",NotesSemestre1!E4,"")</f>
        <v/>
      </c>
      <c r="G10" s="21" t="str">
        <f>IF(NotesSemestre1!F4&lt;&gt;"",NotesSemestre1!F4,"")</f>
        <v/>
      </c>
      <c r="H10" s="21" t="str">
        <f>IF(NotesSemestre1!G4&lt;&gt;"",NotesSemestre1!G4,"")</f>
        <v/>
      </c>
      <c r="I10" s="21" t="str">
        <f>IF(NotesSemestre1!H4&lt;&gt;"",NotesSemestre1!H4,"")</f>
        <v/>
      </c>
      <c r="J10" s="21" t="str">
        <f>IF(NotesSemestre1!I4&lt;&gt;"",NotesSemestre1!I4,"")</f>
        <v/>
      </c>
      <c r="K10" s="21" t="str">
        <f>IF(NotesSemestre1!J4&lt;&gt;"",NotesSemestre1!J4,"")</f>
        <v/>
      </c>
      <c r="L10" s="21" t="str">
        <f>IF(NotesSemestre1!K4&lt;&gt;"",NotesSemestre1!K4,"")</f>
        <v/>
      </c>
      <c r="M10" s="21" t="str">
        <f>IF(NotesSemestre1!L4&lt;&gt;"",NotesSemestre1!L4,"")</f>
        <v/>
      </c>
      <c r="O10" s="100"/>
    </row>
    <row r="11" spans="2:15" ht="14.25" customHeight="1" x14ac:dyDescent="0.25">
      <c r="B11" s="97"/>
      <c r="C11" s="3" t="s">
        <v>13</v>
      </c>
      <c r="D11" s="3">
        <v>5</v>
      </c>
      <c r="E11" s="21">
        <f>IF(COUNT(NotesSemestre1!E5:L5)&gt;0,NotesSemestre1!D5,"")</f>
        <v>5</v>
      </c>
      <c r="F11" s="21">
        <f>IF(NotesSemestre1!E5&lt;&gt;"",NotesSemestre1!E5,"")</f>
        <v>5</v>
      </c>
      <c r="G11" s="21" t="str">
        <f>IF(NotesSemestre1!F5&lt;&gt;"",NotesSemestre1!F5,"")</f>
        <v/>
      </c>
      <c r="H11" s="21" t="str">
        <f>IF(NotesSemestre1!G5&lt;&gt;"",NotesSemestre1!G5,"")</f>
        <v/>
      </c>
      <c r="I11" s="21" t="str">
        <f>IF(NotesSemestre1!H5&lt;&gt;"",NotesSemestre1!H5,"")</f>
        <v/>
      </c>
      <c r="J11" s="21" t="str">
        <f>IF(NotesSemestre1!I5&lt;&gt;"",NotesSemestre1!I5,"")</f>
        <v/>
      </c>
      <c r="K11" s="21" t="str">
        <f>IF(NotesSemestre1!J5&lt;&gt;"",NotesSemestre1!J5,"")</f>
        <v/>
      </c>
      <c r="L11" s="21" t="str">
        <f>IF(NotesSemestre1!K5&lt;&gt;"",NotesSemestre1!K5,"")</f>
        <v/>
      </c>
      <c r="M11" s="21" t="str">
        <f>IF(NotesSemestre1!L5&lt;&gt;"",NotesSemestre1!L5,"")</f>
        <v/>
      </c>
      <c r="O11" s="100"/>
    </row>
    <row r="12" spans="2:15" ht="14.25" customHeight="1" x14ac:dyDescent="0.25">
      <c r="B12" s="97"/>
      <c r="C12" s="71" t="s">
        <v>14</v>
      </c>
      <c r="D12" s="72">
        <v>30</v>
      </c>
      <c r="E12" s="21">
        <f>IF(COUNT(NotesSemestre1!E6:L6)&gt;0,NotesSemestre1!D6,"")</f>
        <v>6</v>
      </c>
      <c r="F12" s="21">
        <f>IF(NotesSemestre1!E6&lt;&gt;"",NotesSemestre1!E6,"")</f>
        <v>6</v>
      </c>
      <c r="G12" s="21" t="str">
        <f>IF(NotesSemestre1!F6&lt;&gt;"",NotesSemestre1!F6,"")</f>
        <v/>
      </c>
      <c r="H12" s="21" t="str">
        <f>IF(NotesSemestre1!G6&lt;&gt;"",NotesSemestre1!G6,"")</f>
        <v/>
      </c>
      <c r="I12" s="21" t="str">
        <f>IF(NotesSemestre1!H6&lt;&gt;"",NotesSemestre1!H6,"")</f>
        <v/>
      </c>
      <c r="J12" s="21" t="str">
        <f>IF(NotesSemestre1!I6&lt;&gt;"",NotesSemestre1!I6,"")</f>
        <v/>
      </c>
      <c r="K12" s="21" t="str">
        <f>IF(NotesSemestre1!J6&lt;&gt;"",NotesSemestre1!J6,"")</f>
        <v/>
      </c>
      <c r="L12" s="21" t="str">
        <f>IF(NotesSemestre1!K6&lt;&gt;"",NotesSemestre1!K6,"")</f>
        <v/>
      </c>
      <c r="M12" s="21" t="str">
        <f>IF(NotesSemestre1!L6&lt;&gt;"",NotesSemestre1!L6,"")</f>
        <v/>
      </c>
      <c r="O12" s="100"/>
    </row>
    <row r="13" spans="2:15" ht="14.25" customHeight="1" thickBot="1" x14ac:dyDescent="0.3">
      <c r="B13" s="98"/>
      <c r="C13" s="73" t="s">
        <v>15</v>
      </c>
      <c r="D13" s="74">
        <v>10</v>
      </c>
      <c r="E13" s="68">
        <f>IF(COUNT(NotesSemestre1!E7:L7)&gt;0,NotesSemestre1!D7,"")</f>
        <v>10</v>
      </c>
      <c r="F13" s="68">
        <f>IF(NotesSemestre1!E7&lt;&gt;"",NotesSemestre1!E7,"")</f>
        <v>10</v>
      </c>
      <c r="G13" s="23" t="str">
        <f>IF(NotesSemestre1!F7&lt;&gt;"",NotesSemestre1!F7,"")</f>
        <v/>
      </c>
      <c r="H13" s="23" t="str">
        <f>IF(NotesSemestre1!G7&lt;&gt;"",NotesSemestre1!G7,"")</f>
        <v/>
      </c>
      <c r="I13" s="23" t="str">
        <f>IF(NotesSemestre1!H7&lt;&gt;"",NotesSemestre1!H7,"")</f>
        <v/>
      </c>
      <c r="J13" s="23" t="str">
        <f>IF(NotesSemestre1!I7&lt;&gt;"",NotesSemestre1!I7,"")</f>
        <v/>
      </c>
      <c r="K13" s="23" t="str">
        <f>IF(NotesSemestre1!J7&lt;&gt;"",NotesSemestre1!J7,"")</f>
        <v/>
      </c>
      <c r="L13" s="23" t="str">
        <f>IF(NotesSemestre1!K7&lt;&gt;"",NotesSemestre1!K7,"")</f>
        <v/>
      </c>
      <c r="M13" s="23" t="str">
        <f>IF(NotesSemestre1!L7&lt;&gt;"",NotesSemestre1!L7,"")</f>
        <v/>
      </c>
      <c r="O13" s="101"/>
    </row>
    <row r="14" spans="2:15" ht="14.25" customHeight="1" thickTop="1" x14ac:dyDescent="0.25">
      <c r="B14" s="102" t="s">
        <v>16</v>
      </c>
      <c r="C14" s="77" t="s">
        <v>17</v>
      </c>
      <c r="D14" s="78">
        <v>20</v>
      </c>
      <c r="E14" s="21" t="str">
        <f>IF(COUNT(NotesSemestre1!E8:L8)&gt;0,NotesSemestre1!D8,"")</f>
        <v/>
      </c>
      <c r="F14" s="21" t="str">
        <f>IF(NotesSemestre1!E8&lt;&gt;"",NotesSemestre1!E8,"")</f>
        <v/>
      </c>
      <c r="G14" s="21" t="str">
        <f>IF(NotesSemestre1!F8&lt;&gt;"",NotesSemestre1!F8,"")</f>
        <v/>
      </c>
      <c r="H14" s="21" t="str">
        <f>IF(NotesSemestre1!G8&lt;&gt;"",NotesSemestre1!G8,"")</f>
        <v/>
      </c>
      <c r="I14" s="21" t="str">
        <f>IF(NotesSemestre1!H8&lt;&gt;"",NotesSemestre1!H8,"")</f>
        <v/>
      </c>
      <c r="J14" s="21" t="str">
        <f>IF(NotesSemestre1!I8&lt;&gt;"",NotesSemestre1!I8,"")</f>
        <v/>
      </c>
      <c r="K14" s="21" t="str">
        <f>IF(NotesSemestre1!J8&lt;&gt;"",NotesSemestre1!J8,"")</f>
        <v/>
      </c>
      <c r="L14" s="21" t="str">
        <f>IF(NotesSemestre1!K8&lt;&gt;"",NotesSemestre1!K8,"")</f>
        <v/>
      </c>
      <c r="M14" s="21" t="str">
        <f>IF(NotesSemestre1!L8&lt;&gt;"",NotesSemestre1!L8,"")</f>
        <v/>
      </c>
      <c r="O14" s="100">
        <f>MoyennesAnnee1!B3</f>
        <v>10.600000381469727</v>
      </c>
    </row>
    <row r="15" spans="2:15" ht="14.25" customHeight="1" x14ac:dyDescent="0.25">
      <c r="B15" s="103"/>
      <c r="C15" s="79" t="s">
        <v>18</v>
      </c>
      <c r="D15" s="80">
        <v>15</v>
      </c>
      <c r="E15" s="21" t="str">
        <f>IF(COUNT(NotesSemestre1!E9:L9)&gt;0,NotesSemestre1!D9,"")</f>
        <v/>
      </c>
      <c r="F15" s="21" t="str">
        <f>IF(NotesSemestre1!E9&lt;&gt;"",NotesSemestre1!E9,"")</f>
        <v/>
      </c>
      <c r="G15" s="21" t="str">
        <f>IF(NotesSemestre1!F9&lt;&gt;"",NotesSemestre1!F9,"")</f>
        <v/>
      </c>
      <c r="H15" s="21" t="str">
        <f>IF(NotesSemestre1!G9&lt;&gt;"",NotesSemestre1!G9,"")</f>
        <v/>
      </c>
      <c r="I15" s="21" t="str">
        <f>IF(NotesSemestre1!H9&lt;&gt;"",NotesSemestre1!H9,"")</f>
        <v/>
      </c>
      <c r="J15" s="21" t="str">
        <f>IF(NotesSemestre1!I9&lt;&gt;"",NotesSemestre1!I9,"")</f>
        <v/>
      </c>
      <c r="K15" s="21" t="str">
        <f>IF(NotesSemestre1!J9&lt;&gt;"",NotesSemestre1!J9,"")</f>
        <v/>
      </c>
      <c r="L15" s="21" t="str">
        <f>IF(NotesSemestre1!K9&lt;&gt;"",NotesSemestre1!K9,"")</f>
        <v/>
      </c>
      <c r="M15" s="21" t="str">
        <f>IF(NotesSemestre1!L9&lt;&gt;"",NotesSemestre1!L9,"")</f>
        <v/>
      </c>
      <c r="O15" s="100"/>
    </row>
    <row r="16" spans="2:15" ht="14.25" customHeight="1" x14ac:dyDescent="0.25">
      <c r="B16" s="103"/>
      <c r="C16" s="79" t="s">
        <v>19</v>
      </c>
      <c r="D16" s="80">
        <v>20</v>
      </c>
      <c r="E16" s="21">
        <f>IF(COUNT(NotesSemestre1!E10:L10)&gt;0,NotesSemestre1!D10,"")</f>
        <v>12</v>
      </c>
      <c r="F16" s="21">
        <f>IF(NotesSemestre1!E10&lt;&gt;"",NotesSemestre1!E10,"")</f>
        <v>12</v>
      </c>
      <c r="G16" s="21" t="str">
        <f>IF(NotesSemestre1!F10&lt;&gt;"",NotesSemestre1!F10,"")</f>
        <v/>
      </c>
      <c r="H16" s="21" t="str">
        <f>IF(NotesSemestre1!G10&lt;&gt;"",NotesSemestre1!G10,"")</f>
        <v/>
      </c>
      <c r="I16" s="21" t="str">
        <f>IF(NotesSemestre1!H10&lt;&gt;"",NotesSemestre1!H10,"")</f>
        <v/>
      </c>
      <c r="J16" s="21" t="str">
        <f>IF(NotesSemestre1!I10&lt;&gt;"",NotesSemestre1!I10,"")</f>
        <v/>
      </c>
      <c r="K16" s="21" t="str">
        <f>IF(NotesSemestre1!J10&lt;&gt;"",NotesSemestre1!J10,"")</f>
        <v/>
      </c>
      <c r="L16" s="21" t="str">
        <f>IF(NotesSemestre1!K10&lt;&gt;"",NotesSemestre1!K10,"")</f>
        <v/>
      </c>
      <c r="M16" s="21" t="str">
        <f>IF(NotesSemestre1!L10&lt;&gt;"",NotesSemestre1!L10,"")</f>
        <v/>
      </c>
      <c r="O16" s="100"/>
    </row>
    <row r="17" spans="2:15" ht="14.25" customHeight="1" x14ac:dyDescent="0.25">
      <c r="B17" s="103"/>
      <c r="C17" s="3" t="s">
        <v>13</v>
      </c>
      <c r="D17" s="3">
        <v>5</v>
      </c>
      <c r="E17" s="21">
        <f>IF(COUNT(NotesSemestre1!E11:L11)&gt;0,NotesSemestre1!D11,"")</f>
        <v>5</v>
      </c>
      <c r="F17" s="21">
        <f>IF(NotesSemestre1!E11&lt;&gt;"",NotesSemestre1!E11,"")</f>
        <v>5</v>
      </c>
      <c r="G17" s="21" t="str">
        <f>IF(NotesSemestre1!F11&lt;&gt;"",NotesSemestre1!F11,"")</f>
        <v/>
      </c>
      <c r="H17" s="21" t="str">
        <f>IF(NotesSemestre1!G11&lt;&gt;"",NotesSemestre1!G11,"")</f>
        <v/>
      </c>
      <c r="I17" s="21" t="str">
        <f>IF(NotesSemestre1!H11&lt;&gt;"",NotesSemestre1!H11,"")</f>
        <v/>
      </c>
      <c r="J17" s="21" t="str">
        <f>IF(NotesSemestre1!I11&lt;&gt;"",NotesSemestre1!I11,"")</f>
        <v/>
      </c>
      <c r="K17" s="21" t="str">
        <f>IF(NotesSemestre1!J11&lt;&gt;"",NotesSemestre1!J11,"")</f>
        <v/>
      </c>
      <c r="L17" s="21" t="str">
        <f>IF(NotesSemestre1!K11&lt;&gt;"",NotesSemestre1!K11,"")</f>
        <v/>
      </c>
      <c r="M17" s="21" t="str">
        <f>IF(NotesSemestre1!L11&lt;&gt;"",NotesSemestre1!L11,"")</f>
        <v/>
      </c>
      <c r="O17" s="100"/>
    </row>
    <row r="18" spans="2:15" ht="14.25" customHeight="1" thickBot="1" x14ac:dyDescent="0.3">
      <c r="B18" s="104"/>
      <c r="C18" s="81" t="s">
        <v>20</v>
      </c>
      <c r="D18" s="82">
        <v>40</v>
      </c>
      <c r="E18" s="68" t="str">
        <f>IF(COUNT(NotesSemestre1!E12:L12)&gt;0,NotesSemestre1!D12,"")</f>
        <v/>
      </c>
      <c r="F18" s="68" t="str">
        <f>IF(NotesSemestre1!E12&lt;&gt;"",NotesSemestre1!E12,"")</f>
        <v/>
      </c>
      <c r="G18" s="23" t="str">
        <f>IF(NotesSemestre1!F12&lt;&gt;"",NotesSemestre1!F12,"")</f>
        <v/>
      </c>
      <c r="H18" s="23" t="str">
        <f>IF(NotesSemestre1!G12&lt;&gt;"",NotesSemestre1!G12,"")</f>
        <v/>
      </c>
      <c r="I18" s="23" t="str">
        <f>IF(NotesSemestre1!H12&lt;&gt;"",NotesSemestre1!H12,"")</f>
        <v/>
      </c>
      <c r="J18" s="23" t="str">
        <f>IF(NotesSemestre1!I12&lt;&gt;"",NotesSemestre1!I12,"")</f>
        <v/>
      </c>
      <c r="K18" s="23" t="str">
        <f>IF(NotesSemestre1!J12&lt;&gt;"",NotesSemestre1!J12,"")</f>
        <v/>
      </c>
      <c r="L18" s="23" t="str">
        <f>IF(NotesSemestre1!K12&lt;&gt;"",NotesSemestre1!K12,"")</f>
        <v/>
      </c>
      <c r="M18" s="23" t="str">
        <f>IF(NotesSemestre1!L12&lt;&gt;"",NotesSemestre1!L12,"")</f>
        <v/>
      </c>
      <c r="O18" s="101"/>
    </row>
    <row r="19" spans="2:15" ht="14.25" customHeight="1" thickTop="1" x14ac:dyDescent="0.25">
      <c r="B19" s="105" t="s">
        <v>21</v>
      </c>
      <c r="C19" s="83" t="s">
        <v>22</v>
      </c>
      <c r="D19" s="84">
        <v>15</v>
      </c>
      <c r="E19" s="21" t="str">
        <f>IF(COUNT(NotesSemestre1!E13:L13)&gt;0,NotesSemestre1!D13,"")</f>
        <v/>
      </c>
      <c r="F19" s="21" t="str">
        <f>IF(NotesSemestre1!E13&lt;&gt;"",NotesSemestre1!E13,"")</f>
        <v/>
      </c>
      <c r="G19" s="21" t="str">
        <f>IF(NotesSemestre1!F13&lt;&gt;"",NotesSemestre1!F13,"")</f>
        <v/>
      </c>
      <c r="H19" s="21" t="str">
        <f>IF(NotesSemestre1!G13&lt;&gt;"",NotesSemestre1!G13,"")</f>
        <v/>
      </c>
      <c r="I19" s="21" t="str">
        <f>IF(NotesSemestre1!H13&lt;&gt;"",NotesSemestre1!H13,"")</f>
        <v/>
      </c>
      <c r="J19" s="21" t="str">
        <f>IF(NotesSemestre1!I13&lt;&gt;"",NotesSemestre1!I13,"")</f>
        <v/>
      </c>
      <c r="K19" s="21" t="str">
        <f>IF(NotesSemestre1!J13&lt;&gt;"",NotesSemestre1!J13,"")</f>
        <v/>
      </c>
      <c r="L19" s="21" t="str">
        <f>IF(NotesSemestre1!K13&lt;&gt;"",NotesSemestre1!K13,"")</f>
        <v/>
      </c>
      <c r="M19" s="21" t="str">
        <f>IF(NotesSemestre1!L13&lt;&gt;"",NotesSemestre1!L13,"")</f>
        <v/>
      </c>
      <c r="O19" s="100">
        <f>MoyennesAnnee1!B4</f>
        <v>14.44444465637207</v>
      </c>
    </row>
    <row r="20" spans="2:15" ht="14.25" customHeight="1" x14ac:dyDescent="0.25">
      <c r="B20" s="106"/>
      <c r="C20" s="85" t="s">
        <v>23</v>
      </c>
      <c r="D20" s="86">
        <v>15</v>
      </c>
      <c r="E20" s="21">
        <f>IF(COUNT(NotesSemestre1!E14:L14)&gt;0,NotesSemestre1!D14,"")</f>
        <v>20</v>
      </c>
      <c r="F20" s="21">
        <f>IF(NotesSemestre1!E14&lt;&gt;"",NotesSemestre1!E14,"")</f>
        <v>20</v>
      </c>
      <c r="G20" s="21" t="str">
        <f>IF(NotesSemestre1!F14&lt;&gt;"",NotesSemestre1!F14,"")</f>
        <v/>
      </c>
      <c r="H20" s="21" t="str">
        <f>IF(NotesSemestre1!G14&lt;&gt;"",NotesSemestre1!G14,"")</f>
        <v/>
      </c>
      <c r="I20" s="21" t="str">
        <f>IF(NotesSemestre1!H14&lt;&gt;"",NotesSemestre1!H14,"")</f>
        <v/>
      </c>
      <c r="J20" s="21" t="str">
        <f>IF(NotesSemestre1!I14&lt;&gt;"",NotesSemestre1!I14,"")</f>
        <v/>
      </c>
      <c r="K20" s="21" t="str">
        <f>IF(NotesSemestre1!J14&lt;&gt;"",NotesSemestre1!J14,"")</f>
        <v/>
      </c>
      <c r="L20" s="21" t="str">
        <f>IF(NotesSemestre1!K14&lt;&gt;"",NotesSemestre1!K14,"")</f>
        <v/>
      </c>
      <c r="M20" s="21" t="str">
        <f>IF(NotesSemestre1!L14&lt;&gt;"",NotesSemestre1!L14,"")</f>
        <v/>
      </c>
      <c r="O20" s="100"/>
    </row>
    <row r="21" spans="2:15" ht="14.25" customHeight="1" x14ac:dyDescent="0.25">
      <c r="B21" s="106"/>
      <c r="C21" s="85" t="s">
        <v>24</v>
      </c>
      <c r="D21" s="86">
        <v>25</v>
      </c>
      <c r="E21" s="21">
        <f>IF(COUNT(NotesSemestre1!E15:L15)&gt;0,NotesSemestre1!D15,"")</f>
        <v>13</v>
      </c>
      <c r="F21" s="21">
        <f>IF(NotesSemestre1!E15&lt;&gt;"",NotesSemestre1!E15,"")</f>
        <v>13</v>
      </c>
      <c r="G21" s="21" t="str">
        <f>IF(NotesSemestre1!F15&lt;&gt;"",NotesSemestre1!F15,"")</f>
        <v/>
      </c>
      <c r="H21" s="21" t="str">
        <f>IF(NotesSemestre1!G15&lt;&gt;"",NotesSemestre1!G15,"")</f>
        <v/>
      </c>
      <c r="I21" s="21" t="str">
        <f>IF(NotesSemestre1!H15&lt;&gt;"",NotesSemestre1!H15,"")</f>
        <v/>
      </c>
      <c r="J21" s="21" t="str">
        <f>IF(NotesSemestre1!I15&lt;&gt;"",NotesSemestre1!I15,"")</f>
        <v/>
      </c>
      <c r="K21" s="21" t="str">
        <f>IF(NotesSemestre1!J15&lt;&gt;"",NotesSemestre1!J15,"")</f>
        <v/>
      </c>
      <c r="L21" s="21" t="str">
        <f>IF(NotesSemestre1!K15&lt;&gt;"",NotesSemestre1!K15,"")</f>
        <v/>
      </c>
      <c r="M21" s="21" t="str">
        <f>IF(NotesSemestre1!L15&lt;&gt;"",NotesSemestre1!L15,"")</f>
        <v/>
      </c>
      <c r="O21" s="100"/>
    </row>
    <row r="22" spans="2:15" ht="14.25" customHeight="1" x14ac:dyDescent="0.25">
      <c r="B22" s="106"/>
      <c r="C22" s="3" t="s">
        <v>13</v>
      </c>
      <c r="D22" s="3">
        <v>5</v>
      </c>
      <c r="E22" s="21">
        <f>IF(COUNT(NotesSemestre1!E16:L16)&gt;0,NotesSemestre1!D16,"")</f>
        <v>5</v>
      </c>
      <c r="F22" s="21">
        <f>IF(NotesSemestre1!E16&lt;&gt;"",NotesSemestre1!E16,"")</f>
        <v>5</v>
      </c>
      <c r="G22" s="21" t="str">
        <f>IF(NotesSemestre1!F16&lt;&gt;"",NotesSemestre1!F16,"")</f>
        <v/>
      </c>
      <c r="H22" s="21" t="str">
        <f>IF(NotesSemestre1!G16&lt;&gt;"",NotesSemestre1!G16,"")</f>
        <v/>
      </c>
      <c r="I22" s="21" t="str">
        <f>IF(NotesSemestre1!H16&lt;&gt;"",NotesSemestre1!H16,"")</f>
        <v/>
      </c>
      <c r="J22" s="21" t="str">
        <f>IF(NotesSemestre1!I16&lt;&gt;"",NotesSemestre1!I16,"")</f>
        <v/>
      </c>
      <c r="K22" s="21" t="str">
        <f>IF(NotesSemestre1!J16&lt;&gt;"",NotesSemestre1!J16,"")</f>
        <v/>
      </c>
      <c r="L22" s="21" t="str">
        <f>IF(NotesSemestre1!K16&lt;&gt;"",NotesSemestre1!K16,"")</f>
        <v/>
      </c>
      <c r="M22" s="21" t="str">
        <f>IF(NotesSemestre1!L16&lt;&gt;"",NotesSemestre1!L16,"")</f>
        <v/>
      </c>
      <c r="O22" s="100"/>
    </row>
    <row r="23" spans="2:15" ht="14.25" customHeight="1" x14ac:dyDescent="0.25">
      <c r="B23" s="106"/>
      <c r="C23" s="85" t="s">
        <v>25</v>
      </c>
      <c r="D23" s="86">
        <v>15</v>
      </c>
      <c r="E23" s="21" t="str">
        <f>IF(COUNT(NotesSemestre1!E17:L17)&gt;0,NotesSemestre1!D17,"")</f>
        <v/>
      </c>
      <c r="F23" s="21" t="str">
        <f>IF(NotesSemestre1!E17&lt;&gt;"",NotesSemestre1!E17,"")</f>
        <v/>
      </c>
      <c r="G23" s="21" t="str">
        <f>IF(NotesSemestre1!F17&lt;&gt;"",NotesSemestre1!F17,"")</f>
        <v/>
      </c>
      <c r="H23" s="21" t="str">
        <f>IF(NotesSemestre1!G17&lt;&gt;"",NotesSemestre1!G17,"")</f>
        <v/>
      </c>
      <c r="I23" s="21" t="str">
        <f>IF(NotesSemestre1!H17&lt;&gt;"",NotesSemestre1!H17,"")</f>
        <v/>
      </c>
      <c r="J23" s="21" t="str">
        <f>IF(NotesSemestre1!I17&lt;&gt;"",NotesSemestre1!I17,"")</f>
        <v/>
      </c>
      <c r="K23" s="21" t="str">
        <f>IF(NotesSemestre1!J17&lt;&gt;"",NotesSemestre1!J17,"")</f>
        <v/>
      </c>
      <c r="L23" s="21" t="str">
        <f>IF(NotesSemestre1!K17&lt;&gt;"",NotesSemestre1!K17,"")</f>
        <v/>
      </c>
      <c r="M23" s="21" t="str">
        <f>IF(NotesSemestre1!L17&lt;&gt;"",NotesSemestre1!L17,"")</f>
        <v/>
      </c>
      <c r="O23" s="100"/>
    </row>
    <row r="24" spans="2:15" ht="14.25" customHeight="1" x14ac:dyDescent="0.25">
      <c r="B24" s="106"/>
      <c r="C24" s="85" t="s">
        <v>26</v>
      </c>
      <c r="D24" s="86">
        <v>10</v>
      </c>
      <c r="E24" s="21" t="str">
        <f>IF(COUNT(NotesSemestre1!E18:L18)&gt;0,NotesSemestre1!D18,"")</f>
        <v/>
      </c>
      <c r="F24" s="21" t="str">
        <f>IF(NotesSemestre1!E18&lt;&gt;"",NotesSemestre1!E18,"")</f>
        <v/>
      </c>
      <c r="G24" s="21" t="str">
        <f>IF(NotesSemestre1!F18&lt;&gt;"",NotesSemestre1!F18,"")</f>
        <v/>
      </c>
      <c r="H24" s="21" t="str">
        <f>IF(NotesSemestre1!G18&lt;&gt;"",NotesSemestre1!G18,"")</f>
        <v/>
      </c>
      <c r="I24" s="21" t="str">
        <f>IF(NotesSemestre1!H18&lt;&gt;"",NotesSemestre1!H18,"")</f>
        <v/>
      </c>
      <c r="J24" s="21" t="str">
        <f>IF(NotesSemestre1!I18&lt;&gt;"",NotesSemestre1!I18,"")</f>
        <v/>
      </c>
      <c r="K24" s="21" t="str">
        <f>IF(NotesSemestre1!J18&lt;&gt;"",NotesSemestre1!J18,"")</f>
        <v/>
      </c>
      <c r="L24" s="21" t="str">
        <f>IF(NotesSemestre1!K18&lt;&gt;"",NotesSemestre1!K18,"")</f>
        <v/>
      </c>
      <c r="M24" s="21" t="str">
        <f>IF(NotesSemestre1!L18&lt;&gt;"",NotesSemestre1!L18,"")</f>
        <v/>
      </c>
      <c r="O24" s="100"/>
    </row>
    <row r="25" spans="2:15" ht="14.25" customHeight="1" thickBot="1" x14ac:dyDescent="0.3">
      <c r="B25" s="107"/>
      <c r="C25" s="87" t="s">
        <v>27</v>
      </c>
      <c r="D25" s="88">
        <v>15</v>
      </c>
      <c r="E25" s="68" t="str">
        <f>IF(COUNT(NotesSemestre1!E19:L19)&gt;0,NotesSemestre1!D19,"")</f>
        <v/>
      </c>
      <c r="F25" s="68" t="str">
        <f>IF(NotesSemestre1!E19&lt;&gt;"",NotesSemestre1!E19,"")</f>
        <v/>
      </c>
      <c r="G25" s="23" t="str">
        <f>IF(NotesSemestre1!F19&lt;&gt;"",NotesSemestre1!F19,"")</f>
        <v/>
      </c>
      <c r="H25" s="23" t="str">
        <f>IF(NotesSemestre1!G19&lt;&gt;"",NotesSemestre1!G19,"")</f>
        <v/>
      </c>
      <c r="I25" s="23" t="str">
        <f>IF(NotesSemestre1!H19&lt;&gt;"",NotesSemestre1!H19,"")</f>
        <v/>
      </c>
      <c r="J25" s="23" t="str">
        <f>IF(NotesSemestre1!I19&lt;&gt;"",NotesSemestre1!I19,"")</f>
        <v/>
      </c>
      <c r="K25" s="23" t="str">
        <f>IF(NotesSemestre1!J19&lt;&gt;"",NotesSemestre1!J19,"")</f>
        <v/>
      </c>
      <c r="L25" s="23" t="str">
        <f>IF(NotesSemestre1!K19&lt;&gt;"",NotesSemestre1!K19,"")</f>
        <v/>
      </c>
      <c r="M25" s="23" t="str">
        <f>IF(NotesSemestre1!L19&lt;&gt;"",NotesSemestre1!L19,"")</f>
        <v/>
      </c>
      <c r="O25" s="101"/>
    </row>
    <row r="26" spans="2:15" ht="14.25" customHeight="1" thickTop="1" x14ac:dyDescent="0.25"/>
    <row r="27" spans="2:15" ht="21.75" customHeight="1" x14ac:dyDescent="0.35">
      <c r="B27" s="60" t="s">
        <v>53</v>
      </c>
    </row>
    <row r="28" spans="2:15" ht="18.75" customHeight="1" thickBot="1" x14ac:dyDescent="0.3">
      <c r="E28" s="19" t="s">
        <v>8</v>
      </c>
      <c r="F28" s="19" t="s">
        <v>7</v>
      </c>
      <c r="G28" s="19" t="s">
        <v>7</v>
      </c>
      <c r="H28" s="19" t="s">
        <v>7</v>
      </c>
      <c r="I28" s="19" t="s">
        <v>7</v>
      </c>
      <c r="J28" s="19" t="s">
        <v>7</v>
      </c>
      <c r="K28" s="19" t="s">
        <v>7</v>
      </c>
      <c r="L28" s="19" t="s">
        <v>7</v>
      </c>
      <c r="M28" s="19" t="s">
        <v>7</v>
      </c>
      <c r="O28" s="61" t="s">
        <v>52</v>
      </c>
    </row>
    <row r="29" spans="2:15" ht="14.25" customHeight="1" thickTop="1" x14ac:dyDescent="0.25">
      <c r="B29" s="96" t="s">
        <v>9</v>
      </c>
      <c r="C29" s="75" t="s">
        <v>29</v>
      </c>
      <c r="D29" s="70">
        <v>10</v>
      </c>
      <c r="E29" s="21" t="str">
        <f>IF(COUNT(NotesSemestre2!E2:L2)&gt;0,NotesSemestre2!D2,"")</f>
        <v/>
      </c>
      <c r="F29" s="62" t="str">
        <f>IF(NotesSemestre2!E2&lt;&gt;"",NotesSemestre2!E2,"")</f>
        <v/>
      </c>
      <c r="G29" s="62" t="str">
        <f>IF(NotesSemestre2!F2&lt;&gt;"",NotesSemestre2!F2,"")</f>
        <v/>
      </c>
      <c r="H29" s="62" t="str">
        <f>IF(NotesSemestre2!G2&lt;&gt;"",NotesSemestre2!G2,"")</f>
        <v/>
      </c>
      <c r="I29" s="62" t="str">
        <f>IF(NotesSemestre2!H2&lt;&gt;"",NotesSemestre2!H2,"")</f>
        <v/>
      </c>
      <c r="J29" s="62" t="str">
        <f>IF(NotesSemestre2!I2&lt;&gt;"",NotesSemestre2!I2,"")</f>
        <v/>
      </c>
      <c r="K29" s="62" t="str">
        <f>IF(NotesSemestre2!J2&lt;&gt;"",NotesSemestre2!J2,"")</f>
        <v/>
      </c>
      <c r="L29" s="62" t="str">
        <f>IF(NotesSemestre2!K2&lt;&gt;"",NotesSemestre2!K2,"")</f>
        <v/>
      </c>
      <c r="M29" s="62" t="str">
        <f>IF(NotesSemestre2!L2&lt;&gt;"",NotesSemestre2!L2,"")</f>
        <v/>
      </c>
      <c r="O29" s="99">
        <f>MoyennesAnnee1!E2</f>
        <v>13</v>
      </c>
    </row>
    <row r="30" spans="2:15" ht="14.25" customHeight="1" x14ac:dyDescent="0.25">
      <c r="B30" s="97"/>
      <c r="C30" s="76" t="s">
        <v>30</v>
      </c>
      <c r="D30" s="72">
        <v>15</v>
      </c>
      <c r="E30" s="21" t="str">
        <f>IF(COUNT(NotesSemestre2!E3:L3)&gt;0,NotesSemestre2!D3,"")</f>
        <v/>
      </c>
      <c r="F30" s="62" t="str">
        <f>IF(NotesSemestre2!E3&lt;&gt;"",NotesSemestre2!E3,"")</f>
        <v/>
      </c>
      <c r="G30" s="62" t="str">
        <f>IF(NotesSemestre2!F3&lt;&gt;"",NotesSemestre2!F3,"")</f>
        <v/>
      </c>
      <c r="H30" s="62" t="str">
        <f>IF(NotesSemestre2!G3&lt;&gt;"",NotesSemestre2!G3,"")</f>
        <v/>
      </c>
      <c r="I30" s="62" t="str">
        <f>IF(NotesSemestre2!H3&lt;&gt;"",NotesSemestre2!H3,"")</f>
        <v/>
      </c>
      <c r="J30" s="62" t="str">
        <f>IF(NotesSemestre2!I3&lt;&gt;"",NotesSemestre2!I3,"")</f>
        <v/>
      </c>
      <c r="K30" s="62" t="str">
        <f>IF(NotesSemestre2!J3&lt;&gt;"",NotesSemestre2!J3,"")</f>
        <v/>
      </c>
      <c r="L30" s="62" t="str">
        <f>IF(NotesSemestre2!K3&lt;&gt;"",NotesSemestre2!K3,"")</f>
        <v/>
      </c>
      <c r="M30" s="62" t="str">
        <f>IF(NotesSemestre2!L3&lt;&gt;"",NotesSemestre2!L3,"")</f>
        <v/>
      </c>
      <c r="O30" s="100"/>
    </row>
    <row r="31" spans="2:15" ht="14.25" customHeight="1" x14ac:dyDescent="0.25">
      <c r="B31" s="97"/>
      <c r="C31" s="76" t="s">
        <v>31</v>
      </c>
      <c r="D31" s="72">
        <v>15</v>
      </c>
      <c r="E31" s="21" t="str">
        <f>IF(COUNT(NotesSemestre2!E4:L4)&gt;0,NotesSemestre2!D4,"")</f>
        <v/>
      </c>
      <c r="F31" s="62" t="str">
        <f>IF(NotesSemestre2!E4&lt;&gt;"",NotesSemestre2!E4,"")</f>
        <v/>
      </c>
      <c r="G31" s="62" t="str">
        <f>IF(NotesSemestre2!F4&lt;&gt;"",NotesSemestre2!F4,"")</f>
        <v/>
      </c>
      <c r="H31" s="62" t="str">
        <f>IF(NotesSemestre2!G4&lt;&gt;"",NotesSemestre2!G4,"")</f>
        <v/>
      </c>
      <c r="I31" s="62" t="str">
        <f>IF(NotesSemestre2!H4&lt;&gt;"",NotesSemestre2!H4,"")</f>
        <v/>
      </c>
      <c r="J31" s="62" t="str">
        <f>IF(NotesSemestre2!I4&lt;&gt;"",NotesSemestre2!I4,"")</f>
        <v/>
      </c>
      <c r="K31" s="62" t="str">
        <f>IF(NotesSemestre2!J4&lt;&gt;"",NotesSemestre2!J4,"")</f>
        <v/>
      </c>
      <c r="L31" s="62" t="str">
        <f>IF(NotesSemestre2!K4&lt;&gt;"",NotesSemestre2!K4,"")</f>
        <v/>
      </c>
      <c r="M31" s="62" t="str">
        <f>IF(NotesSemestre2!L4&lt;&gt;"",NotesSemestre2!L4,"")</f>
        <v/>
      </c>
      <c r="O31" s="100"/>
    </row>
    <row r="32" spans="2:15" ht="14.25" customHeight="1" x14ac:dyDescent="0.25">
      <c r="B32" s="97"/>
      <c r="C32" s="76" t="s">
        <v>32</v>
      </c>
      <c r="D32" s="72">
        <v>15</v>
      </c>
      <c r="E32" s="21" t="str">
        <f>IF(COUNT(NotesSemestre2!E5:L5)&gt;0,NotesSemestre2!D5,"")</f>
        <v/>
      </c>
      <c r="F32" s="62" t="str">
        <f>IF(NotesSemestre2!E5&lt;&gt;"",NotesSemestre2!E5,"")</f>
        <v/>
      </c>
      <c r="G32" s="62" t="str">
        <f>IF(NotesSemestre2!F5&lt;&gt;"",NotesSemestre2!F5,"")</f>
        <v/>
      </c>
      <c r="H32" s="62" t="str">
        <f>IF(NotesSemestre2!G5&lt;&gt;"",NotesSemestre2!G5,"")</f>
        <v/>
      </c>
      <c r="I32" s="62" t="str">
        <f>IF(NotesSemestre2!H5&lt;&gt;"",NotesSemestre2!H5,"")</f>
        <v/>
      </c>
      <c r="J32" s="62" t="str">
        <f>IF(NotesSemestre2!I5&lt;&gt;"",NotesSemestre2!I5,"")</f>
        <v/>
      </c>
      <c r="K32" s="62" t="str">
        <f>IF(NotesSemestre2!J5&lt;&gt;"",NotesSemestre2!J5,"")</f>
        <v/>
      </c>
      <c r="L32" s="62" t="str">
        <f>IF(NotesSemestre2!K5&lt;&gt;"",NotesSemestre2!K5,"")</f>
        <v/>
      </c>
      <c r="M32" s="62" t="str">
        <f>IF(NotesSemestre2!L5&lt;&gt;"",NotesSemestre2!L5,"")</f>
        <v/>
      </c>
      <c r="O32" s="100"/>
    </row>
    <row r="33" spans="2:15" ht="14.25" customHeight="1" x14ac:dyDescent="0.25">
      <c r="B33" s="97"/>
      <c r="C33" s="3" t="s">
        <v>33</v>
      </c>
      <c r="D33" s="3">
        <v>5</v>
      </c>
      <c r="E33" s="21">
        <f>IF(COUNT(NotesSemestre2!E6:L6)&gt;0,NotesSemestre2!D6,"")</f>
        <v>13</v>
      </c>
      <c r="F33" s="62">
        <f>IF(NotesSemestre2!E6&lt;&gt;"",NotesSemestre2!E6,"")</f>
        <v>13</v>
      </c>
      <c r="G33" s="62" t="str">
        <f>IF(NotesSemestre2!F6&lt;&gt;"",NotesSemestre2!F6,"")</f>
        <v/>
      </c>
      <c r="H33" s="62" t="str">
        <f>IF(NotesSemestre2!G6&lt;&gt;"",NotesSemestre2!G6,"")</f>
        <v/>
      </c>
      <c r="I33" s="62" t="str">
        <f>IF(NotesSemestre2!H6&lt;&gt;"",NotesSemestre2!H6,"")</f>
        <v/>
      </c>
      <c r="J33" s="62" t="str">
        <f>IF(NotesSemestre2!I6&lt;&gt;"",NotesSemestre2!I6,"")</f>
        <v/>
      </c>
      <c r="K33" s="62" t="str">
        <f>IF(NotesSemestre2!J6&lt;&gt;"",NotesSemestre2!J6,"")</f>
        <v/>
      </c>
      <c r="L33" s="62" t="str">
        <f>IF(NotesSemestre2!K6&lt;&gt;"",NotesSemestre2!K6,"")</f>
        <v/>
      </c>
      <c r="M33" s="62" t="str">
        <f>IF(NotesSemestre2!L6&lt;&gt;"",NotesSemestre2!L6,"")</f>
        <v/>
      </c>
      <c r="O33" s="100"/>
    </row>
    <row r="34" spans="2:15" ht="14.25" customHeight="1" x14ac:dyDescent="0.25">
      <c r="B34" s="97"/>
      <c r="C34" s="76" t="s">
        <v>34</v>
      </c>
      <c r="D34" s="72">
        <v>10</v>
      </c>
      <c r="E34" s="21" t="str">
        <f>IF(COUNT(NotesSemestre2!E7:L7)&gt;0,NotesSemestre2!D7,"")</f>
        <v/>
      </c>
      <c r="F34" s="62" t="str">
        <f>IF(NotesSemestre2!E7&lt;&gt;"",NotesSemestre2!E7,"")</f>
        <v/>
      </c>
      <c r="G34" s="62" t="str">
        <f>IF(NotesSemestre2!F7&lt;&gt;"",NotesSemestre2!F7,"")</f>
        <v/>
      </c>
      <c r="H34" s="62" t="str">
        <f>IF(NotesSemestre2!G7&lt;&gt;"",NotesSemestre2!G7,"")</f>
        <v/>
      </c>
      <c r="I34" s="62" t="str">
        <f>IF(NotesSemestre2!H7&lt;&gt;"",NotesSemestre2!H7,"")</f>
        <v/>
      </c>
      <c r="J34" s="62" t="str">
        <f>IF(NotesSemestre2!I7&lt;&gt;"",NotesSemestre2!I7,"")</f>
        <v/>
      </c>
      <c r="K34" s="62" t="str">
        <f>IF(NotesSemestre2!J7&lt;&gt;"",NotesSemestre2!J7,"")</f>
        <v/>
      </c>
      <c r="L34" s="62" t="str">
        <f>IF(NotesSemestre2!K7&lt;&gt;"",NotesSemestre2!K7,"")</f>
        <v/>
      </c>
      <c r="M34" s="62" t="str">
        <f>IF(NotesSemestre2!L7&lt;&gt;"",NotesSemestre2!L7,"")</f>
        <v/>
      </c>
      <c r="O34" s="100"/>
    </row>
    <row r="35" spans="2:15" ht="14.25" customHeight="1" x14ac:dyDescent="0.25">
      <c r="B35" s="97"/>
      <c r="C35" s="4" t="s">
        <v>35</v>
      </c>
      <c r="D35" s="4">
        <v>5</v>
      </c>
      <c r="E35" s="21" t="str">
        <f>IF(COUNT(NotesSemestre2!E8:L8)&gt;0,NotesSemestre2!D8,"")</f>
        <v/>
      </c>
      <c r="F35" s="62" t="str">
        <f>IF(NotesSemestre2!E8&lt;&gt;"",NotesSemestre2!E8,"")</f>
        <v/>
      </c>
      <c r="G35" s="62" t="str">
        <f>IF(NotesSemestre2!F8&lt;&gt;"",NotesSemestre2!F8,"")</f>
        <v/>
      </c>
      <c r="H35" s="62" t="str">
        <f>IF(NotesSemestre2!G8&lt;&gt;"",NotesSemestre2!G8,"")</f>
        <v/>
      </c>
      <c r="I35" s="62" t="str">
        <f>IF(NotesSemestre2!H8&lt;&gt;"",NotesSemestre2!H8,"")</f>
        <v/>
      </c>
      <c r="J35" s="62" t="str">
        <f>IF(NotesSemestre2!I8&lt;&gt;"",NotesSemestre2!I8,"")</f>
        <v/>
      </c>
      <c r="K35" s="62" t="str">
        <f>IF(NotesSemestre2!J8&lt;&gt;"",NotesSemestre2!J8,"")</f>
        <v/>
      </c>
      <c r="L35" s="62" t="str">
        <f>IF(NotesSemestre2!K8&lt;&gt;"",NotesSemestre2!K8,"")</f>
        <v/>
      </c>
      <c r="M35" s="62" t="str">
        <f>IF(NotesSemestre2!L8&lt;&gt;"",NotesSemestre2!L8,"")</f>
        <v/>
      </c>
      <c r="O35" s="100"/>
    </row>
    <row r="36" spans="2:15" ht="14.25" customHeight="1" x14ac:dyDescent="0.25">
      <c r="B36" s="97"/>
      <c r="C36" s="4" t="s">
        <v>36</v>
      </c>
      <c r="D36" s="4">
        <v>20</v>
      </c>
      <c r="E36" s="21" t="str">
        <f>IF(COUNT(NotesSemestre2!E9:L9)&gt;0,NotesSemestre2!D9,"")</f>
        <v/>
      </c>
      <c r="F36" s="62" t="str">
        <f>IF(NotesSemestre2!E9&lt;&gt;"",NotesSemestre2!E9,"")</f>
        <v/>
      </c>
      <c r="G36" s="62" t="str">
        <f>IF(NotesSemestre2!F9&lt;&gt;"",NotesSemestre2!F9,"")</f>
        <v/>
      </c>
      <c r="H36" s="62" t="str">
        <f>IF(NotesSemestre2!G9&lt;&gt;"",NotesSemestre2!G9,"")</f>
        <v/>
      </c>
      <c r="I36" s="62" t="str">
        <f>IF(NotesSemestre2!H9&lt;&gt;"",NotesSemestre2!H9,"")</f>
        <v/>
      </c>
      <c r="J36" s="62" t="str">
        <f>IF(NotesSemestre2!I9&lt;&gt;"",NotesSemestre2!I9,"")</f>
        <v/>
      </c>
      <c r="K36" s="62" t="str">
        <f>IF(NotesSemestre2!J9&lt;&gt;"",NotesSemestre2!J9,"")</f>
        <v/>
      </c>
      <c r="L36" s="62" t="str">
        <f>IF(NotesSemestre2!K9&lt;&gt;"",NotesSemestre2!K9,"")</f>
        <v/>
      </c>
      <c r="M36" s="62" t="str">
        <f>IF(NotesSemestre2!L9&lt;&gt;"",NotesSemestre2!L9,"")</f>
        <v/>
      </c>
      <c r="O36" s="100"/>
    </row>
    <row r="37" spans="2:15" ht="14.25" customHeight="1" thickBot="1" x14ac:dyDescent="0.3">
      <c r="B37" s="98"/>
      <c r="C37" s="31" t="s">
        <v>37</v>
      </c>
      <c r="D37" s="64">
        <v>5</v>
      </c>
      <c r="E37" s="65" t="str">
        <f>IF(COUNT(NotesSemestre2!E10:L10)&gt;0,NotesSemestre2!D10,"")</f>
        <v/>
      </c>
      <c r="F37" s="68" t="str">
        <f>IF(NotesSemestre2!E10&lt;&gt;"",NotesSemestre2!E10,"")</f>
        <v/>
      </c>
      <c r="G37" s="68" t="str">
        <f>IF(NotesSemestre2!F10&lt;&gt;"",NotesSemestre2!F10,"")</f>
        <v/>
      </c>
      <c r="H37" s="68" t="str">
        <f>IF(NotesSemestre2!G10&lt;&gt;"",NotesSemestre2!G10,"")</f>
        <v/>
      </c>
      <c r="I37" s="68" t="str">
        <f>IF(NotesSemestre2!H10&lt;&gt;"",NotesSemestre2!H10,"")</f>
        <v/>
      </c>
      <c r="J37" s="68" t="str">
        <f>IF(NotesSemestre2!I10&lt;&gt;"",NotesSemestre2!I10,"")</f>
        <v/>
      </c>
      <c r="K37" s="68" t="str">
        <f>IF(NotesSemestre2!J10&lt;&gt;"",NotesSemestre2!J10,"")</f>
        <v/>
      </c>
      <c r="L37" s="68" t="str">
        <f>IF(NotesSemestre2!K10&lt;&gt;"",NotesSemestre2!K10,"")</f>
        <v/>
      </c>
      <c r="M37" s="68" t="str">
        <f>IF(NotesSemestre2!L10&lt;&gt;"",NotesSemestre2!L10,"")</f>
        <v/>
      </c>
      <c r="O37" s="101"/>
    </row>
    <row r="38" spans="2:15" ht="14.25" customHeight="1" thickTop="1" x14ac:dyDescent="0.25">
      <c r="B38" s="102" t="s">
        <v>16</v>
      </c>
      <c r="C38" s="77" t="s">
        <v>38</v>
      </c>
      <c r="D38" s="78">
        <v>10</v>
      </c>
      <c r="E38" s="21" t="str">
        <f>IF(COUNT(NotesSemestre2!E11:L11)&gt;0,NotesSemestre2!D11,"")</f>
        <v/>
      </c>
      <c r="F38" s="62" t="str">
        <f>IF(NotesSemestre2!E11&lt;&gt;"",NotesSemestre2!E11,"")</f>
        <v/>
      </c>
      <c r="G38" s="62" t="str">
        <f>IF(NotesSemestre2!F11&lt;&gt;"",NotesSemestre2!F11,"")</f>
        <v/>
      </c>
      <c r="H38" s="62" t="str">
        <f>IF(NotesSemestre2!G11&lt;&gt;"",NotesSemestre2!G11,"")</f>
        <v/>
      </c>
      <c r="I38" s="62" t="str">
        <f>IF(NotesSemestre2!H11&lt;&gt;"",NotesSemestre2!H11,"")</f>
        <v/>
      </c>
      <c r="J38" s="62" t="str">
        <f>IF(NotesSemestre2!I11&lt;&gt;"",NotesSemestre2!I11,"")</f>
        <v/>
      </c>
      <c r="K38" s="62" t="str">
        <f>IF(NotesSemestre2!J11&lt;&gt;"",NotesSemestre2!J11,"")</f>
        <v/>
      </c>
      <c r="L38" s="62" t="str">
        <f>IF(NotesSemestre2!K11&lt;&gt;"",NotesSemestre2!K11,"")</f>
        <v/>
      </c>
      <c r="M38" s="62" t="str">
        <f>IF(NotesSemestre2!L11&lt;&gt;"",NotesSemestre2!L11,"")</f>
        <v/>
      </c>
      <c r="O38" s="100">
        <f>MoyennesAnnee1!E3</f>
        <v>13</v>
      </c>
    </row>
    <row r="39" spans="2:15" ht="14.25" customHeight="1" x14ac:dyDescent="0.25">
      <c r="B39" s="103"/>
      <c r="C39" s="79" t="s">
        <v>39</v>
      </c>
      <c r="D39" s="80">
        <v>15</v>
      </c>
      <c r="E39" s="21" t="str">
        <f>IF(COUNT(NotesSemestre2!E12:L12)&gt;0,NotesSemestre2!D12,"")</f>
        <v/>
      </c>
      <c r="F39" s="62" t="str">
        <f>IF(NotesSemestre2!E12&lt;&gt;"",NotesSemestre2!E12,"")</f>
        <v/>
      </c>
      <c r="G39" s="62" t="str">
        <f>IF(NotesSemestre2!F12&lt;&gt;"",NotesSemestre2!F12,"")</f>
        <v/>
      </c>
      <c r="H39" s="62" t="str">
        <f>IF(NotesSemestre2!G12&lt;&gt;"",NotesSemestre2!G12,"")</f>
        <v/>
      </c>
      <c r="I39" s="62" t="str">
        <f>IF(NotesSemestre2!H12&lt;&gt;"",NotesSemestre2!H12,"")</f>
        <v/>
      </c>
      <c r="J39" s="62" t="str">
        <f>IF(NotesSemestre2!I12&lt;&gt;"",NotesSemestre2!I12,"")</f>
        <v/>
      </c>
      <c r="K39" s="62" t="str">
        <f>IF(NotesSemestre2!J12&lt;&gt;"",NotesSemestre2!J12,"")</f>
        <v/>
      </c>
      <c r="L39" s="62" t="str">
        <f>IF(NotesSemestre2!K12&lt;&gt;"",NotesSemestre2!K12,"")</f>
        <v/>
      </c>
      <c r="M39" s="62" t="str">
        <f>IF(NotesSemestre2!L12&lt;&gt;"",NotesSemestre2!L12,"")</f>
        <v/>
      </c>
      <c r="O39" s="100"/>
    </row>
    <row r="40" spans="2:15" ht="14.25" customHeight="1" x14ac:dyDescent="0.25">
      <c r="B40" s="103"/>
      <c r="C40" s="79" t="s">
        <v>40</v>
      </c>
      <c r="D40" s="80">
        <v>15</v>
      </c>
      <c r="E40" s="21" t="str">
        <f>IF(COUNT(NotesSemestre2!E13:L13)&gt;0,NotesSemestre2!D13,"")</f>
        <v/>
      </c>
      <c r="F40" s="62" t="str">
        <f>IF(NotesSemestre2!E13&lt;&gt;"",NotesSemestre2!E13,"")</f>
        <v/>
      </c>
      <c r="G40" s="62" t="str">
        <f>IF(NotesSemestre2!F13&lt;&gt;"",NotesSemestre2!F13,"")</f>
        <v/>
      </c>
      <c r="H40" s="62" t="str">
        <f>IF(NotesSemestre2!G13&lt;&gt;"",NotesSemestre2!G13,"")</f>
        <v/>
      </c>
      <c r="I40" s="62" t="str">
        <f>IF(NotesSemestre2!H13&lt;&gt;"",NotesSemestre2!H13,"")</f>
        <v/>
      </c>
      <c r="J40" s="62" t="str">
        <f>IF(NotesSemestre2!I13&lt;&gt;"",NotesSemestre2!I13,"")</f>
        <v/>
      </c>
      <c r="K40" s="62" t="str">
        <f>IF(NotesSemestre2!J13&lt;&gt;"",NotesSemestre2!J13,"")</f>
        <v/>
      </c>
      <c r="L40" s="62" t="str">
        <f>IF(NotesSemestre2!K13&lt;&gt;"",NotesSemestre2!K13,"")</f>
        <v/>
      </c>
      <c r="M40" s="62" t="str">
        <f>IF(NotesSemestre2!L13&lt;&gt;"",NotesSemestre2!L13,"")</f>
        <v/>
      </c>
      <c r="O40" s="100"/>
    </row>
    <row r="41" spans="2:15" ht="14.25" customHeight="1" x14ac:dyDescent="0.25">
      <c r="B41" s="103"/>
      <c r="C41" s="79" t="s">
        <v>41</v>
      </c>
      <c r="D41" s="80">
        <v>15</v>
      </c>
      <c r="E41" s="21" t="str">
        <f>IF(COUNT(NotesSemestre2!E14:L14)&gt;0,NotesSemestre2!D14,"")</f>
        <v/>
      </c>
      <c r="F41" s="62" t="str">
        <f>IF(NotesSemestre2!E14&lt;&gt;"",NotesSemestre2!E14,"")</f>
        <v/>
      </c>
      <c r="G41" s="62" t="str">
        <f>IF(NotesSemestre2!F14&lt;&gt;"",NotesSemestre2!F14,"")</f>
        <v/>
      </c>
      <c r="H41" s="62" t="str">
        <f>IF(NotesSemestre2!G14&lt;&gt;"",NotesSemestre2!G14,"")</f>
        <v/>
      </c>
      <c r="I41" s="62" t="str">
        <f>IF(NotesSemestre2!H14&lt;&gt;"",NotesSemestre2!H14,"")</f>
        <v/>
      </c>
      <c r="J41" s="62" t="str">
        <f>IF(NotesSemestre2!I14&lt;&gt;"",NotesSemestre2!I14,"")</f>
        <v/>
      </c>
      <c r="K41" s="62" t="str">
        <f>IF(NotesSemestre2!J14&lt;&gt;"",NotesSemestre2!J14,"")</f>
        <v/>
      </c>
      <c r="L41" s="62" t="str">
        <f>IF(NotesSemestre2!K14&lt;&gt;"",NotesSemestre2!K14,"")</f>
        <v/>
      </c>
      <c r="M41" s="62" t="str">
        <f>IF(NotesSemestre2!L14&lt;&gt;"",NotesSemestre2!L14,"")</f>
        <v/>
      </c>
      <c r="O41" s="100"/>
    </row>
    <row r="42" spans="2:15" ht="14.25" customHeight="1" x14ac:dyDescent="0.25">
      <c r="B42" s="103"/>
      <c r="C42" s="3" t="s">
        <v>33</v>
      </c>
      <c r="D42" s="4">
        <v>5</v>
      </c>
      <c r="E42" s="21">
        <f>IF(COUNT(NotesSemestre2!E15:L15)&gt;0,NotesSemestre2!D15,"")</f>
        <v>13</v>
      </c>
      <c r="F42" s="62">
        <f>IF(NotesSemestre2!E15&lt;&gt;"",NotesSemestre2!E15,"")</f>
        <v>13</v>
      </c>
      <c r="G42" s="62" t="str">
        <f>IF(NotesSemestre2!F15&lt;&gt;"",NotesSemestre2!F15,"")</f>
        <v/>
      </c>
      <c r="H42" s="62" t="str">
        <f>IF(NotesSemestre2!G15&lt;&gt;"",NotesSemestre2!G15,"")</f>
        <v/>
      </c>
      <c r="I42" s="62" t="str">
        <f>IF(NotesSemestre2!H15&lt;&gt;"",NotesSemestre2!H15,"")</f>
        <v/>
      </c>
      <c r="J42" s="62" t="str">
        <f>IF(NotesSemestre2!I15&lt;&gt;"",NotesSemestre2!I15,"")</f>
        <v/>
      </c>
      <c r="K42" s="62" t="str">
        <f>IF(NotesSemestre2!J15&lt;&gt;"",NotesSemestre2!J15,"")</f>
        <v/>
      </c>
      <c r="L42" s="62" t="str">
        <f>IF(NotesSemestre2!K15&lt;&gt;"",NotesSemestre2!K15,"")</f>
        <v/>
      </c>
      <c r="M42" s="62" t="str">
        <f>IF(NotesSemestre2!L15&lt;&gt;"",NotesSemestre2!L15,"")</f>
        <v/>
      </c>
      <c r="O42" s="100"/>
    </row>
    <row r="43" spans="2:15" ht="14.25" customHeight="1" x14ac:dyDescent="0.25">
      <c r="B43" s="103"/>
      <c r="C43" s="79" t="s">
        <v>42</v>
      </c>
      <c r="D43" s="80">
        <v>10</v>
      </c>
      <c r="E43" s="21" t="str">
        <f>IF(COUNT(NotesSemestre2!E16:L16)&gt;0,NotesSemestre2!D16,"")</f>
        <v/>
      </c>
      <c r="F43" s="62" t="str">
        <f>IF(NotesSemestre2!E16&lt;&gt;"",NotesSemestre2!E16,"")</f>
        <v/>
      </c>
      <c r="G43" s="62" t="str">
        <f>IF(NotesSemestre2!F16&lt;&gt;"",NotesSemestre2!F16,"")</f>
        <v/>
      </c>
      <c r="H43" s="62" t="str">
        <f>IF(NotesSemestre2!G16&lt;&gt;"",NotesSemestre2!G16,"")</f>
        <v/>
      </c>
      <c r="I43" s="62" t="str">
        <f>IF(NotesSemestre2!H16&lt;&gt;"",NotesSemestre2!H16,"")</f>
        <v/>
      </c>
      <c r="J43" s="62" t="str">
        <f>IF(NotesSemestre2!I16&lt;&gt;"",NotesSemestre2!I16,"")</f>
        <v/>
      </c>
      <c r="K43" s="62" t="str">
        <f>IF(NotesSemestre2!J16&lt;&gt;"",NotesSemestre2!J16,"")</f>
        <v/>
      </c>
      <c r="L43" s="62" t="str">
        <f>IF(NotesSemestre2!K16&lt;&gt;"",NotesSemestre2!K16,"")</f>
        <v/>
      </c>
      <c r="M43" s="62" t="str">
        <f>IF(NotesSemestre2!L16&lt;&gt;"",NotesSemestre2!L16,"")</f>
        <v/>
      </c>
      <c r="O43" s="100"/>
    </row>
    <row r="44" spans="2:15" ht="14.25" customHeight="1" x14ac:dyDescent="0.25">
      <c r="B44" s="103"/>
      <c r="C44" s="79" t="s">
        <v>43</v>
      </c>
      <c r="D44" s="80">
        <v>10</v>
      </c>
      <c r="E44" s="21" t="str">
        <f>IF(COUNT(NotesSemestre2!E17:L17)&gt;0,NotesSemestre2!D17,"")</f>
        <v/>
      </c>
      <c r="F44" s="62" t="str">
        <f>IF(NotesSemestre2!E17&lt;&gt;"",NotesSemestre2!E17,"")</f>
        <v/>
      </c>
      <c r="G44" s="62" t="str">
        <f>IF(NotesSemestre2!F17&lt;&gt;"",NotesSemestre2!F17,"")</f>
        <v/>
      </c>
      <c r="H44" s="62" t="str">
        <f>IF(NotesSemestre2!G17&lt;&gt;"",NotesSemestre2!G17,"")</f>
        <v/>
      </c>
      <c r="I44" s="62" t="str">
        <f>IF(NotesSemestre2!H17&lt;&gt;"",NotesSemestre2!H17,"")</f>
        <v/>
      </c>
      <c r="J44" s="62" t="str">
        <f>IF(NotesSemestre2!I17&lt;&gt;"",NotesSemestre2!I17,"")</f>
        <v/>
      </c>
      <c r="K44" s="62" t="str">
        <f>IF(NotesSemestre2!J17&lt;&gt;"",NotesSemestre2!J17,"")</f>
        <v/>
      </c>
      <c r="L44" s="62" t="str">
        <f>IF(NotesSemestre2!K17&lt;&gt;"",NotesSemestre2!K17,"")</f>
        <v/>
      </c>
      <c r="M44" s="62" t="str">
        <f>IF(NotesSemestre2!L17&lt;&gt;"",NotesSemestre2!L17,"")</f>
        <v/>
      </c>
      <c r="O44" s="100"/>
    </row>
    <row r="45" spans="2:15" ht="14.25" customHeight="1" x14ac:dyDescent="0.25">
      <c r="B45" s="103"/>
      <c r="C45" s="4" t="s">
        <v>35</v>
      </c>
      <c r="D45" s="4">
        <v>5</v>
      </c>
      <c r="E45" s="21" t="str">
        <f>IF(COUNT(NotesSemestre2!E18:L18)&gt;0,NotesSemestre2!D18,"")</f>
        <v/>
      </c>
      <c r="F45" s="62" t="str">
        <f>IF(NotesSemestre2!E18&lt;&gt;"",NotesSemestre2!E18,"")</f>
        <v/>
      </c>
      <c r="G45" s="62" t="str">
        <f>IF(NotesSemestre2!F18&lt;&gt;"",NotesSemestre2!F18,"")</f>
        <v/>
      </c>
      <c r="H45" s="62" t="str">
        <f>IF(NotesSemestre2!G18&lt;&gt;"",NotesSemestre2!G18,"")</f>
        <v/>
      </c>
      <c r="I45" s="62" t="str">
        <f>IF(NotesSemestre2!H18&lt;&gt;"",NotesSemestre2!H18,"")</f>
        <v/>
      </c>
      <c r="J45" s="62" t="str">
        <f>IF(NotesSemestre2!I18&lt;&gt;"",NotesSemestre2!I18,"")</f>
        <v/>
      </c>
      <c r="K45" s="62" t="str">
        <f>IF(NotesSemestre2!J18&lt;&gt;"",NotesSemestre2!J18,"")</f>
        <v/>
      </c>
      <c r="L45" s="62" t="str">
        <f>IF(NotesSemestre2!K18&lt;&gt;"",NotesSemestre2!K18,"")</f>
        <v/>
      </c>
      <c r="M45" s="62" t="str">
        <f>IF(NotesSemestre2!L18&lt;&gt;"",NotesSemestre2!L18,"")</f>
        <v/>
      </c>
      <c r="O45" s="100"/>
    </row>
    <row r="46" spans="2:15" ht="14.25" customHeight="1" x14ac:dyDescent="0.25">
      <c r="B46" s="103"/>
      <c r="C46" s="4" t="s">
        <v>36</v>
      </c>
      <c r="D46" s="4">
        <v>10</v>
      </c>
      <c r="E46" s="21" t="str">
        <f>IF(COUNT(NotesSemestre2!E19:L19)&gt;0,NotesSemestre2!D19,"")</f>
        <v/>
      </c>
      <c r="F46" s="62" t="str">
        <f>IF(NotesSemestre2!E19&lt;&gt;"",NotesSemestre2!E19,"")</f>
        <v/>
      </c>
      <c r="G46" s="62" t="str">
        <f>IF(NotesSemestre2!F19&lt;&gt;"",NotesSemestre2!F19,"")</f>
        <v/>
      </c>
      <c r="H46" s="62" t="str">
        <f>IF(NotesSemestre2!G19&lt;&gt;"",NotesSemestre2!G19,"")</f>
        <v/>
      </c>
      <c r="I46" s="62" t="str">
        <f>IF(NotesSemestre2!H19&lt;&gt;"",NotesSemestre2!H19,"")</f>
        <v/>
      </c>
      <c r="J46" s="62" t="str">
        <f>IF(NotesSemestre2!I19&lt;&gt;"",NotesSemestre2!I19,"")</f>
        <v/>
      </c>
      <c r="K46" s="62" t="str">
        <f>IF(NotesSemestre2!J19&lt;&gt;"",NotesSemestre2!J19,"")</f>
        <v/>
      </c>
      <c r="L46" s="62" t="str">
        <f>IF(NotesSemestre2!K19&lt;&gt;"",NotesSemestre2!K19,"")</f>
        <v/>
      </c>
      <c r="M46" s="62" t="str">
        <f>IF(NotesSemestre2!L19&lt;&gt;"",NotesSemestre2!L19,"")</f>
        <v/>
      </c>
      <c r="O46" s="100"/>
    </row>
    <row r="47" spans="2:15" ht="14.25" customHeight="1" thickBot="1" x14ac:dyDescent="0.3">
      <c r="B47" s="104"/>
      <c r="C47" s="31" t="s">
        <v>37</v>
      </c>
      <c r="D47" s="64">
        <v>5</v>
      </c>
      <c r="E47" s="65" t="str">
        <f>IF(COUNT(NotesSemestre2!E20:L20)&gt;0,NotesSemestre2!D20,"")</f>
        <v/>
      </c>
      <c r="F47" s="68" t="str">
        <f>IF(NotesSemestre2!E20&lt;&gt;"",NotesSemestre2!E20,"")</f>
        <v/>
      </c>
      <c r="G47" s="68" t="str">
        <f>IF(NotesSemestre2!F20&lt;&gt;"",NotesSemestre2!F20,"")</f>
        <v/>
      </c>
      <c r="H47" s="68" t="str">
        <f>IF(NotesSemestre2!G20&lt;&gt;"",NotesSemestre2!G20,"")</f>
        <v/>
      </c>
      <c r="I47" s="68" t="str">
        <f>IF(NotesSemestre2!H20&lt;&gt;"",NotesSemestre2!H20,"")</f>
        <v/>
      </c>
      <c r="J47" s="68" t="str">
        <f>IF(NotesSemestre2!I20&lt;&gt;"",NotesSemestre2!I20,"")</f>
        <v/>
      </c>
      <c r="K47" s="68" t="str">
        <f>IF(NotesSemestre2!J20&lt;&gt;"",NotesSemestre2!J20,"")</f>
        <v/>
      </c>
      <c r="L47" s="68" t="str">
        <f>IF(NotesSemestre2!K20&lt;&gt;"",NotesSemestre2!K20,"")</f>
        <v/>
      </c>
      <c r="M47" s="68" t="str">
        <f>IF(NotesSemestre2!L20&lt;&gt;"",NotesSemestre2!L20,"")</f>
        <v/>
      </c>
      <c r="O47" s="101"/>
    </row>
    <row r="48" spans="2:15" ht="14.25" customHeight="1" thickTop="1" x14ac:dyDescent="0.25">
      <c r="B48" s="105" t="s">
        <v>21</v>
      </c>
      <c r="C48" s="83" t="s">
        <v>44</v>
      </c>
      <c r="D48" s="84">
        <v>15</v>
      </c>
      <c r="E48" s="21" t="str">
        <f>IF(COUNT(NotesSemestre2!E21:L21)&gt;0,NotesSemestre2!D21,"")</f>
        <v/>
      </c>
      <c r="F48" s="62" t="str">
        <f>IF(NotesSemestre2!E21&lt;&gt;"",NotesSemestre2!E21,"")</f>
        <v/>
      </c>
      <c r="G48" s="62" t="str">
        <f>IF(NotesSemestre2!F21&lt;&gt;"",NotesSemestre2!F21,"")</f>
        <v/>
      </c>
      <c r="H48" s="62" t="str">
        <f>IF(NotesSemestre2!G21&lt;&gt;"",NotesSemestre2!G21,"")</f>
        <v/>
      </c>
      <c r="I48" s="62" t="str">
        <f>IF(NotesSemestre2!H21&lt;&gt;"",NotesSemestre2!H21,"")</f>
        <v/>
      </c>
      <c r="J48" s="62" t="str">
        <f>IF(NotesSemestre2!I21&lt;&gt;"",NotesSemestre2!I21,"")</f>
        <v/>
      </c>
      <c r="K48" s="62" t="str">
        <f>IF(NotesSemestre2!J21&lt;&gt;"",NotesSemestre2!J21,"")</f>
        <v/>
      </c>
      <c r="L48" s="62" t="str">
        <f>IF(NotesSemestre2!K21&lt;&gt;"",NotesSemestre2!K21,"")</f>
        <v/>
      </c>
      <c r="M48" s="62" t="str">
        <f>IF(NotesSemestre2!L21&lt;&gt;"",NotesSemestre2!L21,"")</f>
        <v/>
      </c>
      <c r="O48" s="100">
        <f>MoyennesAnnee1!E4</f>
        <v>13</v>
      </c>
    </row>
    <row r="49" spans="2:15" ht="14.25" customHeight="1" x14ac:dyDescent="0.25">
      <c r="B49" s="106"/>
      <c r="C49" s="85" t="s">
        <v>45</v>
      </c>
      <c r="D49" s="86">
        <v>15</v>
      </c>
      <c r="E49" s="21" t="str">
        <f>IF(COUNT(NotesSemestre2!E22:L22)&gt;0,NotesSemestre2!D22,"")</f>
        <v/>
      </c>
      <c r="F49" s="62" t="str">
        <f>IF(NotesSemestre2!E22&lt;&gt;"",NotesSemestre2!E22,"")</f>
        <v/>
      </c>
      <c r="G49" s="62" t="str">
        <f>IF(NotesSemestre2!F22&lt;&gt;"",NotesSemestre2!F22,"")</f>
        <v/>
      </c>
      <c r="H49" s="62" t="str">
        <f>IF(NotesSemestre2!G22&lt;&gt;"",NotesSemestre2!G22,"")</f>
        <v/>
      </c>
      <c r="I49" s="62" t="str">
        <f>IF(NotesSemestre2!H22&lt;&gt;"",NotesSemestre2!H22,"")</f>
        <v/>
      </c>
      <c r="J49" s="62" t="str">
        <f>IF(NotesSemestre2!I22&lt;&gt;"",NotesSemestre2!I22,"")</f>
        <v/>
      </c>
      <c r="K49" s="62" t="str">
        <f>IF(NotesSemestre2!J22&lt;&gt;"",NotesSemestre2!J22,"")</f>
        <v/>
      </c>
      <c r="L49" s="62" t="str">
        <f>IF(NotesSemestre2!K22&lt;&gt;"",NotesSemestre2!K22,"")</f>
        <v/>
      </c>
      <c r="M49" s="62" t="str">
        <f>IF(NotesSemestre2!L22&lt;&gt;"",NotesSemestre2!L22,"")</f>
        <v/>
      </c>
      <c r="O49" s="100"/>
    </row>
    <row r="50" spans="2:15" ht="14.25" customHeight="1" x14ac:dyDescent="0.25">
      <c r="B50" s="106"/>
      <c r="C50" s="85" t="s">
        <v>46</v>
      </c>
      <c r="D50" s="86">
        <v>25</v>
      </c>
      <c r="E50" s="21" t="str">
        <f>IF(COUNT(NotesSemestre2!E23:L23)&gt;0,NotesSemestre2!D23,"")</f>
        <v/>
      </c>
      <c r="F50" s="62" t="str">
        <f>IF(NotesSemestre2!E23&lt;&gt;"",NotesSemestre2!E23,"")</f>
        <v/>
      </c>
      <c r="G50" s="62" t="str">
        <f>IF(NotesSemestre2!F23&lt;&gt;"",NotesSemestre2!F23,"")</f>
        <v/>
      </c>
      <c r="H50" s="62" t="str">
        <f>IF(NotesSemestre2!G23&lt;&gt;"",NotesSemestre2!G23,"")</f>
        <v/>
      </c>
      <c r="I50" s="62" t="str">
        <f>IF(NotesSemestre2!H23&lt;&gt;"",NotesSemestre2!H23,"")</f>
        <v/>
      </c>
      <c r="J50" s="62" t="str">
        <f>IF(NotesSemestre2!I23&lt;&gt;"",NotesSemestre2!I23,"")</f>
        <v/>
      </c>
      <c r="K50" s="62" t="str">
        <f>IF(NotesSemestre2!J23&lt;&gt;"",NotesSemestre2!J23,"")</f>
        <v/>
      </c>
      <c r="L50" s="62" t="str">
        <f>IF(NotesSemestre2!K23&lt;&gt;"",NotesSemestre2!K23,"")</f>
        <v/>
      </c>
      <c r="M50" s="62" t="str">
        <f>IF(NotesSemestre2!L23&lt;&gt;"",NotesSemestre2!L23,"")</f>
        <v/>
      </c>
      <c r="O50" s="100"/>
    </row>
    <row r="51" spans="2:15" ht="14.25" customHeight="1" x14ac:dyDescent="0.25">
      <c r="B51" s="106"/>
      <c r="C51" s="3" t="s">
        <v>33</v>
      </c>
      <c r="D51" s="3">
        <v>5</v>
      </c>
      <c r="E51" s="21">
        <f>IF(COUNT(NotesSemestre2!E24:L24)&gt;0,NotesSemestre2!D24,"")</f>
        <v>13</v>
      </c>
      <c r="F51" s="62">
        <f>IF(NotesSemestre2!E24&lt;&gt;"",NotesSemestre2!E24,"")</f>
        <v>13</v>
      </c>
      <c r="G51" s="62" t="str">
        <f>IF(NotesSemestre2!F24&lt;&gt;"",NotesSemestre2!F24,"")</f>
        <v/>
      </c>
      <c r="H51" s="62" t="str">
        <f>IF(NotesSemestre2!G24&lt;&gt;"",NotesSemestre2!G24,"")</f>
        <v/>
      </c>
      <c r="I51" s="62" t="str">
        <f>IF(NotesSemestre2!H24&lt;&gt;"",NotesSemestre2!H24,"")</f>
        <v/>
      </c>
      <c r="J51" s="62" t="str">
        <f>IF(NotesSemestre2!I24&lt;&gt;"",NotesSemestre2!I24,"")</f>
        <v/>
      </c>
      <c r="K51" s="62" t="str">
        <f>IF(NotesSemestre2!J24&lt;&gt;"",NotesSemestre2!J24,"")</f>
        <v/>
      </c>
      <c r="L51" s="62" t="str">
        <f>IF(NotesSemestre2!K24&lt;&gt;"",NotesSemestre2!K24,"")</f>
        <v/>
      </c>
      <c r="M51" s="62" t="str">
        <f>IF(NotesSemestre2!L24&lt;&gt;"",NotesSemestre2!L24,"")</f>
        <v/>
      </c>
      <c r="O51" s="100"/>
    </row>
    <row r="52" spans="2:15" ht="14.25" customHeight="1" x14ac:dyDescent="0.25">
      <c r="B52" s="106"/>
      <c r="C52" s="12" t="s">
        <v>35</v>
      </c>
      <c r="D52" s="3">
        <v>5</v>
      </c>
      <c r="E52" s="21" t="str">
        <f>IF(COUNT(NotesSemestre2!E25:L25)&gt;0,NotesSemestre2!D25,"")</f>
        <v/>
      </c>
      <c r="F52" s="62" t="str">
        <f>IF(NotesSemestre2!E25&lt;&gt;"",NotesSemestre2!E25,"")</f>
        <v/>
      </c>
      <c r="G52" s="62" t="str">
        <f>IF(NotesSemestre2!F25&lt;&gt;"",NotesSemestre2!F25,"")</f>
        <v/>
      </c>
      <c r="H52" s="62" t="str">
        <f>IF(NotesSemestre2!G25&lt;&gt;"",NotesSemestre2!G25,"")</f>
        <v/>
      </c>
      <c r="I52" s="62" t="str">
        <f>IF(NotesSemestre2!H25&lt;&gt;"",NotesSemestre2!H25,"")</f>
        <v/>
      </c>
      <c r="J52" s="62" t="str">
        <f>IF(NotesSemestre2!I25&lt;&gt;"",NotesSemestre2!I25,"")</f>
        <v/>
      </c>
      <c r="K52" s="62" t="str">
        <f>IF(NotesSemestre2!J25&lt;&gt;"",NotesSemestre2!J25,"")</f>
        <v/>
      </c>
      <c r="L52" s="62" t="str">
        <f>IF(NotesSemestre2!K25&lt;&gt;"",NotesSemestre2!K25,"")</f>
        <v/>
      </c>
      <c r="M52" s="62" t="str">
        <f>IF(NotesSemestre2!L25&lt;&gt;"",NotesSemestre2!L25,"")</f>
        <v/>
      </c>
      <c r="O52" s="100"/>
    </row>
    <row r="53" spans="2:15" ht="14.25" customHeight="1" x14ac:dyDescent="0.25">
      <c r="B53" s="106"/>
      <c r="C53" s="85" t="s">
        <v>47</v>
      </c>
      <c r="D53" s="86">
        <v>10</v>
      </c>
      <c r="E53" s="21" t="str">
        <f>IF(COUNT(NotesSemestre2!E26:L26)&gt;0,NotesSemestre2!D26,"")</f>
        <v/>
      </c>
      <c r="F53" s="62" t="str">
        <f>IF(NotesSemestre2!E26&lt;&gt;"",NotesSemestre2!E26,"")</f>
        <v/>
      </c>
      <c r="G53" s="62" t="str">
        <f>IF(NotesSemestre2!F26&lt;&gt;"",NotesSemestre2!F26,"")</f>
        <v/>
      </c>
      <c r="H53" s="62" t="str">
        <f>IF(NotesSemestre2!G26&lt;&gt;"",NotesSemestre2!G26,"")</f>
        <v/>
      </c>
      <c r="I53" s="62" t="str">
        <f>IF(NotesSemestre2!H26&lt;&gt;"",NotesSemestre2!H26,"")</f>
        <v/>
      </c>
      <c r="J53" s="62" t="str">
        <f>IF(NotesSemestre2!I26&lt;&gt;"",NotesSemestre2!I26,"")</f>
        <v/>
      </c>
      <c r="K53" s="62" t="str">
        <f>IF(NotesSemestre2!J26&lt;&gt;"",NotesSemestre2!J26,"")</f>
        <v/>
      </c>
      <c r="L53" s="62" t="str">
        <f>IF(NotesSemestre2!K26&lt;&gt;"",NotesSemestre2!K26,"")</f>
        <v/>
      </c>
      <c r="M53" s="62" t="str">
        <f>IF(NotesSemestre2!L26&lt;&gt;"",NotesSemestre2!L26,"")</f>
        <v/>
      </c>
      <c r="O53" s="100"/>
    </row>
    <row r="54" spans="2:15" ht="14.25" customHeight="1" x14ac:dyDescent="0.25">
      <c r="B54" s="106"/>
      <c r="C54" s="4" t="s">
        <v>36</v>
      </c>
      <c r="D54" s="3">
        <v>20</v>
      </c>
      <c r="E54" s="21" t="str">
        <f>IF(COUNT(NotesSemestre2!E27:L27)&gt;0,NotesSemestre2!D27,"")</f>
        <v/>
      </c>
      <c r="F54" s="62" t="str">
        <f>IF(NotesSemestre2!E27&lt;&gt;"",NotesSemestre2!E27,"")</f>
        <v/>
      </c>
      <c r="G54" s="62" t="str">
        <f>IF(NotesSemestre2!F27&lt;&gt;"",NotesSemestre2!F27,"")</f>
        <v/>
      </c>
      <c r="H54" s="62" t="str">
        <f>IF(NotesSemestre2!G27&lt;&gt;"",NotesSemestre2!G27,"")</f>
        <v/>
      </c>
      <c r="I54" s="62" t="str">
        <f>IF(NotesSemestre2!H27&lt;&gt;"",NotesSemestre2!H27,"")</f>
        <v/>
      </c>
      <c r="J54" s="62" t="str">
        <f>IF(NotesSemestre2!I27&lt;&gt;"",NotesSemestre2!I27,"")</f>
        <v/>
      </c>
      <c r="K54" s="62" t="str">
        <f>IF(NotesSemestre2!J27&lt;&gt;"",NotesSemestre2!J27,"")</f>
        <v/>
      </c>
      <c r="L54" s="62" t="str">
        <f>IF(NotesSemestre2!K27&lt;&gt;"",NotesSemestre2!K27,"")</f>
        <v/>
      </c>
      <c r="M54" s="62" t="str">
        <f>IF(NotesSemestre2!L27&lt;&gt;"",NotesSemestre2!L27,"")</f>
        <v/>
      </c>
      <c r="O54" s="100"/>
    </row>
    <row r="55" spans="2:15" ht="14.25" customHeight="1" thickBot="1" x14ac:dyDescent="0.3">
      <c r="B55" s="107"/>
      <c r="C55" s="31" t="s">
        <v>37</v>
      </c>
      <c r="D55" s="31">
        <v>5</v>
      </c>
      <c r="E55" s="65" t="str">
        <f>IF(COUNT(NotesSemestre2!E28:L28)&gt;0,NotesSemestre2!D28,"")</f>
        <v/>
      </c>
      <c r="F55" s="68" t="str">
        <f>IF(NotesSemestre2!E28&lt;&gt;"",NotesSemestre2!E28,"")</f>
        <v/>
      </c>
      <c r="G55" s="68" t="str">
        <f>IF(NotesSemestre2!F28&lt;&gt;"",NotesSemestre2!F28,"")</f>
        <v/>
      </c>
      <c r="H55" s="68" t="str">
        <f>IF(NotesSemestre2!G28&lt;&gt;"",NotesSemestre2!G28,"")</f>
        <v/>
      </c>
      <c r="I55" s="68" t="str">
        <f>IF(NotesSemestre2!H28&lt;&gt;"",NotesSemestre2!H28,"")</f>
        <v/>
      </c>
      <c r="J55" s="68" t="str">
        <f>IF(NotesSemestre2!I28&lt;&gt;"",NotesSemestre2!I28,"")</f>
        <v/>
      </c>
      <c r="K55" s="68" t="str">
        <f>IF(NotesSemestre2!J28&lt;&gt;"",NotesSemestre2!J28,"")</f>
        <v/>
      </c>
      <c r="L55" s="68" t="str">
        <f>IF(NotesSemestre2!K28&lt;&gt;"",NotesSemestre2!K28,"")</f>
        <v/>
      </c>
      <c r="M55" s="68" t="str">
        <f>IF(NotesSemestre2!L28&lt;&gt;"",NotesSemestre2!L28,"")</f>
        <v/>
      </c>
      <c r="O55" s="101"/>
    </row>
    <row r="56" spans="2:15" ht="14.25" customHeight="1" thickTop="1" x14ac:dyDescent="0.25"/>
    <row r="57" spans="2:15" ht="21" customHeight="1" x14ac:dyDescent="0.35">
      <c r="B57" s="60" t="s">
        <v>54</v>
      </c>
      <c r="F57" s="60" t="s">
        <v>56</v>
      </c>
    </row>
    <row r="58" spans="2:15" ht="14.25" customHeight="1" thickBot="1" x14ac:dyDescent="0.3">
      <c r="C58" s="61" t="s">
        <v>48</v>
      </c>
    </row>
    <row r="59" spans="2:15" ht="44.25" customHeight="1" thickTop="1" thickBot="1" x14ac:dyDescent="0.3">
      <c r="B59" s="89" t="s">
        <v>9</v>
      </c>
      <c r="C59" s="67">
        <f>MoyennesAnnee1!H2</f>
        <v>11.153846263885498</v>
      </c>
      <c r="F59" s="113" t="str">
        <f>IF(AND(COUNTIF(C59:C61,AND("&lt;10", "&gt;=8"))&lt;=1, COUNTIF(C59:C61,"&gt;=10")&gt;=2, COUNTIF(C59:C61,"&gt;=8")=3,NotesSemestre1!B21+NotesSemestre2!B30=0),"Passage en deuxième année","Non admis en deuxième année")</f>
        <v>Passage en deuxième année</v>
      </c>
      <c r="G59" s="113"/>
      <c r="H59" s="113"/>
      <c r="I59" s="113"/>
      <c r="J59" s="113"/>
      <c r="K59" s="113"/>
      <c r="O59" s="95"/>
    </row>
    <row r="60" spans="2:15" ht="44.25" customHeight="1" thickTop="1" thickBot="1" x14ac:dyDescent="0.3">
      <c r="B60" s="90" t="s">
        <v>16</v>
      </c>
      <c r="C60" s="66">
        <f>MoyennesAnnee1!H3</f>
        <v>11.800000190734863</v>
      </c>
      <c r="O60" s="95"/>
    </row>
    <row r="61" spans="2:15" ht="44.25" customHeight="1" thickTop="1" thickBot="1" x14ac:dyDescent="0.3">
      <c r="B61" s="63" t="s">
        <v>21</v>
      </c>
      <c r="C61" s="66">
        <f>MoyennesAnnee1!H4</f>
        <v>13.722222328186035</v>
      </c>
      <c r="O61" s="95"/>
    </row>
    <row r="62" spans="2:15" ht="14.25" customHeight="1" thickTop="1" x14ac:dyDescent="0.25"/>
  </sheetData>
  <mergeCells count="14">
    <mergeCell ref="O59:O61"/>
    <mergeCell ref="B8:B13"/>
    <mergeCell ref="O8:O13"/>
    <mergeCell ref="B14:B18"/>
    <mergeCell ref="O14:O18"/>
    <mergeCell ref="B19:B25"/>
    <mergeCell ref="O19:O25"/>
    <mergeCell ref="B29:B37"/>
    <mergeCell ref="O29:O37"/>
    <mergeCell ref="B38:B47"/>
    <mergeCell ref="O38:O47"/>
    <mergeCell ref="B48:B55"/>
    <mergeCell ref="O48:O55"/>
    <mergeCell ref="F59:K59"/>
  </mergeCells>
  <conditionalFormatting sqref="C59:C61">
    <cfRule type="cellIs" dxfId="20" priority="7" operator="greaterThan">
      <formula>10</formula>
    </cfRule>
    <cfRule type="cellIs" dxfId="19" priority="8" operator="between">
      <formula>8</formula>
      <formula>10</formula>
    </cfRule>
    <cfRule type="cellIs" dxfId="18" priority="9" operator="lessThan">
      <formula>8</formula>
    </cfRule>
  </conditionalFormatting>
  <conditionalFormatting sqref="O8 O14 O19">
    <cfRule type="cellIs" dxfId="17" priority="4" operator="greaterThan">
      <formula>10</formula>
    </cfRule>
    <cfRule type="cellIs" dxfId="16" priority="5" operator="between">
      <formula>8</formula>
      <formula>10</formula>
    </cfRule>
    <cfRule type="cellIs" dxfId="15" priority="6" operator="lessThan">
      <formula>8</formula>
    </cfRule>
  </conditionalFormatting>
  <conditionalFormatting sqref="O29 O48 O38">
    <cfRule type="cellIs" dxfId="14" priority="1" operator="greaterThan">
      <formula>10</formula>
    </cfRule>
    <cfRule type="cellIs" dxfId="13" priority="2" operator="between">
      <formula>8</formula>
      <formula>10</formula>
    </cfRule>
    <cfRule type="cellIs" dxfId="12" priority="3" operator="lessThan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4" r:id="rId4" name="anneeVR">
          <controlPr defaultSize="0" autoLine="0" autoPict="0" r:id="rId5">
            <anchor moveWithCells="1">
              <from>
                <xdr:col>1</xdr:col>
                <xdr:colOff>19050</xdr:colOff>
                <xdr:row>62</xdr:row>
                <xdr:rowOff>38100</xdr:rowOff>
              </from>
              <to>
                <xdr:col>1</xdr:col>
                <xdr:colOff>2286000</xdr:colOff>
                <xdr:row>64</xdr:row>
                <xdr:rowOff>171450</xdr:rowOff>
              </to>
            </anchor>
          </controlPr>
        </control>
      </mc:Choice>
      <mc:Fallback>
        <control shapeId="13314" r:id="rId4" name="anneeVR"/>
      </mc:Fallback>
    </mc:AlternateContent>
    <mc:AlternateContent xmlns:mc="http://schemas.openxmlformats.org/markup-compatibility/2006">
      <mc:Choice Requires="x14">
        <control shapeId="13313" r:id="rId6" name="CommandButton1">
          <controlPr defaultSize="0" autoLine="0" r:id="rId7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1504950</xdr:colOff>
                <xdr:row>3</xdr:row>
                <xdr:rowOff>85725</xdr:rowOff>
              </to>
            </anchor>
          </controlPr>
        </control>
      </mc:Choice>
      <mc:Fallback>
        <control shapeId="133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D383-8498-4011-9958-7890D7E6963D}">
  <sheetPr codeName="Feuil7">
    <tabColor rgb="FF002060"/>
  </sheetPr>
  <dimension ref="H1:I17"/>
  <sheetViews>
    <sheetView showGridLines="0" zoomScaleNormal="100" workbookViewId="0">
      <selection activeCell="H16" sqref="H16:I16"/>
    </sheetView>
  </sheetViews>
  <sheetFormatPr baseColWidth="10" defaultColWidth="28.85546875" defaultRowHeight="48" customHeight="1" x14ac:dyDescent="0.25"/>
  <cols>
    <col min="1" max="1" width="35.7109375" customWidth="1"/>
    <col min="10" max="10" width="23.7109375" customWidth="1"/>
  </cols>
  <sheetData>
    <row r="1" spans="8:9" ht="15.75" customHeight="1" x14ac:dyDescent="0.25"/>
    <row r="2" spans="8:9" ht="17.25" customHeight="1" x14ac:dyDescent="0.3">
      <c r="H2" s="53" t="s">
        <v>48</v>
      </c>
      <c r="I2" s="52" t="s">
        <v>6</v>
      </c>
    </row>
    <row r="3" spans="8:9" ht="48" customHeight="1" x14ac:dyDescent="0.25">
      <c r="H3" s="54">
        <f>MoyennesAnnee1!B2</f>
        <v>9.3076925277709961</v>
      </c>
      <c r="I3" s="92" t="s">
        <v>9</v>
      </c>
    </row>
    <row r="4" spans="8:9" ht="48" customHeight="1" x14ac:dyDescent="0.25">
      <c r="H4" s="54">
        <f>MoyennesAnnee1!B3</f>
        <v>10.600000381469727</v>
      </c>
      <c r="I4" s="93" t="s">
        <v>16</v>
      </c>
    </row>
    <row r="5" spans="8:9" ht="48" customHeight="1" x14ac:dyDescent="0.25">
      <c r="H5" s="54">
        <f>MoyennesAnnee1!B4</f>
        <v>14.44444465637207</v>
      </c>
      <c r="I5" s="91" t="s">
        <v>21</v>
      </c>
    </row>
    <row r="6" spans="8:9" ht="24.75" customHeight="1" x14ac:dyDescent="0.25"/>
    <row r="7" spans="8:9" ht="17.25" customHeight="1" x14ac:dyDescent="0.3">
      <c r="H7" s="53" t="s">
        <v>48</v>
      </c>
      <c r="I7" s="52" t="s">
        <v>28</v>
      </c>
    </row>
    <row r="8" spans="8:9" ht="48" customHeight="1" x14ac:dyDescent="0.25">
      <c r="H8" s="54">
        <f>MoyennesAnnee1!E2</f>
        <v>13</v>
      </c>
      <c r="I8" s="92" t="s">
        <v>9</v>
      </c>
    </row>
    <row r="9" spans="8:9" ht="48" customHeight="1" x14ac:dyDescent="0.25">
      <c r="H9" s="54">
        <f>MoyennesAnnee1!E3</f>
        <v>13</v>
      </c>
      <c r="I9" s="93" t="s">
        <v>16</v>
      </c>
    </row>
    <row r="10" spans="8:9" ht="48" customHeight="1" x14ac:dyDescent="0.25">
      <c r="H10" s="54">
        <f>MoyennesAnnee1!E4</f>
        <v>13</v>
      </c>
      <c r="I10" s="91" t="s">
        <v>21</v>
      </c>
    </row>
    <row r="11" spans="8:9" ht="24.75" customHeight="1" x14ac:dyDescent="0.25"/>
    <row r="12" spans="8:9" ht="17.25" customHeight="1" x14ac:dyDescent="0.3">
      <c r="H12" s="53" t="s">
        <v>48</v>
      </c>
      <c r="I12" s="52" t="s">
        <v>49</v>
      </c>
    </row>
    <row r="13" spans="8:9" ht="48" customHeight="1" x14ac:dyDescent="0.25">
      <c r="H13" s="54">
        <f>MoyennesAnnee1!H2</f>
        <v>11.153846263885498</v>
      </c>
      <c r="I13" s="92" t="s">
        <v>9</v>
      </c>
    </row>
    <row r="14" spans="8:9" ht="48" customHeight="1" x14ac:dyDescent="0.25">
      <c r="H14" s="54">
        <f>MoyennesAnnee1!H3</f>
        <v>11.800000190734863</v>
      </c>
      <c r="I14" s="93" t="s">
        <v>16</v>
      </c>
    </row>
    <row r="15" spans="8:9" ht="48" customHeight="1" x14ac:dyDescent="0.25">
      <c r="H15" s="54">
        <f>MoyennesAnnee1!H4</f>
        <v>13.722222328186035</v>
      </c>
      <c r="I15" s="91" t="s">
        <v>21</v>
      </c>
    </row>
    <row r="16" spans="8:9" ht="66" customHeight="1" x14ac:dyDescent="0.25">
      <c r="H16" s="108" t="s">
        <v>50</v>
      </c>
      <c r="I16" s="109"/>
    </row>
    <row r="17" ht="60" customHeight="1" x14ac:dyDescent="0.25"/>
  </sheetData>
  <mergeCells count="1">
    <mergeCell ref="H16:I16"/>
  </mergeCells>
  <conditionalFormatting sqref="H3:H5">
    <cfRule type="cellIs" dxfId="11" priority="7" operator="greaterThan">
      <formula>10</formula>
    </cfRule>
    <cfRule type="cellIs" dxfId="10" priority="8" operator="between">
      <formula>8</formula>
      <formula>10</formula>
    </cfRule>
    <cfRule type="cellIs" dxfId="9" priority="9" operator="lessThan">
      <formula>8</formula>
    </cfRule>
  </conditionalFormatting>
  <conditionalFormatting sqref="H8:H10">
    <cfRule type="cellIs" dxfId="8" priority="4" operator="greaterThan">
      <formula>10</formula>
    </cfRule>
    <cfRule type="cellIs" dxfId="7" priority="5" operator="between">
      <formula>8</formula>
      <formula>10</formula>
    </cfRule>
    <cfRule type="cellIs" dxfId="6" priority="6" operator="lessThan">
      <formula>8</formula>
    </cfRule>
  </conditionalFormatting>
  <conditionalFormatting sqref="H13:H15">
    <cfRule type="cellIs" dxfId="5" priority="1" operator="greaterThan">
      <formula>10</formula>
    </cfRule>
    <cfRule type="cellIs" dxfId="4" priority="2" operator="between">
      <formula>8</formula>
      <formula>10</formula>
    </cfRule>
    <cfRule type="cellIs" dxfId="3" priority="3" operator="lessThan">
      <formula>8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A290E-F8E5-46FA-8013-4AE3C01D1A49}">
  <sheetPr codeName="Feuil6">
    <tabColor rgb="FF002060"/>
  </sheetPr>
  <dimension ref="B1:C16"/>
  <sheetViews>
    <sheetView showGridLines="0" zoomScale="74" zoomScaleNormal="100" workbookViewId="0">
      <selection activeCell="B17" sqref="B17"/>
    </sheetView>
  </sheetViews>
  <sheetFormatPr baseColWidth="10" defaultColWidth="28.7109375" defaultRowHeight="30.75" customHeight="1" x14ac:dyDescent="0.25"/>
  <cols>
    <col min="1" max="1" width="3.85546875" customWidth="1"/>
  </cols>
  <sheetData>
    <row r="1" spans="2:3" ht="11.25" customHeight="1" x14ac:dyDescent="0.25"/>
    <row r="2" spans="2:3" ht="17.25" customHeight="1" x14ac:dyDescent="0.3">
      <c r="B2" s="52" t="s">
        <v>6</v>
      </c>
      <c r="C2" s="53" t="s">
        <v>48</v>
      </c>
    </row>
    <row r="3" spans="2:3" ht="48" customHeight="1" x14ac:dyDescent="0.25">
      <c r="B3" s="92" t="s">
        <v>9</v>
      </c>
      <c r="C3" s="54">
        <f>MoyennesAnnee1!B2</f>
        <v>9.3076925277709961</v>
      </c>
    </row>
    <row r="4" spans="2:3" ht="48" customHeight="1" x14ac:dyDescent="0.25">
      <c r="B4" s="93" t="s">
        <v>16</v>
      </c>
      <c r="C4" s="54">
        <f>MoyennesAnnee1!B3</f>
        <v>10.600000381469727</v>
      </c>
    </row>
    <row r="5" spans="2:3" ht="48" customHeight="1" x14ac:dyDescent="0.25">
      <c r="B5" s="91" t="s">
        <v>21</v>
      </c>
      <c r="C5" s="54">
        <f>MoyennesAnnee1!B4</f>
        <v>14.44444465637207</v>
      </c>
    </row>
    <row r="6" spans="2:3" ht="27.75" customHeight="1" x14ac:dyDescent="0.25"/>
    <row r="7" spans="2:3" ht="17.25" customHeight="1" x14ac:dyDescent="0.3">
      <c r="B7" s="52" t="s">
        <v>28</v>
      </c>
      <c r="C7" s="53" t="s">
        <v>48</v>
      </c>
    </row>
    <row r="8" spans="2:3" ht="48" customHeight="1" x14ac:dyDescent="0.25">
      <c r="B8" s="92" t="s">
        <v>9</v>
      </c>
      <c r="C8" s="54">
        <f>MoyennesAnnee1!E2</f>
        <v>13</v>
      </c>
    </row>
    <row r="9" spans="2:3" ht="48" customHeight="1" x14ac:dyDescent="0.25">
      <c r="B9" s="93" t="s">
        <v>16</v>
      </c>
      <c r="C9" s="54">
        <f>MoyennesAnnee1!E3</f>
        <v>13</v>
      </c>
    </row>
    <row r="10" spans="2:3" ht="48" customHeight="1" x14ac:dyDescent="0.25">
      <c r="B10" s="91" t="s">
        <v>21</v>
      </c>
      <c r="C10" s="54">
        <f>MoyennesAnnee1!E4</f>
        <v>13</v>
      </c>
    </row>
    <row r="11" spans="2:3" ht="27.75" customHeight="1" x14ac:dyDescent="0.25"/>
    <row r="12" spans="2:3" ht="17.25" customHeight="1" x14ac:dyDescent="0.3">
      <c r="B12" s="52" t="s">
        <v>49</v>
      </c>
      <c r="C12" s="53" t="s">
        <v>48</v>
      </c>
    </row>
    <row r="13" spans="2:3" ht="48" customHeight="1" x14ac:dyDescent="0.25">
      <c r="B13" s="92" t="s">
        <v>9</v>
      </c>
      <c r="C13" s="54">
        <f>MoyennesAnnee1!H2</f>
        <v>11.153846263885498</v>
      </c>
    </row>
    <row r="14" spans="2:3" ht="48" customHeight="1" x14ac:dyDescent="0.25">
      <c r="B14" s="93" t="s">
        <v>16</v>
      </c>
      <c r="C14" s="54">
        <f>MoyennesAnnee1!H3</f>
        <v>11.800000190734863</v>
      </c>
    </row>
    <row r="15" spans="2:3" ht="48" customHeight="1" x14ac:dyDescent="0.25">
      <c r="B15" s="91" t="s">
        <v>21</v>
      </c>
      <c r="C15" s="54">
        <f>MoyennesAnnee1!H4</f>
        <v>13.722222328186035</v>
      </c>
    </row>
    <row r="16" spans="2:3" ht="50.25" customHeight="1" x14ac:dyDescent="0.25">
      <c r="B16" s="110" t="s">
        <v>55</v>
      </c>
      <c r="C16" s="111"/>
    </row>
  </sheetData>
  <mergeCells count="1">
    <mergeCell ref="B16:C16"/>
  </mergeCells>
  <conditionalFormatting sqref="C3:C5 C8:C10 C13:C15">
    <cfRule type="cellIs" dxfId="2" priority="1" operator="greaterThan">
      <formula>10</formula>
    </cfRule>
    <cfRule type="cellIs" dxfId="1" priority="2" operator="between">
      <formula>8</formula>
      <formula>10</formula>
    </cfRule>
    <cfRule type="cellIs" dxfId="0" priority="3" operator="lessThan">
      <formula>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>
    <tabColor rgb="FFC00000"/>
  </sheetPr>
  <dimension ref="A1:A6"/>
  <sheetViews>
    <sheetView workbookViewId="0">
      <selection activeCell="F11" sqref="F11"/>
    </sheetView>
  </sheetViews>
  <sheetFormatPr baseColWidth="10" defaultColWidth="11.42578125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tabColor rgb="FFC00000"/>
    <pageSetUpPr fitToPage="1"/>
  </sheetPr>
  <dimension ref="A1:L44"/>
  <sheetViews>
    <sheetView zoomScaleNormal="100" workbookViewId="0">
      <selection activeCell="E2" sqref="E2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17.140625" customWidth="1"/>
    <col min="5" max="11" width="8.28515625" customWidth="1"/>
    <col min="12" max="12" width="8.5703125" customWidth="1"/>
  </cols>
  <sheetData>
    <row r="1" spans="1:12" ht="19.5" thickBot="1" x14ac:dyDescent="0.35">
      <c r="A1" s="112" t="s">
        <v>6</v>
      </c>
      <c r="B1" s="112"/>
      <c r="C1" s="112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30.75" thickTop="1" x14ac:dyDescent="0.25">
      <c r="A2" s="15" t="s">
        <v>9</v>
      </c>
      <c r="B2" s="39" t="s">
        <v>10</v>
      </c>
      <c r="C2" s="40">
        <v>15</v>
      </c>
      <c r="D2" s="21" t="str">
        <f>IF(COUNT(E2:L2)&gt;0,AVERAGE(E2:L2),"")</f>
        <v/>
      </c>
    </row>
    <row r="3" spans="1:12" ht="15" customHeight="1" x14ac:dyDescent="0.25">
      <c r="A3" s="15"/>
      <c r="B3" s="9" t="s">
        <v>11</v>
      </c>
      <c r="C3" s="11">
        <v>20</v>
      </c>
      <c r="D3" s="21">
        <f t="shared" ref="D3:D19" si="0">IF(COUNT(E3:L3)&gt;0,AVERAGE(E3:L3),"")</f>
        <v>15</v>
      </c>
      <c r="E3">
        <v>13</v>
      </c>
      <c r="F3">
        <v>19</v>
      </c>
      <c r="G3">
        <v>13</v>
      </c>
    </row>
    <row r="4" spans="1:12" x14ac:dyDescent="0.25">
      <c r="A4" s="15"/>
      <c r="B4" s="9" t="s">
        <v>12</v>
      </c>
      <c r="C4" s="11">
        <v>20</v>
      </c>
      <c r="D4" s="21" t="str">
        <f t="shared" si="0"/>
        <v/>
      </c>
    </row>
    <row r="5" spans="1:12" x14ac:dyDescent="0.25">
      <c r="A5" s="15"/>
      <c r="B5" s="3" t="s">
        <v>13</v>
      </c>
      <c r="C5" s="11">
        <v>5</v>
      </c>
      <c r="D5" s="21">
        <f t="shared" si="0"/>
        <v>5</v>
      </c>
      <c r="E5">
        <v>5</v>
      </c>
    </row>
    <row r="6" spans="1:12" x14ac:dyDescent="0.25">
      <c r="A6" s="15"/>
      <c r="B6" s="9" t="s">
        <v>14</v>
      </c>
      <c r="C6" s="11">
        <v>30</v>
      </c>
      <c r="D6" s="21">
        <f t="shared" si="0"/>
        <v>6</v>
      </c>
      <c r="E6">
        <v>6</v>
      </c>
    </row>
    <row r="7" spans="1:12" ht="15.75" thickBot="1" x14ac:dyDescent="0.3">
      <c r="A7" s="30"/>
      <c r="B7" s="44" t="s">
        <v>15</v>
      </c>
      <c r="C7" s="45">
        <v>10</v>
      </c>
      <c r="D7" s="21">
        <f t="shared" si="0"/>
        <v>10</v>
      </c>
      <c r="E7">
        <v>10</v>
      </c>
    </row>
    <row r="8" spans="1:12" ht="30.75" thickTop="1" x14ac:dyDescent="0.25">
      <c r="A8" s="16" t="s">
        <v>16</v>
      </c>
      <c r="B8" s="41" t="s">
        <v>17</v>
      </c>
      <c r="C8" s="42">
        <v>20</v>
      </c>
      <c r="D8" s="21" t="str">
        <f t="shared" si="0"/>
        <v/>
      </c>
    </row>
    <row r="9" spans="1:12" ht="15" customHeight="1" x14ac:dyDescent="0.25">
      <c r="A9" s="16"/>
      <c r="B9" s="6" t="s">
        <v>18</v>
      </c>
      <c r="C9" s="7">
        <v>15</v>
      </c>
      <c r="D9" s="21" t="str">
        <f t="shared" si="0"/>
        <v/>
      </c>
    </row>
    <row r="10" spans="1:12" ht="15" customHeight="1" x14ac:dyDescent="0.25">
      <c r="A10" s="16"/>
      <c r="B10" s="6" t="s">
        <v>19</v>
      </c>
      <c r="C10" s="7">
        <v>20</v>
      </c>
      <c r="D10" s="21">
        <f t="shared" si="0"/>
        <v>12</v>
      </c>
      <c r="E10">
        <v>12</v>
      </c>
    </row>
    <row r="11" spans="1:12" x14ac:dyDescent="0.25">
      <c r="A11" s="16"/>
      <c r="B11" s="3" t="s">
        <v>13</v>
      </c>
      <c r="C11" s="7">
        <v>5</v>
      </c>
      <c r="D11" s="21">
        <f t="shared" si="0"/>
        <v>5</v>
      </c>
      <c r="E11">
        <v>5</v>
      </c>
    </row>
    <row r="12" spans="1:12" ht="30.75" thickBot="1" x14ac:dyDescent="0.3">
      <c r="A12" s="46"/>
      <c r="B12" s="47" t="s">
        <v>20</v>
      </c>
      <c r="C12" s="48">
        <v>40</v>
      </c>
      <c r="D12" s="21" t="str">
        <f t="shared" si="0"/>
        <v/>
      </c>
    </row>
    <row r="13" spans="1:12" ht="45.75" thickTop="1" x14ac:dyDescent="0.25">
      <c r="A13" s="18" t="s">
        <v>21</v>
      </c>
      <c r="B13" s="33" t="s">
        <v>22</v>
      </c>
      <c r="C13" s="43">
        <v>15</v>
      </c>
      <c r="D13" s="21" t="str">
        <f t="shared" si="0"/>
        <v/>
      </c>
    </row>
    <row r="14" spans="1:12" ht="15" customHeight="1" x14ac:dyDescent="0.25">
      <c r="A14" s="18"/>
      <c r="B14" s="5" t="s">
        <v>23</v>
      </c>
      <c r="C14" s="8">
        <v>15</v>
      </c>
      <c r="D14" s="21">
        <f t="shared" si="0"/>
        <v>20</v>
      </c>
      <c r="E14">
        <v>20</v>
      </c>
    </row>
    <row r="15" spans="1:12" ht="30" x14ac:dyDescent="0.25">
      <c r="A15" s="18"/>
      <c r="B15" s="5" t="s">
        <v>24</v>
      </c>
      <c r="C15" s="8">
        <v>25</v>
      </c>
      <c r="D15" s="21">
        <f t="shared" si="0"/>
        <v>13</v>
      </c>
      <c r="E15">
        <v>13</v>
      </c>
    </row>
    <row r="16" spans="1:12" x14ac:dyDescent="0.25">
      <c r="A16" s="18"/>
      <c r="B16" s="3" t="s">
        <v>13</v>
      </c>
      <c r="C16" s="8">
        <v>5</v>
      </c>
      <c r="D16" s="21">
        <f t="shared" si="0"/>
        <v>5</v>
      </c>
      <c r="E16">
        <v>5</v>
      </c>
    </row>
    <row r="17" spans="1:4" x14ac:dyDescent="0.25">
      <c r="A17" s="18"/>
      <c r="B17" s="5" t="s">
        <v>25</v>
      </c>
      <c r="C17" s="8">
        <v>15</v>
      </c>
      <c r="D17" s="21" t="str">
        <f t="shared" si="0"/>
        <v/>
      </c>
    </row>
    <row r="18" spans="1:4" x14ac:dyDescent="0.25">
      <c r="A18" s="18"/>
      <c r="B18" s="5" t="s">
        <v>26</v>
      </c>
      <c r="C18" s="8">
        <v>10</v>
      </c>
      <c r="D18" s="21" t="str">
        <f t="shared" si="0"/>
        <v/>
      </c>
    </row>
    <row r="19" spans="1:4" ht="15.75" thickBot="1" x14ac:dyDescent="0.3">
      <c r="A19" s="37"/>
      <c r="B19" s="49" t="s">
        <v>27</v>
      </c>
      <c r="C19" s="50">
        <v>15</v>
      </c>
      <c r="D19" s="21" t="str">
        <f t="shared" si="0"/>
        <v/>
      </c>
    </row>
    <row r="20" spans="1:4" ht="15.75" thickTop="1" x14ac:dyDescent="0.25"/>
    <row r="21" spans="1:4" x14ac:dyDescent="0.25">
      <c r="A21" s="94" t="s">
        <v>57</v>
      </c>
      <c r="B21" s="2">
        <f>COUNTIF(E2:L19,"=ABI")</f>
        <v>0</v>
      </c>
    </row>
    <row r="23" spans="1:4" ht="15" customHeight="1" x14ac:dyDescent="0.25"/>
    <row r="28" spans="1:4" ht="15.95" customHeight="1" x14ac:dyDescent="0.25"/>
    <row r="29" spans="1:4" ht="15.95" customHeight="1" x14ac:dyDescent="0.25"/>
    <row r="33" ht="15" customHeight="1" x14ac:dyDescent="0.25"/>
    <row r="44" ht="15" customHeight="1" x14ac:dyDescent="0.25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>
    <tabColor rgb="FFC00000"/>
  </sheetPr>
  <dimension ref="A1:L30"/>
  <sheetViews>
    <sheetView zoomScale="73" workbookViewId="0">
      <selection activeCell="B31" sqref="B31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4" max="4" width="26.42578125" customWidth="1"/>
    <col min="5" max="12" width="5.42578125" bestFit="1" customWidth="1"/>
  </cols>
  <sheetData>
    <row r="1" spans="1:12" ht="19.5" thickBot="1" x14ac:dyDescent="0.35">
      <c r="A1" s="112" t="s">
        <v>28</v>
      </c>
      <c r="B1" s="112"/>
      <c r="C1" s="112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30.75" thickTop="1" x14ac:dyDescent="0.25">
      <c r="A2" s="15" t="s">
        <v>9</v>
      </c>
      <c r="B2" s="26" t="s">
        <v>29</v>
      </c>
      <c r="C2" s="27">
        <v>10</v>
      </c>
      <c r="D2" s="21" t="str">
        <f>IF(COUNT(E2:L2)&gt;0,AVERAGE(E2:L2),"")</f>
        <v/>
      </c>
    </row>
    <row r="3" spans="1:12" ht="15" customHeight="1" x14ac:dyDescent="0.25">
      <c r="A3" s="15"/>
      <c r="B3" s="10" t="s">
        <v>30</v>
      </c>
      <c r="C3" s="13">
        <v>15</v>
      </c>
      <c r="D3" s="21" t="str">
        <f t="shared" ref="D3:D28" si="0">IF(COUNT(E3:L3)&gt;0,AVERAGE(E3:L3),"")</f>
        <v/>
      </c>
    </row>
    <row r="4" spans="1:12" x14ac:dyDescent="0.25">
      <c r="A4" s="15"/>
      <c r="B4" s="10" t="s">
        <v>31</v>
      </c>
      <c r="C4" s="13">
        <v>15</v>
      </c>
      <c r="D4" s="21" t="str">
        <f t="shared" si="0"/>
        <v/>
      </c>
    </row>
    <row r="5" spans="1:12" x14ac:dyDescent="0.25">
      <c r="A5" s="15"/>
      <c r="B5" s="10" t="s">
        <v>32</v>
      </c>
      <c r="C5" s="13">
        <v>15</v>
      </c>
      <c r="D5" s="21" t="str">
        <f t="shared" si="0"/>
        <v/>
      </c>
    </row>
    <row r="6" spans="1:12" x14ac:dyDescent="0.25">
      <c r="A6" s="15"/>
      <c r="B6" s="3" t="s">
        <v>33</v>
      </c>
      <c r="C6" s="13">
        <v>5</v>
      </c>
      <c r="D6" s="21">
        <f>IF(COUNT(E6:L6)&gt;0,AVERAGE(E6:L6),"")</f>
        <v>13</v>
      </c>
      <c r="E6">
        <v>13</v>
      </c>
    </row>
    <row r="7" spans="1:12" x14ac:dyDescent="0.25">
      <c r="A7" s="15"/>
      <c r="B7" s="10" t="s">
        <v>34</v>
      </c>
      <c r="C7" s="13">
        <v>10</v>
      </c>
      <c r="D7" s="21" t="str">
        <f t="shared" si="0"/>
        <v/>
      </c>
    </row>
    <row r="8" spans="1:12" x14ac:dyDescent="0.25">
      <c r="A8" s="15"/>
      <c r="B8" s="4" t="s">
        <v>35</v>
      </c>
      <c r="C8" s="13">
        <v>5</v>
      </c>
      <c r="D8" s="21" t="str">
        <f t="shared" si="0"/>
        <v/>
      </c>
    </row>
    <row r="9" spans="1:12" x14ac:dyDescent="0.25">
      <c r="A9" s="15"/>
      <c r="B9" s="4" t="s">
        <v>36</v>
      </c>
      <c r="C9" s="13">
        <v>20</v>
      </c>
      <c r="D9" s="21" t="str">
        <f t="shared" si="0"/>
        <v/>
      </c>
    </row>
    <row r="10" spans="1:12" ht="15.75" thickBot="1" x14ac:dyDescent="0.3">
      <c r="A10" s="30"/>
      <c r="B10" s="31" t="s">
        <v>37</v>
      </c>
      <c r="C10" s="32">
        <v>5</v>
      </c>
      <c r="D10" s="21" t="str">
        <f t="shared" si="0"/>
        <v/>
      </c>
    </row>
    <row r="11" spans="1:12" ht="30.75" thickTop="1" x14ac:dyDescent="0.25">
      <c r="A11" s="17" t="s">
        <v>16</v>
      </c>
      <c r="B11" s="28" t="s">
        <v>38</v>
      </c>
      <c r="C11" s="29">
        <v>10</v>
      </c>
      <c r="D11" s="21" t="str">
        <f t="shared" si="0"/>
        <v/>
      </c>
    </row>
    <row r="12" spans="1:12" ht="15" customHeight="1" x14ac:dyDescent="0.25">
      <c r="A12" s="17"/>
      <c r="B12" s="14" t="s">
        <v>39</v>
      </c>
      <c r="C12" s="24">
        <v>15</v>
      </c>
      <c r="D12" s="21" t="str">
        <f t="shared" si="0"/>
        <v/>
      </c>
    </row>
    <row r="13" spans="1:12" x14ac:dyDescent="0.25">
      <c r="A13" s="17"/>
      <c r="B13" s="14" t="s">
        <v>40</v>
      </c>
      <c r="C13" s="24">
        <v>15</v>
      </c>
      <c r="D13" s="21" t="str">
        <f t="shared" si="0"/>
        <v/>
      </c>
    </row>
    <row r="14" spans="1:12" x14ac:dyDescent="0.25">
      <c r="A14" s="17"/>
      <c r="B14" s="14" t="s">
        <v>41</v>
      </c>
      <c r="C14" s="24">
        <v>15</v>
      </c>
      <c r="D14" s="21" t="str">
        <f t="shared" si="0"/>
        <v/>
      </c>
    </row>
    <row r="15" spans="1:12" x14ac:dyDescent="0.25">
      <c r="A15" s="17"/>
      <c r="B15" s="3" t="s">
        <v>33</v>
      </c>
      <c r="C15" s="24">
        <v>5</v>
      </c>
      <c r="D15" s="21">
        <f t="shared" si="0"/>
        <v>13</v>
      </c>
      <c r="E15">
        <v>13</v>
      </c>
    </row>
    <row r="16" spans="1:12" x14ac:dyDescent="0.25">
      <c r="A16" s="17"/>
      <c r="B16" s="14" t="s">
        <v>42</v>
      </c>
      <c r="C16" s="24">
        <v>10</v>
      </c>
      <c r="D16" s="21" t="str">
        <f t="shared" si="0"/>
        <v/>
      </c>
    </row>
    <row r="17" spans="1:5" x14ac:dyDescent="0.25">
      <c r="A17" s="17"/>
      <c r="B17" s="14" t="s">
        <v>43</v>
      </c>
      <c r="C17" s="24">
        <v>10</v>
      </c>
      <c r="D17" s="21" t="str">
        <f t="shared" si="0"/>
        <v/>
      </c>
    </row>
    <row r="18" spans="1:5" x14ac:dyDescent="0.25">
      <c r="A18" s="17"/>
      <c r="B18" s="4" t="s">
        <v>35</v>
      </c>
      <c r="C18" s="24">
        <v>5</v>
      </c>
      <c r="D18" s="21" t="str">
        <f t="shared" si="0"/>
        <v/>
      </c>
    </row>
    <row r="19" spans="1:5" x14ac:dyDescent="0.25">
      <c r="A19" s="17"/>
      <c r="B19" s="4" t="s">
        <v>36</v>
      </c>
      <c r="C19" s="24">
        <v>10</v>
      </c>
      <c r="D19" s="21" t="str">
        <f t="shared" si="0"/>
        <v/>
      </c>
    </row>
    <row r="20" spans="1:5" ht="15.75" thickBot="1" x14ac:dyDescent="0.3">
      <c r="A20" s="35"/>
      <c r="B20" s="31" t="s">
        <v>37</v>
      </c>
      <c r="C20" s="36">
        <v>5</v>
      </c>
      <c r="D20" s="21" t="str">
        <f t="shared" si="0"/>
        <v/>
      </c>
    </row>
    <row r="21" spans="1:5" ht="45.75" thickTop="1" x14ac:dyDescent="0.25">
      <c r="A21" s="18" t="s">
        <v>21</v>
      </c>
      <c r="B21" s="33" t="s">
        <v>44</v>
      </c>
      <c r="C21" s="34">
        <v>15</v>
      </c>
      <c r="D21" s="21" t="str">
        <f t="shared" si="0"/>
        <v/>
      </c>
    </row>
    <row r="22" spans="1:5" ht="15" customHeight="1" x14ac:dyDescent="0.25">
      <c r="A22" s="18"/>
      <c r="B22" s="5" t="s">
        <v>45</v>
      </c>
      <c r="C22" s="25">
        <v>15</v>
      </c>
      <c r="D22" s="21" t="str">
        <f t="shared" si="0"/>
        <v/>
      </c>
    </row>
    <row r="23" spans="1:5" x14ac:dyDescent="0.25">
      <c r="A23" s="18"/>
      <c r="B23" s="5" t="s">
        <v>46</v>
      </c>
      <c r="C23" s="25">
        <v>25</v>
      </c>
      <c r="D23" s="21" t="str">
        <f t="shared" si="0"/>
        <v/>
      </c>
    </row>
    <row r="24" spans="1:5" x14ac:dyDescent="0.25">
      <c r="A24" s="18"/>
      <c r="B24" s="3" t="s">
        <v>33</v>
      </c>
      <c r="C24" s="25">
        <v>5</v>
      </c>
      <c r="D24" s="21">
        <f t="shared" si="0"/>
        <v>13</v>
      </c>
      <c r="E24">
        <v>13</v>
      </c>
    </row>
    <row r="25" spans="1:5" x14ac:dyDescent="0.25">
      <c r="A25" s="18"/>
      <c r="B25" s="12" t="s">
        <v>35</v>
      </c>
      <c r="C25" s="25">
        <v>5</v>
      </c>
      <c r="D25" s="21" t="str">
        <f t="shared" si="0"/>
        <v/>
      </c>
    </row>
    <row r="26" spans="1:5" x14ac:dyDescent="0.25">
      <c r="A26" s="18"/>
      <c r="B26" s="5" t="s">
        <v>47</v>
      </c>
      <c r="C26" s="25">
        <v>10</v>
      </c>
      <c r="D26" s="21" t="str">
        <f t="shared" si="0"/>
        <v/>
      </c>
    </row>
    <row r="27" spans="1:5" x14ac:dyDescent="0.25">
      <c r="A27" s="18"/>
      <c r="B27" s="4" t="s">
        <v>36</v>
      </c>
      <c r="C27" s="25">
        <v>20</v>
      </c>
      <c r="D27" s="21" t="str">
        <f t="shared" si="0"/>
        <v/>
      </c>
    </row>
    <row r="28" spans="1:5" ht="15.75" thickBot="1" x14ac:dyDescent="0.3">
      <c r="A28" s="37"/>
      <c r="B28" s="31" t="s">
        <v>37</v>
      </c>
      <c r="C28" s="38">
        <v>5</v>
      </c>
      <c r="D28" s="21" t="str">
        <f t="shared" si="0"/>
        <v/>
      </c>
    </row>
    <row r="29" spans="1:5" ht="15.75" thickTop="1" x14ac:dyDescent="0.25"/>
    <row r="30" spans="1:5" x14ac:dyDescent="0.25">
      <c r="A30" t="s">
        <v>57</v>
      </c>
      <c r="B30" s="2">
        <f>COUNTIF(E2:L28,"=ABI")</f>
        <v>0</v>
      </c>
    </row>
  </sheetData>
  <mergeCells count="1">
    <mergeCell ref="A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B915-7714-4F2E-8F76-F88B147B1336}">
  <sheetPr codeName="Feuil5">
    <tabColor rgb="FFC00000"/>
  </sheetPr>
  <dimension ref="A1:H12"/>
  <sheetViews>
    <sheetView workbookViewId="0">
      <selection activeCell="E19" sqref="E19"/>
    </sheetView>
  </sheetViews>
  <sheetFormatPr baseColWidth="10" defaultColWidth="14.28515625" defaultRowHeight="15" x14ac:dyDescent="0.25"/>
  <cols>
    <col min="1" max="1" width="28.5703125" bestFit="1" customWidth="1"/>
    <col min="2" max="2" width="21" bestFit="1" customWidth="1"/>
    <col min="4" max="4" width="28.42578125" customWidth="1"/>
    <col min="5" max="5" width="21" bestFit="1" customWidth="1"/>
    <col min="7" max="7" width="29" customWidth="1"/>
    <col min="8" max="8" width="20.7109375" customWidth="1"/>
  </cols>
  <sheetData>
    <row r="1" spans="1:8" ht="18.75" x14ac:dyDescent="0.3">
      <c r="A1" s="55" t="s">
        <v>6</v>
      </c>
      <c r="B1" t="s">
        <v>48</v>
      </c>
      <c r="D1" s="55" t="s">
        <v>28</v>
      </c>
      <c r="E1" t="s">
        <v>48</v>
      </c>
      <c r="G1" s="55" t="s">
        <v>49</v>
      </c>
      <c r="H1" t="s">
        <v>48</v>
      </c>
    </row>
    <row r="2" spans="1:8" ht="45" x14ac:dyDescent="0.25">
      <c r="A2" s="56" t="s">
        <v>9</v>
      </c>
      <c r="B2" s="51" cm="1">
        <f t="array" ref="B2">IF(COUNT(NotesSemestre1!E2:L7)&gt;0,moyenneCoef("NotesSemestre1", "D2:D7"),"")</f>
        <v>9.3076925277709961</v>
      </c>
      <c r="D2" s="56" t="s">
        <v>9</v>
      </c>
      <c r="E2" s="51" cm="1">
        <f t="array" ref="E2">IF(COUNT(NotesSemestre2!E2:L10)&gt;0,moyenneCoef("NotesSemestre2", "D2:D10"),"")</f>
        <v>13</v>
      </c>
      <c r="G2" s="56" t="s">
        <v>9</v>
      </c>
      <c r="H2" s="51">
        <f>IF(COUNT(B2,E2)&gt;0,AVERAGE(B2,E2),"")</f>
        <v>11.153846263885498</v>
      </c>
    </row>
    <row r="3" spans="1:8" ht="45" x14ac:dyDescent="0.25">
      <c r="A3" s="57" t="s">
        <v>16</v>
      </c>
      <c r="B3" s="51" cm="1">
        <f t="array" ref="B3">IF(COUNT(NotesSemestre1!E8:L12)&gt;0,moyenneCoef("NotesSemestre1", "D8:D12"),"")</f>
        <v>10.600000381469727</v>
      </c>
      <c r="D3" s="58" t="s">
        <v>16</v>
      </c>
      <c r="E3" s="51" cm="1">
        <f t="array" ref="E3">IF(COUNT(NotesSemestre2!E11:L20)&gt;0,moyenneCoef("NotesSemestre2", "D11:D20"),"")</f>
        <v>13</v>
      </c>
      <c r="G3" s="58" t="s">
        <v>16</v>
      </c>
      <c r="H3" s="51">
        <f>IF(COUNT(B3,E3)&gt;0,AVERAGE(B3,E3),"")</f>
        <v>11.800000190734863</v>
      </c>
    </row>
    <row r="4" spans="1:8" ht="45" x14ac:dyDescent="0.25">
      <c r="A4" s="59" t="s">
        <v>21</v>
      </c>
      <c r="B4" s="51" cm="1">
        <f t="array" ref="B4">IF(COUNT(NotesSemestre1!E13:L19)&gt;0,moyenneCoef("NotesSemestre1", "D13:D19"),"")</f>
        <v>14.44444465637207</v>
      </c>
      <c r="D4" s="59" t="s">
        <v>21</v>
      </c>
      <c r="E4" s="51" cm="1">
        <f t="array" ref="E4">IF(COUNT(NotesSemestre2!E21:L28)&gt;0,moyenneCoef("NotesSemestre2", "D21:D28"),"")</f>
        <v>13</v>
      </c>
      <c r="G4" s="59" t="s">
        <v>21</v>
      </c>
      <c r="H4" s="51">
        <f>IF(COUNT(B4,E4)&gt;0,AVERAGE(B4,E4),"")</f>
        <v>13.722222328186035</v>
      </c>
    </row>
    <row r="5" spans="1:8" x14ac:dyDescent="0.25">
      <c r="B5" s="51"/>
    </row>
    <row r="6" spans="1:8" x14ac:dyDescent="0.25">
      <c r="B6" s="51"/>
    </row>
    <row r="12" spans="1:8" x14ac:dyDescent="0.25">
      <c r="B12" s="51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Props1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resumeA1</vt:lpstr>
      <vt:lpstr>anneeRefuse</vt:lpstr>
      <vt:lpstr>anneeValide</vt:lpstr>
      <vt:lpstr>Semestres</vt:lpstr>
      <vt:lpstr>NotesSemestre1</vt:lpstr>
      <vt:lpstr>NotesSemestre2</vt:lpstr>
      <vt:lpstr>MoyennesAnnee1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Nathaël BENOIT</cp:lastModifiedBy>
  <cp:revision/>
  <dcterms:created xsi:type="dcterms:W3CDTF">2021-04-11T08:18:39Z</dcterms:created>
  <dcterms:modified xsi:type="dcterms:W3CDTF">2024-12-18T10:56:25Z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