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atda\OneDrive\Desktop\Everything\Academics\PhD_NU\FALL 2024\CIVE 7381\Problem Sets\Problem Set 5\"/>
    </mc:Choice>
  </mc:AlternateContent>
  <xr:revisionPtr revIDLastSave="0" documentId="13_ncr:1_{77B4D7FD-F603-4BEE-81B8-7F4A5FB522E2}" xr6:coauthVersionLast="47" xr6:coauthVersionMax="47" xr10:uidLastSave="{00000000-0000-0000-0000-000000000000}"/>
  <bookViews>
    <workbookView xWindow="-108" yWindow="-108" windowWidth="23256" windowHeight="12456" activeTab="1" xr2:uid="{C28C4743-4D04-44CD-9253-FF0790324034}"/>
  </bookViews>
  <sheets>
    <sheet name="PartA" sheetId="1" r:id="rId1"/>
    <sheet name="Par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7" i="2" l="1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C137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C117" i="2"/>
  <c r="D117" i="2"/>
  <c r="E117" i="2"/>
  <c r="F117" i="2"/>
  <c r="G117" i="2"/>
  <c r="G135" i="2" s="1"/>
  <c r="H117" i="2"/>
  <c r="I117" i="2"/>
  <c r="J117" i="2"/>
  <c r="K117" i="2"/>
  <c r="L117" i="2"/>
  <c r="M117" i="2"/>
  <c r="N117" i="2"/>
  <c r="O117" i="2"/>
  <c r="O135" i="2" s="1"/>
  <c r="P117" i="2"/>
  <c r="Q117" i="2"/>
  <c r="R117" i="2"/>
  <c r="S117" i="2"/>
  <c r="T117" i="2"/>
  <c r="U117" i="2"/>
  <c r="V117" i="2"/>
  <c r="W117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V135" i="2" s="1"/>
  <c r="W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C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14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C136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87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60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C109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C82" i="2"/>
  <c r="O5" i="1"/>
  <c r="C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C32" i="2"/>
  <c r="D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C33" i="2"/>
  <c r="D33" i="2"/>
  <c r="E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C34" i="2"/>
  <c r="D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C35" i="2"/>
  <c r="D35" i="2"/>
  <c r="E35" i="2"/>
  <c r="F35" i="2"/>
  <c r="G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C36" i="2"/>
  <c r="D36" i="2"/>
  <c r="E36" i="2"/>
  <c r="F36" i="2"/>
  <c r="G36" i="2"/>
  <c r="H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C37" i="2"/>
  <c r="D37" i="2"/>
  <c r="E37" i="2"/>
  <c r="F37" i="2"/>
  <c r="G37" i="2"/>
  <c r="H37" i="2"/>
  <c r="I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C38" i="2"/>
  <c r="D38" i="2"/>
  <c r="E38" i="2"/>
  <c r="F38" i="2"/>
  <c r="G38" i="2"/>
  <c r="H38" i="2"/>
  <c r="I38" i="2"/>
  <c r="J38" i="2"/>
  <c r="L38" i="2"/>
  <c r="M38" i="2"/>
  <c r="N38" i="2"/>
  <c r="O38" i="2"/>
  <c r="P38" i="2"/>
  <c r="Q38" i="2"/>
  <c r="R38" i="2"/>
  <c r="S38" i="2"/>
  <c r="T38" i="2"/>
  <c r="U38" i="2"/>
  <c r="V38" i="2"/>
  <c r="W38" i="2"/>
  <c r="C39" i="2"/>
  <c r="D39" i="2"/>
  <c r="E39" i="2"/>
  <c r="F39" i="2"/>
  <c r="G39" i="2"/>
  <c r="H39" i="2"/>
  <c r="I39" i="2"/>
  <c r="J39" i="2"/>
  <c r="K39" i="2"/>
  <c r="M39" i="2"/>
  <c r="N39" i="2"/>
  <c r="O39" i="2"/>
  <c r="P39" i="2"/>
  <c r="Q39" i="2"/>
  <c r="R39" i="2"/>
  <c r="S39" i="2"/>
  <c r="T39" i="2"/>
  <c r="U39" i="2"/>
  <c r="V39" i="2"/>
  <c r="W39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W40" i="2"/>
  <c r="C41" i="2"/>
  <c r="D41" i="2"/>
  <c r="E41" i="2"/>
  <c r="F41" i="2"/>
  <c r="G41" i="2"/>
  <c r="H41" i="2"/>
  <c r="I41" i="2"/>
  <c r="J41" i="2"/>
  <c r="K41" i="2"/>
  <c r="L41" i="2"/>
  <c r="M41" i="2"/>
  <c r="O41" i="2"/>
  <c r="P41" i="2"/>
  <c r="Q41" i="2"/>
  <c r="R41" i="2"/>
  <c r="S41" i="2"/>
  <c r="T41" i="2"/>
  <c r="U41" i="2"/>
  <c r="V41" i="2"/>
  <c r="W41" i="2"/>
  <c r="C42" i="2"/>
  <c r="D42" i="2"/>
  <c r="E42" i="2"/>
  <c r="F42" i="2"/>
  <c r="G42" i="2"/>
  <c r="H42" i="2"/>
  <c r="I42" i="2"/>
  <c r="J42" i="2"/>
  <c r="K42" i="2"/>
  <c r="L42" i="2"/>
  <c r="M42" i="2"/>
  <c r="N42" i="2"/>
  <c r="P42" i="2"/>
  <c r="Q42" i="2"/>
  <c r="R42" i="2"/>
  <c r="S42" i="2"/>
  <c r="T42" i="2"/>
  <c r="U42" i="2"/>
  <c r="V42" i="2"/>
  <c r="W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Q43" i="2"/>
  <c r="R43" i="2"/>
  <c r="S43" i="2"/>
  <c r="T43" i="2"/>
  <c r="U43" i="2"/>
  <c r="V43" i="2"/>
  <c r="W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R44" i="2"/>
  <c r="S44" i="2"/>
  <c r="T44" i="2"/>
  <c r="U44" i="2"/>
  <c r="V44" i="2"/>
  <c r="W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S45" i="2"/>
  <c r="T45" i="2"/>
  <c r="U45" i="2"/>
  <c r="V45" i="2"/>
  <c r="W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T46" i="2"/>
  <c r="U46" i="2"/>
  <c r="V46" i="2"/>
  <c r="W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V48" i="2"/>
  <c r="W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W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W25" i="2"/>
  <c r="W50" i="2" s="1"/>
  <c r="V24" i="2"/>
  <c r="V49" i="2" s="1"/>
  <c r="U23" i="2"/>
  <c r="U48" i="2" s="1"/>
  <c r="T22" i="2"/>
  <c r="T47" i="2" s="1"/>
  <c r="S21" i="2"/>
  <c r="S46" i="2" s="1"/>
  <c r="R20" i="2"/>
  <c r="R45" i="2" s="1"/>
  <c r="Q19" i="2"/>
  <c r="Q44" i="2" s="1"/>
  <c r="P18" i="2"/>
  <c r="P43" i="2" s="1"/>
  <c r="O17" i="2"/>
  <c r="O42" i="2" s="1"/>
  <c r="N16" i="2"/>
  <c r="N41" i="2" s="1"/>
  <c r="M15" i="2"/>
  <c r="M40" i="2" s="1"/>
  <c r="L14" i="2"/>
  <c r="L39" i="2" s="1"/>
  <c r="K13" i="2"/>
  <c r="K38" i="2" s="1"/>
  <c r="J12" i="2"/>
  <c r="J37" i="2" s="1"/>
  <c r="I11" i="2"/>
  <c r="I36" i="2" s="1"/>
  <c r="H10" i="2"/>
  <c r="H35" i="2" s="1"/>
  <c r="G9" i="2"/>
  <c r="G34" i="2" s="1"/>
  <c r="F8" i="2"/>
  <c r="F33" i="2" s="1"/>
  <c r="E7" i="2"/>
  <c r="E32" i="2" s="1"/>
  <c r="D6" i="2"/>
  <c r="D31" i="2" s="1"/>
  <c r="C5" i="2"/>
  <c r="C30" i="2" s="1"/>
  <c r="W135" i="2" l="1"/>
  <c r="I135" i="2"/>
  <c r="Q135" i="2"/>
  <c r="J135" i="2"/>
  <c r="R135" i="2"/>
  <c r="K135" i="2"/>
  <c r="S135" i="2"/>
  <c r="P135" i="2"/>
  <c r="D135" i="2"/>
  <c r="L135" i="2"/>
  <c r="T135" i="2"/>
  <c r="H135" i="2"/>
  <c r="E135" i="2"/>
  <c r="M135" i="2"/>
  <c r="U135" i="2"/>
  <c r="F135" i="2"/>
  <c r="N135" i="2"/>
  <c r="F68" i="2"/>
  <c r="S67" i="2"/>
  <c r="M72" i="2"/>
  <c r="E72" i="2"/>
  <c r="V74" i="2"/>
  <c r="L80" i="2"/>
  <c r="D80" i="2"/>
  <c r="Q61" i="2"/>
  <c r="G70" i="2"/>
  <c r="M78" i="2"/>
  <c r="K72" i="2"/>
  <c r="G65" i="2"/>
  <c r="T64" i="2"/>
  <c r="R80" i="2"/>
  <c r="J80" i="2"/>
  <c r="O61" i="2"/>
  <c r="M79" i="2"/>
  <c r="E79" i="2"/>
  <c r="M75" i="2"/>
  <c r="E65" i="2"/>
  <c r="V61" i="2"/>
  <c r="H68" i="2"/>
  <c r="M65" i="2"/>
  <c r="D65" i="2"/>
  <c r="Z81" i="2"/>
  <c r="X60" i="2"/>
  <c r="M60" i="2" s="1"/>
  <c r="X80" i="2"/>
  <c r="W80" i="2" s="1"/>
  <c r="X72" i="2"/>
  <c r="J72" i="2" s="1"/>
  <c r="X71" i="2"/>
  <c r="W71" i="2" s="1"/>
  <c r="X70" i="2"/>
  <c r="D70" i="2" s="1"/>
  <c r="X63" i="2"/>
  <c r="X62" i="2"/>
  <c r="O62" i="2" s="1"/>
  <c r="X73" i="2"/>
  <c r="P73" i="2" s="1"/>
  <c r="X76" i="2"/>
  <c r="L76" i="2" s="1"/>
  <c r="X79" i="2"/>
  <c r="D79" i="2" s="1"/>
  <c r="X74" i="2"/>
  <c r="M74" i="2" s="1"/>
  <c r="X65" i="2"/>
  <c r="S65" i="2" s="1"/>
  <c r="X78" i="2"/>
  <c r="W78" i="2" s="1"/>
  <c r="X64" i="2"/>
  <c r="W64" i="2" s="1"/>
  <c r="X77" i="2"/>
  <c r="F77" i="2" s="1"/>
  <c r="X69" i="2"/>
  <c r="X61" i="2"/>
  <c r="L61" i="2" s="1"/>
  <c r="X68" i="2"/>
  <c r="R68" i="2" s="1"/>
  <c r="X75" i="2"/>
  <c r="R75" i="2" s="1"/>
  <c r="X67" i="2"/>
  <c r="G67" i="2" s="1"/>
  <c r="X66" i="2"/>
  <c r="G66" i="2" s="1"/>
  <c r="M26" i="1"/>
  <c r="N26" i="1"/>
  <c r="Q25" i="1"/>
  <c r="Q24" i="1"/>
  <c r="Q12" i="1"/>
  <c r="Q10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L5" i="1"/>
  <c r="L6" i="1"/>
  <c r="L7" i="1"/>
  <c r="L8" i="1"/>
  <c r="L9" i="1"/>
  <c r="L10" i="1"/>
  <c r="L11" i="1"/>
  <c r="L12" i="1"/>
  <c r="L13" i="1"/>
  <c r="L14" i="1"/>
  <c r="P14" i="1" s="1"/>
  <c r="R14" i="1" s="1"/>
  <c r="L15" i="1"/>
  <c r="L16" i="1"/>
  <c r="L17" i="1"/>
  <c r="P17" i="1" s="1"/>
  <c r="R17" i="1" s="1"/>
  <c r="L18" i="1"/>
  <c r="L19" i="1"/>
  <c r="L20" i="1"/>
  <c r="L21" i="1"/>
  <c r="L22" i="1"/>
  <c r="L23" i="1"/>
  <c r="L24" i="1"/>
  <c r="L25" i="1"/>
  <c r="S64" i="2" l="1"/>
  <c r="Q68" i="2"/>
  <c r="V67" i="2"/>
  <c r="Q74" i="2"/>
  <c r="O67" i="2"/>
  <c r="V76" i="2"/>
  <c r="T72" i="2"/>
  <c r="U64" i="2"/>
  <c r="C75" i="2"/>
  <c r="D61" i="2"/>
  <c r="J71" i="2"/>
  <c r="M70" i="2"/>
  <c r="Q72" i="2"/>
  <c r="I68" i="2"/>
  <c r="I66" i="2"/>
  <c r="W67" i="2"/>
  <c r="V78" i="2"/>
  <c r="T76" i="2"/>
  <c r="M66" i="2"/>
  <c r="R61" i="2"/>
  <c r="G80" i="2"/>
  <c r="J75" i="2"/>
  <c r="R64" i="2"/>
  <c r="U75" i="2"/>
  <c r="V71" i="2"/>
  <c r="G68" i="2"/>
  <c r="S70" i="2"/>
  <c r="G72" i="2"/>
  <c r="C80" i="2"/>
  <c r="L72" i="2"/>
  <c r="R65" i="2"/>
  <c r="S76" i="2"/>
  <c r="S75" i="2"/>
  <c r="K64" i="2"/>
  <c r="H76" i="2"/>
  <c r="I72" i="2"/>
  <c r="T71" i="2"/>
  <c r="F71" i="2"/>
  <c r="G74" i="2"/>
  <c r="K80" i="2"/>
  <c r="U72" i="2"/>
  <c r="E66" i="2"/>
  <c r="O64" i="2"/>
  <c r="N78" i="2"/>
  <c r="W70" i="2"/>
  <c r="N61" i="2"/>
  <c r="E75" i="2"/>
  <c r="G61" i="2"/>
  <c r="J74" i="2"/>
  <c r="P61" i="2"/>
  <c r="M76" i="2"/>
  <c r="U76" i="2"/>
  <c r="V68" i="2"/>
  <c r="C135" i="2"/>
  <c r="M69" i="2"/>
  <c r="E69" i="2"/>
  <c r="U69" i="2"/>
  <c r="M77" i="2"/>
  <c r="U77" i="2"/>
  <c r="E77" i="2"/>
  <c r="P69" i="2"/>
  <c r="Q69" i="2"/>
  <c r="H77" i="2"/>
  <c r="Q77" i="2"/>
  <c r="F62" i="2"/>
  <c r="V64" i="2"/>
  <c r="N64" i="2"/>
  <c r="F64" i="2"/>
  <c r="C63" i="2"/>
  <c r="S63" i="2"/>
  <c r="K63" i="2"/>
  <c r="Q62" i="2"/>
  <c r="U65" i="2"/>
  <c r="D69" i="2"/>
  <c r="L73" i="2"/>
  <c r="P76" i="2"/>
  <c r="J62" i="2"/>
  <c r="N65" i="2"/>
  <c r="N69" i="2"/>
  <c r="R72" i="2"/>
  <c r="V75" i="2"/>
  <c r="U79" i="2"/>
  <c r="E76" i="2"/>
  <c r="T73" i="2"/>
  <c r="W61" i="2"/>
  <c r="F65" i="2"/>
  <c r="J68" i="2"/>
  <c r="O71" i="2"/>
  <c r="S74" i="2"/>
  <c r="W77" i="2"/>
  <c r="G60" i="2"/>
  <c r="E80" i="2"/>
  <c r="G76" i="2"/>
  <c r="L62" i="2"/>
  <c r="P65" i="2"/>
  <c r="C70" i="2"/>
  <c r="G73" i="2"/>
  <c r="O77" i="2"/>
  <c r="S80" i="2"/>
  <c r="U80" i="2"/>
  <c r="K75" i="2"/>
  <c r="M62" i="2"/>
  <c r="U66" i="2"/>
  <c r="H73" i="2"/>
  <c r="P77" i="2"/>
  <c r="T80" i="2"/>
  <c r="I79" i="2"/>
  <c r="O76" i="2"/>
  <c r="N62" i="2"/>
  <c r="N66" i="2"/>
  <c r="R69" i="2"/>
  <c r="R73" i="2"/>
  <c r="T63" i="2"/>
  <c r="E60" i="2"/>
  <c r="K65" i="2"/>
  <c r="O68" i="2"/>
  <c r="W72" i="2"/>
  <c r="F76" i="2"/>
  <c r="J79" i="2"/>
  <c r="W73" i="2"/>
  <c r="D62" i="2"/>
  <c r="P78" i="2"/>
  <c r="H78" i="2"/>
  <c r="P70" i="2"/>
  <c r="H70" i="2"/>
  <c r="D63" i="2"/>
  <c r="H66" i="2"/>
  <c r="Q70" i="2"/>
  <c r="U73" i="2"/>
  <c r="D77" i="2"/>
  <c r="R62" i="2"/>
  <c r="V65" i="2"/>
  <c r="V69" i="2"/>
  <c r="E73" i="2"/>
  <c r="I76" i="2"/>
  <c r="I80" i="2"/>
  <c r="E78" i="2"/>
  <c r="T75" i="2"/>
  <c r="K62" i="2"/>
  <c r="O65" i="2"/>
  <c r="S68" i="2"/>
  <c r="F75" i="2"/>
  <c r="J78" i="2"/>
  <c r="O60" i="2"/>
  <c r="S60" i="2"/>
  <c r="S77" i="2"/>
  <c r="T62" i="2"/>
  <c r="C66" i="2"/>
  <c r="K70" i="2"/>
  <c r="O73" i="2"/>
  <c r="C78" i="2"/>
  <c r="H60" i="2"/>
  <c r="E62" i="2"/>
  <c r="K77" i="2"/>
  <c r="U62" i="2"/>
  <c r="H67" i="2"/>
  <c r="L70" i="2"/>
  <c r="U74" i="2"/>
  <c r="D78" i="2"/>
  <c r="I60" i="2"/>
  <c r="U78" i="2"/>
  <c r="O78" i="2"/>
  <c r="V62" i="2"/>
  <c r="V66" i="2"/>
  <c r="E70" i="2"/>
  <c r="E74" i="2"/>
  <c r="K61" i="2"/>
  <c r="W68" i="2"/>
  <c r="J73" i="2"/>
  <c r="N76" i="2"/>
  <c r="T77" i="2"/>
  <c r="G69" i="2"/>
  <c r="I62" i="2"/>
  <c r="K73" i="2"/>
  <c r="D66" i="2"/>
  <c r="T66" i="2"/>
  <c r="L66" i="2"/>
  <c r="Q65" i="2"/>
  <c r="I65" i="2"/>
  <c r="S71" i="2"/>
  <c r="C71" i="2"/>
  <c r="K71" i="2"/>
  <c r="M63" i="2"/>
  <c r="Q66" i="2"/>
  <c r="D71" i="2"/>
  <c r="H74" i="2"/>
  <c r="L77" i="2"/>
  <c r="E63" i="2"/>
  <c r="J66" i="2"/>
  <c r="I70" i="2"/>
  <c r="M73" i="2"/>
  <c r="Q76" i="2"/>
  <c r="Q80" i="2"/>
  <c r="M80" i="2"/>
  <c r="G78" i="2"/>
  <c r="S62" i="2"/>
  <c r="W65" i="2"/>
  <c r="F69" i="2"/>
  <c r="N75" i="2"/>
  <c r="R78" i="2"/>
  <c r="W60" i="2"/>
  <c r="C61" i="2"/>
  <c r="O80" i="2"/>
  <c r="H63" i="2"/>
  <c r="P67" i="2"/>
  <c r="T70" i="2"/>
  <c r="C74" i="2"/>
  <c r="K78" i="2"/>
  <c r="P60" i="2"/>
  <c r="L69" i="2"/>
  <c r="D60" i="2"/>
  <c r="I63" i="2"/>
  <c r="Q67" i="2"/>
  <c r="U70" i="2"/>
  <c r="H75" i="2"/>
  <c r="L78" i="2"/>
  <c r="Q60" i="2"/>
  <c r="R79" i="2"/>
  <c r="L60" i="2"/>
  <c r="J63" i="2"/>
  <c r="I67" i="2"/>
  <c r="N70" i="2"/>
  <c r="P68" i="2"/>
  <c r="S61" i="2"/>
  <c r="F66" i="2"/>
  <c r="J69" i="2"/>
  <c r="S73" i="2"/>
  <c r="W76" i="2"/>
  <c r="T61" i="2"/>
  <c r="D73" i="2"/>
  <c r="N77" i="2"/>
  <c r="G77" i="2"/>
  <c r="I69" i="2"/>
  <c r="T74" i="2"/>
  <c r="L74" i="2"/>
  <c r="D74" i="2"/>
  <c r="F72" i="2"/>
  <c r="N72" i="2"/>
  <c r="V72" i="2"/>
  <c r="U63" i="2"/>
  <c r="D67" i="2"/>
  <c r="L71" i="2"/>
  <c r="P74" i="2"/>
  <c r="L79" i="2"/>
  <c r="N63" i="2"/>
  <c r="R66" i="2"/>
  <c r="R70" i="2"/>
  <c r="V73" i="2"/>
  <c r="V77" i="2"/>
  <c r="F60" i="2"/>
  <c r="K60" i="2"/>
  <c r="T60" i="2"/>
  <c r="G63" i="2"/>
  <c r="K66" i="2"/>
  <c r="O69" i="2"/>
  <c r="S72" i="2"/>
  <c r="W75" i="2"/>
  <c r="F79" i="2"/>
  <c r="P64" i="2"/>
  <c r="K68" i="2"/>
  <c r="P63" i="2"/>
  <c r="C68" i="2"/>
  <c r="G71" i="2"/>
  <c r="K74" i="2"/>
  <c r="S78" i="2"/>
  <c r="T79" i="2"/>
  <c r="Q63" i="2"/>
  <c r="D68" i="2"/>
  <c r="H71" i="2"/>
  <c r="P75" i="2"/>
  <c r="T78" i="2"/>
  <c r="V79" i="2"/>
  <c r="H64" i="2"/>
  <c r="R63" i="2"/>
  <c r="R67" i="2"/>
  <c r="V70" i="2"/>
  <c r="Q75" i="2"/>
  <c r="P72" i="2"/>
  <c r="G62" i="2"/>
  <c r="O66" i="2"/>
  <c r="S69" i="2"/>
  <c r="F74" i="2"/>
  <c r="J77" i="2"/>
  <c r="L65" i="2"/>
  <c r="I73" i="2"/>
  <c r="Q73" i="2"/>
  <c r="H69" i="2"/>
  <c r="C62" i="2"/>
  <c r="K79" i="2"/>
  <c r="S79" i="2"/>
  <c r="C79" i="2"/>
  <c r="F80" i="2"/>
  <c r="V80" i="2"/>
  <c r="N80" i="2"/>
  <c r="I64" i="2"/>
  <c r="M67" i="2"/>
  <c r="U71" i="2"/>
  <c r="D75" i="2"/>
  <c r="U60" i="2"/>
  <c r="V63" i="2"/>
  <c r="E67" i="2"/>
  <c r="E71" i="2"/>
  <c r="I74" i="2"/>
  <c r="I78" i="2"/>
  <c r="N60" i="2"/>
  <c r="L63" i="2"/>
  <c r="H80" i="2"/>
  <c r="O63" i="2"/>
  <c r="S66" i="2"/>
  <c r="W69" i="2"/>
  <c r="F73" i="2"/>
  <c r="J76" i="2"/>
  <c r="N79" i="2"/>
  <c r="H65" i="2"/>
  <c r="L67" i="2"/>
  <c r="P80" i="2"/>
  <c r="C64" i="2"/>
  <c r="L68" i="2"/>
  <c r="P71" i="2"/>
  <c r="C76" i="2"/>
  <c r="G79" i="2"/>
  <c r="O72" i="2"/>
  <c r="C65" i="2"/>
  <c r="D64" i="2"/>
  <c r="M68" i="2"/>
  <c r="Q71" i="2"/>
  <c r="D76" i="2"/>
  <c r="H79" i="2"/>
  <c r="N71" i="2"/>
  <c r="P66" i="2"/>
  <c r="E64" i="2"/>
  <c r="E68" i="2"/>
  <c r="I71" i="2"/>
  <c r="I77" i="2"/>
  <c r="O74" i="2"/>
  <c r="W66" i="2"/>
  <c r="F70" i="2"/>
  <c r="N74" i="2"/>
  <c r="R77" i="2"/>
  <c r="C67" i="2"/>
  <c r="C73" i="2"/>
  <c r="P62" i="2"/>
  <c r="H62" i="2"/>
  <c r="G75" i="2"/>
  <c r="O75" i="2"/>
  <c r="M61" i="2"/>
  <c r="U61" i="2"/>
  <c r="E61" i="2"/>
  <c r="C60" i="2"/>
  <c r="R60" i="2"/>
  <c r="J60" i="2"/>
  <c r="Q64" i="2"/>
  <c r="U67" i="2"/>
  <c r="H72" i="2"/>
  <c r="L75" i="2"/>
  <c r="F61" i="2"/>
  <c r="J64" i="2"/>
  <c r="N67" i="2"/>
  <c r="M71" i="2"/>
  <c r="R74" i="2"/>
  <c r="Q78" i="2"/>
  <c r="V60" i="2"/>
  <c r="T65" i="2"/>
  <c r="J67" i="2"/>
  <c r="W63" i="2"/>
  <c r="F67" i="2"/>
  <c r="J70" i="2"/>
  <c r="N73" i="2"/>
  <c r="R76" i="2"/>
  <c r="W79" i="2"/>
  <c r="I75" i="2"/>
  <c r="T69" i="2"/>
  <c r="H61" i="2"/>
  <c r="L64" i="2"/>
  <c r="T68" i="2"/>
  <c r="C72" i="2"/>
  <c r="K76" i="2"/>
  <c r="O79" i="2"/>
  <c r="G64" i="2"/>
  <c r="T67" i="2"/>
  <c r="I61" i="2"/>
  <c r="M64" i="2"/>
  <c r="U68" i="2"/>
  <c r="D72" i="2"/>
  <c r="P79" i="2"/>
  <c r="F63" i="2"/>
  <c r="K69" i="2"/>
  <c r="J61" i="2"/>
  <c r="J65" i="2"/>
  <c r="N68" i="2"/>
  <c r="R71" i="2"/>
  <c r="Q79" i="2"/>
  <c r="C77" i="2"/>
  <c r="W62" i="2"/>
  <c r="K67" i="2"/>
  <c r="O70" i="2"/>
  <c r="W74" i="2"/>
  <c r="F78" i="2"/>
  <c r="C69" i="2"/>
  <c r="Q26" i="1"/>
  <c r="O26" i="1"/>
  <c r="L26" i="1"/>
  <c r="P18" i="1"/>
  <c r="R18" i="1" s="1"/>
  <c r="P10" i="1"/>
  <c r="R10" i="1" s="1"/>
  <c r="P25" i="1"/>
  <c r="R25" i="1" s="1"/>
  <c r="P9" i="1"/>
  <c r="R9" i="1" s="1"/>
  <c r="P24" i="1"/>
  <c r="R24" i="1" s="1"/>
  <c r="P16" i="1"/>
  <c r="R16" i="1" s="1"/>
  <c r="P8" i="1"/>
  <c r="R8" i="1" s="1"/>
  <c r="P23" i="1"/>
  <c r="R23" i="1" s="1"/>
  <c r="P15" i="1"/>
  <c r="R15" i="1" s="1"/>
  <c r="P7" i="1"/>
  <c r="R7" i="1" s="1"/>
  <c r="P22" i="1"/>
  <c r="R22" i="1" s="1"/>
  <c r="P6" i="1"/>
  <c r="R6" i="1" s="1"/>
  <c r="P21" i="1"/>
  <c r="R21" i="1" s="1"/>
  <c r="P13" i="1"/>
  <c r="R13" i="1" s="1"/>
  <c r="P5" i="1"/>
  <c r="R5" i="1" s="1"/>
  <c r="P20" i="1"/>
  <c r="R20" i="1" s="1"/>
  <c r="P12" i="1"/>
  <c r="R12" i="1" s="1"/>
  <c r="P19" i="1"/>
  <c r="R19" i="1" s="1"/>
  <c r="P11" i="1"/>
  <c r="R11" i="1" s="1"/>
  <c r="C81" i="2" l="1"/>
  <c r="C54" i="2" s="1"/>
  <c r="Y72" i="2"/>
  <c r="S81" i="2"/>
  <c r="S54" i="2" s="1"/>
  <c r="Y60" i="2"/>
  <c r="Y63" i="2"/>
  <c r="Y62" i="2"/>
  <c r="I81" i="2"/>
  <c r="I54" i="2" s="1"/>
  <c r="W81" i="2"/>
  <c r="W54" i="2" s="1"/>
  <c r="L81" i="2"/>
  <c r="L54" i="2" s="1"/>
  <c r="V81" i="2"/>
  <c r="V54" i="2" s="1"/>
  <c r="H81" i="2"/>
  <c r="H54" i="2" s="1"/>
  <c r="O81" i="2"/>
  <c r="O54" i="2" s="1"/>
  <c r="N81" i="2"/>
  <c r="N54" i="2" s="1"/>
  <c r="J81" i="2"/>
  <c r="J54" i="2" s="1"/>
  <c r="K81" i="2"/>
  <c r="K54" i="2" s="1"/>
  <c r="Q81" i="2"/>
  <c r="Q54" i="2" s="1"/>
  <c r="F81" i="2"/>
  <c r="F54" i="2" s="1"/>
  <c r="U81" i="2"/>
  <c r="U54" i="2" s="1"/>
  <c r="Y70" i="2"/>
  <c r="Y80" i="2"/>
  <c r="Y76" i="2"/>
  <c r="M81" i="2"/>
  <c r="M54" i="2" s="1"/>
  <c r="Y73" i="2"/>
  <c r="Y69" i="2"/>
  <c r="Y75" i="2"/>
  <c r="Y68" i="2"/>
  <c r="Y67" i="2"/>
  <c r="E81" i="2"/>
  <c r="E54" i="2" s="1"/>
  <c r="Y77" i="2"/>
  <c r="Y66" i="2"/>
  <c r="R81" i="2"/>
  <c r="R54" i="2" s="1"/>
  <c r="P81" i="2"/>
  <c r="P54" i="2" s="1"/>
  <c r="Y71" i="2"/>
  <c r="Y61" i="2"/>
  <c r="Y78" i="2"/>
  <c r="Y79" i="2"/>
  <c r="Y74" i="2"/>
  <c r="T81" i="2"/>
  <c r="T54" i="2" s="1"/>
  <c r="D81" i="2"/>
  <c r="D54" i="2" s="1"/>
  <c r="Y65" i="2"/>
  <c r="Y64" i="2"/>
  <c r="G81" i="2"/>
  <c r="G54" i="2" s="1"/>
  <c r="P26" i="1"/>
  <c r="R26" i="1"/>
  <c r="S13" i="1" s="1"/>
  <c r="X88" i="2" l="1"/>
  <c r="X96" i="2"/>
  <c r="H96" i="2" s="1"/>
  <c r="X104" i="2"/>
  <c r="S104" i="2" s="1"/>
  <c r="X89" i="2"/>
  <c r="X97" i="2"/>
  <c r="X105" i="2"/>
  <c r="X90" i="2"/>
  <c r="R90" i="2" s="1"/>
  <c r="X98" i="2"/>
  <c r="X106" i="2"/>
  <c r="X91" i="2"/>
  <c r="M91" i="2" s="1"/>
  <c r="X99" i="2"/>
  <c r="R99" i="2" s="1"/>
  <c r="X107" i="2"/>
  <c r="X92" i="2"/>
  <c r="X100" i="2"/>
  <c r="X87" i="2"/>
  <c r="C87" i="2" s="1"/>
  <c r="X93" i="2"/>
  <c r="X101" i="2"/>
  <c r="X103" i="2"/>
  <c r="Q103" i="2" s="1"/>
  <c r="X94" i="2"/>
  <c r="P94" i="2" s="1"/>
  <c r="X102" i="2"/>
  <c r="Q102" i="2" s="1"/>
  <c r="X95" i="2"/>
  <c r="Q95" i="2" s="1"/>
  <c r="Q105" i="2"/>
  <c r="Q97" i="2"/>
  <c r="Q89" i="2"/>
  <c r="Q100" i="2"/>
  <c r="Q92" i="2"/>
  <c r="Q106" i="2"/>
  <c r="Q98" i="2"/>
  <c r="Q101" i="2"/>
  <c r="Q93" i="2"/>
  <c r="Q96" i="2"/>
  <c r="Q88" i="2"/>
  <c r="Q107" i="2"/>
  <c r="T95" i="2"/>
  <c r="T106" i="2"/>
  <c r="T98" i="2"/>
  <c r="T101" i="2"/>
  <c r="T93" i="2"/>
  <c r="T92" i="2"/>
  <c r="T88" i="2"/>
  <c r="T107" i="2"/>
  <c r="T91" i="2"/>
  <c r="T102" i="2"/>
  <c r="T100" i="2"/>
  <c r="T105" i="2"/>
  <c r="T97" i="2"/>
  <c r="T89" i="2"/>
  <c r="M106" i="2"/>
  <c r="M98" i="2"/>
  <c r="M95" i="2"/>
  <c r="M101" i="2"/>
  <c r="M93" i="2"/>
  <c r="M88" i="2"/>
  <c r="M107" i="2"/>
  <c r="M102" i="2"/>
  <c r="M105" i="2"/>
  <c r="M97" i="2"/>
  <c r="M89" i="2"/>
  <c r="M100" i="2"/>
  <c r="M92" i="2"/>
  <c r="J105" i="2"/>
  <c r="J97" i="2"/>
  <c r="J89" i="2"/>
  <c r="J102" i="2"/>
  <c r="J100" i="2"/>
  <c r="J92" i="2"/>
  <c r="J103" i="2"/>
  <c r="J95" i="2"/>
  <c r="J106" i="2"/>
  <c r="J98" i="2"/>
  <c r="J101" i="2"/>
  <c r="J93" i="2"/>
  <c r="J96" i="2"/>
  <c r="J88" i="2"/>
  <c r="J107" i="2"/>
  <c r="W88" i="2"/>
  <c r="W93" i="2"/>
  <c r="W107" i="2"/>
  <c r="W102" i="2"/>
  <c r="W105" i="2"/>
  <c r="W97" i="2"/>
  <c r="W89" i="2"/>
  <c r="W100" i="2"/>
  <c r="W92" i="2"/>
  <c r="W101" i="2"/>
  <c r="W95" i="2"/>
  <c r="W106" i="2"/>
  <c r="W98" i="2"/>
  <c r="R105" i="2"/>
  <c r="R97" i="2"/>
  <c r="R89" i="2"/>
  <c r="R100" i="2"/>
  <c r="R92" i="2"/>
  <c r="R95" i="2"/>
  <c r="R106" i="2"/>
  <c r="R98" i="2"/>
  <c r="R101" i="2"/>
  <c r="R93" i="2"/>
  <c r="R88" i="2"/>
  <c r="R102" i="2"/>
  <c r="R107" i="2"/>
  <c r="E106" i="2"/>
  <c r="E98" i="2"/>
  <c r="E101" i="2"/>
  <c r="E93" i="2"/>
  <c r="E96" i="2"/>
  <c r="E88" i="2"/>
  <c r="E107" i="2"/>
  <c r="E102" i="2"/>
  <c r="E105" i="2"/>
  <c r="E97" i="2"/>
  <c r="E89" i="2"/>
  <c r="E100" i="2"/>
  <c r="E92" i="2"/>
  <c r="E95" i="2"/>
  <c r="H107" i="2"/>
  <c r="H91" i="2"/>
  <c r="H102" i="2"/>
  <c r="H105" i="2"/>
  <c r="H97" i="2"/>
  <c r="H89" i="2"/>
  <c r="H100" i="2"/>
  <c r="H92" i="2"/>
  <c r="H104" i="2"/>
  <c r="H95" i="2"/>
  <c r="H106" i="2"/>
  <c r="H98" i="2"/>
  <c r="H88" i="2"/>
  <c r="H101" i="2"/>
  <c r="H93" i="2"/>
  <c r="S100" i="2"/>
  <c r="S92" i="2"/>
  <c r="S95" i="2"/>
  <c r="S106" i="2"/>
  <c r="S98" i="2"/>
  <c r="S101" i="2"/>
  <c r="S93" i="2"/>
  <c r="S88" i="2"/>
  <c r="S107" i="2"/>
  <c r="S105" i="2"/>
  <c r="S97" i="2"/>
  <c r="S102" i="2"/>
  <c r="S89" i="2"/>
  <c r="P107" i="2"/>
  <c r="P102" i="2"/>
  <c r="P88" i="2"/>
  <c r="P105" i="2"/>
  <c r="P97" i="2"/>
  <c r="P89" i="2"/>
  <c r="P100" i="2"/>
  <c r="P92" i="2"/>
  <c r="P95" i="2"/>
  <c r="P106" i="2"/>
  <c r="P98" i="2"/>
  <c r="P101" i="2"/>
  <c r="P93" i="2"/>
  <c r="P87" i="2"/>
  <c r="K100" i="2"/>
  <c r="K92" i="2"/>
  <c r="K105" i="2"/>
  <c r="K95" i="2"/>
  <c r="K106" i="2"/>
  <c r="K98" i="2"/>
  <c r="K90" i="2"/>
  <c r="K89" i="2"/>
  <c r="K101" i="2"/>
  <c r="K93" i="2"/>
  <c r="K88" i="2"/>
  <c r="K107" i="2"/>
  <c r="K91" i="2"/>
  <c r="K102" i="2"/>
  <c r="K97" i="2"/>
  <c r="N101" i="2"/>
  <c r="N93" i="2"/>
  <c r="N96" i="2"/>
  <c r="N88" i="2"/>
  <c r="N107" i="2"/>
  <c r="N102" i="2"/>
  <c r="N106" i="2"/>
  <c r="N105" i="2"/>
  <c r="N97" i="2"/>
  <c r="N89" i="2"/>
  <c r="N98" i="2"/>
  <c r="N100" i="2"/>
  <c r="N92" i="2"/>
  <c r="N95" i="2"/>
  <c r="O96" i="2"/>
  <c r="O88" i="2"/>
  <c r="O107" i="2"/>
  <c r="O101" i="2"/>
  <c r="O93" i="2"/>
  <c r="O102" i="2"/>
  <c r="O94" i="2"/>
  <c r="O105" i="2"/>
  <c r="O97" i="2"/>
  <c r="O89" i="2"/>
  <c r="O100" i="2"/>
  <c r="O92" i="2"/>
  <c r="O95" i="2"/>
  <c r="O106" i="2"/>
  <c r="O98" i="2"/>
  <c r="G88" i="2"/>
  <c r="G107" i="2"/>
  <c r="G91" i="2"/>
  <c r="G102" i="2"/>
  <c r="G105" i="2"/>
  <c r="G97" i="2"/>
  <c r="G89" i="2"/>
  <c r="G101" i="2"/>
  <c r="G100" i="2"/>
  <c r="G92" i="2"/>
  <c r="G103" i="2"/>
  <c r="G95" i="2"/>
  <c r="G93" i="2"/>
  <c r="G106" i="2"/>
  <c r="G98" i="2"/>
  <c r="U106" i="2"/>
  <c r="U98" i="2"/>
  <c r="U101" i="2"/>
  <c r="U93" i="2"/>
  <c r="U88" i="2"/>
  <c r="U107" i="2"/>
  <c r="U91" i="2"/>
  <c r="U102" i="2"/>
  <c r="U105" i="2"/>
  <c r="U97" i="2"/>
  <c r="U89" i="2"/>
  <c r="U95" i="2"/>
  <c r="U100" i="2"/>
  <c r="U92" i="2"/>
  <c r="V101" i="2"/>
  <c r="V93" i="2"/>
  <c r="V88" i="2"/>
  <c r="V107" i="2"/>
  <c r="V91" i="2"/>
  <c r="V102" i="2"/>
  <c r="V98" i="2"/>
  <c r="V105" i="2"/>
  <c r="V97" i="2"/>
  <c r="V89" i="2"/>
  <c r="V106" i="2"/>
  <c r="V100" i="2"/>
  <c r="V92" i="2"/>
  <c r="V95" i="2"/>
  <c r="D95" i="2"/>
  <c r="D92" i="2"/>
  <c r="D106" i="2"/>
  <c r="D98" i="2"/>
  <c r="D101" i="2"/>
  <c r="D93" i="2"/>
  <c r="D100" i="2"/>
  <c r="D88" i="2"/>
  <c r="D107" i="2"/>
  <c r="D91" i="2"/>
  <c r="D102" i="2"/>
  <c r="D105" i="2"/>
  <c r="D97" i="2"/>
  <c r="D89" i="2"/>
  <c r="I102" i="2"/>
  <c r="I105" i="2"/>
  <c r="I97" i="2"/>
  <c r="I89" i="2"/>
  <c r="I100" i="2"/>
  <c r="I92" i="2"/>
  <c r="I107" i="2"/>
  <c r="I103" i="2"/>
  <c r="I95" i="2"/>
  <c r="I106" i="2"/>
  <c r="I98" i="2"/>
  <c r="I101" i="2"/>
  <c r="I93" i="2"/>
  <c r="I96" i="2"/>
  <c r="I88" i="2"/>
  <c r="I87" i="2"/>
  <c r="F101" i="2"/>
  <c r="F93" i="2"/>
  <c r="F98" i="2"/>
  <c r="F88" i="2"/>
  <c r="F106" i="2"/>
  <c r="F107" i="2"/>
  <c r="F102" i="2"/>
  <c r="F105" i="2"/>
  <c r="F97" i="2"/>
  <c r="F89" i="2"/>
  <c r="F100" i="2"/>
  <c r="F92" i="2"/>
  <c r="F95" i="2"/>
  <c r="L95" i="2"/>
  <c r="L87" i="2"/>
  <c r="L100" i="2"/>
  <c r="L106" i="2"/>
  <c r="L98" i="2"/>
  <c r="L101" i="2"/>
  <c r="L93" i="2"/>
  <c r="L88" i="2"/>
  <c r="L107" i="2"/>
  <c r="L102" i="2"/>
  <c r="L105" i="2"/>
  <c r="L97" i="2"/>
  <c r="L89" i="2"/>
  <c r="L92" i="2"/>
  <c r="C100" i="2"/>
  <c r="C92" i="2"/>
  <c r="C95" i="2"/>
  <c r="C106" i="2"/>
  <c r="C98" i="2"/>
  <c r="C97" i="2"/>
  <c r="C101" i="2"/>
  <c r="C93" i="2"/>
  <c r="C89" i="2"/>
  <c r="C88" i="2"/>
  <c r="C107" i="2"/>
  <c r="C91" i="2"/>
  <c r="C105" i="2"/>
  <c r="C102" i="2"/>
  <c r="Y81" i="2"/>
  <c r="S5" i="1"/>
  <c r="S7" i="1"/>
  <c r="S9" i="1"/>
  <c r="S18" i="1"/>
  <c r="S22" i="1"/>
  <c r="S12" i="1"/>
  <c r="S17" i="1"/>
  <c r="S16" i="1"/>
  <c r="S6" i="1"/>
  <c r="S26" i="1" s="1"/>
  <c r="S11" i="1"/>
  <c r="S24" i="1"/>
  <c r="S20" i="1"/>
  <c r="S19" i="1"/>
  <c r="S8" i="1"/>
  <c r="S14" i="1"/>
  <c r="S10" i="1"/>
  <c r="S23" i="1"/>
  <c r="S25" i="1"/>
  <c r="S15" i="1"/>
  <c r="S21" i="1"/>
  <c r="E94" i="2" l="1"/>
  <c r="L96" i="2"/>
  <c r="F96" i="2"/>
  <c r="I104" i="2"/>
  <c r="V99" i="2"/>
  <c r="U99" i="2"/>
  <c r="G99" i="2"/>
  <c r="O103" i="2"/>
  <c r="N104" i="2"/>
  <c r="P91" i="2"/>
  <c r="S91" i="2"/>
  <c r="W96" i="2"/>
  <c r="C99" i="2"/>
  <c r="O104" i="2"/>
  <c r="T99" i="2"/>
  <c r="L104" i="2"/>
  <c r="L103" i="2"/>
  <c r="F94" i="2"/>
  <c r="F104" i="2"/>
  <c r="N103" i="2"/>
  <c r="N94" i="2"/>
  <c r="P99" i="2"/>
  <c r="S99" i="2"/>
  <c r="E91" i="2"/>
  <c r="Y91" i="2" s="1"/>
  <c r="R96" i="2"/>
  <c r="R103" i="2"/>
  <c r="W94" i="2"/>
  <c r="W104" i="2"/>
  <c r="M96" i="2"/>
  <c r="I91" i="2"/>
  <c r="D96" i="2"/>
  <c r="O91" i="2"/>
  <c r="K96" i="2"/>
  <c r="E99" i="2"/>
  <c r="R104" i="2"/>
  <c r="W103" i="2"/>
  <c r="J91" i="2"/>
  <c r="J94" i="2"/>
  <c r="M104" i="2"/>
  <c r="T96" i="2"/>
  <c r="T103" i="2"/>
  <c r="D99" i="2"/>
  <c r="H99" i="2"/>
  <c r="J104" i="2"/>
  <c r="C96" i="2"/>
  <c r="C94" i="2"/>
  <c r="C104" i="2"/>
  <c r="Y104" i="2" s="1"/>
  <c r="C103" i="2"/>
  <c r="Y103" i="2" s="1"/>
  <c r="F103" i="2"/>
  <c r="F91" i="2"/>
  <c r="I99" i="2"/>
  <c r="D104" i="2"/>
  <c r="D103" i="2"/>
  <c r="V96" i="2"/>
  <c r="U96" i="2"/>
  <c r="G96" i="2"/>
  <c r="Y96" i="2" s="1"/>
  <c r="O99" i="2"/>
  <c r="N91" i="2"/>
  <c r="K104" i="2"/>
  <c r="K103" i="2"/>
  <c r="S103" i="2"/>
  <c r="R94" i="2"/>
  <c r="W91" i="2"/>
  <c r="J99" i="2"/>
  <c r="M94" i="2"/>
  <c r="T104" i="2"/>
  <c r="Q99" i="2"/>
  <c r="Q94" i="2"/>
  <c r="I94" i="2"/>
  <c r="Q104" i="2"/>
  <c r="L91" i="2"/>
  <c r="F99" i="2"/>
  <c r="Y99" i="2" s="1"/>
  <c r="D94" i="2"/>
  <c r="V104" i="2"/>
  <c r="U104" i="2"/>
  <c r="G104" i="2"/>
  <c r="N99" i="2"/>
  <c r="K94" i="2"/>
  <c r="P96" i="2"/>
  <c r="P108" i="2" s="1"/>
  <c r="P55" i="2" s="1"/>
  <c r="S94" i="2"/>
  <c r="Y94" i="2" s="1"/>
  <c r="S96" i="2"/>
  <c r="H103" i="2"/>
  <c r="H94" i="2"/>
  <c r="E103" i="2"/>
  <c r="R91" i="2"/>
  <c r="W99" i="2"/>
  <c r="T94" i="2"/>
  <c r="T108" i="2" s="1"/>
  <c r="T55" i="2" s="1"/>
  <c r="Q91" i="2"/>
  <c r="M99" i="2"/>
  <c r="K99" i="2"/>
  <c r="P104" i="2"/>
  <c r="E104" i="2"/>
  <c r="L94" i="2"/>
  <c r="L99" i="2"/>
  <c r="V103" i="2"/>
  <c r="V94" i="2"/>
  <c r="U94" i="2"/>
  <c r="U103" i="2"/>
  <c r="G94" i="2"/>
  <c r="P103" i="2"/>
  <c r="M103" i="2"/>
  <c r="D87" i="2"/>
  <c r="U90" i="2"/>
  <c r="U108" i="2" s="1"/>
  <c r="U55" i="2" s="1"/>
  <c r="O87" i="2"/>
  <c r="O108" i="2" s="1"/>
  <c r="O55" i="2" s="1"/>
  <c r="E90" i="2"/>
  <c r="W87" i="2"/>
  <c r="V87" i="2"/>
  <c r="U87" i="2"/>
  <c r="O90" i="2"/>
  <c r="H87" i="2"/>
  <c r="W90" i="2"/>
  <c r="W108" i="2" s="1"/>
  <c r="W55" i="2" s="1"/>
  <c r="F87" i="2"/>
  <c r="N90" i="2"/>
  <c r="K87" i="2"/>
  <c r="K108" i="2" s="1"/>
  <c r="K55" i="2" s="1"/>
  <c r="P90" i="2"/>
  <c r="S90" i="2"/>
  <c r="M87" i="2"/>
  <c r="T87" i="2"/>
  <c r="L90" i="2"/>
  <c r="F90" i="2"/>
  <c r="D90" i="2"/>
  <c r="G87" i="2"/>
  <c r="R87" i="2"/>
  <c r="R108" i="2" s="1"/>
  <c r="R55" i="2" s="1"/>
  <c r="V90" i="2"/>
  <c r="G90" i="2"/>
  <c r="S87" i="2"/>
  <c r="M90" i="2"/>
  <c r="M108" i="2" s="1"/>
  <c r="M55" i="2" s="1"/>
  <c r="Q87" i="2"/>
  <c r="Q108" i="2" s="1"/>
  <c r="Q55" i="2" s="1"/>
  <c r="Q90" i="2"/>
  <c r="J90" i="2"/>
  <c r="T90" i="2"/>
  <c r="I90" i="2"/>
  <c r="N87" i="2"/>
  <c r="N108" i="2" s="1"/>
  <c r="N55" i="2" s="1"/>
  <c r="H90" i="2"/>
  <c r="E87" i="2"/>
  <c r="J87" i="2"/>
  <c r="J108" i="2" s="1"/>
  <c r="J55" i="2" s="1"/>
  <c r="C90" i="2"/>
  <c r="H108" i="2"/>
  <c r="H55" i="2" s="1"/>
  <c r="F108" i="2"/>
  <c r="F55" i="2" s="1"/>
  <c r="Y97" i="2"/>
  <c r="Y92" i="2"/>
  <c r="Y101" i="2"/>
  <c r="Y88" i="2"/>
  <c r="Y106" i="2"/>
  <c r="Y95" i="2"/>
  <c r="Y93" i="2"/>
  <c r="Y102" i="2"/>
  <c r="Y98" i="2"/>
  <c r="Y89" i="2"/>
  <c r="Y107" i="2"/>
  <c r="Y105" i="2"/>
  <c r="Y100" i="2"/>
  <c r="Y87" i="2" l="1"/>
  <c r="E108" i="2"/>
  <c r="E55" i="2" s="1"/>
  <c r="Y90" i="2"/>
  <c r="S108" i="2"/>
  <c r="S55" i="2" s="1"/>
  <c r="L108" i="2"/>
  <c r="L55" i="2" s="1"/>
  <c r="C108" i="2"/>
  <c r="C55" i="2" s="1"/>
  <c r="V108" i="2"/>
  <c r="V55" i="2" s="1"/>
  <c r="G108" i="2"/>
  <c r="G55" i="2" s="1"/>
  <c r="D108" i="2"/>
  <c r="D55" i="2" s="1"/>
  <c r="I108" i="2"/>
  <c r="I55" i="2" s="1"/>
  <c r="Y108" i="2" l="1"/>
</calcChain>
</file>

<file path=xl/sharedStrings.xml><?xml version="1.0" encoding="utf-8"?>
<sst xmlns="http://schemas.openxmlformats.org/spreadsheetml/2006/main" count="280" uniqueCount="56">
  <si>
    <t>3+</t>
  </si>
  <si>
    <t>2+</t>
  </si>
  <si>
    <t>Auto ownership</t>
  </si>
  <si>
    <t>Family size</t>
  </si>
  <si>
    <t>Zone 1</t>
  </si>
  <si>
    <t>Zone 2</t>
  </si>
  <si>
    <t>Zone 3</t>
  </si>
  <si>
    <t>Zone 4</t>
  </si>
  <si>
    <t>Zone 5</t>
  </si>
  <si>
    <t>Zone 6</t>
  </si>
  <si>
    <t>Zone 7</t>
  </si>
  <si>
    <t>Zone 8</t>
  </si>
  <si>
    <t>Zone 9</t>
  </si>
  <si>
    <t>Zone 10</t>
  </si>
  <si>
    <t>Zone 11</t>
  </si>
  <si>
    <t>Zone 12</t>
  </si>
  <si>
    <t>Zone 13</t>
  </si>
  <si>
    <t>Zone 14</t>
  </si>
  <si>
    <t>Zone 15</t>
  </si>
  <si>
    <t>Zone 16</t>
  </si>
  <si>
    <t>Zone 17</t>
  </si>
  <si>
    <t>Zone 18</t>
  </si>
  <si>
    <t>Zone 19</t>
  </si>
  <si>
    <t>Zone 20</t>
  </si>
  <si>
    <t>Zone 21</t>
  </si>
  <si>
    <t>Households (HH) per group</t>
  </si>
  <si>
    <t>Total</t>
  </si>
  <si>
    <t>Households</t>
  </si>
  <si>
    <t>Retail employees</t>
  </si>
  <si>
    <t>Non-retail employees</t>
  </si>
  <si>
    <t>HBO Trip Attractions</t>
  </si>
  <si>
    <t>HBO Trip Productions</t>
  </si>
  <si>
    <t>Special Trip Attractions</t>
  </si>
  <si>
    <t>Total Trip Attractions</t>
  </si>
  <si>
    <t xml:space="preserve">Sum total: </t>
  </si>
  <si>
    <t>Balanced attractions</t>
  </si>
  <si>
    <t>Interzonal Travel Times</t>
  </si>
  <si>
    <t>Interzonal Friction Factors</t>
  </si>
  <si>
    <t>Travel Time</t>
  </si>
  <si>
    <t>HBW Factor</t>
  </si>
  <si>
    <t>HBO Factor</t>
  </si>
  <si>
    <t>NHB Factor</t>
  </si>
  <si>
    <t>Friction factor as a function of time</t>
  </si>
  <si>
    <t>Aj</t>
  </si>
  <si>
    <t>ΣAjFij</t>
  </si>
  <si>
    <t>ΣP</t>
  </si>
  <si>
    <t>ΣA</t>
  </si>
  <si>
    <t>Totals</t>
  </si>
  <si>
    <t>Target A</t>
  </si>
  <si>
    <t>Target P</t>
  </si>
  <si>
    <t>Aj (1)</t>
  </si>
  <si>
    <t>Error</t>
  </si>
  <si>
    <t>Aj (2)</t>
  </si>
  <si>
    <t>Trip Distribution - Gravity Model</t>
  </si>
  <si>
    <t>Trip Distribution - after first balancing</t>
  </si>
  <si>
    <t>Trip Distribution - after second balancing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</si>
</sst>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  <numFmt numFmtId="168" formatCode="0.0%"/>
  </numFmts>
  <fonts count="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Garamond"/>
      <family val="1"/>
    </font>
    <font>
      <b/>
      <sz val="11"/>
      <color theme="1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vertical="center" wrapText="1"/>
    </xf>
    <xf numFmtId="166" fontId="3" fillId="0" borderId="1" xfId="0" applyNumberFormat="1" applyFont="1" applyBorder="1" applyAlignment="1">
      <alignment vertical="center" wrapText="1"/>
    </xf>
    <xf numFmtId="165" fontId="3" fillId="0" borderId="1" xfId="0" applyNumberFormat="1" applyFont="1" applyBorder="1"/>
    <xf numFmtId="0" fontId="4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166" fontId="3" fillId="0" borderId="0" xfId="0" applyNumberFormat="1" applyFont="1"/>
    <xf numFmtId="166" fontId="3" fillId="0" borderId="1" xfId="1" applyNumberFormat="1" applyFont="1" applyBorder="1"/>
    <xf numFmtId="166" fontId="3" fillId="0" borderId="1" xfId="1" applyNumberFormat="1" applyFont="1" applyBorder="1" applyAlignment="1">
      <alignment horizontal="center"/>
    </xf>
    <xf numFmtId="166" fontId="3" fillId="0" borderId="1" xfId="0" applyNumberFormat="1" applyFont="1" applyBorder="1"/>
    <xf numFmtId="166" fontId="3" fillId="2" borderId="1" xfId="0" applyNumberFormat="1" applyFont="1" applyFill="1" applyBorder="1" applyAlignment="1">
      <alignment vertical="center" wrapText="1"/>
    </xf>
    <xf numFmtId="165" fontId="3" fillId="2" borderId="1" xfId="0" applyNumberFormat="1" applyFont="1" applyFill="1" applyBorder="1"/>
    <xf numFmtId="0" fontId="4" fillId="0" borderId="0" xfId="0" applyFont="1" applyAlignment="1">
      <alignment horizontal="center"/>
    </xf>
    <xf numFmtId="166" fontId="3" fillId="0" borderId="0" xfId="1" applyNumberFormat="1" applyFont="1" applyBorder="1"/>
    <xf numFmtId="0" fontId="3" fillId="0" borderId="0" xfId="0" applyFont="1" applyAlignment="1">
      <alignment horizontal="center"/>
    </xf>
    <xf numFmtId="166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/>
    <xf numFmtId="166" fontId="3" fillId="3" borderId="1" xfId="0" applyNumberFormat="1" applyFont="1" applyFill="1" applyBorder="1" applyAlignment="1">
      <alignment vertical="center" wrapText="1"/>
    </xf>
    <xf numFmtId="165" fontId="3" fillId="3" borderId="1" xfId="0" applyNumberFormat="1" applyFont="1" applyFill="1" applyBorder="1"/>
    <xf numFmtId="167" fontId="4" fillId="0" borderId="1" xfId="0" applyNumberFormat="1" applyFont="1" applyBorder="1"/>
    <xf numFmtId="166" fontId="3" fillId="0" borderId="1" xfId="1" applyNumberFormat="1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66" fontId="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/>
    </xf>
    <xf numFmtId="168" fontId="3" fillId="2" borderId="1" xfId="2" applyNumberFormat="1" applyFont="1" applyFill="1" applyBorder="1" applyAlignment="1">
      <alignment horizontal="right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7E087-C5BD-4A90-B883-56F7DEE33827}">
  <dimension ref="B2:S26"/>
  <sheetViews>
    <sheetView zoomScale="85" zoomScaleNormal="85" workbookViewId="0">
      <selection activeCell="H30" sqref="H30"/>
    </sheetView>
  </sheetViews>
  <sheetFormatPr defaultColWidth="9.09765625" defaultRowHeight="14.4"/>
  <cols>
    <col min="1" max="1" width="9.09765625" style="1"/>
    <col min="2" max="2" width="11.8984375" style="1" customWidth="1"/>
    <col min="3" max="8" width="9.09765625" style="1"/>
    <col min="9" max="9" width="9.69921875" style="1" customWidth="1"/>
    <col min="10" max="10" width="10.09765625" style="1" customWidth="1"/>
    <col min="11" max="11" width="10" style="1" customWidth="1"/>
    <col min="12" max="12" width="12.69921875" style="1" customWidth="1"/>
    <col min="13" max="13" width="12" style="1" customWidth="1"/>
    <col min="14" max="19" width="12.3984375" style="1" customWidth="1"/>
    <col min="20" max="16384" width="9.09765625" style="1"/>
  </cols>
  <sheetData>
    <row r="2" spans="2:19" s="2" customFormat="1">
      <c r="B2" s="3"/>
      <c r="C2" s="36" t="s">
        <v>25</v>
      </c>
      <c r="D2" s="36"/>
      <c r="E2" s="36"/>
      <c r="F2" s="36"/>
      <c r="G2" s="36"/>
      <c r="H2" s="36"/>
      <c r="I2" s="36"/>
      <c r="J2" s="36"/>
      <c r="K2" s="36"/>
      <c r="L2" s="36" t="s">
        <v>26</v>
      </c>
      <c r="M2" s="36"/>
      <c r="N2" s="36"/>
      <c r="O2" s="36"/>
      <c r="P2" s="36"/>
      <c r="Q2" s="36"/>
      <c r="R2" s="36"/>
      <c r="S2" s="36"/>
    </row>
    <row r="3" spans="2:19" s="2" customFormat="1">
      <c r="B3" s="3" t="s">
        <v>3</v>
      </c>
      <c r="C3" s="36">
        <v>1</v>
      </c>
      <c r="D3" s="36"/>
      <c r="E3" s="36"/>
      <c r="F3" s="36">
        <v>2</v>
      </c>
      <c r="G3" s="36"/>
      <c r="H3" s="36"/>
      <c r="I3" s="36" t="s">
        <v>0</v>
      </c>
      <c r="J3" s="36"/>
      <c r="K3" s="36"/>
      <c r="L3" s="35" t="s">
        <v>27</v>
      </c>
      <c r="M3" s="35" t="s">
        <v>28</v>
      </c>
      <c r="N3" s="35" t="s">
        <v>29</v>
      </c>
      <c r="O3" s="35" t="s">
        <v>31</v>
      </c>
      <c r="P3" s="35" t="s">
        <v>30</v>
      </c>
      <c r="Q3" s="35" t="s">
        <v>32</v>
      </c>
      <c r="R3" s="35" t="s">
        <v>33</v>
      </c>
      <c r="S3" s="36" t="s">
        <v>35</v>
      </c>
    </row>
    <row r="4" spans="2:19" s="2" customFormat="1" ht="28.8">
      <c r="B4" s="3" t="s">
        <v>2</v>
      </c>
      <c r="C4" s="3">
        <v>0</v>
      </c>
      <c r="D4" s="3">
        <v>1</v>
      </c>
      <c r="E4" s="3" t="s">
        <v>1</v>
      </c>
      <c r="F4" s="3">
        <v>0</v>
      </c>
      <c r="G4" s="3">
        <v>1</v>
      </c>
      <c r="H4" s="3" t="s">
        <v>1</v>
      </c>
      <c r="I4" s="3">
        <v>0</v>
      </c>
      <c r="J4" s="3">
        <v>1</v>
      </c>
      <c r="K4" s="3" t="s">
        <v>1</v>
      </c>
      <c r="L4" s="36"/>
      <c r="M4" s="36"/>
      <c r="N4" s="36"/>
      <c r="O4" s="36"/>
      <c r="P4" s="36"/>
      <c r="Q4" s="36"/>
      <c r="R4" s="36"/>
      <c r="S4" s="36"/>
    </row>
    <row r="5" spans="2:19">
      <c r="B5" s="4" t="s">
        <v>4</v>
      </c>
      <c r="C5" s="5">
        <v>120</v>
      </c>
      <c r="D5" s="5">
        <v>180</v>
      </c>
      <c r="E5" s="5">
        <v>20</v>
      </c>
      <c r="F5" s="5">
        <v>100</v>
      </c>
      <c r="G5" s="5">
        <v>335</v>
      </c>
      <c r="H5" s="5">
        <v>60</v>
      </c>
      <c r="I5" s="5">
        <v>5</v>
      </c>
      <c r="J5" s="5">
        <v>95</v>
      </c>
      <c r="K5" s="5">
        <v>125</v>
      </c>
      <c r="L5" s="6">
        <f t="shared" ref="L5:L25" si="0">SUM(C5:K5)</f>
        <v>1040</v>
      </c>
      <c r="M5" s="6">
        <v>1005</v>
      </c>
      <c r="N5" s="6">
        <v>5050</v>
      </c>
      <c r="O5" s="17">
        <f>(1.9*C5 + 1.8*D5 + 1.6*E5) + (3*F5 + 3.5*G5 + 3.4*H5) + (3.5*I5 + 4.8*J5 + 5.3*K5)</f>
        <v>3396.5</v>
      </c>
      <c r="P5" s="7">
        <f>0.4*L5 + 1.8*M5 + 2.3*N5</f>
        <v>13840</v>
      </c>
      <c r="Q5" s="7"/>
      <c r="R5" s="17">
        <f>P5+Q5</f>
        <v>13840</v>
      </c>
      <c r="S5" s="27">
        <f>($O$26/$R$26)*R5</f>
        <v>13035.405816318738</v>
      </c>
    </row>
    <row r="6" spans="2:19">
      <c r="B6" s="4" t="s">
        <v>5</v>
      </c>
      <c r="C6" s="5">
        <v>100</v>
      </c>
      <c r="D6" s="5">
        <v>75</v>
      </c>
      <c r="E6" s="5">
        <v>5</v>
      </c>
      <c r="F6" s="5">
        <v>65</v>
      </c>
      <c r="G6" s="5">
        <v>75</v>
      </c>
      <c r="H6" s="5">
        <v>100</v>
      </c>
      <c r="I6" s="5">
        <v>15</v>
      </c>
      <c r="J6" s="5">
        <v>100</v>
      </c>
      <c r="K6" s="5">
        <v>130</v>
      </c>
      <c r="L6" s="6">
        <f t="shared" si="0"/>
        <v>665</v>
      </c>
      <c r="M6" s="6">
        <v>665</v>
      </c>
      <c r="N6" s="6">
        <v>1500</v>
      </c>
      <c r="O6" s="17">
        <f t="shared" ref="O6:O25" si="1">(1.9*C6 + 1.8*D6 + 1.6*E6) + (3*F6 + 3.5*G6 + 3.4*H6) + (3.5*I6 + 4.8*J6 + 5.3*K6)</f>
        <v>2352</v>
      </c>
      <c r="P6" s="7">
        <f t="shared" ref="P6:P25" si="2">0.4*L6 + 1.8*M6 + 2.3*N6</f>
        <v>4913</v>
      </c>
      <c r="Q6" s="7"/>
      <c r="R6" s="17">
        <f t="shared" ref="R6:R25" si="3">P6+Q6</f>
        <v>4913</v>
      </c>
      <c r="S6" s="27">
        <f t="shared" ref="S6:S25" si="4">($O$26/$R$26)*R6</f>
        <v>4627.3806918767314</v>
      </c>
    </row>
    <row r="7" spans="2:19">
      <c r="B7" s="4" t="s">
        <v>6</v>
      </c>
      <c r="C7" s="5">
        <v>130</v>
      </c>
      <c r="D7" s="5">
        <v>155</v>
      </c>
      <c r="E7" s="5">
        <v>105</v>
      </c>
      <c r="F7" s="5">
        <v>35</v>
      </c>
      <c r="G7" s="5">
        <v>140</v>
      </c>
      <c r="H7" s="5">
        <v>200</v>
      </c>
      <c r="I7" s="5">
        <v>15</v>
      </c>
      <c r="J7" s="5">
        <v>185</v>
      </c>
      <c r="K7" s="5">
        <v>235</v>
      </c>
      <c r="L7" s="6">
        <f t="shared" si="0"/>
        <v>1200</v>
      </c>
      <c r="M7" s="6">
        <v>750</v>
      </c>
      <c r="N7" s="6">
        <v>1850</v>
      </c>
      <c r="O7" s="17">
        <f t="shared" si="1"/>
        <v>4155</v>
      </c>
      <c r="P7" s="7">
        <f t="shared" si="2"/>
        <v>6085</v>
      </c>
      <c r="Q7" s="7"/>
      <c r="R7" s="17">
        <f t="shared" si="3"/>
        <v>6085</v>
      </c>
      <c r="S7" s="27">
        <f t="shared" si="4"/>
        <v>5731.2459821025668</v>
      </c>
    </row>
    <row r="8" spans="2:19">
      <c r="B8" s="4" t="s">
        <v>7</v>
      </c>
      <c r="C8" s="5">
        <v>85</v>
      </c>
      <c r="D8" s="5">
        <v>210</v>
      </c>
      <c r="E8" s="5">
        <v>25</v>
      </c>
      <c r="F8" s="5">
        <v>75</v>
      </c>
      <c r="G8" s="5">
        <v>150</v>
      </c>
      <c r="H8" s="5">
        <v>240</v>
      </c>
      <c r="I8" s="5">
        <v>55</v>
      </c>
      <c r="J8" s="5">
        <v>100</v>
      </c>
      <c r="K8" s="5">
        <v>390</v>
      </c>
      <c r="L8" s="6">
        <f t="shared" si="0"/>
        <v>1330</v>
      </c>
      <c r="M8" s="6">
        <v>180</v>
      </c>
      <c r="N8" s="6">
        <v>2465</v>
      </c>
      <c r="O8" s="17">
        <f t="shared" si="1"/>
        <v>4885</v>
      </c>
      <c r="P8" s="7">
        <f t="shared" si="2"/>
        <v>6525.5</v>
      </c>
      <c r="Q8" s="7"/>
      <c r="R8" s="17">
        <f t="shared" si="3"/>
        <v>6525.5</v>
      </c>
      <c r="S8" s="27">
        <f t="shared" si="4"/>
        <v>6146.1373305193592</v>
      </c>
    </row>
    <row r="9" spans="2:19">
      <c r="B9" s="4" t="s">
        <v>8</v>
      </c>
      <c r="C9" s="5">
        <v>20</v>
      </c>
      <c r="D9" s="5">
        <v>135</v>
      </c>
      <c r="E9" s="5">
        <v>10</v>
      </c>
      <c r="F9" s="5">
        <v>15</v>
      </c>
      <c r="G9" s="5">
        <v>80</v>
      </c>
      <c r="H9" s="5">
        <v>110</v>
      </c>
      <c r="I9" s="5">
        <v>100</v>
      </c>
      <c r="J9" s="5">
        <v>90</v>
      </c>
      <c r="K9" s="5">
        <v>125</v>
      </c>
      <c r="L9" s="6">
        <f t="shared" si="0"/>
        <v>685</v>
      </c>
      <c r="M9" s="6">
        <v>205</v>
      </c>
      <c r="N9" s="6">
        <v>955</v>
      </c>
      <c r="O9" s="17">
        <f t="shared" si="1"/>
        <v>2440.5</v>
      </c>
      <c r="P9" s="7">
        <f t="shared" si="2"/>
        <v>2839.5</v>
      </c>
      <c r="Q9" s="7"/>
      <c r="R9" s="17">
        <f t="shared" si="3"/>
        <v>2839.5</v>
      </c>
      <c r="S9" s="27">
        <f t="shared" si="4"/>
        <v>2674.4244808841804</v>
      </c>
    </row>
    <row r="10" spans="2:19">
      <c r="B10" s="4" t="s">
        <v>9</v>
      </c>
      <c r="C10" s="5">
        <v>80</v>
      </c>
      <c r="D10" s="5">
        <v>310</v>
      </c>
      <c r="E10" s="5">
        <v>40</v>
      </c>
      <c r="F10" s="5">
        <v>70</v>
      </c>
      <c r="G10" s="5">
        <v>190</v>
      </c>
      <c r="H10" s="5">
        <v>320</v>
      </c>
      <c r="I10" s="5">
        <v>20</v>
      </c>
      <c r="J10" s="5">
        <v>100</v>
      </c>
      <c r="K10" s="5">
        <v>480</v>
      </c>
      <c r="L10" s="6">
        <f t="shared" si="0"/>
        <v>1610</v>
      </c>
      <c r="M10" s="6">
        <v>350</v>
      </c>
      <c r="N10" s="6">
        <v>1100</v>
      </c>
      <c r="O10" s="17">
        <f t="shared" si="1"/>
        <v>5831</v>
      </c>
      <c r="P10" s="7">
        <f t="shared" si="2"/>
        <v>3804</v>
      </c>
      <c r="Q10" s="7">
        <f>1.8*340</f>
        <v>612</v>
      </c>
      <c r="R10" s="17">
        <f t="shared" si="3"/>
        <v>4416</v>
      </c>
      <c r="S10" s="27">
        <f t="shared" si="4"/>
        <v>4159.2739945710655</v>
      </c>
    </row>
    <row r="11" spans="2:19">
      <c r="B11" s="4" t="s">
        <v>10</v>
      </c>
      <c r="C11" s="5">
        <v>20</v>
      </c>
      <c r="D11" s="5">
        <v>40</v>
      </c>
      <c r="E11" s="5">
        <v>5</v>
      </c>
      <c r="F11" s="5">
        <v>15</v>
      </c>
      <c r="G11" s="5">
        <v>30</v>
      </c>
      <c r="H11" s="5">
        <v>65</v>
      </c>
      <c r="I11" s="5">
        <v>15</v>
      </c>
      <c r="J11" s="5">
        <v>75</v>
      </c>
      <c r="K11" s="5">
        <v>110</v>
      </c>
      <c r="L11" s="6">
        <f t="shared" si="0"/>
        <v>375</v>
      </c>
      <c r="M11" s="6">
        <v>480</v>
      </c>
      <c r="N11" s="6">
        <v>1260</v>
      </c>
      <c r="O11" s="17">
        <f t="shared" si="1"/>
        <v>1484.5</v>
      </c>
      <c r="P11" s="7">
        <f t="shared" si="2"/>
        <v>3912</v>
      </c>
      <c r="Q11" s="7"/>
      <c r="R11" s="17">
        <f t="shared" si="3"/>
        <v>3912</v>
      </c>
      <c r="S11" s="27">
        <f t="shared" si="4"/>
        <v>3684.5742451906722</v>
      </c>
    </row>
    <row r="12" spans="2:19">
      <c r="B12" s="4" t="s">
        <v>11</v>
      </c>
      <c r="C12" s="5">
        <v>5</v>
      </c>
      <c r="D12" s="5">
        <v>5</v>
      </c>
      <c r="E12" s="5">
        <v>10</v>
      </c>
      <c r="F12" s="5">
        <v>10</v>
      </c>
      <c r="G12" s="5">
        <v>15</v>
      </c>
      <c r="H12" s="5">
        <v>5</v>
      </c>
      <c r="I12" s="5">
        <v>10</v>
      </c>
      <c r="J12" s="5">
        <v>5</v>
      </c>
      <c r="K12" s="5">
        <v>5</v>
      </c>
      <c r="L12" s="6">
        <f t="shared" si="0"/>
        <v>70</v>
      </c>
      <c r="M12" s="6">
        <v>75</v>
      </c>
      <c r="N12" s="6">
        <v>410</v>
      </c>
      <c r="O12" s="17">
        <f t="shared" si="1"/>
        <v>219.5</v>
      </c>
      <c r="P12" s="7">
        <f t="shared" si="2"/>
        <v>1106</v>
      </c>
      <c r="Q12" s="7">
        <f>0.3*395</f>
        <v>118.5</v>
      </c>
      <c r="R12" s="17">
        <f t="shared" si="3"/>
        <v>1224.5</v>
      </c>
      <c r="S12" s="27">
        <f t="shared" si="4"/>
        <v>1153.3131807862931</v>
      </c>
    </row>
    <row r="13" spans="2:19">
      <c r="B13" s="4" t="s">
        <v>12</v>
      </c>
      <c r="C13" s="5">
        <v>20</v>
      </c>
      <c r="D13" s="5">
        <v>210</v>
      </c>
      <c r="E13" s="5">
        <v>15</v>
      </c>
      <c r="F13" s="5">
        <v>20</v>
      </c>
      <c r="G13" s="5">
        <v>50</v>
      </c>
      <c r="H13" s="5">
        <v>155</v>
      </c>
      <c r="I13" s="5">
        <v>10</v>
      </c>
      <c r="J13" s="5">
        <v>70</v>
      </c>
      <c r="K13" s="5">
        <v>250</v>
      </c>
      <c r="L13" s="6">
        <f t="shared" si="0"/>
        <v>800</v>
      </c>
      <c r="M13" s="6">
        <v>105</v>
      </c>
      <c r="N13" s="6">
        <v>350</v>
      </c>
      <c r="O13" s="17">
        <f t="shared" si="1"/>
        <v>2898</v>
      </c>
      <c r="P13" s="7">
        <f t="shared" si="2"/>
        <v>1314</v>
      </c>
      <c r="Q13" s="7"/>
      <c r="R13" s="17">
        <f t="shared" si="3"/>
        <v>1314</v>
      </c>
      <c r="S13" s="27">
        <f t="shared" si="4"/>
        <v>1237.610060884597</v>
      </c>
    </row>
    <row r="14" spans="2:19">
      <c r="B14" s="4" t="s">
        <v>13</v>
      </c>
      <c r="C14" s="5">
        <v>75</v>
      </c>
      <c r="D14" s="5">
        <v>95</v>
      </c>
      <c r="E14" s="5">
        <v>5</v>
      </c>
      <c r="F14" s="5">
        <v>25</v>
      </c>
      <c r="G14" s="5">
        <v>60</v>
      </c>
      <c r="H14" s="5">
        <v>115</v>
      </c>
      <c r="I14" s="5">
        <v>5</v>
      </c>
      <c r="J14" s="5">
        <v>90</v>
      </c>
      <c r="K14" s="5">
        <v>375</v>
      </c>
      <c r="L14" s="6">
        <f t="shared" si="0"/>
        <v>845</v>
      </c>
      <c r="M14" s="6">
        <v>130</v>
      </c>
      <c r="N14" s="6">
        <v>400</v>
      </c>
      <c r="O14" s="17">
        <f t="shared" si="1"/>
        <v>3434.5</v>
      </c>
      <c r="P14" s="7">
        <f t="shared" si="2"/>
        <v>1492</v>
      </c>
      <c r="Q14" s="7"/>
      <c r="R14" s="17">
        <f t="shared" si="3"/>
        <v>1492</v>
      </c>
      <c r="S14" s="27">
        <f t="shared" si="4"/>
        <v>1405.261956499101</v>
      </c>
    </row>
    <row r="15" spans="2:19">
      <c r="B15" s="4" t="s">
        <v>14</v>
      </c>
      <c r="C15" s="5">
        <v>70</v>
      </c>
      <c r="D15" s="5">
        <v>135</v>
      </c>
      <c r="E15" s="5">
        <v>15</v>
      </c>
      <c r="F15" s="5">
        <v>35</v>
      </c>
      <c r="G15" s="5">
        <v>70</v>
      </c>
      <c r="H15" s="5">
        <v>170</v>
      </c>
      <c r="I15" s="5">
        <v>10</v>
      </c>
      <c r="J15" s="5">
        <v>40</v>
      </c>
      <c r="K15" s="5">
        <v>215</v>
      </c>
      <c r="L15" s="6">
        <f t="shared" si="0"/>
        <v>760</v>
      </c>
      <c r="M15" s="6">
        <v>75</v>
      </c>
      <c r="N15" s="6">
        <v>220</v>
      </c>
      <c r="O15" s="17">
        <f t="shared" si="1"/>
        <v>2694.5</v>
      </c>
      <c r="P15" s="7">
        <f t="shared" si="2"/>
        <v>945</v>
      </c>
      <c r="Q15" s="7"/>
      <c r="R15" s="17">
        <f t="shared" si="3"/>
        <v>945</v>
      </c>
      <c r="S15" s="27">
        <f t="shared" si="4"/>
        <v>890.06203008823752</v>
      </c>
    </row>
    <row r="16" spans="2:19">
      <c r="B16" s="4" t="s">
        <v>15</v>
      </c>
      <c r="C16" s="5">
        <v>50</v>
      </c>
      <c r="D16" s="5">
        <v>260</v>
      </c>
      <c r="E16" s="5">
        <v>35</v>
      </c>
      <c r="F16" s="5">
        <v>40</v>
      </c>
      <c r="G16" s="5">
        <v>170</v>
      </c>
      <c r="H16" s="5">
        <v>420</v>
      </c>
      <c r="I16" s="5">
        <v>25</v>
      </c>
      <c r="J16" s="5">
        <v>75</v>
      </c>
      <c r="K16" s="5">
        <v>330</v>
      </c>
      <c r="L16" s="6">
        <f t="shared" si="0"/>
        <v>1405</v>
      </c>
      <c r="M16" s="6">
        <v>440</v>
      </c>
      <c r="N16" s="6">
        <v>850</v>
      </c>
      <c r="O16" s="17">
        <f t="shared" si="1"/>
        <v>4958.5</v>
      </c>
      <c r="P16" s="7">
        <f t="shared" si="2"/>
        <v>3309</v>
      </c>
      <c r="Q16" s="7"/>
      <c r="R16" s="17">
        <f t="shared" si="3"/>
        <v>3309</v>
      </c>
      <c r="S16" s="27">
        <f t="shared" si="4"/>
        <v>3116.6299021819873</v>
      </c>
    </row>
    <row r="17" spans="2:19">
      <c r="B17" s="4" t="s">
        <v>16</v>
      </c>
      <c r="C17" s="5">
        <v>30</v>
      </c>
      <c r="D17" s="5">
        <v>290</v>
      </c>
      <c r="E17" s="5">
        <v>20</v>
      </c>
      <c r="F17" s="5">
        <v>40</v>
      </c>
      <c r="G17" s="5">
        <v>250</v>
      </c>
      <c r="H17" s="5">
        <v>325</v>
      </c>
      <c r="I17" s="5">
        <v>10</v>
      </c>
      <c r="J17" s="5">
        <v>60</v>
      </c>
      <c r="K17" s="5">
        <v>210</v>
      </c>
      <c r="L17" s="6">
        <f t="shared" si="0"/>
        <v>1235</v>
      </c>
      <c r="M17" s="6">
        <v>160</v>
      </c>
      <c r="N17" s="6">
        <v>230</v>
      </c>
      <c r="O17" s="17">
        <f t="shared" si="1"/>
        <v>4147</v>
      </c>
      <c r="P17" s="7">
        <f t="shared" si="2"/>
        <v>1311</v>
      </c>
      <c r="Q17" s="7"/>
      <c r="R17" s="17">
        <f t="shared" si="3"/>
        <v>1311</v>
      </c>
      <c r="S17" s="27">
        <f t="shared" si="4"/>
        <v>1234.7844671382852</v>
      </c>
    </row>
    <row r="18" spans="2:19">
      <c r="B18" s="4" t="s">
        <v>17</v>
      </c>
      <c r="C18" s="5">
        <v>95</v>
      </c>
      <c r="D18" s="5">
        <v>165</v>
      </c>
      <c r="E18" s="5">
        <v>45</v>
      </c>
      <c r="F18" s="5">
        <v>25</v>
      </c>
      <c r="G18" s="5">
        <v>135</v>
      </c>
      <c r="H18" s="5">
        <v>260</v>
      </c>
      <c r="I18" s="5">
        <v>100</v>
      </c>
      <c r="J18" s="5">
        <v>120</v>
      </c>
      <c r="K18" s="5">
        <v>330</v>
      </c>
      <c r="L18" s="6">
        <f t="shared" si="0"/>
        <v>1275</v>
      </c>
      <c r="M18" s="6">
        <v>250</v>
      </c>
      <c r="N18" s="6">
        <v>300</v>
      </c>
      <c r="O18" s="17">
        <f t="shared" si="1"/>
        <v>4656</v>
      </c>
      <c r="P18" s="7">
        <f t="shared" si="2"/>
        <v>1650</v>
      </c>
      <c r="Q18" s="7"/>
      <c r="R18" s="17">
        <f t="shared" si="3"/>
        <v>1650</v>
      </c>
      <c r="S18" s="27">
        <f t="shared" si="4"/>
        <v>1554.0765604715259</v>
      </c>
    </row>
    <row r="19" spans="2:19">
      <c r="B19" s="4" t="s">
        <v>18</v>
      </c>
      <c r="C19" s="5">
        <v>30</v>
      </c>
      <c r="D19" s="5">
        <v>110</v>
      </c>
      <c r="E19" s="5">
        <v>15</v>
      </c>
      <c r="F19" s="5">
        <v>10</v>
      </c>
      <c r="G19" s="5">
        <v>75</v>
      </c>
      <c r="H19" s="5">
        <v>170</v>
      </c>
      <c r="I19" s="5">
        <v>20</v>
      </c>
      <c r="J19" s="5">
        <v>120</v>
      </c>
      <c r="K19" s="5">
        <v>205</v>
      </c>
      <c r="L19" s="6">
        <f t="shared" si="0"/>
        <v>755</v>
      </c>
      <c r="M19" s="6">
        <v>170</v>
      </c>
      <c r="N19" s="6">
        <v>285</v>
      </c>
      <c r="O19" s="17">
        <f t="shared" si="1"/>
        <v>2882</v>
      </c>
      <c r="P19" s="7">
        <f t="shared" si="2"/>
        <v>1263.5</v>
      </c>
      <c r="Q19" s="7"/>
      <c r="R19" s="17">
        <f t="shared" si="3"/>
        <v>1263.5</v>
      </c>
      <c r="S19" s="27">
        <f t="shared" si="4"/>
        <v>1190.0458994883472</v>
      </c>
    </row>
    <row r="20" spans="2:19">
      <c r="B20" s="4" t="s">
        <v>19</v>
      </c>
      <c r="C20" s="5">
        <v>20</v>
      </c>
      <c r="D20" s="5">
        <v>90</v>
      </c>
      <c r="E20" s="5">
        <v>20</v>
      </c>
      <c r="F20" s="5">
        <v>5</v>
      </c>
      <c r="G20" s="5">
        <v>25</v>
      </c>
      <c r="H20" s="5">
        <v>95</v>
      </c>
      <c r="I20" s="5">
        <v>15</v>
      </c>
      <c r="J20" s="5">
        <v>80</v>
      </c>
      <c r="K20" s="5">
        <v>255</v>
      </c>
      <c r="L20" s="6">
        <f t="shared" si="0"/>
        <v>605</v>
      </c>
      <c r="M20" s="6">
        <v>100</v>
      </c>
      <c r="N20" s="6">
        <v>135</v>
      </c>
      <c r="O20" s="17">
        <f t="shared" si="1"/>
        <v>2445.5</v>
      </c>
      <c r="P20" s="7">
        <f t="shared" si="2"/>
        <v>732.5</v>
      </c>
      <c r="Q20" s="7"/>
      <c r="R20" s="17">
        <f t="shared" si="3"/>
        <v>732.5</v>
      </c>
      <c r="S20" s="27">
        <f t="shared" si="4"/>
        <v>689.91580639114704</v>
      </c>
    </row>
    <row r="21" spans="2:19">
      <c r="B21" s="4" t="s">
        <v>20</v>
      </c>
      <c r="C21" s="5">
        <v>50</v>
      </c>
      <c r="D21" s="5">
        <v>105</v>
      </c>
      <c r="E21" s="5">
        <v>5</v>
      </c>
      <c r="F21" s="5">
        <v>5</v>
      </c>
      <c r="G21" s="5">
        <v>35</v>
      </c>
      <c r="H21" s="5">
        <v>130</v>
      </c>
      <c r="I21" s="5">
        <v>35</v>
      </c>
      <c r="J21" s="5">
        <v>70</v>
      </c>
      <c r="K21" s="5">
        <v>295</v>
      </c>
      <c r="L21" s="6">
        <f t="shared" si="0"/>
        <v>730</v>
      </c>
      <c r="M21" s="6">
        <v>245</v>
      </c>
      <c r="N21" s="6">
        <v>300</v>
      </c>
      <c r="O21" s="17">
        <f t="shared" si="1"/>
        <v>2893.5</v>
      </c>
      <c r="P21" s="7">
        <f t="shared" si="2"/>
        <v>1423</v>
      </c>
      <c r="Q21" s="7"/>
      <c r="R21" s="17">
        <f t="shared" si="3"/>
        <v>1423</v>
      </c>
      <c r="S21" s="27">
        <f t="shared" si="4"/>
        <v>1340.2733003339281</v>
      </c>
    </row>
    <row r="22" spans="2:19">
      <c r="B22" s="4" t="s">
        <v>21</v>
      </c>
      <c r="C22" s="5">
        <v>40</v>
      </c>
      <c r="D22" s="5">
        <v>190</v>
      </c>
      <c r="E22" s="5">
        <v>10</v>
      </c>
      <c r="F22" s="5">
        <v>60</v>
      </c>
      <c r="G22" s="5">
        <v>135</v>
      </c>
      <c r="H22" s="5">
        <v>85</v>
      </c>
      <c r="I22" s="5">
        <v>10</v>
      </c>
      <c r="J22" s="5">
        <v>65</v>
      </c>
      <c r="K22" s="5">
        <v>125</v>
      </c>
      <c r="L22" s="6">
        <f t="shared" si="0"/>
        <v>720</v>
      </c>
      <c r="M22" s="6">
        <v>450</v>
      </c>
      <c r="N22" s="6">
        <v>950</v>
      </c>
      <c r="O22" s="17">
        <f t="shared" si="1"/>
        <v>2385</v>
      </c>
      <c r="P22" s="7">
        <f t="shared" si="2"/>
        <v>3283</v>
      </c>
      <c r="Q22" s="7"/>
      <c r="R22" s="17">
        <f t="shared" si="3"/>
        <v>3283</v>
      </c>
      <c r="S22" s="27">
        <f t="shared" si="4"/>
        <v>3092.1414230472847</v>
      </c>
    </row>
    <row r="23" spans="2:19">
      <c r="B23" s="4" t="s">
        <v>22</v>
      </c>
      <c r="C23" s="5">
        <v>35</v>
      </c>
      <c r="D23" s="5">
        <v>85</v>
      </c>
      <c r="E23" s="5">
        <v>30</v>
      </c>
      <c r="F23" s="5">
        <v>30</v>
      </c>
      <c r="G23" s="5">
        <v>55</v>
      </c>
      <c r="H23" s="5">
        <v>120</v>
      </c>
      <c r="I23" s="5">
        <v>10</v>
      </c>
      <c r="J23" s="5">
        <v>90</v>
      </c>
      <c r="K23" s="5">
        <v>180</v>
      </c>
      <c r="L23" s="6">
        <f t="shared" si="0"/>
        <v>635</v>
      </c>
      <c r="M23" s="6">
        <v>265</v>
      </c>
      <c r="N23" s="6">
        <v>450</v>
      </c>
      <c r="O23" s="17">
        <f t="shared" si="1"/>
        <v>2379</v>
      </c>
      <c r="P23" s="7">
        <f t="shared" si="2"/>
        <v>1766</v>
      </c>
      <c r="Q23" s="7"/>
      <c r="R23" s="17">
        <f t="shared" si="3"/>
        <v>1766</v>
      </c>
      <c r="S23" s="27">
        <f t="shared" si="4"/>
        <v>1663.3328519955846</v>
      </c>
    </row>
    <row r="24" spans="2:19">
      <c r="B24" s="4" t="s">
        <v>23</v>
      </c>
      <c r="C24" s="5">
        <v>400</v>
      </c>
      <c r="D24" s="5">
        <v>250</v>
      </c>
      <c r="E24" s="5">
        <v>5</v>
      </c>
      <c r="F24" s="5">
        <v>350</v>
      </c>
      <c r="G24" s="5">
        <v>225</v>
      </c>
      <c r="H24" s="5">
        <v>100</v>
      </c>
      <c r="I24" s="5">
        <v>105</v>
      </c>
      <c r="J24" s="5">
        <v>100</v>
      </c>
      <c r="K24" s="5">
        <v>175</v>
      </c>
      <c r="L24" s="6">
        <f t="shared" si="0"/>
        <v>1710</v>
      </c>
      <c r="M24" s="6">
        <v>425</v>
      </c>
      <c r="N24" s="6">
        <v>205</v>
      </c>
      <c r="O24" s="17">
        <f t="shared" si="1"/>
        <v>5170.5</v>
      </c>
      <c r="P24" s="7">
        <f t="shared" si="2"/>
        <v>1920.5</v>
      </c>
      <c r="Q24" s="7">
        <f>1.4*2850</f>
        <v>3989.9999999999995</v>
      </c>
      <c r="R24" s="17">
        <f t="shared" si="3"/>
        <v>5910.5</v>
      </c>
      <c r="S24" s="27">
        <f t="shared" si="4"/>
        <v>5566.8906125254261</v>
      </c>
    </row>
    <row r="25" spans="2:19">
      <c r="B25" s="4" t="s">
        <v>24</v>
      </c>
      <c r="C25" s="5">
        <v>45</v>
      </c>
      <c r="D25" s="5">
        <v>110</v>
      </c>
      <c r="E25" s="5">
        <v>10</v>
      </c>
      <c r="F25" s="5">
        <v>15</v>
      </c>
      <c r="G25" s="5">
        <v>110</v>
      </c>
      <c r="H25" s="5">
        <v>140</v>
      </c>
      <c r="I25" s="5">
        <v>10</v>
      </c>
      <c r="J25" s="5">
        <v>30</v>
      </c>
      <c r="K25" s="5">
        <v>140</v>
      </c>
      <c r="L25" s="6">
        <f t="shared" si="0"/>
        <v>610</v>
      </c>
      <c r="M25" s="6">
        <v>300</v>
      </c>
      <c r="N25" s="6">
        <v>855</v>
      </c>
      <c r="O25" s="17">
        <f t="shared" si="1"/>
        <v>2126.5</v>
      </c>
      <c r="P25" s="7">
        <f t="shared" si="2"/>
        <v>2750.5</v>
      </c>
      <c r="Q25" s="7">
        <f>0.024*46500</f>
        <v>1116</v>
      </c>
      <c r="R25" s="17">
        <f t="shared" si="3"/>
        <v>3866.5</v>
      </c>
      <c r="S25" s="27">
        <f t="shared" si="4"/>
        <v>3641.7194067049422</v>
      </c>
    </row>
    <row r="26" spans="2:19">
      <c r="K26" s="9" t="s">
        <v>34</v>
      </c>
      <c r="L26" s="8">
        <f>SUM(L5:L25)</f>
        <v>19060</v>
      </c>
      <c r="M26" s="8">
        <f t="shared" ref="M26:R26" si="5">SUM(M5:M25)</f>
        <v>6825</v>
      </c>
      <c r="N26" s="8">
        <f t="shared" si="5"/>
        <v>20120</v>
      </c>
      <c r="O26" s="18">
        <f t="shared" si="5"/>
        <v>67834.5</v>
      </c>
      <c r="P26" s="8">
        <f t="shared" si="5"/>
        <v>66185</v>
      </c>
      <c r="Q26" s="8">
        <f t="shared" si="5"/>
        <v>5836.5</v>
      </c>
      <c r="R26" s="18">
        <f t="shared" si="5"/>
        <v>72021.5</v>
      </c>
      <c r="S26" s="28">
        <f>SUM(S5:S25)</f>
        <v>67834.5</v>
      </c>
    </row>
  </sheetData>
  <mergeCells count="13">
    <mergeCell ref="C2:K2"/>
    <mergeCell ref="I3:K3"/>
    <mergeCell ref="F3:H3"/>
    <mergeCell ref="C3:E3"/>
    <mergeCell ref="N3:N4"/>
    <mergeCell ref="M3:M4"/>
    <mergeCell ref="L3:L4"/>
    <mergeCell ref="R3:R4"/>
    <mergeCell ref="Q3:Q4"/>
    <mergeCell ref="P3:P4"/>
    <mergeCell ref="O3:O4"/>
    <mergeCell ref="L2:S2"/>
    <mergeCell ref="S3:S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9E05-9784-470F-B450-004627DE3159}">
  <dimension ref="B3:AB137"/>
  <sheetViews>
    <sheetView tabSelected="1" topLeftCell="A105" zoomScale="70" zoomScaleNormal="70" workbookViewId="0">
      <selection activeCell="X114" sqref="X114"/>
    </sheetView>
  </sheetViews>
  <sheetFormatPr defaultColWidth="9.09765625" defaultRowHeight="14.4"/>
  <cols>
    <col min="1" max="1" width="3.09765625" style="1" customWidth="1"/>
    <col min="2" max="2" width="9.09765625" style="2"/>
    <col min="3" max="23" width="10.3984375" style="1" customWidth="1"/>
    <col min="24" max="24" width="11" style="1" bestFit="1" customWidth="1"/>
    <col min="25" max="25" width="10.296875" style="1" customWidth="1"/>
    <col min="26" max="26" width="10" style="1" customWidth="1"/>
    <col min="27" max="16384" width="9.09765625" style="1"/>
  </cols>
  <sheetData>
    <row r="3" spans="2:28">
      <c r="B3" s="37" t="s">
        <v>36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9"/>
      <c r="Y3" s="40" t="s">
        <v>42</v>
      </c>
      <c r="Z3" s="40"/>
      <c r="AA3" s="40"/>
      <c r="AB3" s="40"/>
    </row>
    <row r="4" spans="2:28" s="2" customFormat="1">
      <c r="B4" s="23"/>
      <c r="C4" s="23" t="s">
        <v>4</v>
      </c>
      <c r="D4" s="23" t="s">
        <v>5</v>
      </c>
      <c r="E4" s="23" t="s">
        <v>6</v>
      </c>
      <c r="F4" s="23" t="s">
        <v>7</v>
      </c>
      <c r="G4" s="23" t="s">
        <v>8</v>
      </c>
      <c r="H4" s="23" t="s">
        <v>9</v>
      </c>
      <c r="I4" s="23" t="s">
        <v>10</v>
      </c>
      <c r="J4" s="23" t="s">
        <v>11</v>
      </c>
      <c r="K4" s="23" t="s">
        <v>12</v>
      </c>
      <c r="L4" s="23" t="s">
        <v>13</v>
      </c>
      <c r="M4" s="23" t="s">
        <v>14</v>
      </c>
      <c r="N4" s="23" t="s">
        <v>15</v>
      </c>
      <c r="O4" s="23" t="s">
        <v>16</v>
      </c>
      <c r="P4" s="23" t="s">
        <v>17</v>
      </c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Y4" s="36" t="s">
        <v>38</v>
      </c>
      <c r="Z4" s="36" t="s">
        <v>39</v>
      </c>
      <c r="AA4" s="36" t="s">
        <v>40</v>
      </c>
      <c r="AB4" s="36" t="s">
        <v>41</v>
      </c>
    </row>
    <row r="5" spans="2:28">
      <c r="B5" s="23" t="s">
        <v>4</v>
      </c>
      <c r="C5" s="10">
        <f>0.5*MIN(D5:W5)</f>
        <v>5</v>
      </c>
      <c r="D5" s="11">
        <v>10</v>
      </c>
      <c r="E5" s="11">
        <v>12</v>
      </c>
      <c r="F5" s="11">
        <v>15</v>
      </c>
      <c r="G5" s="11">
        <v>24</v>
      </c>
      <c r="H5" s="11">
        <v>11</v>
      </c>
      <c r="I5" s="11">
        <v>10</v>
      </c>
      <c r="J5" s="11">
        <v>13</v>
      </c>
      <c r="K5" s="11">
        <v>19</v>
      </c>
      <c r="L5" s="11">
        <v>22</v>
      </c>
      <c r="M5" s="11">
        <v>21</v>
      </c>
      <c r="N5" s="11">
        <v>17</v>
      </c>
      <c r="O5" s="11">
        <v>25</v>
      </c>
      <c r="P5" s="11">
        <v>16</v>
      </c>
      <c r="Q5" s="11">
        <v>20</v>
      </c>
      <c r="R5" s="11">
        <v>21</v>
      </c>
      <c r="S5" s="11">
        <v>27</v>
      </c>
      <c r="T5" s="11">
        <v>23</v>
      </c>
      <c r="U5" s="11">
        <v>29</v>
      </c>
      <c r="V5" s="11">
        <v>25</v>
      </c>
      <c r="W5" s="11">
        <v>31</v>
      </c>
      <c r="Y5" s="36"/>
      <c r="Z5" s="36"/>
      <c r="AA5" s="36"/>
      <c r="AB5" s="36"/>
    </row>
    <row r="6" spans="2:28">
      <c r="B6" s="23" t="s">
        <v>5</v>
      </c>
      <c r="C6" s="11">
        <v>14</v>
      </c>
      <c r="D6" s="10">
        <f>0.5*MIN(C6,E6:W6)</f>
        <v>4</v>
      </c>
      <c r="E6" s="11">
        <v>10</v>
      </c>
      <c r="F6" s="11">
        <v>13</v>
      </c>
      <c r="G6" s="11">
        <v>17</v>
      </c>
      <c r="H6" s="11">
        <v>22</v>
      </c>
      <c r="I6" s="11">
        <v>19</v>
      </c>
      <c r="J6" s="11">
        <v>23</v>
      </c>
      <c r="K6" s="11">
        <v>26</v>
      </c>
      <c r="L6" s="11">
        <v>29</v>
      </c>
      <c r="M6" s="11">
        <v>27</v>
      </c>
      <c r="N6" s="11">
        <v>28</v>
      </c>
      <c r="O6" s="11">
        <v>32</v>
      </c>
      <c r="P6" s="11">
        <v>8</v>
      </c>
      <c r="Q6" s="11">
        <v>12</v>
      </c>
      <c r="R6" s="11">
        <v>11</v>
      </c>
      <c r="S6" s="11">
        <v>16</v>
      </c>
      <c r="T6" s="11">
        <v>12</v>
      </c>
      <c r="U6" s="11">
        <v>17</v>
      </c>
      <c r="V6" s="11">
        <v>15</v>
      </c>
      <c r="W6" s="11">
        <v>20</v>
      </c>
      <c r="Y6" s="11">
        <v>1</v>
      </c>
      <c r="Z6" s="12">
        <v>30</v>
      </c>
      <c r="AA6" s="24">
        <v>70</v>
      </c>
      <c r="AB6" s="12">
        <v>33</v>
      </c>
    </row>
    <row r="7" spans="2:28">
      <c r="B7" s="23" t="s">
        <v>6</v>
      </c>
      <c r="C7" s="11">
        <v>16</v>
      </c>
      <c r="D7" s="11">
        <v>13</v>
      </c>
      <c r="E7" s="10">
        <f>0.5*MIN(C7:D7,F7:W7)</f>
        <v>4</v>
      </c>
      <c r="F7" s="11">
        <v>8</v>
      </c>
      <c r="G7" s="11">
        <v>14</v>
      </c>
      <c r="H7" s="11">
        <v>15</v>
      </c>
      <c r="I7" s="11">
        <v>15</v>
      </c>
      <c r="J7" s="11">
        <v>18</v>
      </c>
      <c r="K7" s="11">
        <v>24</v>
      </c>
      <c r="L7" s="11">
        <v>26</v>
      </c>
      <c r="M7" s="11">
        <v>27</v>
      </c>
      <c r="N7" s="11">
        <v>25</v>
      </c>
      <c r="O7" s="11">
        <v>28</v>
      </c>
      <c r="P7" s="11">
        <v>12</v>
      </c>
      <c r="Q7" s="11">
        <v>15</v>
      </c>
      <c r="R7" s="11">
        <v>11</v>
      </c>
      <c r="S7" s="11">
        <v>15</v>
      </c>
      <c r="T7" s="11">
        <v>11</v>
      </c>
      <c r="U7" s="11">
        <v>15</v>
      </c>
      <c r="V7" s="11">
        <v>14</v>
      </c>
      <c r="W7" s="11">
        <v>19</v>
      </c>
      <c r="Y7" s="11">
        <v>2</v>
      </c>
      <c r="Z7" s="12">
        <v>20</v>
      </c>
      <c r="AA7" s="24">
        <v>40</v>
      </c>
      <c r="AB7" s="12">
        <v>20</v>
      </c>
    </row>
    <row r="8" spans="2:28">
      <c r="B8" s="23" t="s">
        <v>7</v>
      </c>
      <c r="C8" s="11">
        <v>19</v>
      </c>
      <c r="D8" s="11">
        <v>16</v>
      </c>
      <c r="E8" s="11">
        <v>11</v>
      </c>
      <c r="F8" s="10">
        <f>0.5*MIN(C8:E8,G8:W8)</f>
        <v>5</v>
      </c>
      <c r="G8" s="11">
        <v>10</v>
      </c>
      <c r="H8" s="11">
        <v>10</v>
      </c>
      <c r="I8" s="11">
        <v>14</v>
      </c>
      <c r="J8" s="11">
        <v>17</v>
      </c>
      <c r="K8" s="11">
        <v>25</v>
      </c>
      <c r="L8" s="11">
        <v>27</v>
      </c>
      <c r="M8" s="11">
        <v>28</v>
      </c>
      <c r="N8" s="11">
        <v>23</v>
      </c>
      <c r="O8" s="11">
        <v>25</v>
      </c>
      <c r="P8" s="11">
        <v>15</v>
      </c>
      <c r="Q8" s="11">
        <v>18</v>
      </c>
      <c r="R8" s="11">
        <v>14</v>
      </c>
      <c r="S8" s="11">
        <v>15</v>
      </c>
      <c r="T8" s="11">
        <v>13</v>
      </c>
      <c r="U8" s="11">
        <v>12</v>
      </c>
      <c r="V8" s="11">
        <v>10</v>
      </c>
      <c r="W8" s="11">
        <v>14</v>
      </c>
      <c r="Y8" s="11">
        <v>3</v>
      </c>
      <c r="Z8" s="12">
        <v>15</v>
      </c>
      <c r="AA8" s="24">
        <v>22</v>
      </c>
      <c r="AB8" s="12">
        <v>15</v>
      </c>
    </row>
    <row r="9" spans="2:28">
      <c r="B9" s="23" t="s">
        <v>8</v>
      </c>
      <c r="C9" s="11">
        <v>28</v>
      </c>
      <c r="D9" s="11">
        <v>20</v>
      </c>
      <c r="E9" s="11">
        <v>17</v>
      </c>
      <c r="F9" s="11">
        <v>12</v>
      </c>
      <c r="G9" s="10">
        <f>0.5*MIN(C9:F9,H9:W9)</f>
        <v>5</v>
      </c>
      <c r="H9" s="11">
        <v>10</v>
      </c>
      <c r="I9" s="11">
        <v>12</v>
      </c>
      <c r="J9" s="11">
        <v>16</v>
      </c>
      <c r="K9" s="11">
        <v>21</v>
      </c>
      <c r="L9" s="11">
        <v>22</v>
      </c>
      <c r="M9" s="11">
        <v>19</v>
      </c>
      <c r="N9" s="11">
        <v>14</v>
      </c>
      <c r="O9" s="11">
        <v>13</v>
      </c>
      <c r="P9" s="11">
        <v>15</v>
      </c>
      <c r="Q9" s="11">
        <v>19</v>
      </c>
      <c r="R9" s="11">
        <v>16</v>
      </c>
      <c r="S9" s="11">
        <v>15</v>
      </c>
      <c r="T9" s="11">
        <v>14</v>
      </c>
      <c r="U9" s="11">
        <v>15</v>
      </c>
      <c r="V9" s="11">
        <v>11</v>
      </c>
      <c r="W9" s="11">
        <v>12</v>
      </c>
      <c r="Y9" s="11">
        <v>4</v>
      </c>
      <c r="Z9" s="12">
        <v>10</v>
      </c>
      <c r="AA9" s="24">
        <v>15</v>
      </c>
      <c r="AB9" s="12">
        <v>10</v>
      </c>
    </row>
    <row r="10" spans="2:28">
      <c r="B10" s="23" t="s">
        <v>9</v>
      </c>
      <c r="C10" s="11">
        <v>15</v>
      </c>
      <c r="D10" s="11">
        <v>25</v>
      </c>
      <c r="E10" s="11">
        <v>18</v>
      </c>
      <c r="F10" s="11">
        <v>13</v>
      </c>
      <c r="G10" s="11">
        <v>12</v>
      </c>
      <c r="H10" s="10">
        <f>0.5*MIN(C10:G10,I10:W10)</f>
        <v>6</v>
      </c>
      <c r="I10" s="11">
        <v>12</v>
      </c>
      <c r="J10" s="11">
        <v>15</v>
      </c>
      <c r="K10" s="11">
        <v>19</v>
      </c>
      <c r="L10" s="11">
        <v>20</v>
      </c>
      <c r="M10" s="11">
        <v>18</v>
      </c>
      <c r="N10" s="11">
        <v>13</v>
      </c>
      <c r="O10" s="11">
        <v>14</v>
      </c>
      <c r="P10" s="11">
        <v>17</v>
      </c>
      <c r="Q10" s="11">
        <v>19</v>
      </c>
      <c r="R10" s="11">
        <v>18</v>
      </c>
      <c r="S10" s="11">
        <v>18</v>
      </c>
      <c r="T10" s="11">
        <v>16</v>
      </c>
      <c r="U10" s="11">
        <v>17</v>
      </c>
      <c r="V10" s="11">
        <v>15</v>
      </c>
      <c r="W10" s="11">
        <v>17</v>
      </c>
      <c r="Y10" s="11">
        <v>5</v>
      </c>
      <c r="Z10" s="12">
        <v>8</v>
      </c>
      <c r="AA10" s="24">
        <v>9.6</v>
      </c>
      <c r="AB10" s="12">
        <v>7.5</v>
      </c>
    </row>
    <row r="11" spans="2:28">
      <c r="B11" s="23" t="s">
        <v>10</v>
      </c>
      <c r="C11" s="11">
        <v>14</v>
      </c>
      <c r="D11" s="11">
        <v>22</v>
      </c>
      <c r="E11" s="11">
        <v>18</v>
      </c>
      <c r="F11" s="11">
        <v>16</v>
      </c>
      <c r="G11" s="11">
        <v>13</v>
      </c>
      <c r="H11" s="11">
        <v>13</v>
      </c>
      <c r="I11" s="10">
        <f>0.5*MIN(C11:H11,J11:W11)</f>
        <v>4</v>
      </c>
      <c r="J11" s="11">
        <v>8</v>
      </c>
      <c r="K11" s="11">
        <v>13</v>
      </c>
      <c r="L11" s="11">
        <v>12</v>
      </c>
      <c r="M11" s="11">
        <v>10</v>
      </c>
      <c r="N11" s="11">
        <v>11</v>
      </c>
      <c r="O11" s="11">
        <v>17</v>
      </c>
      <c r="P11" s="11">
        <v>16</v>
      </c>
      <c r="Q11" s="11">
        <v>18</v>
      </c>
      <c r="R11" s="11">
        <v>16</v>
      </c>
      <c r="S11" s="11">
        <v>17</v>
      </c>
      <c r="T11" s="11">
        <v>14</v>
      </c>
      <c r="U11" s="11">
        <v>18</v>
      </c>
      <c r="V11" s="11">
        <v>16</v>
      </c>
      <c r="W11" s="11">
        <v>20</v>
      </c>
      <c r="Y11" s="11">
        <v>6</v>
      </c>
      <c r="Z11" s="12">
        <v>5.6</v>
      </c>
      <c r="AA11" s="24">
        <v>8</v>
      </c>
      <c r="AB11" s="12">
        <v>6</v>
      </c>
    </row>
    <row r="12" spans="2:28">
      <c r="B12" s="23" t="s">
        <v>11</v>
      </c>
      <c r="C12" s="11">
        <v>17</v>
      </c>
      <c r="D12" s="11">
        <v>26</v>
      </c>
      <c r="E12" s="11">
        <v>21</v>
      </c>
      <c r="F12" s="11">
        <v>19</v>
      </c>
      <c r="G12" s="11">
        <v>17</v>
      </c>
      <c r="H12" s="11">
        <v>17</v>
      </c>
      <c r="I12" s="11">
        <v>10</v>
      </c>
      <c r="J12" s="10">
        <f>0.5*MIN(C12:I12,K12:W12)</f>
        <v>5</v>
      </c>
      <c r="K12" s="11">
        <v>10</v>
      </c>
      <c r="L12" s="11">
        <v>10</v>
      </c>
      <c r="M12" s="11">
        <v>11</v>
      </c>
      <c r="N12" s="11">
        <v>14</v>
      </c>
      <c r="O12" s="11">
        <v>18</v>
      </c>
      <c r="P12" s="11">
        <v>18</v>
      </c>
      <c r="Q12" s="11">
        <v>20</v>
      </c>
      <c r="R12" s="11">
        <v>19</v>
      </c>
      <c r="S12" s="11">
        <v>19</v>
      </c>
      <c r="T12" s="11">
        <v>16</v>
      </c>
      <c r="U12" s="11">
        <v>20</v>
      </c>
      <c r="V12" s="11">
        <v>19</v>
      </c>
      <c r="W12" s="11">
        <v>22</v>
      </c>
      <c r="Y12" s="11">
        <v>7</v>
      </c>
      <c r="Z12" s="12">
        <v>4.5</v>
      </c>
      <c r="AA12" s="24">
        <v>5.2</v>
      </c>
      <c r="AB12" s="12">
        <v>4.5</v>
      </c>
    </row>
    <row r="13" spans="2:28">
      <c r="B13" s="23" t="s">
        <v>12</v>
      </c>
      <c r="C13" s="11">
        <v>23</v>
      </c>
      <c r="D13" s="11">
        <v>29</v>
      </c>
      <c r="E13" s="11">
        <v>27</v>
      </c>
      <c r="F13" s="11">
        <v>27</v>
      </c>
      <c r="G13" s="11">
        <v>22</v>
      </c>
      <c r="H13" s="11">
        <v>21</v>
      </c>
      <c r="I13" s="11">
        <v>14</v>
      </c>
      <c r="J13" s="11">
        <v>12</v>
      </c>
      <c r="K13" s="10">
        <f>0.5*MIN(C13:J13,L13:W13)</f>
        <v>6</v>
      </c>
      <c r="L13" s="11">
        <v>12</v>
      </c>
      <c r="M13" s="11">
        <v>13</v>
      </c>
      <c r="N13" s="11">
        <v>16</v>
      </c>
      <c r="O13" s="11">
        <v>18</v>
      </c>
      <c r="P13" s="11">
        <v>22</v>
      </c>
      <c r="Q13" s="11">
        <v>25</v>
      </c>
      <c r="R13" s="11">
        <v>26</v>
      </c>
      <c r="S13" s="11">
        <v>27</v>
      </c>
      <c r="T13" s="11">
        <v>25</v>
      </c>
      <c r="U13" s="11">
        <v>28</v>
      </c>
      <c r="V13" s="11">
        <v>27</v>
      </c>
      <c r="W13" s="11">
        <v>33</v>
      </c>
      <c r="Y13" s="11">
        <v>8</v>
      </c>
      <c r="Z13" s="12">
        <v>3.5</v>
      </c>
      <c r="AA13" s="24">
        <v>3.8</v>
      </c>
      <c r="AB13" s="12">
        <v>3.4</v>
      </c>
    </row>
    <row r="14" spans="2:28">
      <c r="B14" s="23" t="s">
        <v>13</v>
      </c>
      <c r="C14" s="11">
        <v>26</v>
      </c>
      <c r="D14" s="11">
        <v>32</v>
      </c>
      <c r="E14" s="11">
        <v>29</v>
      </c>
      <c r="F14" s="11">
        <v>29</v>
      </c>
      <c r="G14" s="11">
        <v>23</v>
      </c>
      <c r="H14" s="11">
        <v>22</v>
      </c>
      <c r="I14" s="11">
        <v>13</v>
      </c>
      <c r="J14" s="11">
        <v>11</v>
      </c>
      <c r="K14" s="11">
        <v>12</v>
      </c>
      <c r="L14" s="10">
        <f>0.5*MIN(C14:K14,M14:W14)</f>
        <v>5</v>
      </c>
      <c r="M14" s="11">
        <v>10</v>
      </c>
      <c r="N14" s="11">
        <v>13</v>
      </c>
      <c r="O14" s="11">
        <v>15</v>
      </c>
      <c r="P14" s="11">
        <v>21</v>
      </c>
      <c r="Q14" s="11">
        <v>23</v>
      </c>
      <c r="R14" s="11">
        <v>24</v>
      </c>
      <c r="S14" s="11">
        <v>25</v>
      </c>
      <c r="T14" s="11">
        <v>24</v>
      </c>
      <c r="U14" s="11">
        <v>27</v>
      </c>
      <c r="V14" s="11">
        <v>26</v>
      </c>
      <c r="W14" s="11">
        <v>32</v>
      </c>
      <c r="Y14" s="11">
        <v>9</v>
      </c>
      <c r="Z14" s="12">
        <v>2.8</v>
      </c>
      <c r="AA14" s="24">
        <v>2.7</v>
      </c>
      <c r="AB14" s="12">
        <v>2.8</v>
      </c>
    </row>
    <row r="15" spans="2:28">
      <c r="B15" s="23" t="s">
        <v>14</v>
      </c>
      <c r="C15" s="11">
        <v>25</v>
      </c>
      <c r="D15" s="11">
        <v>30</v>
      </c>
      <c r="E15" s="11">
        <v>30</v>
      </c>
      <c r="F15" s="11">
        <v>30</v>
      </c>
      <c r="G15" s="11">
        <v>22</v>
      </c>
      <c r="H15" s="11">
        <v>20</v>
      </c>
      <c r="I15" s="11">
        <v>11</v>
      </c>
      <c r="J15" s="11">
        <v>12</v>
      </c>
      <c r="K15" s="11">
        <v>13</v>
      </c>
      <c r="L15" s="11">
        <v>10</v>
      </c>
      <c r="M15" s="10">
        <f>0.5*MIN(C15:L15,N15:W15)</f>
        <v>5</v>
      </c>
      <c r="N15" s="11">
        <v>10</v>
      </c>
      <c r="O15" s="11">
        <v>14</v>
      </c>
      <c r="P15" s="11">
        <v>20</v>
      </c>
      <c r="Q15" s="11">
        <v>22</v>
      </c>
      <c r="R15" s="11">
        <v>23</v>
      </c>
      <c r="S15" s="11">
        <v>24</v>
      </c>
      <c r="T15" s="11">
        <v>23</v>
      </c>
      <c r="U15" s="11">
        <v>26</v>
      </c>
      <c r="V15" s="11">
        <v>24</v>
      </c>
      <c r="W15" s="11">
        <v>30</v>
      </c>
      <c r="Y15" s="11">
        <v>10</v>
      </c>
      <c r="Z15" s="12">
        <v>2.2000000000000002</v>
      </c>
      <c r="AA15" s="24">
        <v>2</v>
      </c>
      <c r="AB15" s="12">
        <v>2.2000000000000002</v>
      </c>
    </row>
    <row r="16" spans="2:28">
      <c r="B16" s="23" t="s">
        <v>15</v>
      </c>
      <c r="C16" s="11">
        <v>21</v>
      </c>
      <c r="D16" s="11">
        <v>31</v>
      </c>
      <c r="E16" s="11">
        <v>28</v>
      </c>
      <c r="F16" s="11">
        <v>25</v>
      </c>
      <c r="G16" s="11">
        <v>15</v>
      </c>
      <c r="H16" s="11">
        <v>15</v>
      </c>
      <c r="I16" s="11">
        <v>12</v>
      </c>
      <c r="J16" s="11">
        <v>15</v>
      </c>
      <c r="K16" s="11">
        <v>16</v>
      </c>
      <c r="L16" s="11">
        <v>13</v>
      </c>
      <c r="M16" s="11">
        <v>10</v>
      </c>
      <c r="N16" s="10">
        <f>0.5*MIN(C16:M16,O16:W16)</f>
        <v>5</v>
      </c>
      <c r="O16" s="11">
        <v>12</v>
      </c>
      <c r="P16" s="11">
        <v>18</v>
      </c>
      <c r="Q16" s="11">
        <v>20</v>
      </c>
      <c r="R16" s="11">
        <v>21</v>
      </c>
      <c r="S16" s="11">
        <v>22</v>
      </c>
      <c r="T16" s="11">
        <v>21</v>
      </c>
      <c r="U16" s="11">
        <v>24</v>
      </c>
      <c r="V16" s="11">
        <v>22</v>
      </c>
      <c r="W16" s="11">
        <v>28</v>
      </c>
      <c r="Y16" s="11">
        <v>11</v>
      </c>
      <c r="Z16" s="12">
        <v>1.8</v>
      </c>
      <c r="AA16" s="24">
        <v>1.8</v>
      </c>
      <c r="AB16" s="12">
        <v>1.8</v>
      </c>
    </row>
    <row r="17" spans="2:28">
      <c r="B17" s="23" t="s">
        <v>16</v>
      </c>
      <c r="C17" s="11">
        <v>29</v>
      </c>
      <c r="D17" s="11">
        <v>35</v>
      </c>
      <c r="E17" s="11">
        <v>31</v>
      </c>
      <c r="F17" s="11">
        <v>27</v>
      </c>
      <c r="G17" s="11">
        <v>14</v>
      </c>
      <c r="H17" s="11">
        <v>16</v>
      </c>
      <c r="I17" s="11">
        <v>18</v>
      </c>
      <c r="J17" s="11">
        <v>19</v>
      </c>
      <c r="K17" s="11">
        <v>18</v>
      </c>
      <c r="L17" s="11">
        <v>15</v>
      </c>
      <c r="M17" s="11">
        <v>14</v>
      </c>
      <c r="N17" s="11">
        <v>12</v>
      </c>
      <c r="O17" s="10">
        <f>0.5*MIN(C17:N17,P17:W17)</f>
        <v>6</v>
      </c>
      <c r="P17" s="11">
        <v>22</v>
      </c>
      <c r="Q17" s="11">
        <v>25</v>
      </c>
      <c r="R17" s="11">
        <v>26</v>
      </c>
      <c r="S17" s="11">
        <v>27</v>
      </c>
      <c r="T17" s="11">
        <v>26</v>
      </c>
      <c r="U17" s="11">
        <v>28</v>
      </c>
      <c r="V17" s="11">
        <v>26</v>
      </c>
      <c r="W17" s="11">
        <v>33</v>
      </c>
      <c r="Y17" s="11">
        <v>12</v>
      </c>
      <c r="Z17" s="12">
        <v>1.5</v>
      </c>
      <c r="AA17" s="24">
        <v>1.4</v>
      </c>
      <c r="AB17" s="12">
        <v>1.5</v>
      </c>
    </row>
    <row r="18" spans="2:28">
      <c r="B18" s="23" t="s">
        <v>17</v>
      </c>
      <c r="C18" s="11">
        <v>20</v>
      </c>
      <c r="D18" s="11">
        <v>12</v>
      </c>
      <c r="E18" s="11">
        <v>15</v>
      </c>
      <c r="F18" s="11">
        <v>17</v>
      </c>
      <c r="G18" s="11">
        <v>16</v>
      </c>
      <c r="H18" s="11">
        <v>19</v>
      </c>
      <c r="I18" s="11">
        <v>17</v>
      </c>
      <c r="J18" s="11">
        <v>19</v>
      </c>
      <c r="K18" s="11">
        <v>22</v>
      </c>
      <c r="L18" s="11">
        <v>21</v>
      </c>
      <c r="M18" s="11">
        <v>20</v>
      </c>
      <c r="N18" s="11">
        <v>18</v>
      </c>
      <c r="O18" s="11">
        <v>22</v>
      </c>
      <c r="P18" s="10">
        <f>0.5*MIN(C18:O18,Q18:W18)</f>
        <v>6</v>
      </c>
      <c r="Q18" s="11">
        <v>13</v>
      </c>
      <c r="R18" s="11">
        <v>16</v>
      </c>
      <c r="S18" s="11">
        <v>18</v>
      </c>
      <c r="T18" s="11">
        <v>17</v>
      </c>
      <c r="U18" s="11">
        <v>21</v>
      </c>
      <c r="V18" s="11">
        <v>20</v>
      </c>
      <c r="W18" s="11">
        <v>24</v>
      </c>
      <c r="Y18" s="11">
        <v>13</v>
      </c>
      <c r="Z18" s="12">
        <v>1.3</v>
      </c>
      <c r="AA18" s="24">
        <v>1</v>
      </c>
      <c r="AB18" s="12">
        <v>1.2</v>
      </c>
    </row>
    <row r="19" spans="2:28">
      <c r="B19" s="23" t="s">
        <v>18</v>
      </c>
      <c r="C19" s="11">
        <v>24</v>
      </c>
      <c r="D19" s="11">
        <v>15</v>
      </c>
      <c r="E19" s="11">
        <v>18</v>
      </c>
      <c r="F19" s="11">
        <v>20</v>
      </c>
      <c r="G19" s="11">
        <v>20</v>
      </c>
      <c r="H19" s="11">
        <v>21</v>
      </c>
      <c r="I19" s="11">
        <v>19</v>
      </c>
      <c r="J19" s="11">
        <v>21</v>
      </c>
      <c r="K19" s="11">
        <v>25</v>
      </c>
      <c r="L19" s="11">
        <v>23</v>
      </c>
      <c r="M19" s="11">
        <v>22</v>
      </c>
      <c r="N19" s="11">
        <v>20</v>
      </c>
      <c r="O19" s="11">
        <v>25</v>
      </c>
      <c r="P19" s="11">
        <v>13</v>
      </c>
      <c r="Q19" s="10">
        <f>0.5*MIN(C19:P19,R19:W19)</f>
        <v>6</v>
      </c>
      <c r="R19" s="11">
        <v>12</v>
      </c>
      <c r="S19" s="11">
        <v>15</v>
      </c>
      <c r="T19" s="11">
        <v>18</v>
      </c>
      <c r="U19" s="11">
        <v>21</v>
      </c>
      <c r="V19" s="11">
        <v>19</v>
      </c>
      <c r="W19" s="11">
        <v>23</v>
      </c>
      <c r="Y19" s="11">
        <v>14</v>
      </c>
      <c r="Z19" s="12">
        <v>1.1000000000000001</v>
      </c>
      <c r="AA19" s="24">
        <v>0.85</v>
      </c>
      <c r="AB19" s="12">
        <v>1</v>
      </c>
    </row>
    <row r="20" spans="2:28">
      <c r="B20" s="23" t="s">
        <v>19</v>
      </c>
      <c r="C20" s="11">
        <v>25</v>
      </c>
      <c r="D20" s="11">
        <v>14</v>
      </c>
      <c r="E20" s="11">
        <v>14</v>
      </c>
      <c r="F20" s="11">
        <v>16</v>
      </c>
      <c r="G20" s="11">
        <v>17</v>
      </c>
      <c r="H20" s="11">
        <v>20</v>
      </c>
      <c r="I20" s="11">
        <v>17</v>
      </c>
      <c r="J20" s="11">
        <v>20</v>
      </c>
      <c r="K20" s="11">
        <v>26</v>
      </c>
      <c r="L20" s="11">
        <v>24</v>
      </c>
      <c r="M20" s="11">
        <v>23</v>
      </c>
      <c r="N20" s="11">
        <v>21</v>
      </c>
      <c r="O20" s="11">
        <v>26</v>
      </c>
      <c r="P20" s="11">
        <v>16</v>
      </c>
      <c r="Q20" s="11">
        <v>12</v>
      </c>
      <c r="R20" s="10">
        <f>0.5*MIN(C20:Q20,S20:W20)</f>
        <v>5</v>
      </c>
      <c r="S20" s="11">
        <v>10</v>
      </c>
      <c r="T20" s="11">
        <v>12</v>
      </c>
      <c r="U20" s="11">
        <v>14</v>
      </c>
      <c r="V20" s="11">
        <v>15</v>
      </c>
      <c r="W20" s="11">
        <v>17</v>
      </c>
      <c r="Y20" s="11">
        <v>15</v>
      </c>
      <c r="Z20" s="12">
        <v>0.9</v>
      </c>
      <c r="AA20" s="24">
        <v>0.8</v>
      </c>
      <c r="AB20" s="12">
        <v>0.8</v>
      </c>
    </row>
    <row r="21" spans="2:28">
      <c r="B21" s="23" t="s">
        <v>20</v>
      </c>
      <c r="C21" s="11">
        <v>31</v>
      </c>
      <c r="D21" s="11">
        <v>19</v>
      </c>
      <c r="E21" s="11">
        <v>18</v>
      </c>
      <c r="F21" s="11">
        <v>17</v>
      </c>
      <c r="G21" s="11">
        <v>16</v>
      </c>
      <c r="H21" s="11">
        <v>20</v>
      </c>
      <c r="I21" s="11">
        <v>18</v>
      </c>
      <c r="J21" s="11">
        <v>20</v>
      </c>
      <c r="K21" s="11">
        <v>27</v>
      </c>
      <c r="L21" s="11">
        <v>25</v>
      </c>
      <c r="M21" s="11">
        <v>24</v>
      </c>
      <c r="N21" s="11">
        <v>22</v>
      </c>
      <c r="O21" s="11">
        <v>27</v>
      </c>
      <c r="P21" s="11">
        <v>18</v>
      </c>
      <c r="Q21" s="11">
        <v>15</v>
      </c>
      <c r="R21" s="11">
        <v>10</v>
      </c>
      <c r="S21" s="10">
        <f>0.5*MIN(C21:R21,T21:W21)</f>
        <v>5</v>
      </c>
      <c r="T21" s="11">
        <v>10</v>
      </c>
      <c r="U21" s="11">
        <v>12</v>
      </c>
      <c r="V21" s="11">
        <v>13</v>
      </c>
      <c r="W21" s="11">
        <v>15</v>
      </c>
      <c r="Y21" s="11">
        <v>16</v>
      </c>
      <c r="Z21" s="12">
        <v>0.74</v>
      </c>
      <c r="AA21" s="24">
        <v>0.6</v>
      </c>
      <c r="AB21" s="12">
        <v>0.7</v>
      </c>
    </row>
    <row r="22" spans="2:28">
      <c r="B22" s="23" t="s">
        <v>21</v>
      </c>
      <c r="C22" s="11">
        <v>27</v>
      </c>
      <c r="D22" s="11">
        <v>15</v>
      </c>
      <c r="E22" s="11">
        <v>14</v>
      </c>
      <c r="F22" s="11">
        <v>15</v>
      </c>
      <c r="G22" s="11">
        <v>15</v>
      </c>
      <c r="H22" s="11">
        <v>18</v>
      </c>
      <c r="I22" s="11">
        <v>15</v>
      </c>
      <c r="J22" s="11">
        <v>17</v>
      </c>
      <c r="K22" s="11">
        <v>25</v>
      </c>
      <c r="L22" s="11">
        <v>24</v>
      </c>
      <c r="M22" s="11">
        <v>23</v>
      </c>
      <c r="N22" s="11">
        <v>21</v>
      </c>
      <c r="O22" s="11">
        <v>26</v>
      </c>
      <c r="P22" s="11">
        <v>17</v>
      </c>
      <c r="Q22" s="11">
        <v>18</v>
      </c>
      <c r="R22" s="11">
        <v>12</v>
      </c>
      <c r="S22" s="11">
        <v>10</v>
      </c>
      <c r="T22" s="10">
        <f>0.5*MIN(C22:S22,U22:W22)</f>
        <v>5</v>
      </c>
      <c r="U22" s="11">
        <v>14</v>
      </c>
      <c r="V22" s="11">
        <v>12</v>
      </c>
      <c r="W22" s="11">
        <v>15</v>
      </c>
      <c r="Y22" s="11">
        <v>17</v>
      </c>
      <c r="Z22" s="12">
        <v>0.62</v>
      </c>
      <c r="AA22" s="24">
        <v>0.52</v>
      </c>
      <c r="AB22" s="12">
        <v>0.5</v>
      </c>
    </row>
    <row r="23" spans="2:28">
      <c r="B23" s="23" t="s">
        <v>22</v>
      </c>
      <c r="C23" s="11">
        <v>33</v>
      </c>
      <c r="D23" s="11">
        <v>20</v>
      </c>
      <c r="E23" s="11">
        <v>18</v>
      </c>
      <c r="F23" s="11">
        <v>14</v>
      </c>
      <c r="G23" s="11">
        <v>16</v>
      </c>
      <c r="H23" s="11">
        <v>19</v>
      </c>
      <c r="I23" s="11">
        <v>19</v>
      </c>
      <c r="J23" s="11">
        <v>21</v>
      </c>
      <c r="K23" s="11">
        <v>28</v>
      </c>
      <c r="L23" s="11">
        <v>27</v>
      </c>
      <c r="M23" s="11">
        <v>26</v>
      </c>
      <c r="N23" s="11">
        <v>24</v>
      </c>
      <c r="O23" s="11">
        <v>28</v>
      </c>
      <c r="P23" s="11">
        <v>21</v>
      </c>
      <c r="Q23" s="11">
        <v>21</v>
      </c>
      <c r="R23" s="11">
        <v>14</v>
      </c>
      <c r="S23" s="11">
        <v>12</v>
      </c>
      <c r="T23" s="11">
        <v>14</v>
      </c>
      <c r="U23" s="10">
        <f>0.5*MIN(C23:T23,V23:W23)</f>
        <v>6</v>
      </c>
      <c r="V23" s="11">
        <v>12</v>
      </c>
      <c r="W23" s="11">
        <v>14</v>
      </c>
      <c r="Y23" s="11">
        <v>18</v>
      </c>
      <c r="Z23" s="12">
        <v>0.55000000000000004</v>
      </c>
      <c r="AA23" s="24">
        <v>0.45</v>
      </c>
      <c r="AB23" s="12">
        <v>0.5</v>
      </c>
    </row>
    <row r="24" spans="2:28">
      <c r="B24" s="23" t="s">
        <v>23</v>
      </c>
      <c r="C24" s="11">
        <v>29</v>
      </c>
      <c r="D24" s="11">
        <v>18</v>
      </c>
      <c r="E24" s="11">
        <v>17</v>
      </c>
      <c r="F24" s="11">
        <v>10</v>
      </c>
      <c r="G24" s="11">
        <v>12</v>
      </c>
      <c r="H24" s="11">
        <v>17</v>
      </c>
      <c r="I24" s="11">
        <v>17</v>
      </c>
      <c r="J24" s="11">
        <v>20</v>
      </c>
      <c r="K24" s="11">
        <v>27</v>
      </c>
      <c r="L24" s="11">
        <v>26</v>
      </c>
      <c r="M24" s="11">
        <v>24</v>
      </c>
      <c r="N24" s="11">
        <v>22</v>
      </c>
      <c r="O24" s="11">
        <v>26</v>
      </c>
      <c r="P24" s="11">
        <v>20</v>
      </c>
      <c r="Q24" s="11">
        <v>19</v>
      </c>
      <c r="R24" s="11">
        <v>15</v>
      </c>
      <c r="S24" s="11">
        <v>13</v>
      </c>
      <c r="T24" s="11">
        <v>12</v>
      </c>
      <c r="U24" s="11">
        <v>12</v>
      </c>
      <c r="V24" s="10">
        <f>0.5*MIN(C24:U24,W24)</f>
        <v>5</v>
      </c>
      <c r="W24" s="11">
        <v>14</v>
      </c>
      <c r="Y24" s="11">
        <v>19</v>
      </c>
      <c r="Z24" s="12">
        <v>0.5</v>
      </c>
      <c r="AA24" s="24">
        <v>0.4</v>
      </c>
      <c r="AB24" s="12">
        <v>0.42</v>
      </c>
    </row>
    <row r="25" spans="2:28">
      <c r="B25" s="23" t="s">
        <v>24</v>
      </c>
      <c r="C25" s="11">
        <v>35</v>
      </c>
      <c r="D25" s="11">
        <v>23</v>
      </c>
      <c r="E25" s="11">
        <v>22</v>
      </c>
      <c r="F25" s="11">
        <v>16</v>
      </c>
      <c r="G25" s="11">
        <v>12</v>
      </c>
      <c r="H25" s="11">
        <v>19</v>
      </c>
      <c r="I25" s="11">
        <v>21</v>
      </c>
      <c r="J25" s="11">
        <v>23</v>
      </c>
      <c r="K25" s="11">
        <v>33</v>
      </c>
      <c r="L25" s="11">
        <v>32</v>
      </c>
      <c r="M25" s="11">
        <v>30</v>
      </c>
      <c r="N25" s="11">
        <v>28</v>
      </c>
      <c r="O25" s="11">
        <v>33</v>
      </c>
      <c r="P25" s="11">
        <v>24</v>
      </c>
      <c r="Q25" s="11">
        <v>23</v>
      </c>
      <c r="R25" s="11">
        <v>17</v>
      </c>
      <c r="S25" s="11">
        <v>15</v>
      </c>
      <c r="T25" s="11">
        <v>15</v>
      </c>
      <c r="U25" s="11">
        <v>14</v>
      </c>
      <c r="V25" s="11">
        <v>14</v>
      </c>
      <c r="W25" s="10">
        <f>0.5*MIN(C25:V25)</f>
        <v>6</v>
      </c>
      <c r="Y25" s="11">
        <v>20</v>
      </c>
      <c r="Z25" s="12">
        <v>0.44</v>
      </c>
      <c r="AA25" s="24">
        <v>0.34</v>
      </c>
      <c r="AB25" s="12">
        <v>0.36</v>
      </c>
    </row>
    <row r="26" spans="2:28">
      <c r="B26" s="19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Y26" s="11">
        <v>21</v>
      </c>
      <c r="Z26" s="12">
        <v>0.38</v>
      </c>
      <c r="AA26" s="24">
        <v>0.3</v>
      </c>
      <c r="AB26" s="12">
        <v>0.31</v>
      </c>
    </row>
    <row r="27" spans="2:28">
      <c r="Y27" s="11">
        <v>22</v>
      </c>
      <c r="Z27" s="12">
        <v>0.35</v>
      </c>
      <c r="AA27" s="24">
        <v>0.26</v>
      </c>
      <c r="AB27" s="12">
        <v>0.24</v>
      </c>
    </row>
    <row r="28" spans="2:28">
      <c r="B28" s="37" t="s">
        <v>37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9"/>
      <c r="Y28" s="11">
        <v>23</v>
      </c>
      <c r="Z28" s="12">
        <v>0.32</v>
      </c>
      <c r="AA28" s="24">
        <v>0.24</v>
      </c>
      <c r="AB28" s="12">
        <v>0.25</v>
      </c>
    </row>
    <row r="29" spans="2:28">
      <c r="B29" s="23"/>
      <c r="C29" s="23" t="s">
        <v>4</v>
      </c>
      <c r="D29" s="23" t="s">
        <v>5</v>
      </c>
      <c r="E29" s="23" t="s">
        <v>6</v>
      </c>
      <c r="F29" s="23" t="s">
        <v>7</v>
      </c>
      <c r="G29" s="23" t="s">
        <v>8</v>
      </c>
      <c r="H29" s="23" t="s">
        <v>9</v>
      </c>
      <c r="I29" s="23" t="s">
        <v>10</v>
      </c>
      <c r="J29" s="23" t="s">
        <v>11</v>
      </c>
      <c r="K29" s="23" t="s">
        <v>12</v>
      </c>
      <c r="L29" s="23" t="s">
        <v>13</v>
      </c>
      <c r="M29" s="23" t="s">
        <v>14</v>
      </c>
      <c r="N29" s="23" t="s">
        <v>15</v>
      </c>
      <c r="O29" s="23" t="s">
        <v>16</v>
      </c>
      <c r="P29" s="23" t="s">
        <v>17</v>
      </c>
      <c r="Q29" s="23" t="s">
        <v>18</v>
      </c>
      <c r="R29" s="23" t="s">
        <v>19</v>
      </c>
      <c r="S29" s="23" t="s">
        <v>20</v>
      </c>
      <c r="T29" s="23" t="s">
        <v>21</v>
      </c>
      <c r="U29" s="23" t="s">
        <v>22</v>
      </c>
      <c r="V29" s="23" t="s">
        <v>23</v>
      </c>
      <c r="W29" s="23" t="s">
        <v>24</v>
      </c>
      <c r="Y29" s="11">
        <v>24</v>
      </c>
      <c r="Z29" s="12">
        <v>0.28999999999999998</v>
      </c>
      <c r="AA29" s="24">
        <v>0.21</v>
      </c>
      <c r="AB29" s="12">
        <v>0.22</v>
      </c>
    </row>
    <row r="30" spans="2:28">
      <c r="B30" s="23" t="s">
        <v>4</v>
      </c>
      <c r="C30" s="12">
        <f t="shared" ref="C30:W30" si="0">VLOOKUP(C5, $Y$6:$AB$40,3)</f>
        <v>9.6</v>
      </c>
      <c r="D30" s="12">
        <f t="shared" si="0"/>
        <v>2</v>
      </c>
      <c r="E30" s="12">
        <f t="shared" si="0"/>
        <v>1.4</v>
      </c>
      <c r="F30" s="12">
        <f t="shared" si="0"/>
        <v>0.8</v>
      </c>
      <c r="G30" s="12">
        <f t="shared" si="0"/>
        <v>0.21</v>
      </c>
      <c r="H30" s="12">
        <f t="shared" si="0"/>
        <v>1.8</v>
      </c>
      <c r="I30" s="12">
        <f t="shared" si="0"/>
        <v>2</v>
      </c>
      <c r="J30" s="12">
        <f t="shared" si="0"/>
        <v>1</v>
      </c>
      <c r="K30" s="12">
        <f t="shared" si="0"/>
        <v>0.4</v>
      </c>
      <c r="L30" s="12">
        <f t="shared" si="0"/>
        <v>0.26</v>
      </c>
      <c r="M30" s="12">
        <f t="shared" si="0"/>
        <v>0.3</v>
      </c>
      <c r="N30" s="12">
        <f t="shared" si="0"/>
        <v>0.52</v>
      </c>
      <c r="O30" s="12">
        <f t="shared" si="0"/>
        <v>0.18</v>
      </c>
      <c r="P30" s="12">
        <f t="shared" si="0"/>
        <v>0.6</v>
      </c>
      <c r="Q30" s="12">
        <f t="shared" si="0"/>
        <v>0.34</v>
      </c>
      <c r="R30" s="12">
        <f t="shared" si="0"/>
        <v>0.3</v>
      </c>
      <c r="S30" s="12">
        <f t="shared" si="0"/>
        <v>0.15</v>
      </c>
      <c r="T30" s="12">
        <f t="shared" si="0"/>
        <v>0.24</v>
      </c>
      <c r="U30" s="12">
        <f t="shared" si="0"/>
        <v>0.13</v>
      </c>
      <c r="V30" s="12">
        <f t="shared" si="0"/>
        <v>0.18</v>
      </c>
      <c r="W30" s="12">
        <f t="shared" si="0"/>
        <v>0.1</v>
      </c>
      <c r="Y30" s="11">
        <v>25</v>
      </c>
      <c r="Z30" s="12">
        <v>0.28000000000000003</v>
      </c>
      <c r="AA30" s="24">
        <v>0.18</v>
      </c>
      <c r="AB30" s="12">
        <v>0.19</v>
      </c>
    </row>
    <row r="31" spans="2:28">
      <c r="B31" s="23" t="s">
        <v>5</v>
      </c>
      <c r="C31" s="12">
        <f t="shared" ref="C31:W31" si="1">VLOOKUP(C6, $Y$6:$AB$40,3)</f>
        <v>0.85</v>
      </c>
      <c r="D31" s="12">
        <f t="shared" si="1"/>
        <v>15</v>
      </c>
      <c r="E31" s="12">
        <f t="shared" si="1"/>
        <v>2</v>
      </c>
      <c r="F31" s="12">
        <f t="shared" si="1"/>
        <v>1</v>
      </c>
      <c r="G31" s="12">
        <f t="shared" si="1"/>
        <v>0.52</v>
      </c>
      <c r="H31" s="12">
        <f t="shared" si="1"/>
        <v>0.26</v>
      </c>
      <c r="I31" s="12">
        <f t="shared" si="1"/>
        <v>0.4</v>
      </c>
      <c r="J31" s="12">
        <f t="shared" si="1"/>
        <v>0.24</v>
      </c>
      <c r="K31" s="12">
        <f t="shared" si="1"/>
        <v>0.16</v>
      </c>
      <c r="L31" s="12">
        <f t="shared" si="1"/>
        <v>0.13</v>
      </c>
      <c r="M31" s="12">
        <f t="shared" si="1"/>
        <v>0.15</v>
      </c>
      <c r="N31" s="12">
        <f t="shared" si="1"/>
        <v>0.13</v>
      </c>
      <c r="O31" s="12">
        <f t="shared" si="1"/>
        <v>0.09</v>
      </c>
      <c r="P31" s="12">
        <f t="shared" si="1"/>
        <v>3.8</v>
      </c>
      <c r="Q31" s="12">
        <f t="shared" si="1"/>
        <v>1.4</v>
      </c>
      <c r="R31" s="12">
        <f t="shared" si="1"/>
        <v>1.8</v>
      </c>
      <c r="S31" s="12">
        <f t="shared" si="1"/>
        <v>0.6</v>
      </c>
      <c r="T31" s="12">
        <f t="shared" si="1"/>
        <v>1.4</v>
      </c>
      <c r="U31" s="12">
        <f t="shared" si="1"/>
        <v>0.52</v>
      </c>
      <c r="V31" s="12">
        <f t="shared" si="1"/>
        <v>0.8</v>
      </c>
      <c r="W31" s="12">
        <f t="shared" si="1"/>
        <v>0.34</v>
      </c>
      <c r="Y31" s="11">
        <v>26</v>
      </c>
      <c r="Z31" s="12">
        <v>0.25</v>
      </c>
      <c r="AA31" s="24">
        <v>0.16</v>
      </c>
      <c r="AB31" s="12">
        <v>0.16</v>
      </c>
    </row>
    <row r="32" spans="2:28">
      <c r="B32" s="23" t="s">
        <v>6</v>
      </c>
      <c r="C32" s="12">
        <f t="shared" ref="C32:W32" si="2">VLOOKUP(C7, $Y$6:$AB$40,3)</f>
        <v>0.6</v>
      </c>
      <c r="D32" s="12">
        <f t="shared" si="2"/>
        <v>1</v>
      </c>
      <c r="E32" s="12">
        <f t="shared" si="2"/>
        <v>15</v>
      </c>
      <c r="F32" s="12">
        <f t="shared" si="2"/>
        <v>3.8</v>
      </c>
      <c r="G32" s="12">
        <f t="shared" si="2"/>
        <v>0.85</v>
      </c>
      <c r="H32" s="12">
        <f t="shared" si="2"/>
        <v>0.8</v>
      </c>
      <c r="I32" s="12">
        <f t="shared" si="2"/>
        <v>0.8</v>
      </c>
      <c r="J32" s="12">
        <f t="shared" si="2"/>
        <v>0.45</v>
      </c>
      <c r="K32" s="12">
        <f t="shared" si="2"/>
        <v>0.21</v>
      </c>
      <c r="L32" s="12">
        <f t="shared" si="2"/>
        <v>0.16</v>
      </c>
      <c r="M32" s="12">
        <f t="shared" si="2"/>
        <v>0.15</v>
      </c>
      <c r="N32" s="12">
        <f t="shared" si="2"/>
        <v>0.18</v>
      </c>
      <c r="O32" s="12">
        <f t="shared" si="2"/>
        <v>0.13</v>
      </c>
      <c r="P32" s="12">
        <f t="shared" si="2"/>
        <v>1.4</v>
      </c>
      <c r="Q32" s="12">
        <f t="shared" si="2"/>
        <v>0.8</v>
      </c>
      <c r="R32" s="12">
        <f t="shared" si="2"/>
        <v>1.8</v>
      </c>
      <c r="S32" s="12">
        <f t="shared" si="2"/>
        <v>0.8</v>
      </c>
      <c r="T32" s="12">
        <f t="shared" si="2"/>
        <v>1.8</v>
      </c>
      <c r="U32" s="12">
        <f t="shared" si="2"/>
        <v>0.8</v>
      </c>
      <c r="V32" s="12">
        <f t="shared" si="2"/>
        <v>0.85</v>
      </c>
      <c r="W32" s="12">
        <f t="shared" si="2"/>
        <v>0.4</v>
      </c>
      <c r="Y32" s="11">
        <v>27</v>
      </c>
      <c r="Z32" s="12">
        <v>0.24</v>
      </c>
      <c r="AA32" s="24">
        <v>0.15</v>
      </c>
      <c r="AB32" s="12">
        <v>0.16</v>
      </c>
    </row>
    <row r="33" spans="2:28">
      <c r="B33" s="23" t="s">
        <v>7</v>
      </c>
      <c r="C33" s="12">
        <f t="shared" ref="C33:W33" si="3">VLOOKUP(C8, $Y$6:$AB$40,3)</f>
        <v>0.4</v>
      </c>
      <c r="D33" s="12">
        <f t="shared" si="3"/>
        <v>0.6</v>
      </c>
      <c r="E33" s="12">
        <f t="shared" si="3"/>
        <v>1.8</v>
      </c>
      <c r="F33" s="12">
        <f t="shared" si="3"/>
        <v>9.6</v>
      </c>
      <c r="G33" s="12">
        <f t="shared" si="3"/>
        <v>2</v>
      </c>
      <c r="H33" s="12">
        <f t="shared" si="3"/>
        <v>2</v>
      </c>
      <c r="I33" s="12">
        <f t="shared" si="3"/>
        <v>0.85</v>
      </c>
      <c r="J33" s="12">
        <f t="shared" si="3"/>
        <v>0.52</v>
      </c>
      <c r="K33" s="12">
        <f t="shared" si="3"/>
        <v>0.18</v>
      </c>
      <c r="L33" s="12">
        <f t="shared" si="3"/>
        <v>0.15</v>
      </c>
      <c r="M33" s="12">
        <f t="shared" si="3"/>
        <v>0.13</v>
      </c>
      <c r="N33" s="12">
        <f t="shared" si="3"/>
        <v>0.24</v>
      </c>
      <c r="O33" s="12">
        <f t="shared" si="3"/>
        <v>0.18</v>
      </c>
      <c r="P33" s="12">
        <f t="shared" si="3"/>
        <v>0.8</v>
      </c>
      <c r="Q33" s="12">
        <f t="shared" si="3"/>
        <v>0.45</v>
      </c>
      <c r="R33" s="12">
        <f t="shared" si="3"/>
        <v>0.85</v>
      </c>
      <c r="S33" s="12">
        <f t="shared" si="3"/>
        <v>0.8</v>
      </c>
      <c r="T33" s="12">
        <f t="shared" si="3"/>
        <v>1</v>
      </c>
      <c r="U33" s="12">
        <f t="shared" si="3"/>
        <v>1.4</v>
      </c>
      <c r="V33" s="12">
        <f t="shared" si="3"/>
        <v>2</v>
      </c>
      <c r="W33" s="12">
        <f t="shared" si="3"/>
        <v>0.85</v>
      </c>
      <c r="Y33" s="11">
        <v>28</v>
      </c>
      <c r="Z33" s="12">
        <v>0.23</v>
      </c>
      <c r="AA33" s="24">
        <v>0.13</v>
      </c>
      <c r="AB33" s="12">
        <v>0.14000000000000001</v>
      </c>
    </row>
    <row r="34" spans="2:28">
      <c r="B34" s="23" t="s">
        <v>8</v>
      </c>
      <c r="C34" s="12">
        <f t="shared" ref="C34:W34" si="4">VLOOKUP(C9, $Y$6:$AB$40,3)</f>
        <v>0.13</v>
      </c>
      <c r="D34" s="12">
        <f t="shared" si="4"/>
        <v>0.34</v>
      </c>
      <c r="E34" s="12">
        <f t="shared" si="4"/>
        <v>0.52</v>
      </c>
      <c r="F34" s="12">
        <f t="shared" si="4"/>
        <v>1.4</v>
      </c>
      <c r="G34" s="12">
        <f t="shared" si="4"/>
        <v>9.6</v>
      </c>
      <c r="H34" s="12">
        <f t="shared" si="4"/>
        <v>2</v>
      </c>
      <c r="I34" s="12">
        <f t="shared" si="4"/>
        <v>1.4</v>
      </c>
      <c r="J34" s="12">
        <f t="shared" si="4"/>
        <v>0.6</v>
      </c>
      <c r="K34" s="12">
        <f t="shared" si="4"/>
        <v>0.3</v>
      </c>
      <c r="L34" s="12">
        <f t="shared" si="4"/>
        <v>0.26</v>
      </c>
      <c r="M34" s="12">
        <f t="shared" si="4"/>
        <v>0.4</v>
      </c>
      <c r="N34" s="12">
        <f t="shared" si="4"/>
        <v>0.85</v>
      </c>
      <c r="O34" s="12">
        <f t="shared" si="4"/>
        <v>1</v>
      </c>
      <c r="P34" s="12">
        <f t="shared" si="4"/>
        <v>0.8</v>
      </c>
      <c r="Q34" s="12">
        <f t="shared" si="4"/>
        <v>0.4</v>
      </c>
      <c r="R34" s="12">
        <f t="shared" si="4"/>
        <v>0.6</v>
      </c>
      <c r="S34" s="12">
        <f t="shared" si="4"/>
        <v>0.8</v>
      </c>
      <c r="T34" s="12">
        <f t="shared" si="4"/>
        <v>0.85</v>
      </c>
      <c r="U34" s="12">
        <f t="shared" si="4"/>
        <v>0.8</v>
      </c>
      <c r="V34" s="12">
        <f t="shared" si="4"/>
        <v>1.8</v>
      </c>
      <c r="W34" s="12">
        <f t="shared" si="4"/>
        <v>1.4</v>
      </c>
      <c r="Y34" s="11">
        <v>29</v>
      </c>
      <c r="Z34" s="12">
        <v>0.22</v>
      </c>
      <c r="AA34" s="24">
        <v>0.13</v>
      </c>
      <c r="AB34" s="12">
        <v>0.13</v>
      </c>
    </row>
    <row r="35" spans="2:28">
      <c r="B35" s="23" t="s">
        <v>9</v>
      </c>
      <c r="C35" s="12">
        <f t="shared" ref="C35:W35" si="5">VLOOKUP(C10, $Y$6:$AB$40,3)</f>
        <v>0.8</v>
      </c>
      <c r="D35" s="12">
        <f t="shared" si="5"/>
        <v>0.18</v>
      </c>
      <c r="E35" s="12">
        <f t="shared" si="5"/>
        <v>0.45</v>
      </c>
      <c r="F35" s="12">
        <f t="shared" si="5"/>
        <v>1</v>
      </c>
      <c r="G35" s="12">
        <f t="shared" si="5"/>
        <v>1.4</v>
      </c>
      <c r="H35" s="12">
        <f t="shared" si="5"/>
        <v>8</v>
      </c>
      <c r="I35" s="12">
        <f t="shared" si="5"/>
        <v>1.4</v>
      </c>
      <c r="J35" s="12">
        <f t="shared" si="5"/>
        <v>0.8</v>
      </c>
      <c r="K35" s="12">
        <f t="shared" si="5"/>
        <v>0.4</v>
      </c>
      <c r="L35" s="12">
        <f t="shared" si="5"/>
        <v>0.34</v>
      </c>
      <c r="M35" s="12">
        <f t="shared" si="5"/>
        <v>0.45</v>
      </c>
      <c r="N35" s="12">
        <f t="shared" si="5"/>
        <v>1</v>
      </c>
      <c r="O35" s="12">
        <f t="shared" si="5"/>
        <v>0.85</v>
      </c>
      <c r="P35" s="12">
        <f t="shared" si="5"/>
        <v>0.52</v>
      </c>
      <c r="Q35" s="12">
        <f t="shared" si="5"/>
        <v>0.4</v>
      </c>
      <c r="R35" s="12">
        <f t="shared" si="5"/>
        <v>0.45</v>
      </c>
      <c r="S35" s="12">
        <f t="shared" si="5"/>
        <v>0.45</v>
      </c>
      <c r="T35" s="12">
        <f t="shared" si="5"/>
        <v>0.6</v>
      </c>
      <c r="U35" s="12">
        <f t="shared" si="5"/>
        <v>0.52</v>
      </c>
      <c r="V35" s="12">
        <f t="shared" si="5"/>
        <v>0.8</v>
      </c>
      <c r="W35" s="12">
        <f t="shared" si="5"/>
        <v>0.52</v>
      </c>
      <c r="Y35" s="11">
        <v>30</v>
      </c>
      <c r="Z35" s="12">
        <v>0.2</v>
      </c>
      <c r="AA35" s="24">
        <v>0.12</v>
      </c>
      <c r="AB35" s="12">
        <v>0.13</v>
      </c>
    </row>
    <row r="36" spans="2:28">
      <c r="B36" s="23" t="s">
        <v>10</v>
      </c>
      <c r="C36" s="12">
        <f t="shared" ref="C36:W36" si="6">VLOOKUP(C11, $Y$6:$AB$40,3)</f>
        <v>0.85</v>
      </c>
      <c r="D36" s="12">
        <f t="shared" si="6"/>
        <v>0.26</v>
      </c>
      <c r="E36" s="12">
        <f t="shared" si="6"/>
        <v>0.45</v>
      </c>
      <c r="F36" s="12">
        <f t="shared" si="6"/>
        <v>0.6</v>
      </c>
      <c r="G36" s="12">
        <f t="shared" si="6"/>
        <v>1</v>
      </c>
      <c r="H36" s="12">
        <f t="shared" si="6"/>
        <v>1</v>
      </c>
      <c r="I36" s="12">
        <f t="shared" si="6"/>
        <v>15</v>
      </c>
      <c r="J36" s="12">
        <f t="shared" si="6"/>
        <v>3.8</v>
      </c>
      <c r="K36" s="12">
        <f t="shared" si="6"/>
        <v>1</v>
      </c>
      <c r="L36" s="12">
        <f t="shared" si="6"/>
        <v>1.4</v>
      </c>
      <c r="M36" s="12">
        <f t="shared" si="6"/>
        <v>2</v>
      </c>
      <c r="N36" s="12">
        <f t="shared" si="6"/>
        <v>1.8</v>
      </c>
      <c r="O36" s="12">
        <f t="shared" si="6"/>
        <v>0.52</v>
      </c>
      <c r="P36" s="12">
        <f t="shared" si="6"/>
        <v>0.6</v>
      </c>
      <c r="Q36" s="12">
        <f t="shared" si="6"/>
        <v>0.45</v>
      </c>
      <c r="R36" s="12">
        <f t="shared" si="6"/>
        <v>0.6</v>
      </c>
      <c r="S36" s="12">
        <f t="shared" si="6"/>
        <v>0.52</v>
      </c>
      <c r="T36" s="12">
        <f t="shared" si="6"/>
        <v>0.85</v>
      </c>
      <c r="U36" s="12">
        <f t="shared" si="6"/>
        <v>0.45</v>
      </c>
      <c r="V36" s="12">
        <f t="shared" si="6"/>
        <v>0.6</v>
      </c>
      <c r="W36" s="12">
        <f t="shared" si="6"/>
        <v>0.34</v>
      </c>
      <c r="Y36" s="11">
        <v>31</v>
      </c>
      <c r="Z36" s="12">
        <v>0.19</v>
      </c>
      <c r="AA36" s="24">
        <v>0.1</v>
      </c>
      <c r="AB36" s="12">
        <v>0.1</v>
      </c>
    </row>
    <row r="37" spans="2:28">
      <c r="B37" s="23" t="s">
        <v>11</v>
      </c>
      <c r="C37" s="12">
        <f t="shared" ref="C37:W37" si="7">VLOOKUP(C12, $Y$6:$AB$40,3)</f>
        <v>0.52</v>
      </c>
      <c r="D37" s="12">
        <f t="shared" si="7"/>
        <v>0.16</v>
      </c>
      <c r="E37" s="12">
        <f t="shared" si="7"/>
        <v>0.3</v>
      </c>
      <c r="F37" s="12">
        <f t="shared" si="7"/>
        <v>0.4</v>
      </c>
      <c r="G37" s="12">
        <f t="shared" si="7"/>
        <v>0.52</v>
      </c>
      <c r="H37" s="12">
        <f t="shared" si="7"/>
        <v>0.52</v>
      </c>
      <c r="I37" s="12">
        <f t="shared" si="7"/>
        <v>2</v>
      </c>
      <c r="J37" s="12">
        <f t="shared" si="7"/>
        <v>9.6</v>
      </c>
      <c r="K37" s="12">
        <f t="shared" si="7"/>
        <v>2</v>
      </c>
      <c r="L37" s="12">
        <f t="shared" si="7"/>
        <v>2</v>
      </c>
      <c r="M37" s="12">
        <f t="shared" si="7"/>
        <v>1.8</v>
      </c>
      <c r="N37" s="12">
        <f t="shared" si="7"/>
        <v>0.85</v>
      </c>
      <c r="O37" s="12">
        <f t="shared" si="7"/>
        <v>0.45</v>
      </c>
      <c r="P37" s="12">
        <f t="shared" si="7"/>
        <v>0.45</v>
      </c>
      <c r="Q37" s="12">
        <f t="shared" si="7"/>
        <v>0.34</v>
      </c>
      <c r="R37" s="12">
        <f t="shared" si="7"/>
        <v>0.4</v>
      </c>
      <c r="S37" s="12">
        <f t="shared" si="7"/>
        <v>0.4</v>
      </c>
      <c r="T37" s="12">
        <f t="shared" si="7"/>
        <v>0.6</v>
      </c>
      <c r="U37" s="12">
        <f t="shared" si="7"/>
        <v>0.34</v>
      </c>
      <c r="V37" s="12">
        <f t="shared" si="7"/>
        <v>0.4</v>
      </c>
      <c r="W37" s="12">
        <f t="shared" si="7"/>
        <v>0.26</v>
      </c>
      <c r="Y37" s="11">
        <v>32</v>
      </c>
      <c r="Z37" s="12">
        <v>0.18</v>
      </c>
      <c r="AA37" s="24">
        <v>0.09</v>
      </c>
      <c r="AB37" s="12">
        <v>0.1</v>
      </c>
    </row>
    <row r="38" spans="2:28">
      <c r="B38" s="23" t="s">
        <v>12</v>
      </c>
      <c r="C38" s="12">
        <f t="shared" ref="C38:W38" si="8">VLOOKUP(C13, $Y$6:$AB$40,3)</f>
        <v>0.24</v>
      </c>
      <c r="D38" s="12">
        <f t="shared" si="8"/>
        <v>0.13</v>
      </c>
      <c r="E38" s="12">
        <f t="shared" si="8"/>
        <v>0.15</v>
      </c>
      <c r="F38" s="12">
        <f t="shared" si="8"/>
        <v>0.15</v>
      </c>
      <c r="G38" s="12">
        <f t="shared" si="8"/>
        <v>0.26</v>
      </c>
      <c r="H38" s="12">
        <f t="shared" si="8"/>
        <v>0.3</v>
      </c>
      <c r="I38" s="12">
        <f t="shared" si="8"/>
        <v>0.85</v>
      </c>
      <c r="J38" s="12">
        <f t="shared" si="8"/>
        <v>1.4</v>
      </c>
      <c r="K38" s="12">
        <f t="shared" si="8"/>
        <v>8</v>
      </c>
      <c r="L38" s="12">
        <f t="shared" si="8"/>
        <v>1.4</v>
      </c>
      <c r="M38" s="12">
        <f t="shared" si="8"/>
        <v>1</v>
      </c>
      <c r="N38" s="12">
        <f t="shared" si="8"/>
        <v>0.6</v>
      </c>
      <c r="O38" s="12">
        <f t="shared" si="8"/>
        <v>0.45</v>
      </c>
      <c r="P38" s="12">
        <f t="shared" si="8"/>
        <v>0.26</v>
      </c>
      <c r="Q38" s="12">
        <f t="shared" si="8"/>
        <v>0.18</v>
      </c>
      <c r="R38" s="12">
        <f t="shared" si="8"/>
        <v>0.16</v>
      </c>
      <c r="S38" s="12">
        <f t="shared" si="8"/>
        <v>0.15</v>
      </c>
      <c r="T38" s="12">
        <f t="shared" si="8"/>
        <v>0.18</v>
      </c>
      <c r="U38" s="12">
        <f t="shared" si="8"/>
        <v>0.13</v>
      </c>
      <c r="V38" s="12">
        <f t="shared" si="8"/>
        <v>0.15</v>
      </c>
      <c r="W38" s="12">
        <f t="shared" si="8"/>
        <v>0.08</v>
      </c>
      <c r="Y38" s="11">
        <v>33</v>
      </c>
      <c r="Z38" s="12">
        <v>0.17</v>
      </c>
      <c r="AA38" s="24">
        <v>0.08</v>
      </c>
      <c r="AB38" s="12">
        <v>0.09</v>
      </c>
    </row>
    <row r="39" spans="2:28">
      <c r="B39" s="23" t="s">
        <v>13</v>
      </c>
      <c r="C39" s="12">
        <f t="shared" ref="C39:W39" si="9">VLOOKUP(C14, $Y$6:$AB$40,3)</f>
        <v>0.16</v>
      </c>
      <c r="D39" s="12">
        <f t="shared" si="9"/>
        <v>0.09</v>
      </c>
      <c r="E39" s="12">
        <f t="shared" si="9"/>
        <v>0.13</v>
      </c>
      <c r="F39" s="12">
        <f t="shared" si="9"/>
        <v>0.13</v>
      </c>
      <c r="G39" s="12">
        <f t="shared" si="9"/>
        <v>0.24</v>
      </c>
      <c r="H39" s="12">
        <f t="shared" si="9"/>
        <v>0.26</v>
      </c>
      <c r="I39" s="12">
        <f t="shared" si="9"/>
        <v>1</v>
      </c>
      <c r="J39" s="12">
        <f t="shared" si="9"/>
        <v>1.8</v>
      </c>
      <c r="K39" s="12">
        <f t="shared" si="9"/>
        <v>1.4</v>
      </c>
      <c r="L39" s="12">
        <f t="shared" si="9"/>
        <v>9.6</v>
      </c>
      <c r="M39" s="12">
        <f t="shared" si="9"/>
        <v>2</v>
      </c>
      <c r="N39" s="12">
        <f t="shared" si="9"/>
        <v>1</v>
      </c>
      <c r="O39" s="12">
        <f t="shared" si="9"/>
        <v>0.8</v>
      </c>
      <c r="P39" s="12">
        <f t="shared" si="9"/>
        <v>0.3</v>
      </c>
      <c r="Q39" s="12">
        <f t="shared" si="9"/>
        <v>0.24</v>
      </c>
      <c r="R39" s="12">
        <f t="shared" si="9"/>
        <v>0.21</v>
      </c>
      <c r="S39" s="12">
        <f t="shared" si="9"/>
        <v>0.18</v>
      </c>
      <c r="T39" s="12">
        <f t="shared" si="9"/>
        <v>0.21</v>
      </c>
      <c r="U39" s="12">
        <f t="shared" si="9"/>
        <v>0.15</v>
      </c>
      <c r="V39" s="12">
        <f t="shared" si="9"/>
        <v>0.16</v>
      </c>
      <c r="W39" s="12">
        <f t="shared" si="9"/>
        <v>0.09</v>
      </c>
      <c r="Y39" s="11">
        <v>34</v>
      </c>
      <c r="Z39" s="12">
        <v>0.17</v>
      </c>
      <c r="AA39" s="24">
        <v>7.0000000000000007E-2</v>
      </c>
      <c r="AB39" s="12">
        <v>0.09</v>
      </c>
    </row>
    <row r="40" spans="2:28">
      <c r="B40" s="23" t="s">
        <v>14</v>
      </c>
      <c r="C40" s="12">
        <f t="shared" ref="C40:W40" si="10">VLOOKUP(C15, $Y$6:$AB$40,3)</f>
        <v>0.18</v>
      </c>
      <c r="D40" s="12">
        <f t="shared" si="10"/>
        <v>0.12</v>
      </c>
      <c r="E40" s="12">
        <f t="shared" si="10"/>
        <v>0.12</v>
      </c>
      <c r="F40" s="12">
        <f t="shared" si="10"/>
        <v>0.12</v>
      </c>
      <c r="G40" s="12">
        <f t="shared" si="10"/>
        <v>0.26</v>
      </c>
      <c r="H40" s="12">
        <f t="shared" si="10"/>
        <v>0.34</v>
      </c>
      <c r="I40" s="12">
        <f t="shared" si="10"/>
        <v>1.8</v>
      </c>
      <c r="J40" s="12">
        <f t="shared" si="10"/>
        <v>1.4</v>
      </c>
      <c r="K40" s="12">
        <f t="shared" si="10"/>
        <v>1</v>
      </c>
      <c r="L40" s="12">
        <f t="shared" si="10"/>
        <v>2</v>
      </c>
      <c r="M40" s="12">
        <f t="shared" si="10"/>
        <v>9.6</v>
      </c>
      <c r="N40" s="12">
        <f t="shared" si="10"/>
        <v>2</v>
      </c>
      <c r="O40" s="12">
        <f t="shared" si="10"/>
        <v>0.85</v>
      </c>
      <c r="P40" s="12">
        <f t="shared" si="10"/>
        <v>0.34</v>
      </c>
      <c r="Q40" s="12">
        <f t="shared" si="10"/>
        <v>0.26</v>
      </c>
      <c r="R40" s="12">
        <f t="shared" si="10"/>
        <v>0.24</v>
      </c>
      <c r="S40" s="12">
        <f t="shared" si="10"/>
        <v>0.21</v>
      </c>
      <c r="T40" s="12">
        <f t="shared" si="10"/>
        <v>0.24</v>
      </c>
      <c r="U40" s="12">
        <f t="shared" si="10"/>
        <v>0.16</v>
      </c>
      <c r="V40" s="12">
        <f t="shared" si="10"/>
        <v>0.21</v>
      </c>
      <c r="W40" s="12">
        <f t="shared" si="10"/>
        <v>0.12</v>
      </c>
      <c r="Y40" s="11">
        <v>35</v>
      </c>
      <c r="Z40" s="12">
        <v>0.16</v>
      </c>
      <c r="AA40" s="24">
        <v>7.0000000000000007E-2</v>
      </c>
      <c r="AB40" s="12">
        <v>0.08</v>
      </c>
    </row>
    <row r="41" spans="2:28">
      <c r="B41" s="23" t="s">
        <v>15</v>
      </c>
      <c r="C41" s="12">
        <f t="shared" ref="C41:W41" si="11">VLOOKUP(C16, $Y$6:$AB$40,3)</f>
        <v>0.3</v>
      </c>
      <c r="D41" s="12">
        <f t="shared" si="11"/>
        <v>0.1</v>
      </c>
      <c r="E41" s="12">
        <f t="shared" si="11"/>
        <v>0.13</v>
      </c>
      <c r="F41" s="12">
        <f t="shared" si="11"/>
        <v>0.18</v>
      </c>
      <c r="G41" s="12">
        <f t="shared" si="11"/>
        <v>0.8</v>
      </c>
      <c r="H41" s="12">
        <f t="shared" si="11"/>
        <v>0.8</v>
      </c>
      <c r="I41" s="12">
        <f t="shared" si="11"/>
        <v>1.4</v>
      </c>
      <c r="J41" s="12">
        <f t="shared" si="11"/>
        <v>0.8</v>
      </c>
      <c r="K41" s="12">
        <f t="shared" si="11"/>
        <v>0.6</v>
      </c>
      <c r="L41" s="12">
        <f t="shared" si="11"/>
        <v>1</v>
      </c>
      <c r="M41" s="12">
        <f t="shared" si="11"/>
        <v>2</v>
      </c>
      <c r="N41" s="12">
        <f t="shared" si="11"/>
        <v>9.6</v>
      </c>
      <c r="O41" s="12">
        <f t="shared" si="11"/>
        <v>1.4</v>
      </c>
      <c r="P41" s="12">
        <f t="shared" si="11"/>
        <v>0.45</v>
      </c>
      <c r="Q41" s="12">
        <f t="shared" si="11"/>
        <v>0.34</v>
      </c>
      <c r="R41" s="12">
        <f t="shared" si="11"/>
        <v>0.3</v>
      </c>
      <c r="S41" s="12">
        <f t="shared" si="11"/>
        <v>0.26</v>
      </c>
      <c r="T41" s="12">
        <f t="shared" si="11"/>
        <v>0.3</v>
      </c>
      <c r="U41" s="12">
        <f t="shared" si="11"/>
        <v>0.21</v>
      </c>
      <c r="V41" s="12">
        <f t="shared" si="11"/>
        <v>0.26</v>
      </c>
      <c r="W41" s="12">
        <f t="shared" si="11"/>
        <v>0.13</v>
      </c>
    </row>
    <row r="42" spans="2:28">
      <c r="B42" s="23" t="s">
        <v>16</v>
      </c>
      <c r="C42" s="12">
        <f t="shared" ref="C42:W42" si="12">VLOOKUP(C17, $Y$6:$AB$40,3)</f>
        <v>0.13</v>
      </c>
      <c r="D42" s="12">
        <f t="shared" si="12"/>
        <v>7.0000000000000007E-2</v>
      </c>
      <c r="E42" s="12">
        <f t="shared" si="12"/>
        <v>0.1</v>
      </c>
      <c r="F42" s="12">
        <f t="shared" si="12"/>
        <v>0.15</v>
      </c>
      <c r="G42" s="12">
        <f t="shared" si="12"/>
        <v>0.85</v>
      </c>
      <c r="H42" s="12">
        <f t="shared" si="12"/>
        <v>0.6</v>
      </c>
      <c r="I42" s="12">
        <f t="shared" si="12"/>
        <v>0.45</v>
      </c>
      <c r="J42" s="12">
        <f t="shared" si="12"/>
        <v>0.4</v>
      </c>
      <c r="K42" s="12">
        <f t="shared" si="12"/>
        <v>0.45</v>
      </c>
      <c r="L42" s="12">
        <f t="shared" si="12"/>
        <v>0.8</v>
      </c>
      <c r="M42" s="12">
        <f t="shared" si="12"/>
        <v>0.85</v>
      </c>
      <c r="N42" s="12">
        <f t="shared" si="12"/>
        <v>1.4</v>
      </c>
      <c r="O42" s="12">
        <f t="shared" si="12"/>
        <v>8</v>
      </c>
      <c r="P42" s="12">
        <f t="shared" si="12"/>
        <v>0.26</v>
      </c>
      <c r="Q42" s="12">
        <f t="shared" si="12"/>
        <v>0.18</v>
      </c>
      <c r="R42" s="12">
        <f t="shared" si="12"/>
        <v>0.16</v>
      </c>
      <c r="S42" s="12">
        <f t="shared" si="12"/>
        <v>0.15</v>
      </c>
      <c r="T42" s="12">
        <f t="shared" si="12"/>
        <v>0.16</v>
      </c>
      <c r="U42" s="12">
        <f t="shared" si="12"/>
        <v>0.13</v>
      </c>
      <c r="V42" s="12">
        <f t="shared" si="12"/>
        <v>0.16</v>
      </c>
      <c r="W42" s="12">
        <f t="shared" si="12"/>
        <v>0.08</v>
      </c>
    </row>
    <row r="43" spans="2:28">
      <c r="B43" s="23" t="s">
        <v>17</v>
      </c>
      <c r="C43" s="12">
        <f t="shared" ref="C43:W43" si="13">VLOOKUP(C18, $Y$6:$AB$40,3)</f>
        <v>0.34</v>
      </c>
      <c r="D43" s="12">
        <f t="shared" si="13"/>
        <v>1.4</v>
      </c>
      <c r="E43" s="12">
        <f t="shared" si="13"/>
        <v>0.8</v>
      </c>
      <c r="F43" s="12">
        <f t="shared" si="13"/>
        <v>0.52</v>
      </c>
      <c r="G43" s="12">
        <f t="shared" si="13"/>
        <v>0.6</v>
      </c>
      <c r="H43" s="12">
        <f t="shared" si="13"/>
        <v>0.4</v>
      </c>
      <c r="I43" s="12">
        <f t="shared" si="13"/>
        <v>0.52</v>
      </c>
      <c r="J43" s="12">
        <f t="shared" si="13"/>
        <v>0.4</v>
      </c>
      <c r="K43" s="12">
        <f t="shared" si="13"/>
        <v>0.26</v>
      </c>
      <c r="L43" s="12">
        <f t="shared" si="13"/>
        <v>0.3</v>
      </c>
      <c r="M43" s="12">
        <f t="shared" si="13"/>
        <v>0.34</v>
      </c>
      <c r="N43" s="12">
        <f t="shared" si="13"/>
        <v>0.45</v>
      </c>
      <c r="O43" s="12">
        <f t="shared" si="13"/>
        <v>0.26</v>
      </c>
      <c r="P43" s="12">
        <f t="shared" si="13"/>
        <v>8</v>
      </c>
      <c r="Q43" s="12">
        <f t="shared" si="13"/>
        <v>1</v>
      </c>
      <c r="R43" s="12">
        <f t="shared" si="13"/>
        <v>0.6</v>
      </c>
      <c r="S43" s="12">
        <f t="shared" si="13"/>
        <v>0.45</v>
      </c>
      <c r="T43" s="12">
        <f t="shared" si="13"/>
        <v>0.52</v>
      </c>
      <c r="U43" s="12">
        <f t="shared" si="13"/>
        <v>0.3</v>
      </c>
      <c r="V43" s="12">
        <f t="shared" si="13"/>
        <v>0.34</v>
      </c>
      <c r="W43" s="12">
        <f t="shared" si="13"/>
        <v>0.21</v>
      </c>
    </row>
    <row r="44" spans="2:28">
      <c r="B44" s="23" t="s">
        <v>18</v>
      </c>
      <c r="C44" s="12">
        <f t="shared" ref="C44:W44" si="14">VLOOKUP(C19, $Y$6:$AB$40,3)</f>
        <v>0.21</v>
      </c>
      <c r="D44" s="12">
        <f t="shared" si="14"/>
        <v>0.8</v>
      </c>
      <c r="E44" s="12">
        <f t="shared" si="14"/>
        <v>0.45</v>
      </c>
      <c r="F44" s="12">
        <f t="shared" si="14"/>
        <v>0.34</v>
      </c>
      <c r="G44" s="12">
        <f t="shared" si="14"/>
        <v>0.34</v>
      </c>
      <c r="H44" s="12">
        <f t="shared" si="14"/>
        <v>0.3</v>
      </c>
      <c r="I44" s="12">
        <f t="shared" si="14"/>
        <v>0.4</v>
      </c>
      <c r="J44" s="12">
        <f t="shared" si="14"/>
        <v>0.3</v>
      </c>
      <c r="K44" s="12">
        <f t="shared" si="14"/>
        <v>0.18</v>
      </c>
      <c r="L44" s="12">
        <f t="shared" si="14"/>
        <v>0.24</v>
      </c>
      <c r="M44" s="12">
        <f t="shared" si="14"/>
        <v>0.26</v>
      </c>
      <c r="N44" s="12">
        <f t="shared" si="14"/>
        <v>0.34</v>
      </c>
      <c r="O44" s="12">
        <f t="shared" si="14"/>
        <v>0.18</v>
      </c>
      <c r="P44" s="12">
        <f t="shared" si="14"/>
        <v>1</v>
      </c>
      <c r="Q44" s="12">
        <f t="shared" si="14"/>
        <v>8</v>
      </c>
      <c r="R44" s="12">
        <f t="shared" si="14"/>
        <v>1.4</v>
      </c>
      <c r="S44" s="12">
        <f t="shared" si="14"/>
        <v>0.8</v>
      </c>
      <c r="T44" s="12">
        <f t="shared" si="14"/>
        <v>0.45</v>
      </c>
      <c r="U44" s="12">
        <f t="shared" si="14"/>
        <v>0.3</v>
      </c>
      <c r="V44" s="12">
        <f t="shared" si="14"/>
        <v>0.4</v>
      </c>
      <c r="W44" s="12">
        <f t="shared" si="14"/>
        <v>0.24</v>
      </c>
    </row>
    <row r="45" spans="2:28">
      <c r="B45" s="23" t="s">
        <v>19</v>
      </c>
      <c r="C45" s="12">
        <f t="shared" ref="C45:W45" si="15">VLOOKUP(C20, $Y$6:$AB$40,3)</f>
        <v>0.18</v>
      </c>
      <c r="D45" s="12">
        <f t="shared" si="15"/>
        <v>0.85</v>
      </c>
      <c r="E45" s="12">
        <f t="shared" si="15"/>
        <v>0.85</v>
      </c>
      <c r="F45" s="12">
        <f t="shared" si="15"/>
        <v>0.6</v>
      </c>
      <c r="G45" s="12">
        <f t="shared" si="15"/>
        <v>0.52</v>
      </c>
      <c r="H45" s="12">
        <f t="shared" si="15"/>
        <v>0.34</v>
      </c>
      <c r="I45" s="12">
        <f t="shared" si="15"/>
        <v>0.52</v>
      </c>
      <c r="J45" s="12">
        <f t="shared" si="15"/>
        <v>0.34</v>
      </c>
      <c r="K45" s="12">
        <f t="shared" si="15"/>
        <v>0.16</v>
      </c>
      <c r="L45" s="12">
        <f t="shared" si="15"/>
        <v>0.21</v>
      </c>
      <c r="M45" s="12">
        <f t="shared" si="15"/>
        <v>0.24</v>
      </c>
      <c r="N45" s="12">
        <f t="shared" si="15"/>
        <v>0.3</v>
      </c>
      <c r="O45" s="12">
        <f t="shared" si="15"/>
        <v>0.16</v>
      </c>
      <c r="P45" s="12">
        <f t="shared" si="15"/>
        <v>0.6</v>
      </c>
      <c r="Q45" s="12">
        <f t="shared" si="15"/>
        <v>1.4</v>
      </c>
      <c r="R45" s="12">
        <f t="shared" si="15"/>
        <v>9.6</v>
      </c>
      <c r="S45" s="12">
        <f t="shared" si="15"/>
        <v>2</v>
      </c>
      <c r="T45" s="12">
        <f t="shared" si="15"/>
        <v>1.4</v>
      </c>
      <c r="U45" s="12">
        <f t="shared" si="15"/>
        <v>0.85</v>
      </c>
      <c r="V45" s="12">
        <f t="shared" si="15"/>
        <v>0.8</v>
      </c>
      <c r="W45" s="12">
        <f t="shared" si="15"/>
        <v>0.52</v>
      </c>
    </row>
    <row r="46" spans="2:28">
      <c r="B46" s="23" t="s">
        <v>20</v>
      </c>
      <c r="C46" s="12">
        <f t="shared" ref="C46:W46" si="16">VLOOKUP(C21, $Y$6:$AB$40,3)</f>
        <v>0.1</v>
      </c>
      <c r="D46" s="12">
        <f t="shared" si="16"/>
        <v>0.4</v>
      </c>
      <c r="E46" s="12">
        <f t="shared" si="16"/>
        <v>0.45</v>
      </c>
      <c r="F46" s="12">
        <f t="shared" si="16"/>
        <v>0.52</v>
      </c>
      <c r="G46" s="12">
        <f t="shared" si="16"/>
        <v>0.6</v>
      </c>
      <c r="H46" s="12">
        <f t="shared" si="16"/>
        <v>0.34</v>
      </c>
      <c r="I46" s="12">
        <f t="shared" si="16"/>
        <v>0.45</v>
      </c>
      <c r="J46" s="12">
        <f t="shared" si="16"/>
        <v>0.34</v>
      </c>
      <c r="K46" s="12">
        <f t="shared" si="16"/>
        <v>0.15</v>
      </c>
      <c r="L46" s="12">
        <f t="shared" si="16"/>
        <v>0.18</v>
      </c>
      <c r="M46" s="12">
        <f t="shared" si="16"/>
        <v>0.21</v>
      </c>
      <c r="N46" s="12">
        <f t="shared" si="16"/>
        <v>0.26</v>
      </c>
      <c r="O46" s="12">
        <f t="shared" si="16"/>
        <v>0.15</v>
      </c>
      <c r="P46" s="12">
        <f t="shared" si="16"/>
        <v>0.45</v>
      </c>
      <c r="Q46" s="12">
        <f t="shared" si="16"/>
        <v>0.8</v>
      </c>
      <c r="R46" s="12">
        <f t="shared" si="16"/>
        <v>2</v>
      </c>
      <c r="S46" s="12">
        <f t="shared" si="16"/>
        <v>9.6</v>
      </c>
      <c r="T46" s="12">
        <f t="shared" si="16"/>
        <v>2</v>
      </c>
      <c r="U46" s="12">
        <f t="shared" si="16"/>
        <v>1.4</v>
      </c>
      <c r="V46" s="12">
        <f t="shared" si="16"/>
        <v>1</v>
      </c>
      <c r="W46" s="12">
        <f t="shared" si="16"/>
        <v>0.8</v>
      </c>
    </row>
    <row r="47" spans="2:28">
      <c r="B47" s="23" t="s">
        <v>21</v>
      </c>
      <c r="C47" s="12">
        <f t="shared" ref="C47:W47" si="17">VLOOKUP(C22, $Y$6:$AB$40,3)</f>
        <v>0.15</v>
      </c>
      <c r="D47" s="12">
        <f t="shared" si="17"/>
        <v>0.8</v>
      </c>
      <c r="E47" s="12">
        <f t="shared" si="17"/>
        <v>0.85</v>
      </c>
      <c r="F47" s="12">
        <f t="shared" si="17"/>
        <v>0.8</v>
      </c>
      <c r="G47" s="12">
        <f t="shared" si="17"/>
        <v>0.8</v>
      </c>
      <c r="H47" s="12">
        <f t="shared" si="17"/>
        <v>0.45</v>
      </c>
      <c r="I47" s="12">
        <f t="shared" si="17"/>
        <v>0.8</v>
      </c>
      <c r="J47" s="12">
        <f t="shared" si="17"/>
        <v>0.52</v>
      </c>
      <c r="K47" s="12">
        <f t="shared" si="17"/>
        <v>0.18</v>
      </c>
      <c r="L47" s="12">
        <f t="shared" si="17"/>
        <v>0.21</v>
      </c>
      <c r="M47" s="12">
        <f t="shared" si="17"/>
        <v>0.24</v>
      </c>
      <c r="N47" s="12">
        <f t="shared" si="17"/>
        <v>0.3</v>
      </c>
      <c r="O47" s="12">
        <f t="shared" si="17"/>
        <v>0.16</v>
      </c>
      <c r="P47" s="12">
        <f t="shared" si="17"/>
        <v>0.52</v>
      </c>
      <c r="Q47" s="12">
        <f t="shared" si="17"/>
        <v>0.45</v>
      </c>
      <c r="R47" s="12">
        <f t="shared" si="17"/>
        <v>1.4</v>
      </c>
      <c r="S47" s="12">
        <f t="shared" si="17"/>
        <v>2</v>
      </c>
      <c r="T47" s="12">
        <f t="shared" si="17"/>
        <v>9.6</v>
      </c>
      <c r="U47" s="12">
        <f t="shared" si="17"/>
        <v>0.85</v>
      </c>
      <c r="V47" s="12">
        <f t="shared" si="17"/>
        <v>1.4</v>
      </c>
      <c r="W47" s="12">
        <f t="shared" si="17"/>
        <v>0.8</v>
      </c>
    </row>
    <row r="48" spans="2:28">
      <c r="B48" s="23" t="s">
        <v>22</v>
      </c>
      <c r="C48" s="12">
        <f t="shared" ref="C48:W48" si="18">VLOOKUP(C23, $Y$6:$AB$40,3)</f>
        <v>0.08</v>
      </c>
      <c r="D48" s="12">
        <f t="shared" si="18"/>
        <v>0.34</v>
      </c>
      <c r="E48" s="12">
        <f t="shared" si="18"/>
        <v>0.45</v>
      </c>
      <c r="F48" s="12">
        <f t="shared" si="18"/>
        <v>0.85</v>
      </c>
      <c r="G48" s="12">
        <f t="shared" si="18"/>
        <v>0.6</v>
      </c>
      <c r="H48" s="12">
        <f t="shared" si="18"/>
        <v>0.4</v>
      </c>
      <c r="I48" s="12">
        <f t="shared" si="18"/>
        <v>0.4</v>
      </c>
      <c r="J48" s="12">
        <f t="shared" si="18"/>
        <v>0.3</v>
      </c>
      <c r="K48" s="12">
        <f t="shared" si="18"/>
        <v>0.13</v>
      </c>
      <c r="L48" s="12">
        <f t="shared" si="18"/>
        <v>0.15</v>
      </c>
      <c r="M48" s="12">
        <f t="shared" si="18"/>
        <v>0.16</v>
      </c>
      <c r="N48" s="12">
        <f t="shared" si="18"/>
        <v>0.21</v>
      </c>
      <c r="O48" s="12">
        <f t="shared" si="18"/>
        <v>0.13</v>
      </c>
      <c r="P48" s="12">
        <f t="shared" si="18"/>
        <v>0.3</v>
      </c>
      <c r="Q48" s="12">
        <f t="shared" si="18"/>
        <v>0.3</v>
      </c>
      <c r="R48" s="12">
        <f t="shared" si="18"/>
        <v>0.85</v>
      </c>
      <c r="S48" s="12">
        <f t="shared" si="18"/>
        <v>1.4</v>
      </c>
      <c r="T48" s="12">
        <f t="shared" si="18"/>
        <v>0.85</v>
      </c>
      <c r="U48" s="12">
        <f t="shared" si="18"/>
        <v>8</v>
      </c>
      <c r="V48" s="12">
        <f t="shared" si="18"/>
        <v>1.4</v>
      </c>
      <c r="W48" s="12">
        <f t="shared" si="18"/>
        <v>0.85</v>
      </c>
    </row>
    <row r="49" spans="2:26">
      <c r="B49" s="23" t="s">
        <v>23</v>
      </c>
      <c r="C49" s="12">
        <f t="shared" ref="C49:W49" si="19">VLOOKUP(C24, $Y$6:$AB$40,3)</f>
        <v>0.13</v>
      </c>
      <c r="D49" s="12">
        <f t="shared" si="19"/>
        <v>0.45</v>
      </c>
      <c r="E49" s="12">
        <f t="shared" si="19"/>
        <v>0.52</v>
      </c>
      <c r="F49" s="12">
        <f t="shared" si="19"/>
        <v>2</v>
      </c>
      <c r="G49" s="12">
        <f t="shared" si="19"/>
        <v>1.4</v>
      </c>
      <c r="H49" s="12">
        <f t="shared" si="19"/>
        <v>0.52</v>
      </c>
      <c r="I49" s="12">
        <f t="shared" si="19"/>
        <v>0.52</v>
      </c>
      <c r="J49" s="12">
        <f t="shared" si="19"/>
        <v>0.34</v>
      </c>
      <c r="K49" s="12">
        <f t="shared" si="19"/>
        <v>0.15</v>
      </c>
      <c r="L49" s="12">
        <f t="shared" si="19"/>
        <v>0.16</v>
      </c>
      <c r="M49" s="12">
        <f t="shared" si="19"/>
        <v>0.21</v>
      </c>
      <c r="N49" s="12">
        <f t="shared" si="19"/>
        <v>0.26</v>
      </c>
      <c r="O49" s="12">
        <f t="shared" si="19"/>
        <v>0.16</v>
      </c>
      <c r="P49" s="12">
        <f t="shared" si="19"/>
        <v>0.34</v>
      </c>
      <c r="Q49" s="12">
        <f t="shared" si="19"/>
        <v>0.4</v>
      </c>
      <c r="R49" s="12">
        <f t="shared" si="19"/>
        <v>0.8</v>
      </c>
      <c r="S49" s="12">
        <f t="shared" si="19"/>
        <v>1</v>
      </c>
      <c r="T49" s="12">
        <f t="shared" si="19"/>
        <v>1.4</v>
      </c>
      <c r="U49" s="12">
        <f t="shared" si="19"/>
        <v>1.4</v>
      </c>
      <c r="V49" s="12">
        <f t="shared" si="19"/>
        <v>9.6</v>
      </c>
      <c r="W49" s="12">
        <f t="shared" si="19"/>
        <v>0.85</v>
      </c>
    </row>
    <row r="50" spans="2:26">
      <c r="B50" s="23" t="s">
        <v>24</v>
      </c>
      <c r="C50" s="12">
        <f t="shared" ref="C50:W50" si="20">VLOOKUP(C25, $Y$6:$AB$40,3)</f>
        <v>7.0000000000000007E-2</v>
      </c>
      <c r="D50" s="12">
        <f t="shared" si="20"/>
        <v>0.24</v>
      </c>
      <c r="E50" s="12">
        <f t="shared" si="20"/>
        <v>0.26</v>
      </c>
      <c r="F50" s="12">
        <f t="shared" si="20"/>
        <v>0.6</v>
      </c>
      <c r="G50" s="12">
        <f t="shared" si="20"/>
        <v>1.4</v>
      </c>
      <c r="H50" s="12">
        <f t="shared" si="20"/>
        <v>0.4</v>
      </c>
      <c r="I50" s="12">
        <f t="shared" si="20"/>
        <v>0.3</v>
      </c>
      <c r="J50" s="12">
        <f t="shared" si="20"/>
        <v>0.24</v>
      </c>
      <c r="K50" s="12">
        <f t="shared" si="20"/>
        <v>0.08</v>
      </c>
      <c r="L50" s="12">
        <f t="shared" si="20"/>
        <v>0.09</v>
      </c>
      <c r="M50" s="12">
        <f t="shared" si="20"/>
        <v>0.12</v>
      </c>
      <c r="N50" s="12">
        <f t="shared" si="20"/>
        <v>0.13</v>
      </c>
      <c r="O50" s="12">
        <f t="shared" si="20"/>
        <v>0.08</v>
      </c>
      <c r="P50" s="12">
        <f t="shared" si="20"/>
        <v>0.21</v>
      </c>
      <c r="Q50" s="12">
        <f t="shared" si="20"/>
        <v>0.24</v>
      </c>
      <c r="R50" s="12">
        <f t="shared" si="20"/>
        <v>0.52</v>
      </c>
      <c r="S50" s="12">
        <f t="shared" si="20"/>
        <v>0.8</v>
      </c>
      <c r="T50" s="12">
        <f t="shared" si="20"/>
        <v>0.8</v>
      </c>
      <c r="U50" s="12">
        <f t="shared" si="20"/>
        <v>0.85</v>
      </c>
      <c r="V50" s="12">
        <f t="shared" si="20"/>
        <v>0.85</v>
      </c>
      <c r="W50" s="12">
        <f t="shared" si="20"/>
        <v>8</v>
      </c>
    </row>
    <row r="53" spans="2:26">
      <c r="B53" s="23" t="s">
        <v>43</v>
      </c>
      <c r="C53" s="14">
        <v>13035.4058163187</v>
      </c>
      <c r="D53" s="14">
        <v>4627.3806918767314</v>
      </c>
      <c r="E53" s="14">
        <v>5731.2459821025668</v>
      </c>
      <c r="F53" s="14">
        <v>6146.1373305193592</v>
      </c>
      <c r="G53" s="14">
        <v>2674.4244808841804</v>
      </c>
      <c r="H53" s="14">
        <v>4159.2739945710655</v>
      </c>
      <c r="I53" s="14">
        <v>3684.5742451906722</v>
      </c>
      <c r="J53" s="14">
        <v>1153.3131807862931</v>
      </c>
      <c r="K53" s="14">
        <v>1237.610060884597</v>
      </c>
      <c r="L53" s="14">
        <v>1405.261956499101</v>
      </c>
      <c r="M53" s="14">
        <v>890.06203008823752</v>
      </c>
      <c r="N53" s="14">
        <v>3116.6299021819873</v>
      </c>
      <c r="O53" s="14">
        <v>1234.7844671382852</v>
      </c>
      <c r="P53" s="14">
        <v>1554.0765604715259</v>
      </c>
      <c r="Q53" s="14">
        <v>1190.0458994883472</v>
      </c>
      <c r="R53" s="14">
        <v>689.91580639114704</v>
      </c>
      <c r="S53" s="14">
        <v>1340.2733003339281</v>
      </c>
      <c r="T53" s="14">
        <v>3092.1414230472847</v>
      </c>
      <c r="U53" s="14">
        <v>1663.3328519955846</v>
      </c>
      <c r="V53" s="14">
        <v>5566.8906125254261</v>
      </c>
      <c r="W53" s="14">
        <v>3641.7194067049422</v>
      </c>
    </row>
    <row r="54" spans="2:26">
      <c r="B54" s="23" t="s">
        <v>50</v>
      </c>
      <c r="C54" s="14">
        <f t="shared" ref="C54:W54" si="21">C53*C53/C81</f>
        <v>26267.536975246458</v>
      </c>
      <c r="D54" s="14">
        <f t="shared" si="21"/>
        <v>5751.9557032106532</v>
      </c>
      <c r="E54" s="14">
        <f t="shared" si="21"/>
        <v>6047.3996341325692</v>
      </c>
      <c r="F54" s="14">
        <f t="shared" si="21"/>
        <v>5724.5204239699815</v>
      </c>
      <c r="G54" s="14">
        <f t="shared" si="21"/>
        <v>2398.8804399707119</v>
      </c>
      <c r="H54" s="14">
        <f t="shared" si="21"/>
        <v>3422.7461292932908</v>
      </c>
      <c r="I54" s="14">
        <f t="shared" si="21"/>
        <v>3132.1967919751119</v>
      </c>
      <c r="J54" s="14">
        <f t="shared" si="21"/>
        <v>1253.7758396247912</v>
      </c>
      <c r="K54" s="14">
        <f t="shared" si="21"/>
        <v>988.75153166549012</v>
      </c>
      <c r="L54" s="14">
        <f t="shared" si="21"/>
        <v>897.18329225390346</v>
      </c>
      <c r="M54" s="14">
        <f t="shared" si="21"/>
        <v>609.83714761383203</v>
      </c>
      <c r="N54" s="14">
        <f t="shared" si="21"/>
        <v>1942.9414269313852</v>
      </c>
      <c r="O54" s="14">
        <f t="shared" si="21"/>
        <v>768.31311599866683</v>
      </c>
      <c r="P54" s="14">
        <f t="shared" si="21"/>
        <v>1126.1450847820965</v>
      </c>
      <c r="Q54" s="14">
        <f t="shared" si="21"/>
        <v>1014.7397746257988</v>
      </c>
      <c r="R54" s="14">
        <f t="shared" si="21"/>
        <v>553.98901992435378</v>
      </c>
      <c r="S54" s="14">
        <f t="shared" si="21"/>
        <v>1083.4587618042635</v>
      </c>
      <c r="T54" s="14">
        <f t="shared" si="21"/>
        <v>2916.6419899618422</v>
      </c>
      <c r="U54" s="14">
        <f t="shared" si="21"/>
        <v>1729.525721767845</v>
      </c>
      <c r="V54" s="14">
        <f t="shared" si="21"/>
        <v>4728.4695504060828</v>
      </c>
      <c r="W54" s="14">
        <f t="shared" si="21"/>
        <v>4987.5222743514169</v>
      </c>
    </row>
    <row r="55" spans="2:26">
      <c r="B55" s="23" t="s">
        <v>52</v>
      </c>
      <c r="C55" s="14">
        <f>C54*C53/C108</f>
        <v>30417.686361089251</v>
      </c>
      <c r="D55" s="14">
        <f t="shared" ref="D55:W55" si="22">D54*D53/D108</f>
        <v>6179.3650851007278</v>
      </c>
      <c r="E55" s="14">
        <f t="shared" si="22"/>
        <v>6220.7325366172454</v>
      </c>
      <c r="F55" s="14">
        <f t="shared" si="22"/>
        <v>5653.0520765984611</v>
      </c>
      <c r="G55" s="14">
        <f t="shared" si="22"/>
        <v>2261.500192736662</v>
      </c>
      <c r="H55" s="14">
        <f t="shared" si="22"/>
        <v>3347.2359042104399</v>
      </c>
      <c r="I55" s="14">
        <f t="shared" si="22"/>
        <v>2941.3836433866509</v>
      </c>
      <c r="J55" s="14">
        <f t="shared" si="22"/>
        <v>1155.1230262469624</v>
      </c>
      <c r="K55" s="14">
        <f t="shared" si="22"/>
        <v>915.05704834347614</v>
      </c>
      <c r="L55" s="14">
        <f t="shared" si="22"/>
        <v>769.38628350129113</v>
      </c>
      <c r="M55" s="14">
        <f t="shared" si="22"/>
        <v>528.32252979516954</v>
      </c>
      <c r="N55" s="14">
        <f t="shared" si="22"/>
        <v>1655.0455291450944</v>
      </c>
      <c r="O55" s="14">
        <f t="shared" si="22"/>
        <v>645.44377679853756</v>
      </c>
      <c r="P55" s="14">
        <f t="shared" si="22"/>
        <v>1123.3196131757727</v>
      </c>
      <c r="Q55" s="14">
        <f t="shared" si="22"/>
        <v>1003.073539324311</v>
      </c>
      <c r="R55" s="14">
        <f t="shared" si="22"/>
        <v>544.62739884163739</v>
      </c>
      <c r="S55" s="14">
        <f t="shared" si="22"/>
        <v>1042.692276783438</v>
      </c>
      <c r="T55" s="14">
        <f t="shared" si="22"/>
        <v>2843.421885077908</v>
      </c>
      <c r="U55" s="14">
        <f t="shared" si="22"/>
        <v>1693.2411439006833</v>
      </c>
      <c r="V55" s="14">
        <f t="shared" si="22"/>
        <v>4495.2211181736166</v>
      </c>
      <c r="W55" s="14">
        <f t="shared" si="22"/>
        <v>5197.2790609576678</v>
      </c>
    </row>
    <row r="56" spans="2:26">
      <c r="B56" s="19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</row>
    <row r="58" spans="2:26">
      <c r="B58" s="37" t="s">
        <v>53</v>
      </c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9"/>
      <c r="X58" s="37" t="s">
        <v>47</v>
      </c>
      <c r="Y58" s="38"/>
      <c r="Z58" s="39"/>
    </row>
    <row r="59" spans="2:26">
      <c r="B59" s="23"/>
      <c r="C59" s="23" t="s">
        <v>4</v>
      </c>
      <c r="D59" s="23" t="s">
        <v>5</v>
      </c>
      <c r="E59" s="23" t="s">
        <v>6</v>
      </c>
      <c r="F59" s="23" t="s">
        <v>7</v>
      </c>
      <c r="G59" s="23" t="s">
        <v>8</v>
      </c>
      <c r="H59" s="23" t="s">
        <v>9</v>
      </c>
      <c r="I59" s="23" t="s">
        <v>10</v>
      </c>
      <c r="J59" s="23" t="s">
        <v>11</v>
      </c>
      <c r="K59" s="23" t="s">
        <v>12</v>
      </c>
      <c r="L59" s="23" t="s">
        <v>13</v>
      </c>
      <c r="M59" s="23" t="s">
        <v>14</v>
      </c>
      <c r="N59" s="23" t="s">
        <v>15</v>
      </c>
      <c r="O59" s="23" t="s">
        <v>16</v>
      </c>
      <c r="P59" s="23" t="s">
        <v>17</v>
      </c>
      <c r="Q59" s="23" t="s">
        <v>18</v>
      </c>
      <c r="R59" s="23" t="s">
        <v>19</v>
      </c>
      <c r="S59" s="23" t="s">
        <v>20</v>
      </c>
      <c r="T59" s="23" t="s">
        <v>21</v>
      </c>
      <c r="U59" s="23" t="s">
        <v>22</v>
      </c>
      <c r="V59" s="23" t="s">
        <v>23</v>
      </c>
      <c r="W59" s="23" t="s">
        <v>24</v>
      </c>
      <c r="X59" s="23" t="s">
        <v>44</v>
      </c>
      <c r="Y59" s="23" t="s">
        <v>45</v>
      </c>
      <c r="Z59" s="29" t="s">
        <v>49</v>
      </c>
    </row>
    <row r="60" spans="2:26">
      <c r="B60" s="23" t="s">
        <v>4</v>
      </c>
      <c r="C60" s="15">
        <f>PartA!$O5*PartB!C$53*C30/PartB!$X60</f>
        <v>2486.3844602161321</v>
      </c>
      <c r="D60" s="15">
        <f>PartA!$O5*PartB!D$53*D30/PartB!$X60</f>
        <v>183.88136520113639</v>
      </c>
      <c r="E60" s="15">
        <f>PartA!$O5*PartB!E$53*E30/PartB!$X60</f>
        <v>159.42248627605139</v>
      </c>
      <c r="F60" s="15">
        <f>PartA!$O5*PartB!F$53*F30/PartB!$X60</f>
        <v>97.693291155710611</v>
      </c>
      <c r="G60" s="15">
        <f>PartA!$O5*PartB!G$53*G30/PartB!$X60</f>
        <v>11.158919057868065</v>
      </c>
      <c r="H60" s="15">
        <f>PartA!$O5*PartB!H$53*H30/PartB!$X60</f>
        <v>148.75190267767076</v>
      </c>
      <c r="I60" s="15">
        <f>PartA!$O5*PartB!I$53*I30/PartB!$X60</f>
        <v>146.41642594480876</v>
      </c>
      <c r="J60" s="15">
        <f>PartA!$O5*PartB!J$53*J30/PartB!$X60</f>
        <v>22.914994065620956</v>
      </c>
      <c r="K60" s="15">
        <f>PartA!$O5*PartB!K$53*K30/PartB!$X60</f>
        <v>9.8359500864764211</v>
      </c>
      <c r="L60" s="15">
        <f>PartA!$O5*PartB!L$53*L30/PartB!$X60</f>
        <v>7.2594401779793225</v>
      </c>
      <c r="M60" s="15">
        <f>PartA!$O5*PartB!M$53*M30/PartB!$X60</f>
        <v>5.3053497897946427</v>
      </c>
      <c r="N60" s="15">
        <f>PartA!$O5*PartB!N$53*N30/PartB!$X60</f>
        <v>32.200385454334551</v>
      </c>
      <c r="O60" s="15">
        <f>PartA!$O5*PartB!O$53*O30/PartB!$X60</f>
        <v>4.4160721107433512</v>
      </c>
      <c r="P60" s="15">
        <f>PartA!$O5*PartB!P$53*P30/PartB!$X60</f>
        <v>18.526618313568594</v>
      </c>
      <c r="Q60" s="15">
        <f>PartA!$O5*PartB!Q$53*Q30/PartB!$X60</f>
        <v>8.0392423851777117</v>
      </c>
      <c r="R60" s="15">
        <f>PartA!$O5*PartB!R$53*R30/PartB!$X60</f>
        <v>4.1123478529360593</v>
      </c>
      <c r="S60" s="15">
        <f>PartA!$O5*PartB!S$53*S30/PartB!$X60</f>
        <v>3.9944511909406231</v>
      </c>
      <c r="T60" s="15">
        <f>PartA!$O5*PartB!T$53*T30/PartB!$X60</f>
        <v>14.744942526895928</v>
      </c>
      <c r="U60" s="15">
        <f>PartA!$O5*PartB!U$53*U30/PartB!$X60</f>
        <v>4.2963040731606847</v>
      </c>
      <c r="V60" s="15">
        <f>PartA!$O5*PartB!V$53*V30/PartB!$X60</f>
        <v>19.909377734972214</v>
      </c>
      <c r="W60" s="15">
        <f>PartA!$O5*PartB!W$53*W30/PartB!$X60</f>
        <v>7.2356737080215128</v>
      </c>
      <c r="X60" s="15">
        <f t="shared" ref="X60:X80" si="23">SUMPRODUCT($C$53:$W$53,C30:W30)</f>
        <v>170946.0716997351</v>
      </c>
      <c r="Y60" s="8">
        <f>SUM(C60:W60)</f>
        <v>3396.5000000000005</v>
      </c>
      <c r="Z60" s="8">
        <f>PartA!O5</f>
        <v>3396.5</v>
      </c>
    </row>
    <row r="61" spans="2:26">
      <c r="B61" s="23" t="s">
        <v>5</v>
      </c>
      <c r="C61" s="15">
        <f>PartA!$O6*PartB!C$53*C31/PartB!$X61</f>
        <v>210.4089468103287</v>
      </c>
      <c r="D61" s="15">
        <f>PartA!$O6*PartB!D$53*D31/PartB!$X61</f>
        <v>1318.0965092814704</v>
      </c>
      <c r="E61" s="15">
        <f>PartA!$O6*PartB!E$53*E31/PartB!$X61</f>
        <v>217.67059526366097</v>
      </c>
      <c r="F61" s="15">
        <f>PartA!$O6*PartB!F$53*F31/PartB!$X61</f>
        <v>116.71400734535906</v>
      </c>
      <c r="G61" s="15">
        <f>PartA!$O6*PartB!G$53*G31/PartB!$X61</f>
        <v>26.409148786409695</v>
      </c>
      <c r="H61" s="15">
        <f>PartA!$O6*PartB!H$53*H31/PartB!$X61</f>
        <v>20.535798739352916</v>
      </c>
      <c r="I61" s="15">
        <f>PartA!$O6*PartB!I$53*I31/PartB!$X61</f>
        <v>27.987752462496033</v>
      </c>
      <c r="J61" s="15">
        <f>PartA!$O6*PartB!J$53*J31/PartB!$X61</f>
        <v>5.2562887868598756</v>
      </c>
      <c r="K61" s="15">
        <f>PartA!$O6*PartB!K$53*K31/PartB!$X61</f>
        <v>3.760317662139038</v>
      </c>
      <c r="L61" s="15">
        <f>PartA!$O6*PartB!L$53*L31/PartB!$X61</f>
        <v>3.4691362906606149</v>
      </c>
      <c r="M61" s="15">
        <f>PartA!$O6*PartB!M$53*M31/PartB!$X61</f>
        <v>2.5353169168959688</v>
      </c>
      <c r="N61" s="15">
        <f>PartA!$O6*PartB!N$53*N31/PartB!$X61</f>
        <v>7.6939490521420746</v>
      </c>
      <c r="O61" s="15">
        <f>PartA!$O6*PartB!O$53*O31/PartB!$X61</f>
        <v>2.1103495098734069</v>
      </c>
      <c r="P61" s="15">
        <f>PartA!$O6*PartB!P$53*P31/PartB!$X61</f>
        <v>112.14417685317619</v>
      </c>
      <c r="Q61" s="15">
        <f>PartA!$O6*PartB!Q$53*Q31/PartB!$X61</f>
        <v>31.63825110615365</v>
      </c>
      <c r="R61" s="15">
        <f>PartA!$O6*PartB!R$53*R31/PartB!$X61</f>
        <v>23.582471639699012</v>
      </c>
      <c r="S61" s="15">
        <f>PartA!$O6*PartB!S$53*S31/PartB!$X61</f>
        <v>15.270924752351169</v>
      </c>
      <c r="T61" s="15">
        <f>PartA!$O6*PartB!T$53*T31/PartB!$X61</f>
        <v>82.206868525130531</v>
      </c>
      <c r="U61" s="15">
        <f>PartA!$O6*PartB!U$53*U31/PartB!$X61</f>
        <v>16.424918738087523</v>
      </c>
      <c r="V61" s="15">
        <f>PartA!$O6*PartB!V$53*V31/PartB!$X61</f>
        <v>84.571375730870542</v>
      </c>
      <c r="W61" s="15">
        <f>PartA!$O6*PartB!W$53*W31/PartB!$X61</f>
        <v>23.512895746882613</v>
      </c>
      <c r="X61" s="15">
        <f t="shared" si="23"/>
        <v>123855.87068916917</v>
      </c>
      <c r="Y61" s="8">
        <f t="shared" ref="Y61:Y80" si="24">SUM(C61:W61)</f>
        <v>2352</v>
      </c>
      <c r="Z61" s="8">
        <f>PartA!O6</f>
        <v>2352</v>
      </c>
    </row>
    <row r="62" spans="2:26">
      <c r="B62" s="23" t="s">
        <v>6</v>
      </c>
      <c r="C62" s="15">
        <f>PartA!$O7*PartB!C$53*C32/PartB!$X62</f>
        <v>215.63266041923819</v>
      </c>
      <c r="D62" s="15">
        <f>PartA!$O7*PartB!D$53*D32/PartB!$X62</f>
        <v>127.57746394986999</v>
      </c>
      <c r="E62" s="15">
        <f>PartA!$O7*PartB!E$53*E32/PartB!$X62</f>
        <v>2370.1675192396465</v>
      </c>
      <c r="F62" s="15">
        <f>PartA!$O7*PartB!F$53*F32/PartB!$X62</f>
        <v>643.909142238659</v>
      </c>
      <c r="G62" s="15">
        <f>PartA!$O7*PartB!G$53*G32/PartB!$X62</f>
        <v>62.674084582293396</v>
      </c>
      <c r="H62" s="15">
        <f>PartA!$O7*PartB!H$53*H32/PartB!$X62</f>
        <v>91.737363045410291</v>
      </c>
      <c r="I62" s="15">
        <f>PartA!$O7*PartB!I$53*I32/PartB!$X62</f>
        <v>81.267337915227586</v>
      </c>
      <c r="J62" s="15">
        <f>PartA!$O7*PartB!J$53*J32/PartB!$X62</f>
        <v>14.308644834719544</v>
      </c>
      <c r="K62" s="15">
        <f>PartA!$O7*PartB!K$53*K32/PartB!$X62</f>
        <v>7.1654234484687818</v>
      </c>
      <c r="L62" s="15">
        <f>PartA!$O7*PartB!L$53*L32/PartB!$X62</f>
        <v>6.1989196405684845</v>
      </c>
      <c r="M62" s="15">
        <f>PartA!$O7*PartB!M$53*M32/PartB!$X62</f>
        <v>3.6808682098298537</v>
      </c>
      <c r="N62" s="15">
        <f>PartA!$O7*PartB!N$53*N32/PartB!$X62</f>
        <v>15.466657658827918</v>
      </c>
      <c r="O62" s="15">
        <f>PartA!$O7*PartB!O$53*O32/PartB!$X62</f>
        <v>4.4256110687922545</v>
      </c>
      <c r="P62" s="15">
        <f>PartA!$O7*PartB!P$53*P32/PartB!$X62</f>
        <v>59.984518975005024</v>
      </c>
      <c r="Q62" s="15">
        <f>PartA!$O7*PartB!Q$53*Q32/PartB!$X62</f>
        <v>26.247771333305231</v>
      </c>
      <c r="R62" s="15">
        <f>PartA!$O7*PartB!R$53*R32/PartB!$X62</f>
        <v>34.237916999369752</v>
      </c>
      <c r="S62" s="15">
        <f>PartA!$O7*PartB!S$53*S32/PartB!$X62</f>
        <v>29.561201905257889</v>
      </c>
      <c r="T62" s="15">
        <f>PartA!$O7*PartB!T$53*T32/PartB!$X62</f>
        <v>153.45130581424013</v>
      </c>
      <c r="U62" s="15">
        <f>PartA!$O7*PartB!U$53*U32/PartB!$X62</f>
        <v>36.686635674410006</v>
      </c>
      <c r="V62" s="15">
        <f>PartA!$O7*PartB!V$53*V32/PartB!$X62</f>
        <v>130.45788939026065</v>
      </c>
      <c r="W62" s="15">
        <f>PartA!$O7*PartB!W$53*W32/PartB!$X62</f>
        <v>40.1610636565986</v>
      </c>
      <c r="X62" s="15">
        <f t="shared" si="23"/>
        <v>150706.6074169866</v>
      </c>
      <c r="Y62" s="8">
        <f t="shared" si="24"/>
        <v>4154.9999999999982</v>
      </c>
      <c r="Z62" s="8">
        <f>PartA!O7</f>
        <v>4155</v>
      </c>
    </row>
    <row r="63" spans="2:26">
      <c r="B63" s="23" t="s">
        <v>7</v>
      </c>
      <c r="C63" s="15">
        <f>PartA!$O8*PartB!C$53*C33/PartB!$X63</f>
        <v>213.47710724727429</v>
      </c>
      <c r="D63" s="15">
        <f>PartA!$O8*PartB!D$53*D33/PartB!$X63</f>
        <v>113.67193221523065</v>
      </c>
      <c r="E63" s="15">
        <f>PartA!$O8*PartB!E$53*E33/PartB!$X63</f>
        <v>422.365382167522</v>
      </c>
      <c r="F63" s="15">
        <f>PartA!$O8*PartB!F$53*F33/PartB!$X63</f>
        <v>2415.6847341192351</v>
      </c>
      <c r="G63" s="15">
        <f>PartA!$O8*PartB!G$53*G33/PartB!$X63</f>
        <v>218.99141836294692</v>
      </c>
      <c r="H63" s="15">
        <f>PartA!$O8*PartB!H$53*H33/PartB!$X63</f>
        <v>340.57619422108593</v>
      </c>
      <c r="I63" s="15">
        <f>PartA!$O8*PartB!I$53*I33/PartB!$X63</f>
        <v>128.22508616666158</v>
      </c>
      <c r="J63" s="15">
        <f>PartA!$O8*PartB!J$53*J33/PartB!$X63</f>
        <v>24.553723495055966</v>
      </c>
      <c r="K63" s="15">
        <f>PartA!$O8*PartB!K$53*K33/PartB!$X63</f>
        <v>9.1205934620891362</v>
      </c>
      <c r="L63" s="15">
        <f>PartA!$O8*PartB!L$53*L33/PartB!$X63</f>
        <v>8.6300897041076787</v>
      </c>
      <c r="M63" s="15">
        <f>PartA!$O8*PartB!M$53*M33/PartB!$X63</f>
        <v>4.7372945493727814</v>
      </c>
      <c r="N63" s="15">
        <f>PartA!$O8*PartB!N$53*N33/PartB!$X63</f>
        <v>30.624093116238402</v>
      </c>
      <c r="O63" s="15">
        <f>PartA!$O8*PartB!O$53*O33/PartB!$X63</f>
        <v>9.099770189344639</v>
      </c>
      <c r="P63" s="15">
        <f>PartA!$O8*PartB!P$53*P33/PartB!$X63</f>
        <v>50.901333375434042</v>
      </c>
      <c r="Q63" s="15">
        <f>PartA!$O8*PartB!Q$53*Q33/PartB!$X63</f>
        <v>21.925170927225309</v>
      </c>
      <c r="R63" s="15">
        <f>PartA!$O8*PartB!R$53*R33/PartB!$X63</f>
        <v>24.009426282484558</v>
      </c>
      <c r="S63" s="15">
        <f>PartA!$O8*PartB!S$53*S33/PartB!$X63</f>
        <v>43.898543874692514</v>
      </c>
      <c r="T63" s="15">
        <f>PartA!$O8*PartB!T$53*T33/PartB!$X63</f>
        <v>126.59778596329542</v>
      </c>
      <c r="U63" s="15">
        <f>PartA!$O8*PartB!U$53*U33/PartB!$X63</f>
        <v>95.339739876835679</v>
      </c>
      <c r="V63" s="15">
        <f>PartA!$O8*PartB!V$53*V33/PartB!$X63</f>
        <v>455.83686502348917</v>
      </c>
      <c r="W63" s="15">
        <f>PartA!$O8*PartB!W$53*W33/PartB!$X63</f>
        <v>126.73371566037754</v>
      </c>
      <c r="X63" s="15">
        <f t="shared" si="23"/>
        <v>119315.75846014732</v>
      </c>
      <c r="Y63" s="8">
        <f t="shared" si="24"/>
        <v>4885</v>
      </c>
      <c r="Z63" s="8">
        <f>PartA!O8</f>
        <v>4885</v>
      </c>
    </row>
    <row r="64" spans="2:26">
      <c r="B64" s="23" t="s">
        <v>8</v>
      </c>
      <c r="C64" s="15">
        <f>PartA!$O9*PartB!C$53*C34/PartB!$X64</f>
        <v>50.462170503722</v>
      </c>
      <c r="D64" s="15">
        <f>PartA!$O9*PartB!D$53*D34/PartB!$X64</f>
        <v>46.850277263688056</v>
      </c>
      <c r="E64" s="15">
        <f>PartA!$O9*PartB!E$53*E34/PartB!$X64</f>
        <v>88.74633165177724</v>
      </c>
      <c r="F64" s="15">
        <f>PartA!$O9*PartB!F$53*F34/PartB!$X64</f>
        <v>256.22901904782924</v>
      </c>
      <c r="G64" s="15">
        <f>PartA!$O9*PartB!G$53*G34/PartB!$X64</f>
        <v>764.53890517733589</v>
      </c>
      <c r="H64" s="15">
        <f>PartA!$O9*PartB!H$53*H34/PartB!$X64</f>
        <v>247.71114377994328</v>
      </c>
      <c r="I64" s="15">
        <f>PartA!$O9*PartB!I$53*I34/PartB!$X64</f>
        <v>153.60783426788873</v>
      </c>
      <c r="J64" s="15">
        <f>PartA!$O9*PartB!J$53*J34/PartB!$X64</f>
        <v>20.606134209139984</v>
      </c>
      <c r="K64" s="15">
        <f>PartA!$O9*PartB!K$53*K34/PartB!$X64</f>
        <v>11.056129175504264</v>
      </c>
      <c r="L64" s="15">
        <f>PartA!$O9*PartB!L$53*L34/PartB!$X64</f>
        <v>10.879993987218706</v>
      </c>
      <c r="M64" s="15">
        <f>PartA!$O9*PartB!M$53*M34/PartB!$X64</f>
        <v>10.601767702538334</v>
      </c>
      <c r="N64" s="15">
        <f>PartA!$O9*PartB!N$53*N34/PartB!$X64</f>
        <v>78.886407218371545</v>
      </c>
      <c r="O64" s="15">
        <f>PartA!$O9*PartB!O$53*O34/PartB!$X64</f>
        <v>36.769622904835337</v>
      </c>
      <c r="P64" s="15">
        <f>PartA!$O9*PartB!P$53*P34/PartB!$X64</f>
        <v>37.022045945371964</v>
      </c>
      <c r="Q64" s="15">
        <f>PartA!$O9*PartB!Q$53*Q34/PartB!$X64</f>
        <v>14.174956076356812</v>
      </c>
      <c r="R64" s="15">
        <f>PartA!$O9*PartB!R$53*R34/PartB!$X64</f>
        <v>12.326658479538617</v>
      </c>
      <c r="S64" s="15">
        <f>PartA!$O9*PartB!S$53*S34/PartB!$X64</f>
        <v>31.928709927432912</v>
      </c>
      <c r="T64" s="15">
        <f>PartA!$O9*PartB!T$53*T34/PartB!$X64</f>
        <v>78.266568418831611</v>
      </c>
      <c r="U64" s="15">
        <f>PartA!$O9*PartB!U$53*U34/PartB!$X64</f>
        <v>39.624807963349632</v>
      </c>
      <c r="V64" s="15">
        <f>PartA!$O9*PartB!V$53*V34/PartB!$X64</f>
        <v>298.38927621834677</v>
      </c>
      <c r="W64" s="15">
        <f>PartA!$O9*PartB!W$53*W34/PartB!$X64</f>
        <v>151.82124008097949</v>
      </c>
      <c r="X64" s="15">
        <f t="shared" si="23"/>
        <v>81956.007540526072</v>
      </c>
      <c r="Y64" s="8">
        <f t="shared" si="24"/>
        <v>2440.5000000000005</v>
      </c>
      <c r="Z64" s="8">
        <f>PartA!O9</f>
        <v>2440.5</v>
      </c>
    </row>
    <row r="65" spans="2:26">
      <c r="B65" s="23" t="s">
        <v>9</v>
      </c>
      <c r="C65" s="15">
        <f>PartA!$O10*PartB!C$53*C35/PartB!$X65</f>
        <v>761.1353904591308</v>
      </c>
      <c r="D65" s="15">
        <f>PartA!$O10*PartB!D$53*D35/PartB!$X65</f>
        <v>60.793214522997616</v>
      </c>
      <c r="E65" s="15">
        <f>PartA!$O10*PartB!E$53*E35/PartB!$X65</f>
        <v>188.23870871791192</v>
      </c>
      <c r="F65" s="15">
        <f>PartA!$O10*PartB!F$53*F35/PartB!$X65</f>
        <v>448.59004610197547</v>
      </c>
      <c r="G65" s="15">
        <f>PartA!$O10*PartB!G$53*G35/PartB!$X65</f>
        <v>273.27867753722825</v>
      </c>
      <c r="H65" s="15">
        <f>PartA!$O10*PartB!H$53*H35/PartB!$X65</f>
        <v>2428.5938470141118</v>
      </c>
      <c r="I65" s="15">
        <f>PartA!$O10*PartB!I$53*I35/PartB!$X65</f>
        <v>376.49804068520405</v>
      </c>
      <c r="J65" s="15">
        <f>PartA!$O10*PartB!J$53*J35/PartB!$X65</f>
        <v>67.34178364286187</v>
      </c>
      <c r="K65" s="15">
        <f>PartA!$O10*PartB!K$53*K35/PartB!$X65</f>
        <v>36.131932914136591</v>
      </c>
      <c r="L65" s="15">
        <f>PartA!$O10*PartB!L$53*L35/PartB!$X65</f>
        <v>34.872539818651461</v>
      </c>
      <c r="M65" s="15">
        <f>PartA!$O10*PartB!M$53*M35/PartB!$X65</f>
        <v>29.233455996454687</v>
      </c>
      <c r="N65" s="15">
        <f>PartA!$O10*PartB!N$53*N35/PartB!$X65</f>
        <v>227.47444066377088</v>
      </c>
      <c r="O65" s="15">
        <f>PartA!$O10*PartB!O$53*O35/PartB!$X65</f>
        <v>76.605059822808428</v>
      </c>
      <c r="P65" s="15">
        <f>PartA!$O10*PartB!P$53*P35/PartB!$X65</f>
        <v>58.98249322741475</v>
      </c>
      <c r="Q65" s="15">
        <f>PartA!$O10*PartB!Q$53*Q35/PartB!$X65</f>
        <v>34.743300789202117</v>
      </c>
      <c r="R65" s="15">
        <f>PartA!$O10*PartB!R$53*R35/PartB!$X65</f>
        <v>22.65979525651117</v>
      </c>
      <c r="S65" s="15">
        <f>PartA!$O10*PartB!S$53*S35/PartB!$X65</f>
        <v>44.020325802068804</v>
      </c>
      <c r="T65" s="15">
        <f>PartA!$O10*PartB!T$53*T35/PartB!$X65</f>
        <v>135.41225543049134</v>
      </c>
      <c r="U65" s="15">
        <f>PartA!$O10*PartB!U$53*U35/PartB!$X65</f>
        <v>63.129141236129961</v>
      </c>
      <c r="V65" s="15">
        <f>PartA!$O10*PartB!V$53*V35/PartB!$X65</f>
        <v>325.04990789802787</v>
      </c>
      <c r="W65" s="15">
        <f>PartA!$O10*PartB!W$53*W35/PartB!$X65</f>
        <v>138.21564246290856</v>
      </c>
      <c r="X65" s="15">
        <f t="shared" si="23"/>
        <v>79890.59740775323</v>
      </c>
      <c r="Y65" s="8">
        <f t="shared" si="24"/>
        <v>5830.9999999999982</v>
      </c>
      <c r="Z65" s="8">
        <f>PartA!O10</f>
        <v>5831</v>
      </c>
    </row>
    <row r="66" spans="2:26">
      <c r="B66" s="23" t="s">
        <v>10</v>
      </c>
      <c r="C66" s="15">
        <f>PartA!$O11*PartB!C$53*C36/PartB!$X66</f>
        <v>154.0026232282105</v>
      </c>
      <c r="D66" s="15">
        <f>PartA!$O11*PartB!D$53*D36/PartB!$X66</f>
        <v>16.722192354577707</v>
      </c>
      <c r="E66" s="15">
        <f>PartA!$O11*PartB!E$53*E36/PartB!$X66</f>
        <v>35.846453846875946</v>
      </c>
      <c r="F66" s="15">
        <f>PartA!$O11*PartB!F$53*F36/PartB!$X66</f>
        <v>51.255225325179737</v>
      </c>
      <c r="G66" s="15">
        <f>PartA!$O11*PartB!G$53*G36/PartB!$X66</f>
        <v>37.171918450909978</v>
      </c>
      <c r="H66" s="15">
        <f>PartA!$O11*PartB!H$53*H36/PartB!$X66</f>
        <v>57.80989324853617</v>
      </c>
      <c r="I66" s="15">
        <f>PartA!$O11*PartB!I$53*I36/PartB!$X66</f>
        <v>768.18037496016814</v>
      </c>
      <c r="J66" s="15">
        <f>PartA!$O11*PartB!J$53*J36/PartB!$X66</f>
        <v>60.913771348451924</v>
      </c>
      <c r="K66" s="15">
        <f>PartA!$O11*PartB!K$53*K36/PartB!$X66</f>
        <v>17.20158508346389</v>
      </c>
      <c r="L66" s="15">
        <f>PartA!$O11*PartB!L$53*L36/PartB!$X66</f>
        <v>27.344498418827524</v>
      </c>
      <c r="M66" s="15">
        <f>PartA!$O11*PartB!M$53*M36/PartB!$X66</f>
        <v>24.742005941968607</v>
      </c>
      <c r="N66" s="15">
        <f>PartA!$O11*PartB!N$53*N36/PartB!$X66</f>
        <v>77.972664439975361</v>
      </c>
      <c r="O66" s="15">
        <f>PartA!$O11*PartB!O$53*O36/PartB!$X66</f>
        <v>8.9244022702427745</v>
      </c>
      <c r="P66" s="15">
        <f>PartA!$O11*PartB!P$53*P36/PartB!$X66</f>
        <v>12.960098350554984</v>
      </c>
      <c r="Q66" s="15">
        <f>PartA!$O11*PartB!Q$53*Q36/PartB!$X66</f>
        <v>7.4432201208755568</v>
      </c>
      <c r="R66" s="15">
        <f>PartA!$O11*PartB!R$53*R36/PartB!$X66</f>
        <v>5.7534982071403178</v>
      </c>
      <c r="S66" s="15">
        <f>PartA!$O11*PartB!S$53*S36/PartB!$X66</f>
        <v>9.686822601491583</v>
      </c>
      <c r="T66" s="15">
        <f>PartA!$O11*PartB!T$53*T36/PartB!$X66</f>
        <v>36.531113588021427</v>
      </c>
      <c r="U66" s="15">
        <f>PartA!$O11*PartB!U$53*U36/PartB!$X66</f>
        <v>10.40342440321823</v>
      </c>
      <c r="V66" s="15">
        <f>PartA!$O11*PartB!V$53*V36/PartB!$X66</f>
        <v>46.42464321270014</v>
      </c>
      <c r="W66" s="15">
        <f>PartA!$O11*PartB!W$53*W36/PartB!$X66</f>
        <v>17.209570598609183</v>
      </c>
      <c r="X66" s="15">
        <f t="shared" si="23"/>
        <v>106805.97901116332</v>
      </c>
      <c r="Y66" s="8">
        <f t="shared" si="24"/>
        <v>1484.4999999999998</v>
      </c>
      <c r="Z66" s="8">
        <f>PartA!O11</f>
        <v>1484.5</v>
      </c>
    </row>
    <row r="67" spans="2:26">
      <c r="B67" s="23" t="s">
        <v>11</v>
      </c>
      <c r="C67" s="15">
        <f>PartA!$O12*PartB!C$53*C37/PartB!$X67</f>
        <v>29.006427806257197</v>
      </c>
      <c r="D67" s="15">
        <f>PartA!$O12*PartB!D$53*D37/PartB!$X67</f>
        <v>3.1682654471352163</v>
      </c>
      <c r="E67" s="15">
        <f>PartA!$O12*PartB!E$53*E37/PartB!$X67</f>
        <v>7.3576080980884093</v>
      </c>
      <c r="F67" s="15">
        <f>PartA!$O12*PartB!F$53*F37/PartB!$X67</f>
        <v>10.520311507877496</v>
      </c>
      <c r="G67" s="15">
        <f>PartA!$O12*PartB!G$53*G37/PartB!$X67</f>
        <v>5.9511381326493895</v>
      </c>
      <c r="H67" s="15">
        <f>PartA!$O12*PartB!H$53*H37/PartB!$X67</f>
        <v>9.2552301439618603</v>
      </c>
      <c r="I67" s="15">
        <f>PartA!$O12*PartB!I$53*I37/PartB!$X67</f>
        <v>31.534333475455334</v>
      </c>
      <c r="J67" s="15">
        <f>PartA!$O12*PartB!J$53*J37/PartB!$X67</f>
        <v>47.378885080607439</v>
      </c>
      <c r="K67" s="15">
        <f>PartA!$O12*PartB!K$53*K37/PartB!$X67</f>
        <v>10.592053728718895</v>
      </c>
      <c r="L67" s="15">
        <f>PartA!$O12*PartB!L$53*L37/PartB!$X67</f>
        <v>12.02689814554687</v>
      </c>
      <c r="M67" s="15">
        <f>PartA!$O12*PartB!M$53*M37/PartB!$X67</f>
        <v>6.8558155983831188</v>
      </c>
      <c r="N67" s="15">
        <f>PartA!$O12*PartB!N$53*N37/PartB!$X67</f>
        <v>11.33627850840228</v>
      </c>
      <c r="O67" s="15">
        <f>PartA!$O12*PartB!O$53*O37/PartB!$X67</f>
        <v>2.3777709654709711</v>
      </c>
      <c r="P67" s="15">
        <f>PartA!$O12*PartB!P$53*P37/PartB!$X67</f>
        <v>2.9926179199291396</v>
      </c>
      <c r="Q67" s="15">
        <f>PartA!$O12*PartB!Q$53*Q37/PartB!$X67</f>
        <v>1.7314461040031772</v>
      </c>
      <c r="R67" s="15">
        <f>PartA!$O12*PartB!R$53*R37/PartB!$X67</f>
        <v>1.180925320591566</v>
      </c>
      <c r="S67" s="15">
        <f>PartA!$O12*PartB!S$53*S37/PartB!$X67</f>
        <v>2.2941388821867559</v>
      </c>
      <c r="T67" s="15">
        <f>PartA!$O12*PartB!T$53*T37/PartB!$X67</f>
        <v>7.9392037423251436</v>
      </c>
      <c r="U67" s="15">
        <f>PartA!$O12*PartB!U$53*U37/PartB!$X67</f>
        <v>2.4200505102252561</v>
      </c>
      <c r="V67" s="15">
        <f>PartA!$O12*PartB!V$53*V37/PartB!$X67</f>
        <v>9.5288178940019819</v>
      </c>
      <c r="W67" s="15">
        <f>PartA!$O12*PartB!W$53*W37/PartB!$X67</f>
        <v>4.0517829881825786</v>
      </c>
      <c r="X67" s="15">
        <f t="shared" si="23"/>
        <v>51294.190026172706</v>
      </c>
      <c r="Y67" s="8">
        <f t="shared" si="24"/>
        <v>219.50000000000003</v>
      </c>
      <c r="Z67" s="8">
        <f>PartA!O12</f>
        <v>219.5</v>
      </c>
    </row>
    <row r="68" spans="2:26">
      <c r="B68" s="23" t="s">
        <v>12</v>
      </c>
      <c r="C68" s="15">
        <f>PartA!$O13*PartB!C$53*C38/PartB!$X68</f>
        <v>300.07084991215379</v>
      </c>
      <c r="D68" s="15">
        <f>PartA!$O13*PartB!D$53*D38/PartB!$X68</f>
        <v>57.698775027214026</v>
      </c>
      <c r="E68" s="15">
        <f>PartA!$O13*PartB!E$53*E38/PartB!$X68</f>
        <v>82.457149643942458</v>
      </c>
      <c r="F68" s="15">
        <f>PartA!$O13*PartB!F$53*F38/PartB!$X68</f>
        <v>88.42631553024593</v>
      </c>
      <c r="G68" s="15">
        <f>PartA!$O13*PartB!G$53*G38/PartB!$X68</f>
        <v>66.694757455637784</v>
      </c>
      <c r="H68" s="15">
        <f>PartA!$O13*PartB!H$53*H38/PartB!$X68</f>
        <v>119.68143724820042</v>
      </c>
      <c r="I68" s="15">
        <f>PartA!$O13*PartB!I$53*I38/PartB!$X68</f>
        <v>300.3960712090248</v>
      </c>
      <c r="J68" s="15">
        <f>PartA!$O13*PartB!J$53*J38/PartB!$X68</f>
        <v>154.86857478456372</v>
      </c>
      <c r="K68" s="15">
        <f>PartA!$O13*PartB!K$53*K38/PartB!$X68</f>
        <v>949.64618686072095</v>
      </c>
      <c r="L68" s="15">
        <f>PartA!$O13*PartB!L$53*L38/PartB!$X68</f>
        <v>188.70062358396819</v>
      </c>
      <c r="M68" s="15">
        <f>PartA!$O13*PartB!M$53*M38/PartB!$X68</f>
        <v>85.37059042840383</v>
      </c>
      <c r="N68" s="15">
        <f>PartA!$O13*PartB!N$53*N38/PartB!$X68</f>
        <v>179.35954522386561</v>
      </c>
      <c r="O68" s="15">
        <f>PartA!$O13*PartB!O$53*O38/PartB!$X68</f>
        <v>53.295640024589261</v>
      </c>
      <c r="P68" s="15">
        <f>PartA!$O13*PartB!P$53*P38/PartB!$X68</f>
        <v>38.755537877021432</v>
      </c>
      <c r="Q68" s="15">
        <f>PartA!$O13*PartB!Q$53*Q38/PartB!$X68</f>
        <v>20.54585542976919</v>
      </c>
      <c r="R68" s="15">
        <f>PartA!$O13*PartB!R$53*R38/PartB!$X68</f>
        <v>10.587759998104687</v>
      </c>
      <c r="S68" s="15">
        <f>PartA!$O13*PartB!S$53*S38/PartB!$X68</f>
        <v>19.282912726923598</v>
      </c>
      <c r="T68" s="15">
        <f>PartA!$O13*PartB!T$53*T38/PartB!$X68</f>
        <v>53.385075881228545</v>
      </c>
      <c r="U68" s="15">
        <f>PartA!$O13*PartB!U$53*U38/PartB!$X68</f>
        <v>20.74008481539995</v>
      </c>
      <c r="V68" s="15">
        <f>PartA!$O13*PartB!V$53*V38/PartB!$X68</f>
        <v>80.09251979794935</v>
      </c>
      <c r="W68" s="15">
        <f>PartA!$O13*PartB!W$53*W38/PartB!$X68</f>
        <v>27.943736541072884</v>
      </c>
      <c r="X68" s="15">
        <f t="shared" si="23"/>
        <v>30214.14927847933</v>
      </c>
      <c r="Y68" s="8">
        <f t="shared" si="24"/>
        <v>2898.0000000000005</v>
      </c>
      <c r="Z68" s="8">
        <f>PartA!O13</f>
        <v>2898</v>
      </c>
    </row>
    <row r="69" spans="2:26">
      <c r="B69" s="23" t="s">
        <v>13</v>
      </c>
      <c r="C69" s="15">
        <f>PartA!$O14*PartB!C$53*C39/PartB!$X69</f>
        <v>199.57127121985275</v>
      </c>
      <c r="D69" s="15">
        <f>PartA!$O14*PartB!D$53*D39/PartB!$X69</f>
        <v>39.850265984141323</v>
      </c>
      <c r="E69" s="15">
        <f>PartA!$O14*PartB!E$53*E39/PartB!$X69</f>
        <v>71.292835123945537</v>
      </c>
      <c r="F69" s="15">
        <f>PartA!$O14*PartB!F$53*F39/PartB!$X69</f>
        <v>76.453803714265661</v>
      </c>
      <c r="G69" s="15">
        <f>PartA!$O14*PartB!G$53*G39/PartB!$X69</f>
        <v>61.417914519014467</v>
      </c>
      <c r="H69" s="15">
        <f>PartA!$O14*PartB!H$53*H39/PartB!$X69</f>
        <v>103.47712733191237</v>
      </c>
      <c r="I69" s="15">
        <f>PartA!$O14*PartB!I$53*I39/PartB!$X69</f>
        <v>352.56629922871485</v>
      </c>
      <c r="J69" s="15">
        <f>PartA!$O14*PartB!J$53*J39/PartB!$X69</f>
        <v>198.64299083077978</v>
      </c>
      <c r="K69" s="15">
        <f>PartA!$O14*PartB!K$53*K39/PartB!$X69</f>
        <v>165.79267997473005</v>
      </c>
      <c r="L69" s="15">
        <f>PartA!$O14*PartB!L$53*L39/PartB!$X69</f>
        <v>1290.8685115318835</v>
      </c>
      <c r="M69" s="15">
        <f>PartA!$O14*PartB!M$53*M39/PartB!$X69</f>
        <v>170.33494517951715</v>
      </c>
      <c r="N69" s="15">
        <f>PartA!$O14*PartB!N$53*N39/PartB!$X69</f>
        <v>298.2213405285832</v>
      </c>
      <c r="O69" s="15">
        <f>PartA!$O14*PartB!O$53*O39/PartB!$X69</f>
        <v>94.522375928189206</v>
      </c>
      <c r="P69" s="15">
        <f>PartA!$O14*PartB!P$53*P39/PartB!$X69</f>
        <v>44.611533261302107</v>
      </c>
      <c r="Q69" s="15">
        <f>PartA!$O14*PartB!Q$53*Q39/PartB!$X69</f>
        <v>27.329295648802528</v>
      </c>
      <c r="R69" s="15">
        <f>PartA!$O14*PartB!R$53*R39/PartB!$X69</f>
        <v>13.8633719271107</v>
      </c>
      <c r="S69" s="15">
        <f>PartA!$O14*PartB!S$53*S39/PartB!$X69</f>
        <v>23.084440665757416</v>
      </c>
      <c r="T69" s="15">
        <f>PartA!$O14*PartB!T$53*T39/PartB!$X69</f>
        <v>62.134402780483867</v>
      </c>
      <c r="U69" s="15">
        <f>PartA!$O14*PartB!U$53*U39/PartB!$X69</f>
        <v>23.873929618018035</v>
      </c>
      <c r="V69" s="15">
        <f>PartA!$O14*PartB!V$53*V39/PartB!$X69</f>
        <v>85.228757120299349</v>
      </c>
      <c r="W69" s="15">
        <f>PartA!$O14*PartB!W$53*W39/PartB!$X69</f>
        <v>31.361907882695384</v>
      </c>
      <c r="X69" s="15">
        <f t="shared" si="23"/>
        <v>35893.02288049402</v>
      </c>
      <c r="Y69" s="8">
        <f t="shared" si="24"/>
        <v>3434.4999999999995</v>
      </c>
      <c r="Z69" s="8">
        <f>PartA!O14</f>
        <v>3434.5</v>
      </c>
    </row>
    <row r="70" spans="2:26">
      <c r="B70" s="23" t="s">
        <v>14</v>
      </c>
      <c r="C70" s="15">
        <f>PartA!$O15*PartB!C$53*C40/PartB!$X70</f>
        <v>164.39492909751516</v>
      </c>
      <c r="D70" s="15">
        <f>PartA!$O15*PartB!D$53*D40/PartB!$X70</f>
        <v>38.905216120235757</v>
      </c>
      <c r="E70" s="15">
        <f>PartA!$O15*PartB!E$53*E40/PartB!$X70</f>
        <v>48.186085913216893</v>
      </c>
      <c r="F70" s="15">
        <f>PartA!$O15*PartB!F$53*F40/PartB!$X70</f>
        <v>51.674330916466211</v>
      </c>
      <c r="G70" s="15">
        <f>PartA!$O15*PartB!G$53*G40/PartB!$X70</f>
        <v>48.718627289989918</v>
      </c>
      <c r="H70" s="15">
        <f>PartA!$O15*PartB!H$53*H40/PartB!$X70</f>
        <v>99.080411987866867</v>
      </c>
      <c r="I70" s="15">
        <f>PartA!$O15*PartB!I$53*I40/PartB!$X70</f>
        <v>464.67699611956738</v>
      </c>
      <c r="J70" s="15">
        <f>PartA!$O15*PartB!J$53*J40/PartB!$X70</f>
        <v>113.12709816629379</v>
      </c>
      <c r="K70" s="15">
        <f>PartA!$O15*PartB!K$53*K40/PartB!$X70</f>
        <v>86.711198151146263</v>
      </c>
      <c r="L70" s="15">
        <f>PartA!$O15*PartB!L$53*L40/PartB!$X70</f>
        <v>196.91492791706276</v>
      </c>
      <c r="M70" s="15">
        <f>PartA!$O15*PartB!M$53*M40/PartB!$X70</f>
        <v>598.66361463257147</v>
      </c>
      <c r="N70" s="15">
        <f>PartA!$O15*PartB!N$53*N40/PartB!$X70</f>
        <v>436.72352310828467</v>
      </c>
      <c r="O70" s="15">
        <f>PartA!$O15*PartB!O$53*O40/PartB!$X70</f>
        <v>73.536243272244931</v>
      </c>
      <c r="P70" s="15">
        <f>PartA!$O15*PartB!P$53*P40/PartB!$X70</f>
        <v>37.020534370466557</v>
      </c>
      <c r="Q70" s="15">
        <f>PartA!$O15*PartB!Q$53*Q40/PartB!$X70</f>
        <v>21.678459440360015</v>
      </c>
      <c r="R70" s="15">
        <f>PartA!$O15*PartB!R$53*R40/PartB!$X70</f>
        <v>11.601087241226416</v>
      </c>
      <c r="S70" s="15">
        <f>PartA!$O15*PartB!S$53*S40/PartB!$X70</f>
        <v>19.719868602364564</v>
      </c>
      <c r="T70" s="15">
        <f>PartA!$O15*PartB!T$53*T40/PartB!$X70</f>
        <v>51.995043567162227</v>
      </c>
      <c r="U70" s="15">
        <f>PartA!$O15*PartB!U$53*U40/PartB!$X70</f>
        <v>18.646207115363691</v>
      </c>
      <c r="V70" s="15">
        <f>PartA!$O15*PartB!V$53*V40/PartB!$X70</f>
        <v>81.907437367727155</v>
      </c>
      <c r="W70" s="15">
        <f>PartA!$O15*PartB!W$53*W40/PartB!$X70</f>
        <v>30.618159602868221</v>
      </c>
      <c r="X70" s="15">
        <f t="shared" si="23"/>
        <v>38458.012115583522</v>
      </c>
      <c r="Y70" s="8">
        <f t="shared" si="24"/>
        <v>2694.5</v>
      </c>
      <c r="Z70" s="8">
        <f>PartA!O15</f>
        <v>2694.5</v>
      </c>
    </row>
    <row r="71" spans="2:26">
      <c r="B71" s="23" t="s">
        <v>15</v>
      </c>
      <c r="C71" s="15">
        <f>PartA!$O16*PartB!C$53*C41/PartB!$X71</f>
        <v>333.14013138907973</v>
      </c>
      <c r="D71" s="15">
        <f>PartA!$O16*PartB!D$53*D41/PartB!$X71</f>
        <v>39.419977493125081</v>
      </c>
      <c r="E71" s="15">
        <f>PartA!$O16*PartB!E$53*E41/PartB!$X71</f>
        <v>63.470737219492364</v>
      </c>
      <c r="F71" s="15">
        <f>PartA!$O16*PartB!F$53*F41/PartB!$X71</f>
        <v>94.244476620496229</v>
      </c>
      <c r="G71" s="15">
        <f>PartA!$O16*PartB!G$53*G41/PartB!$X71</f>
        <v>182.26423951431497</v>
      </c>
      <c r="H71" s="15">
        <f>PartA!$O16*PartB!H$53*H41/PartB!$X71</f>
        <v>283.45796150562239</v>
      </c>
      <c r="I71" s="15">
        <f>PartA!$O16*PartB!I$53*I41/PartB!$X71</f>
        <v>439.43686695368899</v>
      </c>
      <c r="J71" s="15">
        <f>PartA!$O16*PartB!J$53*J41/PartB!$X71</f>
        <v>78.599246798830322</v>
      </c>
      <c r="K71" s="15">
        <f>PartA!$O16*PartB!K$53*K41/PartB!$X71</f>
        <v>63.258111653938165</v>
      </c>
      <c r="L71" s="15">
        <f>PartA!$O16*PartB!L$53*L41/PartB!$X71</f>
        <v>119.71220521014172</v>
      </c>
      <c r="M71" s="15">
        <f>PartA!$O16*PartB!M$53*M41/PartB!$X71</f>
        <v>151.64615807450929</v>
      </c>
      <c r="N71" s="15">
        <f>PartA!$O16*PartB!N$53*N41/PartB!$X71</f>
        <v>2548.8108549513709</v>
      </c>
      <c r="O71" s="15">
        <f>PartA!$O16*PartB!O$53*O41/PartB!$X71</f>
        <v>147.26526906346791</v>
      </c>
      <c r="P71" s="15">
        <f>PartA!$O16*PartB!P$53*P41/PartB!$X71</f>
        <v>59.575276386414359</v>
      </c>
      <c r="Q71" s="15">
        <f>PartA!$O16*PartB!Q$53*Q41/PartB!$X71</f>
        <v>34.468610077898653</v>
      </c>
      <c r="R71" s="15">
        <f>PartA!$O16*PartB!R$53*R41/PartB!$X71</f>
        <v>17.631874728504449</v>
      </c>
      <c r="S71" s="15">
        <f>PartA!$O16*PartB!S$53*S41/PartB!$X71</f>
        <v>29.68573839386611</v>
      </c>
      <c r="T71" s="15">
        <f>PartA!$O16*PartB!T$53*T41/PartB!$X71</f>
        <v>79.024497929938718</v>
      </c>
      <c r="U71" s="15">
        <f>PartA!$O16*PartB!U$53*U41/PartB!$X71</f>
        <v>29.756346128842598</v>
      </c>
      <c r="V71" s="15">
        <f>PartA!$O16*PartB!V$53*V41/PartB!$X71</f>
        <v>123.30116428457177</v>
      </c>
      <c r="W71" s="15">
        <f>PartA!$O16*PartB!W$53*W41/PartB!$X71</f>
        <v>40.330255621884504</v>
      </c>
      <c r="X71" s="15">
        <f t="shared" si="23"/>
        <v>58206.190413661192</v>
      </c>
      <c r="Y71" s="8">
        <f t="shared" si="24"/>
        <v>4958.4999999999982</v>
      </c>
      <c r="Z71" s="8">
        <f>PartA!O16</f>
        <v>4958.5</v>
      </c>
    </row>
    <row r="72" spans="2:26">
      <c r="B72" s="23" t="s">
        <v>16</v>
      </c>
      <c r="C72" s="15">
        <f>PartA!$O17*PartB!C$53*C42/PartB!$X72</f>
        <v>235.00472133419359</v>
      </c>
      <c r="D72" s="15">
        <f>PartA!$O17*PartB!D$53*D42/PartB!$X72</f>
        <v>44.920227720121588</v>
      </c>
      <c r="E72" s="15">
        <f>PartA!$O17*PartB!E$53*E42/PartB!$X72</f>
        <v>79.479976062615165</v>
      </c>
      <c r="F72" s="15">
        <f>PartA!$O17*PartB!F$53*F42/PartB!$X72</f>
        <v>127.85043150285834</v>
      </c>
      <c r="G72" s="15">
        <f>PartA!$O17*PartB!G$53*G42/PartB!$X72</f>
        <v>315.25206774909839</v>
      </c>
      <c r="H72" s="15">
        <f>PartA!$O17*PartB!H$53*H42/PartB!$X72</f>
        <v>346.08076347659022</v>
      </c>
      <c r="I72" s="15">
        <f>PartA!$O17*PartB!I$53*I42/PartB!$X72</f>
        <v>229.93681160333239</v>
      </c>
      <c r="J72" s="15">
        <f>PartA!$O17*PartB!J$53*J42/PartB!$X72</f>
        <v>63.975829540622705</v>
      </c>
      <c r="K72" s="15">
        <f>PartA!$O17*PartB!K$53*K42/PartB!$X72</f>
        <v>77.233376903573316</v>
      </c>
      <c r="L72" s="15">
        <f>PartA!$O17*PartB!L$53*L42/PartB!$X72</f>
        <v>155.90353233909198</v>
      </c>
      <c r="M72" s="15">
        <f>PartA!$O17*PartB!M$53*M42/PartB!$X72</f>
        <v>104.91748688955734</v>
      </c>
      <c r="N72" s="15">
        <f>PartA!$O17*PartB!N$53*N42/PartB!$X72</f>
        <v>605.09274791729013</v>
      </c>
      <c r="O72" s="15">
        <f>PartA!$O17*PartB!O$53*O42/PartB!$X72</f>
        <v>1369.9030220948364</v>
      </c>
      <c r="P72" s="15">
        <f>PartA!$O17*PartB!P$53*P42/PartB!$X72</f>
        <v>56.03436274587002</v>
      </c>
      <c r="Q72" s="15">
        <f>PartA!$O17*PartB!Q$53*Q42/PartB!$X72</f>
        <v>29.706049229121721</v>
      </c>
      <c r="R72" s="15">
        <f>PartA!$O17*PartB!R$53*R42/PartB!$X72</f>
        <v>15.308222176727195</v>
      </c>
      <c r="S72" s="15">
        <f>PartA!$O17*PartB!S$53*S42/PartB!$X72</f>
        <v>27.880034331249316</v>
      </c>
      <c r="T72" s="15">
        <f>PartA!$O17*PartB!T$53*T42/PartB!$X72</f>
        <v>68.610093387297454</v>
      </c>
      <c r="U72" s="15">
        <f>PartA!$O17*PartB!U$53*U42/PartB!$X72</f>
        <v>29.986874124001961</v>
      </c>
      <c r="V72" s="15">
        <f>PartA!$O17*PartB!V$53*V42/PartB!$X72</f>
        <v>123.52115655364652</v>
      </c>
      <c r="W72" s="15">
        <f>PartA!$O17*PartB!W$53*W42/PartB!$X72</f>
        <v>40.402212318304237</v>
      </c>
      <c r="X72" s="15">
        <f t="shared" si="23"/>
        <v>29903.729549509517</v>
      </c>
      <c r="Y72" s="8">
        <f t="shared" si="24"/>
        <v>4147</v>
      </c>
      <c r="Z72" s="8">
        <f>PartA!O17</f>
        <v>4147</v>
      </c>
    </row>
    <row r="73" spans="2:26">
      <c r="B73" s="23" t="s">
        <v>17</v>
      </c>
      <c r="C73" s="15">
        <f>PartA!$O18*PartB!C$53*C43/PartB!$X73</f>
        <v>443.67376078832655</v>
      </c>
      <c r="D73" s="15">
        <f>PartA!$O18*PartB!D$53*D43/PartB!$X73</f>
        <v>648.52024427369008</v>
      </c>
      <c r="E73" s="15">
        <f>PartA!$O18*PartB!E$53*E43/PartB!$X73</f>
        <v>458.98586099914564</v>
      </c>
      <c r="F73" s="15">
        <f>PartA!$O18*PartB!F$53*F43/PartB!$X73</f>
        <v>319.93803670788026</v>
      </c>
      <c r="G73" s="15">
        <f>PartA!$O18*PartB!G$53*G43/PartB!$X73</f>
        <v>160.63562271656622</v>
      </c>
      <c r="H73" s="15">
        <f>PartA!$O18*PartB!H$53*H43/PartB!$X73</f>
        <v>166.54737569204823</v>
      </c>
      <c r="I73" s="15">
        <f>PartA!$O18*PartB!I$53*I43/PartB!$X73</f>
        <v>191.80102668013598</v>
      </c>
      <c r="J73" s="15">
        <f>PartA!$O18*PartB!J$53*J43/PartB!$X73</f>
        <v>46.181445093956768</v>
      </c>
      <c r="K73" s="15">
        <f>PartA!$O18*PartB!K$53*K43/PartB!$X73</f>
        <v>32.211982241525909</v>
      </c>
      <c r="L73" s="15">
        <f>PartA!$O18*PartB!L$53*L43/PartB!$X73</f>
        <v>42.20256191109646</v>
      </c>
      <c r="M73" s="15">
        <f>PartA!$O18*PartB!M$53*M43/PartB!$X73</f>
        <v>30.294198261919782</v>
      </c>
      <c r="N73" s="15">
        <f>PartA!$O18*PartB!N$53*N43/PartB!$X73</f>
        <v>140.39706169284671</v>
      </c>
      <c r="O73" s="15">
        <f>PartA!$O18*PartB!O$53*O43/PartB!$X73</f>
        <v>32.138438903074935</v>
      </c>
      <c r="P73" s="15">
        <f>PartA!$O18*PartB!P$53*P43/PartB!$X73</f>
        <v>1244.5795737856868</v>
      </c>
      <c r="Q73" s="15">
        <f>PartA!$O18*PartB!Q$53*Q43/PartB!$X73</f>
        <v>119.13077965744054</v>
      </c>
      <c r="R73" s="15">
        <f>PartA!$O18*PartB!R$53*R43/PartB!$X73</f>
        <v>41.43884262718251</v>
      </c>
      <c r="S73" s="15">
        <f>PartA!$O18*PartB!S$53*S43/PartB!$X73</f>
        <v>60.376252278307916</v>
      </c>
      <c r="T73" s="15">
        <f>PartA!$O18*PartB!T$53*T43/PartB!$X73</f>
        <v>160.96185342302826</v>
      </c>
      <c r="U73" s="15">
        <f>PartA!$O18*PartB!U$53*U43/PartB!$X73</f>
        <v>49.952898347852781</v>
      </c>
      <c r="V73" s="15">
        <f>PartA!$O18*PartB!V$53*V43/PartB!$X73</f>
        <v>189.47498288579564</v>
      </c>
      <c r="W73" s="15">
        <f>PartA!$O18*PartB!W$53*W43/PartB!$X73</f>
        <v>76.55720103249206</v>
      </c>
      <c r="X73" s="15">
        <f t="shared" si="23"/>
        <v>46510.681151843535</v>
      </c>
      <c r="Y73" s="8">
        <f t="shared" si="24"/>
        <v>4656.0000000000018</v>
      </c>
      <c r="Z73" s="8">
        <f>PartA!O18</f>
        <v>4656</v>
      </c>
    </row>
    <row r="74" spans="2:26">
      <c r="B74" s="23" t="s">
        <v>18</v>
      </c>
      <c r="C74" s="15">
        <f>PartA!$O19*PartB!C$53*C44/PartB!$X74</f>
        <v>223.73255445909442</v>
      </c>
      <c r="D74" s="15">
        <f>PartA!$O19*PartB!D$53*D44/PartB!$X74</f>
        <v>302.55932839458688</v>
      </c>
      <c r="E74" s="15">
        <f>PartA!$O19*PartB!E$53*E44/PartB!$X74</f>
        <v>210.78848996959024</v>
      </c>
      <c r="F74" s="15">
        <f>PartA!$O19*PartB!F$53*F44/PartB!$X74</f>
        <v>170.79160012447028</v>
      </c>
      <c r="G74" s="15">
        <f>PartA!$O19*PartB!G$53*G44/PartB!$X74</f>
        <v>74.31809800834165</v>
      </c>
      <c r="H74" s="15">
        <f>PartA!$O19*PartB!H$53*H44/PartB!$X74</f>
        <v>101.9821387790425</v>
      </c>
      <c r="I74" s="15">
        <f>PartA!$O19*PartB!I$53*I44/PartB!$X74</f>
        <v>120.45716392017339</v>
      </c>
      <c r="J74" s="15">
        <f>PartA!$O19*PartB!J$53*J44/PartB!$X74</f>
        <v>28.278335356643463</v>
      </c>
      <c r="K74" s="15">
        <f>PartA!$O19*PartB!K$53*K44/PartB!$X74</f>
        <v>18.207137276584493</v>
      </c>
      <c r="L74" s="15">
        <f>PartA!$O19*PartB!L$53*L44/PartB!$X74</f>
        <v>27.564737510567287</v>
      </c>
      <c r="M74" s="15">
        <f>PartA!$O19*PartB!M$53*M44/PartB!$X74</f>
        <v>18.91380698823275</v>
      </c>
      <c r="N74" s="15">
        <f>PartA!$O19*PartB!N$53*N44/PartB!$X74</f>
        <v>86.606299105336319</v>
      </c>
      <c r="O74" s="15">
        <f>PartA!$O19*PartB!O$53*O44/PartB!$X74</f>
        <v>18.165568470016947</v>
      </c>
      <c r="P74" s="15">
        <f>PartA!$O19*PartB!P$53*P44/PartB!$X74</f>
        <v>127.01579784527486</v>
      </c>
      <c r="Q74" s="15">
        <f>PartA!$O19*PartB!Q$53*Q44/PartB!$X74</f>
        <v>778.10647552729597</v>
      </c>
      <c r="R74" s="15">
        <f>PartA!$O19*PartB!R$53*R44/PartB!$X74</f>
        <v>78.942242842623855</v>
      </c>
      <c r="S74" s="15">
        <f>PartA!$O19*PartB!S$53*S44/PartB!$X74</f>
        <v>87.633202586097525</v>
      </c>
      <c r="T74" s="15">
        <f>PartA!$O19*PartB!T$53*T44/PartB!$X74</f>
        <v>113.72532663437384</v>
      </c>
      <c r="U74" s="15">
        <f>PartA!$O19*PartB!U$53*U44/PartB!$X74</f>
        <v>40.783617999046434</v>
      </c>
      <c r="V74" s="15">
        <f>PartA!$O19*PartB!V$53*V44/PartB!$X74</f>
        <v>181.99439349442352</v>
      </c>
      <c r="W74" s="15">
        <f>PartA!$O19*PartB!W$53*W44/PartB!$X74</f>
        <v>71.433684708182582</v>
      </c>
      <c r="X74" s="15">
        <f t="shared" si="23"/>
        <v>35262.138436786241</v>
      </c>
      <c r="Y74" s="8">
        <f t="shared" si="24"/>
        <v>2881.9999999999991</v>
      </c>
      <c r="Z74" s="8">
        <f>PartA!O19</f>
        <v>2882</v>
      </c>
    </row>
    <row r="75" spans="2:26">
      <c r="B75" s="23" t="s">
        <v>19</v>
      </c>
      <c r="C75" s="15">
        <f>PartA!$O20*PartB!C$53*C45/PartB!$X75</f>
        <v>125.33040659873015</v>
      </c>
      <c r="D75" s="15">
        <f>PartA!$O20*PartB!D$53*D45/PartB!$X75</f>
        <v>210.09394848933388</v>
      </c>
      <c r="E75" s="15">
        <f>PartA!$O20*PartB!E$53*E45/PartB!$X75</f>
        <v>260.21202453848906</v>
      </c>
      <c r="F75" s="15">
        <f>PartA!$O20*PartB!F$53*F45/PartB!$X75</f>
        <v>196.97581123796147</v>
      </c>
      <c r="G75" s="15">
        <f>PartA!$O20*PartB!G$53*G45/PartB!$X75</f>
        <v>74.283621772354508</v>
      </c>
      <c r="H75" s="15">
        <f>PartA!$O20*PartB!H$53*H45/PartB!$X75</f>
        <v>75.536322127327367</v>
      </c>
      <c r="I75" s="15">
        <f>PartA!$O20*PartB!I$53*I45/PartB!$X75</f>
        <v>102.34109116867437</v>
      </c>
      <c r="J75" s="15">
        <f>PartA!$O20*PartB!J$53*J45/PartB!$X75</f>
        <v>20.945250553648634</v>
      </c>
      <c r="K75" s="15">
        <f>PartA!$O20*PartB!K$53*K45/PartB!$X75</f>
        <v>10.577016973072055</v>
      </c>
      <c r="L75" s="15">
        <f>PartA!$O20*PartB!L$53*L45/PartB!$X75</f>
        <v>15.762894587152473</v>
      </c>
      <c r="M75" s="15">
        <f>PartA!$O20*PartB!M$53*M45/PartB!$X75</f>
        <v>11.410138173005812</v>
      </c>
      <c r="N75" s="15">
        <f>PartA!$O20*PartB!N$53*N45/PartB!$X75</f>
        <v>49.941993669942107</v>
      </c>
      <c r="O75" s="15">
        <f>PartA!$O20*PartB!O$53*O45/PartB!$X75</f>
        <v>10.552868532494266</v>
      </c>
      <c r="P75" s="15">
        <f>PartA!$O20*PartB!P$53*P45/PartB!$X75</f>
        <v>49.806158691692033</v>
      </c>
      <c r="Q75" s="15">
        <f>PartA!$O20*PartB!Q$53*Q45/PartB!$X75</f>
        <v>88.992034454276805</v>
      </c>
      <c r="R75" s="15">
        <f>PartA!$O20*PartB!R$53*R45/PartB!$X75</f>
        <v>353.77465446462463</v>
      </c>
      <c r="S75" s="15">
        <f>PartA!$O20*PartB!S$53*S45/PartB!$X75</f>
        <v>143.18012892581368</v>
      </c>
      <c r="T75" s="15">
        <f>PartA!$O20*PartB!T$53*T45/PartB!$X75</f>
        <v>231.23138038258074</v>
      </c>
      <c r="U75" s="15">
        <f>PartA!$O20*PartB!U$53*U45/PartB!$X75</f>
        <v>75.519216981918106</v>
      </c>
      <c r="V75" s="15">
        <f>PartA!$O20*PartB!V$53*V45/PartB!$X75</f>
        <v>237.88226339171382</v>
      </c>
      <c r="W75" s="15">
        <f>PartA!$O20*PartB!W$53*W45/PartB!$X75</f>
        <v>101.15077428519412</v>
      </c>
      <c r="X75" s="15">
        <f t="shared" si="23"/>
        <v>45783.42512409488</v>
      </c>
      <c r="Y75" s="8">
        <f t="shared" si="24"/>
        <v>2445.5000000000005</v>
      </c>
      <c r="Z75" s="8">
        <f>PartA!O20</f>
        <v>2445.5</v>
      </c>
    </row>
    <row r="76" spans="2:26">
      <c r="B76" s="23" t="s">
        <v>20</v>
      </c>
      <c r="C76" s="15">
        <f>PartA!$O21*PartB!C$53*C46/PartB!$X76</f>
        <v>77.751933409028211</v>
      </c>
      <c r="D76" s="15">
        <f>PartA!$O21*PartB!D$53*D46/PartB!$X76</f>
        <v>110.40325110940945</v>
      </c>
      <c r="E76" s="15">
        <f>PartA!$O21*PartB!E$53*E46/PartB!$X76</f>
        <v>153.83253732461858</v>
      </c>
      <c r="F76" s="15">
        <f>PartA!$O21*PartB!F$53*F46/PartB!$X76</f>
        <v>190.63043754300568</v>
      </c>
      <c r="G76" s="15">
        <f>PartA!$O21*PartB!G$53*G46/PartB!$X76</f>
        <v>95.712405309943449</v>
      </c>
      <c r="H76" s="15">
        <f>PartA!$O21*PartB!H$53*H46/PartB!$X76</f>
        <v>84.349611920268543</v>
      </c>
      <c r="I76" s="15">
        <f>PartA!$O21*PartB!I$53*I46/PartB!$X76</f>
        <v>98.897762697437628</v>
      </c>
      <c r="J76" s="15">
        <f>PartA!$O21*PartB!J$53*J46/PartB!$X76</f>
        <v>23.38906245388787</v>
      </c>
      <c r="K76" s="15">
        <f>PartA!$O21*PartB!K$53*K46/PartB!$X76</f>
        <v>11.072909013670161</v>
      </c>
      <c r="L76" s="15">
        <f>PartA!$O21*PartB!L$53*L46/PartB!$X76</f>
        <v>15.087470546480258</v>
      </c>
      <c r="M76" s="15">
        <f>PartA!$O21*PartB!M$53*M46/PartB!$X76</f>
        <v>11.148750856229547</v>
      </c>
      <c r="N76" s="15">
        <f>PartA!$O21*PartB!N$53*N46/PartB!$X76</f>
        <v>48.333163575956313</v>
      </c>
      <c r="O76" s="15">
        <f>PartA!$O21*PartB!O$53*O46/PartB!$X76</f>
        <v>11.047628399483701</v>
      </c>
      <c r="P76" s="15">
        <f>PartA!$O21*PartB!P$53*P46/PartB!$X76</f>
        <v>41.71301340766157</v>
      </c>
      <c r="Q76" s="15">
        <f>PartA!$O21*PartB!Q$53*Q46/PartB!$X76</f>
        <v>56.785877377056323</v>
      </c>
      <c r="R76" s="15">
        <f>PartA!$O21*PartB!R$53*R46/PartB!$X76</f>
        <v>82.302443962591511</v>
      </c>
      <c r="S76" s="15">
        <f>PartA!$O21*PartB!S$53*S46/PartB!$X76</f>
        <v>767.45203172980905</v>
      </c>
      <c r="T76" s="15">
        <f>PartA!$O21*PartB!T$53*T46/PartB!$X76</f>
        <v>368.87225055179243</v>
      </c>
      <c r="U76" s="15">
        <f>PartA!$O21*PartB!U$53*U46/PartB!$X76</f>
        <v>138.89731225468344</v>
      </c>
      <c r="V76" s="15">
        <f>PartA!$O21*PartB!V$53*V46/PartB!$X76</f>
        <v>332.04682255351338</v>
      </c>
      <c r="W76" s="15">
        <f>PartA!$O21*PartB!W$53*W46/PartB!$X76</f>
        <v>173.77332400347311</v>
      </c>
      <c r="X76" s="15">
        <f t="shared" si="23"/>
        <v>48510.622277514347</v>
      </c>
      <c r="Y76" s="8">
        <f t="shared" si="24"/>
        <v>2893.5000000000005</v>
      </c>
      <c r="Z76" s="8">
        <f>PartA!O21</f>
        <v>2893.5</v>
      </c>
    </row>
    <row r="77" spans="2:26">
      <c r="B77" s="23" t="s">
        <v>21</v>
      </c>
      <c r="C77" s="15">
        <f>PartA!$O22*PartB!C$53*C47/PartB!$X77</f>
        <v>65.073524555685395</v>
      </c>
      <c r="D77" s="15">
        <f>PartA!$O22*PartB!D$53*D47/PartB!$X77</f>
        <v>123.20085785822093</v>
      </c>
      <c r="E77" s="15">
        <f>PartA!$O22*PartB!E$53*E47/PartB!$X77</f>
        <v>162.12742648513719</v>
      </c>
      <c r="F77" s="15">
        <f>PartA!$O22*PartB!F$53*F47/PartB!$X77</f>
        <v>163.63671849253424</v>
      </c>
      <c r="G77" s="15">
        <f>PartA!$O22*PartB!G$53*G47/PartB!$X77</f>
        <v>71.204729470469843</v>
      </c>
      <c r="H77" s="15">
        <f>PartA!$O22*PartB!H$53*H47/PartB!$X77</f>
        <v>62.290032753881704</v>
      </c>
      <c r="I77" s="15">
        <f>PartA!$O22*PartB!I$53*I47/PartB!$X77</f>
        <v>98.099278636547979</v>
      </c>
      <c r="J77" s="15">
        <f>PartA!$O22*PartB!J$53*J47/PartB!$X77</f>
        <v>19.959015426583452</v>
      </c>
      <c r="K77" s="15">
        <f>PartA!$O22*PartB!K$53*K47/PartB!$X77</f>
        <v>7.4138680288587455</v>
      </c>
      <c r="L77" s="15">
        <f>PartA!$O22*PartB!L$53*L47/PartB!$X77</f>
        <v>9.8212122898783267</v>
      </c>
      <c r="M77" s="15">
        <f>PartA!$O22*PartB!M$53*M47/PartB!$X77</f>
        <v>7.1091885208234533</v>
      </c>
      <c r="N77" s="15">
        <f>PartA!$O22*PartB!N$53*N47/PartB!$X77</f>
        <v>31.11680531138202</v>
      </c>
      <c r="O77" s="15">
        <f>PartA!$O22*PartB!O$53*O47/PartB!$X77</f>
        <v>6.575059012909735</v>
      </c>
      <c r="P77" s="15">
        <f>PartA!$O22*PartB!P$53*P47/PartB!$X77</f>
        <v>26.89454916607815</v>
      </c>
      <c r="Q77" s="15">
        <f>PartA!$O22*PartB!Q$53*Q47/PartB!$X77</f>
        <v>17.822340666786577</v>
      </c>
      <c r="R77" s="15">
        <f>PartA!$O22*PartB!R$53*R47/PartB!$X77</f>
        <v>32.144941922859132</v>
      </c>
      <c r="S77" s="15">
        <f>PartA!$O22*PartB!S$53*S47/PartB!$X77</f>
        <v>89.2096584226788</v>
      </c>
      <c r="T77" s="15">
        <f>PartA!$O22*PartB!T$53*T47/PartB!$X77</f>
        <v>987.91390111591113</v>
      </c>
      <c r="U77" s="15">
        <f>PartA!$O22*PartB!U$53*U47/PartB!$X77</f>
        <v>47.052922789277282</v>
      </c>
      <c r="V77" s="15">
        <f>PartA!$O22*PartB!V$53*V47/PartB!$X77</f>
        <v>259.37567131066066</v>
      </c>
      <c r="W77" s="15">
        <f>PartA!$O22*PartB!W$53*W47/PartB!$X77</f>
        <v>96.958297762835571</v>
      </c>
      <c r="X77" s="15">
        <f t="shared" si="23"/>
        <v>71663.805866199662</v>
      </c>
      <c r="Y77" s="8">
        <f t="shared" si="24"/>
        <v>2385.0000000000005</v>
      </c>
      <c r="Z77" s="8">
        <f>PartA!O22</f>
        <v>2385</v>
      </c>
    </row>
    <row r="78" spans="2:26">
      <c r="B78" s="23" t="s">
        <v>22</v>
      </c>
      <c r="C78" s="15">
        <f>PartA!$O23*PartB!C$53*C48/PartB!$X78</f>
        <v>52.844833596267129</v>
      </c>
      <c r="D78" s="15">
        <f>PartA!$O23*PartB!D$53*D48/PartB!$X78</f>
        <v>79.726397160293359</v>
      </c>
      <c r="E78" s="15">
        <f>PartA!$O23*PartB!E$53*E48/PartB!$X78</f>
        <v>130.6921654578928</v>
      </c>
      <c r="F78" s="15">
        <f>PartA!$O23*PartB!F$53*F48/PartB!$X78</f>
        <v>264.73366816074412</v>
      </c>
      <c r="G78" s="15">
        <f>PartA!$O23*PartB!G$53*G48/PartB!$X78</f>
        <v>81.314796782840119</v>
      </c>
      <c r="H78" s="15">
        <f>PartA!$O23*PartB!H$53*H48/PartB!$X78</f>
        <v>84.307364581328159</v>
      </c>
      <c r="I78" s="15">
        <f>PartA!$O23*PartB!I$53*I48/PartB!$X78</f>
        <v>74.685328406285265</v>
      </c>
      <c r="J78" s="15">
        <f>PartA!$O23*PartB!J$53*J48/PartB!$X78</f>
        <v>17.533010857648833</v>
      </c>
      <c r="K78" s="15">
        <f>PartA!$O23*PartB!K$53*K48/PartB!$X78</f>
        <v>8.1529574376033054</v>
      </c>
      <c r="L78" s="15">
        <f>PartA!$O23*PartB!L$53*L48/PartB!$X78</f>
        <v>10.681605634794634</v>
      </c>
      <c r="M78" s="15">
        <f>PartA!$O23*PartB!M$53*M48/PartB!$X78</f>
        <v>7.2165271312821648</v>
      </c>
      <c r="N78" s="15">
        <f>PartA!$O23*PartB!N$53*N48/PartB!$X78</f>
        <v>33.165955940850949</v>
      </c>
      <c r="O78" s="15">
        <f>PartA!$O23*PartB!O$53*O48/PartB!$X78</f>
        <v>8.1343433795265856</v>
      </c>
      <c r="P78" s="15">
        <f>PartA!$O23*PartB!P$53*P48/PartB!$X78</f>
        <v>23.625535251221379</v>
      </c>
      <c r="Q78" s="15">
        <f>PartA!$O23*PartB!Q$53*Q48/PartB!$X78</f>
        <v>18.09143259995043</v>
      </c>
      <c r="R78" s="15">
        <f>PartA!$O23*PartB!R$53*R48/PartB!$X78</f>
        <v>29.716866435942844</v>
      </c>
      <c r="S78" s="15">
        <f>PartA!$O23*PartB!S$53*S48/PartB!$X78</f>
        <v>95.084426924208529</v>
      </c>
      <c r="T78" s="15">
        <f>PartA!$O23*PartB!T$53*T48/PartB!$X78</f>
        <v>133.18835837433497</v>
      </c>
      <c r="U78" s="15">
        <f>PartA!$O23*PartB!U$53*U48/PartB!$X78</f>
        <v>674.30618591768803</v>
      </c>
      <c r="V78" s="15">
        <f>PartA!$O23*PartB!V$53*V48/PartB!$X78</f>
        <v>394.93781119854845</v>
      </c>
      <c r="W78" s="15">
        <f>PartA!$O23*PartB!W$53*W48/PartB!$X78</f>
        <v>156.86042877074817</v>
      </c>
      <c r="X78" s="15">
        <f t="shared" si="23"/>
        <v>46946.849221170058</v>
      </c>
      <c r="Y78" s="8">
        <f t="shared" si="24"/>
        <v>2379.0000000000005</v>
      </c>
      <c r="Z78" s="8">
        <f>PartA!O23</f>
        <v>2379</v>
      </c>
    </row>
    <row r="79" spans="2:26">
      <c r="B79" s="23" t="s">
        <v>23</v>
      </c>
      <c r="C79" s="15">
        <f>PartA!$O24*PartB!C$53*C49/PartB!$X79</f>
        <v>92.268144607881652</v>
      </c>
      <c r="D79" s="15">
        <f>PartA!$O24*PartB!D$53*D49/PartB!$X79</f>
        <v>113.37873916537116</v>
      </c>
      <c r="E79" s="15">
        <f>PartA!$O24*PartB!E$53*E49/PartB!$X79</f>
        <v>162.26926587831258</v>
      </c>
      <c r="F79" s="15">
        <f>PartA!$O24*PartB!F$53*F49/PartB!$X79</f>
        <v>669.29277194167798</v>
      </c>
      <c r="G79" s="15">
        <f>PartA!$O24*PartB!G$53*G49/PartB!$X79</f>
        <v>203.86480394603879</v>
      </c>
      <c r="H79" s="15">
        <f>PartA!$O24*PartB!H$53*H49/PartB!$X79</f>
        <v>117.76188629722735</v>
      </c>
      <c r="I79" s="15">
        <f>PartA!$O24*PartB!I$53*I49/PartB!$X79</f>
        <v>104.32167101330465</v>
      </c>
      <c r="J79" s="15">
        <f>PartA!$O24*PartB!J$53*J49/PartB!$X79</f>
        <v>21.350598401844977</v>
      </c>
      <c r="K79" s="15">
        <f>PartA!$O24*PartB!K$53*K49/PartB!$X79</f>
        <v>10.107854214213832</v>
      </c>
      <c r="L79" s="15">
        <f>PartA!$O24*PartB!L$53*L49/PartB!$X79</f>
        <v>12.242247377052898</v>
      </c>
      <c r="M79" s="15">
        <f>PartA!$O24*PartB!M$53*M49/PartB!$X79</f>
        <v>10.177086092393377</v>
      </c>
      <c r="N79" s="15">
        <f>PartA!$O24*PartB!N$53*N49/PartB!$X79</f>
        <v>44.120706720734283</v>
      </c>
      <c r="O79" s="15">
        <f>PartA!$O24*PartB!O$53*O49/PartB!$X79</f>
        <v>10.757095382919804</v>
      </c>
      <c r="P79" s="15">
        <f>PartA!$O24*PartB!P$53*P49/PartB!$X79</f>
        <v>28.769691599056113</v>
      </c>
      <c r="Q79" s="15">
        <f>PartA!$O24*PartB!Q$53*Q49/PartB!$X79</f>
        <v>25.918363875513297</v>
      </c>
      <c r="R79" s="15">
        <f>PartA!$O24*PartB!R$53*R49/PartB!$X79</f>
        <v>30.051763417195868</v>
      </c>
      <c r="S79" s="15">
        <f>PartA!$O24*PartB!S$53*S49/PartB!$X79</f>
        <v>72.975527888514875</v>
      </c>
      <c r="T79" s="15">
        <f>PartA!$O24*PartB!T$53*T49/PartB!$X79</f>
        <v>235.70633962135776</v>
      </c>
      <c r="U79" s="15">
        <f>PartA!$O24*PartB!U$53*U49/PartB!$X79</f>
        <v>126.79177452674924</v>
      </c>
      <c r="V79" s="15">
        <f>PartA!$O24*PartB!V$53*V49/PartB!$X79</f>
        <v>2909.8312247481695</v>
      </c>
      <c r="W79" s="15">
        <f>PartA!$O24*PartB!W$53*W49/PartB!$X79</f>
        <v>168.54244328447038</v>
      </c>
      <c r="X79" s="15">
        <f t="shared" si="23"/>
        <v>94961.739913185636</v>
      </c>
      <c r="Y79" s="8">
        <f t="shared" si="24"/>
        <v>5170.5</v>
      </c>
      <c r="Z79" s="8">
        <f>PartA!O24</f>
        <v>5170.5</v>
      </c>
    </row>
    <row r="80" spans="2:26">
      <c r="B80" s="23" t="s">
        <v>24</v>
      </c>
      <c r="C80" s="15">
        <f>PartA!$O25*PartB!C$53*C50/PartB!$X80</f>
        <v>35.523058397548027</v>
      </c>
      <c r="D80" s="15">
        <f>PartA!$O25*PartB!D$53*D50/PartB!$X80</f>
        <v>43.234876773035658</v>
      </c>
      <c r="E80" s="15">
        <f>PartA!$O25*PartB!E$53*E50/PartB!$X80</f>
        <v>58.010973049918356</v>
      </c>
      <c r="F80" s="15">
        <f>PartA!$O25*PartB!F$53*F50/PartB!$X80</f>
        <v>143.56258313782016</v>
      </c>
      <c r="G80" s="15">
        <f>PartA!$O25*PartB!G$53*G50/PartB!$X80</f>
        <v>145.76260739860967</v>
      </c>
      <c r="H80" s="15">
        <f>PartA!$O25*PartB!H$53*H50/PartB!$X80</f>
        <v>64.768714237643479</v>
      </c>
      <c r="I80" s="15">
        <f>PartA!$O25*PartB!I$53*I50/PartB!$X80</f>
        <v>43.032474541043022</v>
      </c>
      <c r="J80" s="15">
        <f>PartA!$O25*PartB!J$53*J50/PartB!$X80</f>
        <v>10.77571882934707</v>
      </c>
      <c r="K80" s="15">
        <f>PartA!$O25*PartB!K$53*K50/PartB!$X80</f>
        <v>3.8544425049032407</v>
      </c>
      <c r="L80" s="15">
        <f>PartA!$O25*PartB!L$53*L50/PartB!$X80</f>
        <v>4.9236542956469469</v>
      </c>
      <c r="M80" s="15">
        <f>PartA!$O25*PartB!M$53*M50/PartB!$X80</f>
        <v>4.1580458528921937</v>
      </c>
      <c r="N80" s="15">
        <f>PartA!$O25*PartB!N$53*N50/PartB!$X80</f>
        <v>15.773073937730469</v>
      </c>
      <c r="O80" s="15">
        <f>PartA!$O25*PartB!O$53*O50/PartB!$X80</f>
        <v>3.8456424078600828</v>
      </c>
      <c r="P80" s="15">
        <f>PartA!$O25*PartB!P$53*P50/PartB!$X80</f>
        <v>12.705140106059481</v>
      </c>
      <c r="Q80" s="15">
        <f>PartA!$O25*PartB!Q$53*Q50/PartB!$X80</f>
        <v>11.118922614030236</v>
      </c>
      <c r="R80" s="15">
        <f>PartA!$O25*PartB!R$53*R50/PartB!$X80</f>
        <v>13.966487348912139</v>
      </c>
      <c r="S80" s="15">
        <f>PartA!$O25*PartB!S$53*S50/PartB!$X80</f>
        <v>41.741793641379843</v>
      </c>
      <c r="T80" s="15">
        <f>PartA!$O25*PartB!T$53*T50/PartB!$X80</f>
        <v>96.302395308959959</v>
      </c>
      <c r="U80" s="15">
        <f>PartA!$O25*PartB!U$53*U50/PartB!$X80</f>
        <v>55.040940297852494</v>
      </c>
      <c r="V80" s="15">
        <f>PartA!$O25*PartB!V$53*V50/PartB!$X80</f>
        <v>184.21261473978319</v>
      </c>
      <c r="W80" s="15">
        <f>PartA!$O25*PartB!W$53*W50/PartB!$X80</f>
        <v>1134.1858405790242</v>
      </c>
      <c r="X80" s="15">
        <f t="shared" si="23"/>
        <v>54623.262194171184</v>
      </c>
      <c r="Y80" s="8">
        <f t="shared" si="24"/>
        <v>2126.5</v>
      </c>
      <c r="Z80" s="8">
        <f>PartA!O25</f>
        <v>2126.5</v>
      </c>
    </row>
    <row r="81" spans="2:26">
      <c r="B81" s="23" t="s">
        <v>46</v>
      </c>
      <c r="C81" s="8">
        <f>SUM(C60:C80)</f>
        <v>6468.8899060556514</v>
      </c>
      <c r="D81" s="8">
        <f t="shared" ref="D81:V81" si="25">SUM(D60:D80)</f>
        <v>3722.6733258048848</v>
      </c>
      <c r="E81" s="8">
        <f t="shared" si="25"/>
        <v>5431.6206129278526</v>
      </c>
      <c r="F81" s="8">
        <f t="shared" si="25"/>
        <v>6598.8067624722516</v>
      </c>
      <c r="G81" s="8">
        <f t="shared" si="25"/>
        <v>2981.6185020208609</v>
      </c>
      <c r="H81" s="8">
        <f t="shared" si="25"/>
        <v>5054.2925208090337</v>
      </c>
      <c r="I81" s="8">
        <f t="shared" si="25"/>
        <v>4334.3660280558406</v>
      </c>
      <c r="J81" s="8">
        <f t="shared" si="25"/>
        <v>1060.9004025579691</v>
      </c>
      <c r="K81" s="8">
        <f t="shared" si="25"/>
        <v>1549.1037067955376</v>
      </c>
      <c r="L81" s="8">
        <f t="shared" si="25"/>
        <v>2201.0677009183787</v>
      </c>
      <c r="M81" s="8">
        <f t="shared" si="25"/>
        <v>1299.0524117865759</v>
      </c>
      <c r="N81" s="8">
        <f t="shared" si="25"/>
        <v>4999.3179477962358</v>
      </c>
      <c r="O81" s="8">
        <f t="shared" si="25"/>
        <v>1984.4678537137252</v>
      </c>
      <c r="P81" s="8">
        <f t="shared" si="25"/>
        <v>2144.6206074542592</v>
      </c>
      <c r="Q81" s="8">
        <f t="shared" si="25"/>
        <v>1395.6378554406019</v>
      </c>
      <c r="R81" s="8">
        <f t="shared" si="25"/>
        <v>859.19359913187702</v>
      </c>
      <c r="S81" s="8">
        <f t="shared" si="25"/>
        <v>1657.9611360533936</v>
      </c>
      <c r="T81" s="8">
        <f t="shared" si="25"/>
        <v>3278.2009629676818</v>
      </c>
      <c r="U81" s="8">
        <f t="shared" si="25"/>
        <v>1599.6733333921111</v>
      </c>
      <c r="V81" s="8">
        <f t="shared" si="25"/>
        <v>6553.9749725494712</v>
      </c>
      <c r="W81" s="8">
        <f>SUM(W60:W80)</f>
        <v>2659.0598512958054</v>
      </c>
      <c r="X81" s="22"/>
      <c r="Y81" s="18">
        <f>SUM(C81:W81)</f>
        <v>67834.5</v>
      </c>
      <c r="Z81" s="18">
        <f>SUM(Z60:Z80)</f>
        <v>67834.5</v>
      </c>
    </row>
    <row r="82" spans="2:26">
      <c r="B82" s="9" t="s">
        <v>48</v>
      </c>
      <c r="C82" s="8">
        <f t="shared" ref="C82:W82" si="26">C53</f>
        <v>13035.4058163187</v>
      </c>
      <c r="D82" s="8">
        <f t="shared" si="26"/>
        <v>4627.3806918767314</v>
      </c>
      <c r="E82" s="8">
        <f t="shared" si="26"/>
        <v>5731.2459821025668</v>
      </c>
      <c r="F82" s="8">
        <f t="shared" si="26"/>
        <v>6146.1373305193592</v>
      </c>
      <c r="G82" s="8">
        <f t="shared" si="26"/>
        <v>2674.4244808841804</v>
      </c>
      <c r="H82" s="8">
        <f t="shared" si="26"/>
        <v>4159.2739945710655</v>
      </c>
      <c r="I82" s="8">
        <f t="shared" si="26"/>
        <v>3684.5742451906722</v>
      </c>
      <c r="J82" s="8">
        <f t="shared" si="26"/>
        <v>1153.3131807862931</v>
      </c>
      <c r="K82" s="8">
        <f t="shared" si="26"/>
        <v>1237.610060884597</v>
      </c>
      <c r="L82" s="8">
        <f t="shared" si="26"/>
        <v>1405.261956499101</v>
      </c>
      <c r="M82" s="8">
        <f t="shared" si="26"/>
        <v>890.06203008823752</v>
      </c>
      <c r="N82" s="8">
        <f t="shared" si="26"/>
        <v>3116.6299021819873</v>
      </c>
      <c r="O82" s="8">
        <f t="shared" si="26"/>
        <v>1234.7844671382852</v>
      </c>
      <c r="P82" s="8">
        <f t="shared" si="26"/>
        <v>1554.0765604715259</v>
      </c>
      <c r="Q82" s="8">
        <f t="shared" si="26"/>
        <v>1190.0458994883472</v>
      </c>
      <c r="R82" s="8">
        <f t="shared" si="26"/>
        <v>689.91580639114704</v>
      </c>
      <c r="S82" s="8">
        <f t="shared" si="26"/>
        <v>1340.2733003339281</v>
      </c>
      <c r="T82" s="8">
        <f t="shared" si="26"/>
        <v>3092.1414230472847</v>
      </c>
      <c r="U82" s="8">
        <f t="shared" si="26"/>
        <v>1663.3328519955846</v>
      </c>
      <c r="V82" s="8">
        <f t="shared" si="26"/>
        <v>5566.8906125254261</v>
      </c>
      <c r="W82" s="8">
        <f t="shared" si="26"/>
        <v>3641.7194067049422</v>
      </c>
      <c r="X82" s="22"/>
      <c r="Y82" s="26"/>
      <c r="Z82" s="26"/>
    </row>
    <row r="85" spans="2:26">
      <c r="B85" s="37" t="s">
        <v>54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9"/>
      <c r="X85" s="40" t="s">
        <v>47</v>
      </c>
      <c r="Y85" s="40"/>
      <c r="Z85" s="40"/>
    </row>
    <row r="86" spans="2:26">
      <c r="B86" s="23"/>
      <c r="C86" s="23" t="s">
        <v>4</v>
      </c>
      <c r="D86" s="23" t="s">
        <v>5</v>
      </c>
      <c r="E86" s="23" t="s">
        <v>6</v>
      </c>
      <c r="F86" s="23" t="s">
        <v>7</v>
      </c>
      <c r="G86" s="23" t="s">
        <v>8</v>
      </c>
      <c r="H86" s="23" t="s">
        <v>9</v>
      </c>
      <c r="I86" s="23" t="s">
        <v>10</v>
      </c>
      <c r="J86" s="23" t="s">
        <v>11</v>
      </c>
      <c r="K86" s="23" t="s">
        <v>12</v>
      </c>
      <c r="L86" s="23" t="s">
        <v>13</v>
      </c>
      <c r="M86" s="23" t="s">
        <v>14</v>
      </c>
      <c r="N86" s="23" t="s">
        <v>15</v>
      </c>
      <c r="O86" s="23" t="s">
        <v>16</v>
      </c>
      <c r="P86" s="23" t="s">
        <v>17</v>
      </c>
      <c r="Q86" s="23" t="s">
        <v>18</v>
      </c>
      <c r="R86" s="23" t="s">
        <v>19</v>
      </c>
      <c r="S86" s="23" t="s">
        <v>20</v>
      </c>
      <c r="T86" s="23" t="s">
        <v>21</v>
      </c>
      <c r="U86" s="23" t="s">
        <v>22</v>
      </c>
      <c r="V86" s="23" t="s">
        <v>23</v>
      </c>
      <c r="W86" s="23" t="s">
        <v>24</v>
      </c>
      <c r="X86" s="23" t="s">
        <v>44</v>
      </c>
      <c r="Y86" s="23" t="s">
        <v>45</v>
      </c>
      <c r="Z86" s="29" t="s">
        <v>49</v>
      </c>
    </row>
    <row r="87" spans="2:26">
      <c r="B87" s="23" t="s">
        <v>4</v>
      </c>
      <c r="C87" s="30">
        <f>PartA!$O5*PartB!C$54*C30/PartB!$X87</f>
        <v>2888.8075911307451</v>
      </c>
      <c r="D87" s="30">
        <f>PartA!$O5*PartB!D$54*D30/PartB!$X87</f>
        <v>131.78729981216367</v>
      </c>
      <c r="E87" s="30">
        <f>PartA!$O5*PartB!E$54*E30/PartB!$X87</f>
        <v>96.989503544990598</v>
      </c>
      <c r="F87" s="30">
        <f>PartA!$O5*PartB!F$54*F30/PartB!$X87</f>
        <v>52.46348395718563</v>
      </c>
      <c r="G87" s="30">
        <f>PartA!$O5*PartB!G$54*G30/PartB!$X87</f>
        <v>5.7710645156475078</v>
      </c>
      <c r="H87" s="30">
        <f>PartA!$O5*PartB!H$54*H30/PartB!$X87</f>
        <v>70.578955095791741</v>
      </c>
      <c r="I87" s="30">
        <f>PartA!$O5*PartB!I$54*I30/PartB!$X87</f>
        <v>71.764071038362104</v>
      </c>
      <c r="J87" s="30">
        <f>PartA!$O5*PartB!J$54*J30/PartB!$X87</f>
        <v>14.363091529168923</v>
      </c>
      <c r="K87" s="30">
        <f>PartA!$O5*PartB!K$54*K30/PartB!$X87</f>
        <v>4.5308031308586685</v>
      </c>
      <c r="L87" s="30">
        <f>PartA!$O5*PartB!L$54*L30/PartB!$X87</f>
        <v>2.6722836633416742</v>
      </c>
      <c r="M87" s="30">
        <f>PartA!$O5*PartB!M$54*M30/PartB!$X87</f>
        <v>2.0958643065779743</v>
      </c>
      <c r="N87" s="30">
        <f>PartA!$O5*PartB!N$54*N30/PartB!$X87</f>
        <v>11.574202682653473</v>
      </c>
      <c r="O87" s="30">
        <f>PartA!$O5*PartB!O$54*O30/PartB!$X87</f>
        <v>1.5843049663976734</v>
      </c>
      <c r="P87" s="30">
        <f>PartA!$O5*PartB!P$54*P30/PartB!$X87</f>
        <v>7.7405822077523068</v>
      </c>
      <c r="Q87" s="30">
        <f>PartA!$O5*PartB!Q$54*Q30/PartB!$X87</f>
        <v>3.9524067478474452</v>
      </c>
      <c r="R87" s="30">
        <f>PartA!$O5*PartB!R$54*R30/PartB!$X87</f>
        <v>1.9039276594393413</v>
      </c>
      <c r="S87" s="30">
        <f>PartA!$O5*PartB!S$54*S30/PartB!$X87</f>
        <v>1.8617942145700952</v>
      </c>
      <c r="T87" s="30">
        <f>PartA!$O5*PartB!T$54*T30/PartB!$X87</f>
        <v>8.0190403169056541</v>
      </c>
      <c r="U87" s="30">
        <f>PartA!$O5*PartB!U$54*U30/PartB!$X87</f>
        <v>2.5757185691669471</v>
      </c>
      <c r="V87" s="30">
        <f>PartA!$O5*PartB!V$54*V30/PartB!$X87</f>
        <v>9.7503708269136595</v>
      </c>
      <c r="W87" s="30">
        <f>PartA!$O5*PartB!W$54*W30/PartB!$X87</f>
        <v>5.7136400835189356</v>
      </c>
      <c r="X87" s="30">
        <f t="shared" ref="X87:X107" si="27">SUMPRODUCT($C$54:$W$54,C30:W30)</f>
        <v>296485.58812268503</v>
      </c>
      <c r="Y87" s="8">
        <f>SUM(C87:W87)</f>
        <v>3396.4999999999982</v>
      </c>
      <c r="Z87" s="8">
        <f>PartA!O5</f>
        <v>3396.5</v>
      </c>
    </row>
    <row r="88" spans="2:26">
      <c r="B88" s="23" t="s">
        <v>5</v>
      </c>
      <c r="C88" s="30">
        <f>PartA!$O6*PartB!C$54*C31/PartB!$X88</f>
        <v>353.35960834825067</v>
      </c>
      <c r="D88" s="30">
        <f>PartA!$O6*PartB!D$54*D31/PartB!$X88</f>
        <v>1365.4802368044609</v>
      </c>
      <c r="E88" s="30">
        <f>PartA!$O6*PartB!E$54*E31/PartB!$X88</f>
        <v>191.41558362737464</v>
      </c>
      <c r="F88" s="30">
        <f>PartA!$O6*PartB!F$54*F31/PartB!$X88</f>
        <v>90.597817593893396</v>
      </c>
      <c r="G88" s="30">
        <f>PartA!$O6*PartB!G$54*G31/PartB!$X88</f>
        <v>19.741973920190485</v>
      </c>
      <c r="H88" s="30">
        <f>PartA!$O6*PartB!H$54*H31/PartB!$X88</f>
        <v>14.084020965372927</v>
      </c>
      <c r="I88" s="30">
        <f>PartA!$O6*PartB!I$54*I31/PartB!$X88</f>
        <v>19.828399419404519</v>
      </c>
      <c r="J88" s="30">
        <f>PartA!$O6*PartB!J$54*J31/PartB!$X88</f>
        <v>4.7622234070681904</v>
      </c>
      <c r="K88" s="30">
        <f>PartA!$O6*PartB!K$54*K31/PartB!$X88</f>
        <v>2.5037201170298777</v>
      </c>
      <c r="L88" s="30">
        <f>PartA!$O6*PartB!L$54*L31/PartB!$X88</f>
        <v>1.8458786922206354</v>
      </c>
      <c r="M88" s="30">
        <f>PartA!$O6*PartB!M$54*M31/PartB!$X88</f>
        <v>1.4477172907835163</v>
      </c>
      <c r="N88" s="30">
        <f>PartA!$O6*PartB!N$54*N31/PartB!$X88</f>
        <v>3.9974375483470732</v>
      </c>
      <c r="O88" s="30">
        <f>PartA!$O6*PartB!O$54*O31/PartB!$X88</f>
        <v>1.0943579155050502</v>
      </c>
      <c r="P88" s="30">
        <f>PartA!$O6*PartB!P$54*P31/PartB!$X88</f>
        <v>67.726178228472577</v>
      </c>
      <c r="Q88" s="30">
        <f>PartA!$O6*PartB!Q$54*Q31/PartB!$X88</f>
        <v>22.483366828532453</v>
      </c>
      <c r="R88" s="30">
        <f>PartA!$O6*PartB!R$54*R31/PartB!$X88</f>
        <v>15.781645697121057</v>
      </c>
      <c r="S88" s="30">
        <f>PartA!$O6*PartB!S$54*S31/PartB!$X88</f>
        <v>10.28826787251197</v>
      </c>
      <c r="T88" s="30">
        <f>PartA!$O6*PartB!T$54*T31/PartB!$X88</f>
        <v>64.623397453790687</v>
      </c>
      <c r="U88" s="30">
        <f>PartA!$O6*PartB!U$54*U31/PartB!$X88</f>
        <v>14.233411188202563</v>
      </c>
      <c r="V88" s="30">
        <f>PartA!$O6*PartB!V$54*V31/PartB!$X88</f>
        <v>59.867236393420647</v>
      </c>
      <c r="W88" s="30">
        <f>PartA!$O6*PartB!W$54*W31/PartB!$X88</f>
        <v>26.837520688046272</v>
      </c>
      <c r="X88" s="30">
        <f t="shared" si="27"/>
        <v>148613.64649566263</v>
      </c>
      <c r="Y88" s="8">
        <f t="shared" ref="Y88:Y107" si="28">SUM(C88:W88)</f>
        <v>2352</v>
      </c>
      <c r="Z88" s="8">
        <f>PartA!O6</f>
        <v>2352</v>
      </c>
    </row>
    <row r="89" spans="2:26">
      <c r="B89" s="23" t="s">
        <v>6</v>
      </c>
      <c r="C89" s="30">
        <f>PartA!$O7*PartB!C$54*C32/PartB!$X89</f>
        <v>410.26505275381459</v>
      </c>
      <c r="D89" s="30">
        <f>PartA!$O7*PartB!D$54*D32/PartB!$X89</f>
        <v>149.73021720302742</v>
      </c>
      <c r="E89" s="30">
        <f>PartA!$O7*PartB!E$54*E32/PartB!$X89</f>
        <v>2361.3145879063895</v>
      </c>
      <c r="F89" s="30">
        <f>PartA!$O7*PartB!F$54*F32/PartB!$X89</f>
        <v>566.26096872510016</v>
      </c>
      <c r="G89" s="30">
        <f>PartA!$O7*PartB!G$54*G32/PartB!$X89</f>
        <v>53.078843384060583</v>
      </c>
      <c r="H89" s="30">
        <f>PartA!$O7*PartB!H$54*H32/PartB!$X89</f>
        <v>71.278507389595163</v>
      </c>
      <c r="I89" s="30">
        <f>PartA!$O7*PartB!I$54*I32/PartB!$X89</f>
        <v>65.227832783660602</v>
      </c>
      <c r="J89" s="30">
        <f>PartA!$O7*PartB!J$54*J32/PartB!$X89</f>
        <v>14.686771302630772</v>
      </c>
      <c r="K89" s="30">
        <f>PartA!$O7*PartB!K$54*K32/PartB!$X89</f>
        <v>5.4050583383017372</v>
      </c>
      <c r="L89" s="30">
        <f>PartA!$O7*PartB!L$54*L32/PartB!$X89</f>
        <v>3.7367589363073908</v>
      </c>
      <c r="M89" s="30">
        <f>PartA!$O7*PartB!M$54*M32/PartB!$X89</f>
        <v>2.3812174488685303</v>
      </c>
      <c r="N89" s="30">
        <f>PartA!$O7*PartB!N$54*N32/PartB!$X89</f>
        <v>9.1038718373415097</v>
      </c>
      <c r="O89" s="30">
        <f>PartA!$O7*PartB!O$54*O32/PartB!$X89</f>
        <v>2.6000130108175612</v>
      </c>
      <c r="P89" s="30">
        <f>PartA!$O7*PartB!P$54*P32/PartB!$X89</f>
        <v>41.040845859330091</v>
      </c>
      <c r="Q89" s="30">
        <f>PartA!$O7*PartB!Q$54*Q32/PartB!$X89</f>
        <v>21.131902218852336</v>
      </c>
      <c r="R89" s="30">
        <f>PartA!$O7*PartB!R$54*R32/PartB!$X89</f>
        <v>25.957782189302495</v>
      </c>
      <c r="S89" s="30">
        <f>PartA!$O7*PartB!S$54*S32/PartB!$X89</f>
        <v>22.562971497840039</v>
      </c>
      <c r="T89" s="30">
        <f>PartA!$O7*PartB!T$54*T32/PartB!$X89</f>
        <v>136.66255968383868</v>
      </c>
      <c r="U89" s="30">
        <f>PartA!$O7*PartB!U$54*U32/PartB!$X89</f>
        <v>36.017281820716867</v>
      </c>
      <c r="V89" s="30">
        <f>PartA!$O7*PartB!V$54*V32/PartB!$X89</f>
        <v>104.62451172238001</v>
      </c>
      <c r="W89" s="30">
        <f>PartA!$O7*PartB!W$54*W32/PartB!$X89</f>
        <v>51.932443987823639</v>
      </c>
      <c r="X89" s="30">
        <f t="shared" si="27"/>
        <v>159616.25110336806</v>
      </c>
      <c r="Y89" s="8">
        <f t="shared" si="28"/>
        <v>4155.0000000000009</v>
      </c>
      <c r="Z89" s="8">
        <f>PartA!O7</f>
        <v>4155</v>
      </c>
    </row>
    <row r="90" spans="2:26">
      <c r="B90" s="23" t="s">
        <v>7</v>
      </c>
      <c r="C90" s="30">
        <f>PartA!$O8*PartB!C$54*C33/PartB!$X90</f>
        <v>436.88884623229751</v>
      </c>
      <c r="D90" s="30">
        <f>PartA!$O8*PartB!D$54*D33/PartB!$X90</f>
        <v>143.50214638261153</v>
      </c>
      <c r="E90" s="30">
        <f>PartA!$O8*PartB!E$54*E33/PartB!$X90</f>
        <v>452.61900767788029</v>
      </c>
      <c r="F90" s="30">
        <f>PartA!$O8*PartB!F$54*F33/PartB!$X90</f>
        <v>2285.0828768163196</v>
      </c>
      <c r="G90" s="30">
        <f>PartA!$O8*PartB!G$54*G33/PartB!$X90</f>
        <v>199.49417196132015</v>
      </c>
      <c r="H90" s="30">
        <f>PartA!$O8*PartB!H$54*H33/PartB!$X90</f>
        <v>284.64024030539645</v>
      </c>
      <c r="I90" s="30">
        <f>PartA!$O8*PartB!I$54*I33/PartB!$X90</f>
        <v>110.70304834079519</v>
      </c>
      <c r="J90" s="30">
        <f>PartA!$O8*PartB!J$54*J33/PartB!$X90</f>
        <v>27.10908467287711</v>
      </c>
      <c r="K90" s="30">
        <f>PartA!$O8*PartB!K$54*K33/PartB!$X90</f>
        <v>7.4003334354900971</v>
      </c>
      <c r="L90" s="30">
        <f>PartA!$O8*PartB!L$54*L33/PartB!$X90</f>
        <v>5.5958240457757684</v>
      </c>
      <c r="M90" s="30">
        <f>PartA!$O8*PartB!M$54*M33/PartB!$X90</f>
        <v>3.2964678271908414</v>
      </c>
      <c r="N90" s="30">
        <f>PartA!$O8*PartB!N$54*N33/PartB!$X90</f>
        <v>19.389319351309801</v>
      </c>
      <c r="O90" s="30">
        <f>PartA!$O8*PartB!O$54*O33/PartB!$X90</f>
        <v>5.7504570755740696</v>
      </c>
      <c r="P90" s="30">
        <f>PartA!$O8*PartB!P$54*P33/PartB!$X90</f>
        <v>37.460704994477823</v>
      </c>
      <c r="Q90" s="30">
        <f>PartA!$O8*PartB!Q$54*Q33/PartB!$X90</f>
        <v>18.987107584642246</v>
      </c>
      <c r="R90" s="30">
        <f>PartA!$O8*PartB!R$54*R33/PartB!$X90</f>
        <v>19.579955324034056</v>
      </c>
      <c r="S90" s="30">
        <f>PartA!$O8*PartB!S$54*S33/PartB!$X90</f>
        <v>36.040763839488008</v>
      </c>
      <c r="T90" s="30">
        <f>PartA!$O8*PartB!T$54*T33/PartB!$X90</f>
        <v>121.27596461250872</v>
      </c>
      <c r="U90" s="30">
        <f>PartA!$O8*PartB!U$54*U33/PartB!$X90</f>
        <v>100.68080392862984</v>
      </c>
      <c r="V90" s="30">
        <f>PartA!$O8*PartB!V$54*V33/PartB!$X90</f>
        <v>393.2259823728831</v>
      </c>
      <c r="W90" s="30">
        <f>PartA!$O8*PartB!W$54*W33/PartB!$X90</f>
        <v>176.27689321849763</v>
      </c>
      <c r="X90" s="30">
        <f t="shared" si="27"/>
        <v>117482.43905119222</v>
      </c>
      <c r="Y90" s="8">
        <f t="shared" si="28"/>
        <v>4885</v>
      </c>
      <c r="Z90" s="8">
        <f>PartA!O8</f>
        <v>4885</v>
      </c>
    </row>
    <row r="91" spans="2:26">
      <c r="B91" s="23" t="s">
        <v>8</v>
      </c>
      <c r="C91" s="30">
        <f>PartA!$O9*PartB!C$54*C34/PartB!$X91</f>
        <v>108.79927393496241</v>
      </c>
      <c r="D91" s="30">
        <f>PartA!$O9*PartB!D$54*D34/PartB!$X91</f>
        <v>62.309998732756391</v>
      </c>
      <c r="E91" s="30">
        <f>PartA!$O9*PartB!E$54*E34/PartB!$X91</f>
        <v>100.19252128712499</v>
      </c>
      <c r="F91" s="30">
        <f>PartA!$O9*PartB!F$54*F34/PartB!$X91</f>
        <v>255.34681045130463</v>
      </c>
      <c r="G91" s="30">
        <f>PartA!$O9*PartB!G$54*G34/PartB!$X91</f>
        <v>733.74157719612344</v>
      </c>
      <c r="H91" s="30">
        <f>PartA!$O9*PartB!H$54*H34/PartB!$X91</f>
        <v>218.10618241985071</v>
      </c>
      <c r="I91" s="30">
        <f>PartA!$O9*PartB!I$54*I34/PartB!$X91</f>
        <v>139.7141421991802</v>
      </c>
      <c r="J91" s="30">
        <f>PartA!$O9*PartB!J$54*J34/PartB!$X91</f>
        <v>23.968145897569201</v>
      </c>
      <c r="K91" s="30">
        <f>PartA!$O9*PartB!K$54*K34/PartB!$X91</f>
        <v>9.4508684161977374</v>
      </c>
      <c r="L91" s="30">
        <f>PartA!$O9*PartB!L$54*L34/PartB!$X91</f>
        <v>7.4322073573773295</v>
      </c>
      <c r="M91" s="30">
        <f>PartA!$O9*PartB!M$54*M34/PartB!$X91</f>
        <v>7.7720781582668454</v>
      </c>
      <c r="N91" s="30">
        <f>PartA!$O9*PartB!N$54*N34/PartB!$X91</f>
        <v>52.618919588661839</v>
      </c>
      <c r="O91" s="30">
        <f>PartA!$O9*PartB!O$54*O34/PartB!$X91</f>
        <v>24.479443450304746</v>
      </c>
      <c r="P91" s="30">
        <f>PartA!$O9*PartB!P$54*P34/PartB!$X91</f>
        <v>28.704343940742838</v>
      </c>
      <c r="Q91" s="30">
        <f>PartA!$O9*PartB!Q$54*Q34/PartB!$X91</f>
        <v>12.93236541846063</v>
      </c>
      <c r="R91" s="30">
        <f>PartA!$O9*PartB!R$54*R34/PartB!$X91</f>
        <v>10.59048135683642</v>
      </c>
      <c r="S91" s="30">
        <f>PartA!$O9*PartB!S$54*S34/PartB!$X91</f>
        <v>27.616311046154983</v>
      </c>
      <c r="T91" s="30">
        <f>PartA!$O9*PartB!T$54*T34/PartB!$X91</f>
        <v>78.988768375330253</v>
      </c>
      <c r="U91" s="30">
        <f>PartA!$O9*PartB!U$54*U34/PartB!$X91</f>
        <v>44.083930075130397</v>
      </c>
      <c r="V91" s="30">
        <f>PartA!$O9*PartB!V$54*V34/PartB!$X91</f>
        <v>271.1792119640686</v>
      </c>
      <c r="W91" s="30">
        <f>PartA!$O9*PartB!W$54*W34/PartB!$X91</f>
        <v>222.47241873359579</v>
      </c>
      <c r="X91" s="30">
        <f t="shared" si="27"/>
        <v>76597.662990226338</v>
      </c>
      <c r="Y91" s="8">
        <f t="shared" si="28"/>
        <v>2440.5000000000005</v>
      </c>
      <c r="Z91" s="8">
        <f>PartA!O9</f>
        <v>2440.5</v>
      </c>
    </row>
    <row r="92" spans="2:26">
      <c r="B92" s="23" t="s">
        <v>9</v>
      </c>
      <c r="C92" s="30">
        <f>PartA!$O10*PartB!C$54*C35/PartB!$X92</f>
        <v>1513.7098367704759</v>
      </c>
      <c r="D92" s="30">
        <f>PartA!$O10*PartB!D$54*D35/PartB!$X92</f>
        <v>74.579820170622241</v>
      </c>
      <c r="E92" s="30">
        <f>PartA!$O10*PartB!E$54*E35/PartB!$X92</f>
        <v>196.02636063493358</v>
      </c>
      <c r="F92" s="30">
        <f>PartA!$O10*PartB!F$54*F35/PartB!$X92</f>
        <v>412.35608065968819</v>
      </c>
      <c r="G92" s="30">
        <f>PartA!$O10*PartB!G$54*G35/PartB!$X92</f>
        <v>241.91897453587939</v>
      </c>
      <c r="H92" s="30">
        <f>PartA!$O10*PartB!H$54*H35/PartB!$X92</f>
        <v>1972.413511613878</v>
      </c>
      <c r="I92" s="30">
        <f>PartA!$O10*PartB!I$54*I35/PartB!$X92</f>
        <v>315.87144708572532</v>
      </c>
      <c r="J92" s="30">
        <f>PartA!$O10*PartB!J$54*J35/PartB!$X92</f>
        <v>72.250886077886733</v>
      </c>
      <c r="K92" s="30">
        <f>PartA!$O10*PartB!K$54*K35/PartB!$X92</f>
        <v>28.489213149568325</v>
      </c>
      <c r="L92" s="30">
        <f>PartA!$O10*PartB!L$54*L35/PartB!$X92</f>
        <v>21.973204029903062</v>
      </c>
      <c r="M92" s="30">
        <f>PartA!$O10*PartB!M$54*M35/PartB!$X92</f>
        <v>19.767861206327485</v>
      </c>
      <c r="N92" s="30">
        <f>PartA!$O10*PartB!N$54*N35/PartB!$X92</f>
        <v>139.95647712357069</v>
      </c>
      <c r="O92" s="30">
        <f>PartA!$O10*PartB!O$54*O35/PartB!$X92</f>
        <v>47.042507931343593</v>
      </c>
      <c r="P92" s="30">
        <f>PartA!$O10*PartB!P$54*P35/PartB!$X92</f>
        <v>42.182370625257363</v>
      </c>
      <c r="Q92" s="30">
        <f>PartA!$O10*PartB!Q$54*Q35/PartB!$X92</f>
        <v>29.238020680447057</v>
      </c>
      <c r="R92" s="30">
        <f>PartA!$O10*PartB!R$54*R35/PartB!$X92</f>
        <v>17.957545056977484</v>
      </c>
      <c r="S92" s="30">
        <f>PartA!$O10*PartB!S$54*S35/PartB!$X92</f>
        <v>35.120298115536329</v>
      </c>
      <c r="T92" s="30">
        <f>PartA!$O10*PartB!T$54*T35/PartB!$X92</f>
        <v>126.05720346097368</v>
      </c>
      <c r="U92" s="30">
        <f>PartA!$O10*PartB!U$54*U35/PartB!$X92</f>
        <v>64.783388914443037</v>
      </c>
      <c r="V92" s="30">
        <f>PartA!$O10*PartB!V$54*V35/PartB!$X92</f>
        <v>272.48580169752296</v>
      </c>
      <c r="W92" s="30">
        <f>PartA!$O10*PartB!W$54*W35/PartB!$X92</f>
        <v>186.81919045903976</v>
      </c>
      <c r="X92" s="30">
        <f t="shared" si="27"/>
        <v>80948.675568862905</v>
      </c>
      <c r="Y92" s="8">
        <f t="shared" si="28"/>
        <v>5831.0000000000018</v>
      </c>
      <c r="Z92" s="8">
        <f>PartA!O10</f>
        <v>5831</v>
      </c>
    </row>
    <row r="93" spans="2:26">
      <c r="B93" s="23" t="s">
        <v>10</v>
      </c>
      <c r="C93" s="30">
        <f>PartA!$O11*PartB!C$54*C36/PartB!$X93</f>
        <v>316.48815883032853</v>
      </c>
      <c r="D93" s="30">
        <f>PartA!$O11*PartB!D$54*D36/PartB!$X93</f>
        <v>21.198643369236667</v>
      </c>
      <c r="E93" s="30">
        <f>PartA!$O11*PartB!E$54*E36/PartB!$X93</f>
        <v>38.574505816578885</v>
      </c>
      <c r="F93" s="30">
        <f>PartA!$O11*PartB!F$54*F36/PartB!$X93</f>
        <v>48.686611271221508</v>
      </c>
      <c r="G93" s="30">
        <f>PartA!$O11*PartB!G$54*G36/PartB!$X93</f>
        <v>34.003826468428755</v>
      </c>
      <c r="H93" s="30">
        <f>PartA!$O11*PartB!H$54*H36/PartB!$X93</f>
        <v>48.516992963349288</v>
      </c>
      <c r="I93" s="30">
        <f>PartA!$O11*PartB!I$54*I36/PartB!$X93</f>
        <v>665.97739348313223</v>
      </c>
      <c r="J93" s="30">
        <f>PartA!$O11*PartB!J$54*J36/PartB!$X93</f>
        <v>67.534032296097166</v>
      </c>
      <c r="K93" s="30">
        <f>PartA!$O11*PartB!K$54*K36/PartB!$X93</f>
        <v>14.015427756606723</v>
      </c>
      <c r="L93" s="30">
        <f>PartA!$O11*PartB!L$54*L36/PartB!$X93</f>
        <v>17.804443381416259</v>
      </c>
      <c r="M93" s="30">
        <f>PartA!$O11*PartB!M$54*M36/PartB!$X93</f>
        <v>17.288728688550641</v>
      </c>
      <c r="N93" s="30">
        <f>PartA!$O11*PartB!N$54*N36/PartB!$X93</f>
        <v>49.573707648766785</v>
      </c>
      <c r="O93" s="30">
        <f>PartA!$O11*PartB!O$54*O36/PartB!$X93</f>
        <v>5.6631853867968571</v>
      </c>
      <c r="P93" s="30">
        <f>PartA!$O11*PartB!P$54*P36/PartB!$X93</f>
        <v>9.5777783844046649</v>
      </c>
      <c r="Q93" s="30">
        <f>PartA!$O11*PartB!Q$54*Q36/PartB!$X93</f>
        <v>6.4727135143651626</v>
      </c>
      <c r="R93" s="30">
        <f>PartA!$O11*PartB!R$54*R36/PartB!$X93</f>
        <v>4.7116345237662545</v>
      </c>
      <c r="S93" s="30">
        <f>PartA!$O11*PartB!S$54*S36/PartB!$X93</f>
        <v>7.9861031905871673</v>
      </c>
      <c r="T93" s="30">
        <f>PartA!$O11*PartB!T$54*T36/PartB!$X93</f>
        <v>35.141576244477264</v>
      </c>
      <c r="U93" s="30">
        <f>PartA!$O11*PartB!U$54*U36/PartB!$X93</f>
        <v>11.032113643970566</v>
      </c>
      <c r="V93" s="30">
        <f>PartA!$O11*PartB!V$54*V36/PartB!$X93</f>
        <v>40.215274268997128</v>
      </c>
      <c r="W93" s="30">
        <f>PartA!$O11*PartB!W$54*W36/PartB!$X93</f>
        <v>24.037148868921271</v>
      </c>
      <c r="X93" s="30">
        <f t="shared" si="27"/>
        <v>104727.56695317515</v>
      </c>
      <c r="Y93" s="8">
        <f t="shared" si="28"/>
        <v>1484.4999999999993</v>
      </c>
      <c r="Z93" s="8">
        <f>PartA!O11</f>
        <v>1484.5</v>
      </c>
    </row>
    <row r="94" spans="2:26">
      <c r="B94" s="23" t="s">
        <v>11</v>
      </c>
      <c r="C94" s="30">
        <f>PartA!$O12*PartB!C$54*C37/PartB!$X94</f>
        <v>55.613357828923895</v>
      </c>
      <c r="D94" s="30">
        <f>PartA!$O12*PartB!D$54*D37/PartB!$X94</f>
        <v>3.7470711300735</v>
      </c>
      <c r="E94" s="30">
        <f>PartA!$O12*PartB!E$54*E37/PartB!$X94</f>
        <v>7.3866300058256851</v>
      </c>
      <c r="F94" s="30">
        <f>PartA!$O12*PartB!F$54*F37/PartB!$X94</f>
        <v>9.3229965254256335</v>
      </c>
      <c r="G94" s="30">
        <f>PartA!$O12*PartB!G$54*G37/PartB!$X94</f>
        <v>5.078884876896451</v>
      </c>
      <c r="H94" s="30">
        <f>PartA!$O12*PartB!H$54*H37/PartB!$X94</f>
        <v>7.2466027334550267</v>
      </c>
      <c r="I94" s="30">
        <f>PartA!$O12*PartB!I$54*I37/PartB!$X94</f>
        <v>25.505594919584489</v>
      </c>
      <c r="J94" s="30">
        <f>PartA!$O12*PartB!J$54*J37/PartB!$X94</f>
        <v>49.005807707657134</v>
      </c>
      <c r="K94" s="30">
        <f>PartA!$O12*PartB!K$54*K37/PartB!$X94</f>
        <v>8.0514404801737278</v>
      </c>
      <c r="L94" s="30">
        <f>PartA!$O12*PartB!L$54*L37/PartB!$X94</f>
        <v>7.3057969025048006</v>
      </c>
      <c r="M94" s="30">
        <f>PartA!$O12*PartB!M$54*M37/PartB!$X94</f>
        <v>4.4693339078897694</v>
      </c>
      <c r="N94" s="30">
        <f>PartA!$O12*PartB!N$54*N37/PartB!$X94</f>
        <v>6.7241138148699973</v>
      </c>
      <c r="O94" s="30">
        <f>PartA!$O12*PartB!O$54*O37/PartB!$X94</f>
        <v>1.4076905099358212</v>
      </c>
      <c r="P94" s="30">
        <f>PartA!$O12*PartB!P$54*P37/PartB!$X94</f>
        <v>2.0633042904624559</v>
      </c>
      <c r="Q94" s="30">
        <f>PartA!$O12*PartB!Q$54*Q37/PartB!$X94</f>
        <v>1.4047208304855117</v>
      </c>
      <c r="R94" s="30">
        <f>PartA!$O12*PartB!R$54*R37/PartB!$X94</f>
        <v>0.90223063686736971</v>
      </c>
      <c r="S94" s="30">
        <f>PartA!$O12*PartB!S$54*S37/PartB!$X94</f>
        <v>1.7645289952058483</v>
      </c>
      <c r="T94" s="30">
        <f>PartA!$O12*PartB!T$54*T37/PartB!$X94</f>
        <v>7.1250972459978801</v>
      </c>
      <c r="U94" s="30">
        <f>PartA!$O12*PartB!U$54*U37/PartB!$X94</f>
        <v>2.3942106823630693</v>
      </c>
      <c r="V94" s="30">
        <f>PartA!$O12*PartB!V$54*V37/PartB!$X94</f>
        <v>7.7008206669030805</v>
      </c>
      <c r="W94" s="30">
        <f>PartA!$O12*PartB!W$54*W37/PartB!$X94</f>
        <v>5.2797653084988418</v>
      </c>
      <c r="X94" s="30">
        <f t="shared" si="27"/>
        <v>53911.088763558029</v>
      </c>
      <c r="Y94" s="8">
        <f t="shared" si="28"/>
        <v>219.5</v>
      </c>
      <c r="Z94" s="8">
        <f>PartA!O12</f>
        <v>219.5</v>
      </c>
    </row>
    <row r="95" spans="2:26">
      <c r="B95" s="23" t="s">
        <v>12</v>
      </c>
      <c r="C95" s="30">
        <f>PartA!$O13*PartB!C$54*C38/PartB!$X95</f>
        <v>635.28608382860193</v>
      </c>
      <c r="D95" s="30">
        <f>PartA!$O13*PartB!D$54*D38/PartB!$X95</f>
        <v>75.352494371020157</v>
      </c>
      <c r="E95" s="30">
        <f>PartA!$O13*PartB!E$54*E38/PartB!$X95</f>
        <v>91.41104556488763</v>
      </c>
      <c r="F95" s="30">
        <f>PartA!$O13*PartB!F$54*F38/PartB!$X95</f>
        <v>86.530480697710502</v>
      </c>
      <c r="G95" s="30">
        <f>PartA!$O13*PartB!G$54*G38/PartB!$X95</f>
        <v>62.852231198075835</v>
      </c>
      <c r="H95" s="30">
        <f>PartA!$O13*PartB!H$54*H38/PartB!$X95</f>
        <v>103.47482267119938</v>
      </c>
      <c r="I95" s="30">
        <f>PartA!$O13*PartB!I$54*I38/PartB!$X95</f>
        <v>268.29137683729488</v>
      </c>
      <c r="J95" s="30">
        <f>PartA!$O13*PartB!J$54*J38/PartB!$X95</f>
        <v>176.88323827662379</v>
      </c>
      <c r="K95" s="30">
        <f>PartA!$O13*PartB!K$54*K38/PartB!$X95</f>
        <v>797.10568095673466</v>
      </c>
      <c r="L95" s="30">
        <f>PartA!$O13*PartB!L$54*L38/PartB!$X95</f>
        <v>126.57500730676473</v>
      </c>
      <c r="M95" s="30">
        <f>PartA!$O13*PartB!M$54*M38/PartB!$X95</f>
        <v>61.454349153146616</v>
      </c>
      <c r="N95" s="30">
        <f>PartA!$O13*PartB!N$54*N38/PartB!$X95</f>
        <v>117.47615044634519</v>
      </c>
      <c r="O95" s="30">
        <f>PartA!$O13*PartB!O$54*O38/PartB!$X95</f>
        <v>34.840911550603494</v>
      </c>
      <c r="P95" s="30">
        <f>PartA!$O13*PartB!P$54*P38/PartB!$X95</f>
        <v>29.505735280481591</v>
      </c>
      <c r="Q95" s="30">
        <f>PartA!$O13*PartB!Q$54*Q38/PartB!$X95</f>
        <v>18.40627629461326</v>
      </c>
      <c r="R95" s="30">
        <f>PartA!$O13*PartB!R$54*R38/PartB!$X95</f>
        <v>8.9322298034882248</v>
      </c>
      <c r="S95" s="30">
        <f>PartA!$O13*PartB!S$54*S38/PartB!$X95</f>
        <v>16.377303342740376</v>
      </c>
      <c r="T95" s="30">
        <f>PartA!$O13*PartB!T$54*T38/PartB!$X95</f>
        <v>52.904714747685262</v>
      </c>
      <c r="U95" s="30">
        <f>PartA!$O13*PartB!U$54*U38/PartB!$X95</f>
        <v>22.657350636636721</v>
      </c>
      <c r="V95" s="30">
        <f>PartA!$O13*PartB!V$54*V38/PartB!$X95</f>
        <v>71.474414074563356</v>
      </c>
      <c r="W95" s="30">
        <f>PartA!$O13*PartB!W$54*W38/PartB!$X95</f>
        <v>40.208102960782753</v>
      </c>
      <c r="X95" s="30">
        <f t="shared" si="27"/>
        <v>28758.063149943791</v>
      </c>
      <c r="Y95" s="8">
        <f t="shared" si="28"/>
        <v>2898</v>
      </c>
      <c r="Z95" s="8">
        <f>PartA!O13</f>
        <v>2898</v>
      </c>
    </row>
    <row r="96" spans="2:26">
      <c r="B96" s="23" t="s">
        <v>13</v>
      </c>
      <c r="C96" s="30">
        <f>PartA!$O14*PartB!C$54*C39/PartB!$X96</f>
        <v>483.56834285842467</v>
      </c>
      <c r="D96" s="30">
        <f>PartA!$O14*PartB!D$54*D39/PartB!$X96</f>
        <v>59.56300073918257</v>
      </c>
      <c r="E96" s="30">
        <f>PartA!$O14*PartB!E$54*E39/PartB!$X96</f>
        <v>90.454577287896356</v>
      </c>
      <c r="F96" s="30">
        <f>PartA!$O14*PartB!F$54*F39/PartB!$X96</f>
        <v>85.625079613315123</v>
      </c>
      <c r="G96" s="30">
        <f>PartA!$O14*PartB!G$54*G39/PartB!$X96</f>
        <v>66.242752803505383</v>
      </c>
      <c r="H96" s="30">
        <f>PartA!$O14*PartB!H$54*H39/PartB!$X96</f>
        <v>102.39212654032484</v>
      </c>
      <c r="I96" s="30">
        <f>PartA!$O14*PartB!I$54*I39/PartB!$X96</f>
        <v>360.38571432040112</v>
      </c>
      <c r="J96" s="30">
        <f>PartA!$O14*PartB!J$54*J39/PartB!$X96</f>
        <v>259.66351312704376</v>
      </c>
      <c r="K96" s="30">
        <f>PartA!$O14*PartB!K$54*K39/PartB!$X96</f>
        <v>159.26990893823938</v>
      </c>
      <c r="L96" s="30">
        <f>PartA!$O14*PartB!L$54*L39/PartB!$X96</f>
        <v>990.99379957320514</v>
      </c>
      <c r="M96" s="30">
        <f>PartA!$O14*PartB!M$54*M39/PartB!$X96</f>
        <v>140.3338363828278</v>
      </c>
      <c r="N96" s="30">
        <f>PartA!$O14*PartB!N$54*N39/PartB!$X96</f>
        <v>223.55183295677494</v>
      </c>
      <c r="O96" s="30">
        <f>PartA!$O14*PartB!O$54*O39/PartB!$X96</f>
        <v>70.720734237470694</v>
      </c>
      <c r="P96" s="30">
        <f>PartA!$O14*PartB!P$54*P39/PartB!$X96</f>
        <v>38.871753062969354</v>
      </c>
      <c r="Q96" s="30">
        <f>PartA!$O14*PartB!Q$54*Q39/PartB!$X96</f>
        <v>28.021053042244255</v>
      </c>
      <c r="R96" s="30">
        <f>PartA!$O14*PartB!R$54*R39/PartB!$X96</f>
        <v>13.38563500491049</v>
      </c>
      <c r="S96" s="30">
        <f>PartA!$O14*PartB!S$54*S39/PartB!$X96</f>
        <v>22.438995833781984</v>
      </c>
      <c r="T96" s="30">
        <f>PartA!$O14*PartB!T$54*T39/PartB!$X96</f>
        <v>70.472705619609613</v>
      </c>
      <c r="U96" s="30">
        <f>PartA!$O14*PartB!U$54*U39/PartB!$X96</f>
        <v>29.849482842444818</v>
      </c>
      <c r="V96" s="30">
        <f>PartA!$O14*PartB!V$54*V39/PartB!$X96</f>
        <v>87.048061906266199</v>
      </c>
      <c r="W96" s="30">
        <f>PartA!$O14*PartB!W$54*W39/PartB!$X96</f>
        <v>51.647093309161271</v>
      </c>
      <c r="X96" s="30">
        <f t="shared" si="27"/>
        <v>29850.045255885296</v>
      </c>
      <c r="Y96" s="8">
        <f t="shared" si="28"/>
        <v>3434.5000000000005</v>
      </c>
      <c r="Z96" s="8">
        <f>PartA!O14</f>
        <v>3434.5</v>
      </c>
    </row>
    <row r="97" spans="2:26">
      <c r="B97" s="23" t="s">
        <v>14</v>
      </c>
      <c r="C97" s="30">
        <f>PartA!$O15*PartB!C$54*C40/PartB!$X97</f>
        <v>388.8465530525047</v>
      </c>
      <c r="D97" s="30">
        <f>PartA!$O15*PartB!D$54*D40/PartB!$X97</f>
        <v>56.765331052593481</v>
      </c>
      <c r="E97" s="30">
        <f>PartA!$O15*PartB!E$54*E40/PartB!$X97</f>
        <v>59.681030235899229</v>
      </c>
      <c r="F97" s="30">
        <f>PartA!$O15*PartB!F$54*F40/PartB!$X97</f>
        <v>56.494575714935415</v>
      </c>
      <c r="G97" s="30">
        <f>PartA!$O15*PartB!G$54*G40/PartB!$X97</f>
        <v>51.294210225713428</v>
      </c>
      <c r="H97" s="30">
        <f>PartA!$O15*PartB!H$54*H40/PartB!$X97</f>
        <v>95.706184173952821</v>
      </c>
      <c r="I97" s="30">
        <f>PartA!$O15*PartB!I$54*I40/PartB!$X97</f>
        <v>463.66887279510831</v>
      </c>
      <c r="J97" s="30">
        <f>PartA!$O15*PartB!J$54*J40/PartB!$X97</f>
        <v>144.35583012117266</v>
      </c>
      <c r="K97" s="30">
        <f>PartA!$O15*PartB!K$54*K40/PartB!$X97</f>
        <v>81.315542805179135</v>
      </c>
      <c r="L97" s="30">
        <f>PartA!$O15*PartB!L$54*L40/PartB!$X97</f>
        <v>147.56982734069859</v>
      </c>
      <c r="M97" s="30">
        <f>PartA!$O15*PartB!M$54*M40/PartB!$X97</f>
        <v>481.47251972953103</v>
      </c>
      <c r="N97" s="30">
        <f>PartA!$O15*PartB!N$54*N40/PartB!$X97</f>
        <v>319.57743014257255</v>
      </c>
      <c r="O97" s="30">
        <f>PartA!$O15*PartB!O$54*O40/PartB!$X97</f>
        <v>53.70856748161345</v>
      </c>
      <c r="P97" s="30">
        <f>PartA!$O15*PartB!P$54*P40/PartB!$X97</f>
        <v>31.489057271390635</v>
      </c>
      <c r="Q97" s="30">
        <f>PartA!$O15*PartB!Q$54*Q40/PartB!$X97</f>
        <v>21.697736350997246</v>
      </c>
      <c r="R97" s="30">
        <f>PartA!$O15*PartB!R$54*R40/PartB!$X97</f>
        <v>10.934496626235948</v>
      </c>
      <c r="S97" s="30">
        <f>PartA!$O15*PartB!S$54*S40/PartB!$X97</f>
        <v>18.711908144096732</v>
      </c>
      <c r="T97" s="30">
        <f>PartA!$O15*PartB!T$54*T40/PartB!$X97</f>
        <v>57.567949638299076</v>
      </c>
      <c r="U97" s="30">
        <f>PartA!$O15*PartB!U$54*U40/PartB!$X97</f>
        <v>22.757963893990926</v>
      </c>
      <c r="V97" s="30">
        <f>PartA!$O15*PartB!V$54*V40/PartB!$X97</f>
        <v>81.663180001438278</v>
      </c>
      <c r="W97" s="30">
        <f>PartA!$O15*PartB!W$54*W40/PartB!$X97</f>
        <v>49.221233202075922</v>
      </c>
      <c r="X97" s="30">
        <f t="shared" si="27"/>
        <v>32763.613328582192</v>
      </c>
      <c r="Y97" s="8">
        <f t="shared" si="28"/>
        <v>2694.5</v>
      </c>
      <c r="Z97" s="8">
        <f>PartA!O15</f>
        <v>2694.5</v>
      </c>
    </row>
    <row r="98" spans="2:26">
      <c r="B98" s="23" t="s">
        <v>15</v>
      </c>
      <c r="C98" s="30">
        <f>PartA!$O16*PartB!C$54*C41/PartB!$X98</f>
        <v>828.352692759668</v>
      </c>
      <c r="D98" s="30">
        <f>PartA!$O16*PartB!D$54*D41/PartB!$X98</f>
        <v>60.463072725837726</v>
      </c>
      <c r="E98" s="30">
        <f>PartA!$O16*PartB!E$54*E41/PartB!$X98</f>
        <v>82.639313925812132</v>
      </c>
      <c r="F98" s="30">
        <f>PartA!$O16*PartB!F$54*F41/PartB!$X98</f>
        <v>108.31442428169477</v>
      </c>
      <c r="G98" s="30">
        <f>PartA!$O16*PartB!G$54*G41/PartB!$X98</f>
        <v>201.73129277970983</v>
      </c>
      <c r="H98" s="30">
        <f>PartA!$O16*PartB!H$54*H41/PartB!$X98</f>
        <v>287.83218622079954</v>
      </c>
      <c r="I98" s="30">
        <f>PartA!$O16*PartB!I$54*I41/PartB!$X98</f>
        <v>460.94781162303315</v>
      </c>
      <c r="J98" s="30">
        <f>PartA!$O16*PartB!J$54*J41/PartB!$X98</f>
        <v>105.43494238777622</v>
      </c>
      <c r="K98" s="30">
        <f>PartA!$O16*PartB!K$54*K41/PartB!$X98</f>
        <v>62.361004345187204</v>
      </c>
      <c r="L98" s="30">
        <f>PartA!$O16*PartB!L$54*L41/PartB!$X98</f>
        <v>94.309590419263401</v>
      </c>
      <c r="M98" s="30">
        <f>PartA!$O16*PartB!M$54*M41/PartB!$X98</f>
        <v>128.20901171582676</v>
      </c>
      <c r="N98" s="30">
        <f>PartA!$O16*PartB!N$54*N41/PartB!$X98</f>
        <v>1960.6750515081499</v>
      </c>
      <c r="O98" s="30">
        <f>PartA!$O16*PartB!O$54*O41/PartB!$X98</f>
        <v>113.06832647559685</v>
      </c>
      <c r="P98" s="30">
        <f>PartA!$O16*PartB!P$54*P41/PartB!$X98</f>
        <v>53.269858207284116</v>
      </c>
      <c r="Q98" s="30">
        <f>PartA!$O16*PartB!Q$54*Q41/PartB!$X98</f>
        <v>36.266720234469062</v>
      </c>
      <c r="R98" s="30">
        <f>PartA!$O16*PartB!R$54*R41/PartB!$X98</f>
        <v>17.470168476247938</v>
      </c>
      <c r="S98" s="30">
        <f>PartA!$O16*PartB!S$54*S41/PartB!$X98</f>
        <v>29.611500532247263</v>
      </c>
      <c r="T98" s="30">
        <f>PartA!$O16*PartB!T$54*T41/PartB!$X98</f>
        <v>91.976961847529296</v>
      </c>
      <c r="U98" s="30">
        <f>PartA!$O16*PartB!U$54*U41/PartB!$X98</f>
        <v>38.178688132104263</v>
      </c>
      <c r="V98" s="30">
        <f>PartA!$O16*PartB!V$54*V41/PartB!$X98</f>
        <v>129.23157165243362</v>
      </c>
      <c r="W98" s="30">
        <f>PartA!$O16*PartB!W$54*W41/PartB!$X98</f>
        <v>68.155809749330004</v>
      </c>
      <c r="X98" s="30">
        <f t="shared" si="27"/>
        <v>47171.060067845501</v>
      </c>
      <c r="Y98" s="8">
        <f t="shared" si="28"/>
        <v>4958.5000000000009</v>
      </c>
      <c r="Z98" s="8">
        <f>PartA!O16</f>
        <v>4958.5</v>
      </c>
    </row>
    <row r="99" spans="2:26">
      <c r="B99" s="23" t="s">
        <v>16</v>
      </c>
      <c r="C99" s="30">
        <f>PartA!$O17*PartB!C$54*C42/PartB!$X99</f>
        <v>580.23314927264016</v>
      </c>
      <c r="D99" s="30">
        <f>PartA!$O17*PartB!D$54*D42/PartB!$X99</f>
        <v>68.415326688575774</v>
      </c>
      <c r="E99" s="30">
        <f>PartA!$O17*PartB!E$54*E42/PartB!$X99</f>
        <v>102.75631030891007</v>
      </c>
      <c r="F99" s="30">
        <f>PartA!$O17*PartB!F$54*F42/PartB!$X99</f>
        <v>145.90500859288616</v>
      </c>
      <c r="G99" s="30">
        <f>PartA!$O17*PartB!G$54*G42/PartB!$X99</f>
        <v>346.47137633912695</v>
      </c>
      <c r="H99" s="30">
        <f>PartA!$O17*PartB!H$54*H42/PartB!$X99</f>
        <v>348.95206334819727</v>
      </c>
      <c r="I99" s="30">
        <f>PartA!$O17*PartB!I$54*I42/PartB!$X99</f>
        <v>239.49772173097014</v>
      </c>
      <c r="J99" s="30">
        <f>PartA!$O17*PartB!J$54*J42/PartB!$X99</f>
        <v>85.215720493907128</v>
      </c>
      <c r="K99" s="30">
        <f>PartA!$O17*PartB!K$54*K42/PartB!$X99</f>
        <v>75.603084646085577</v>
      </c>
      <c r="L99" s="30">
        <f>PartA!$O17*PartB!L$54*L42/PartB!$X99</f>
        <v>121.95819738780726</v>
      </c>
      <c r="M99" s="30">
        <f>PartA!$O17*PartB!M$54*M42/PartB!$X99</f>
        <v>88.079052359554609</v>
      </c>
      <c r="N99" s="30">
        <f>PartA!$O17*PartB!N$54*N42/PartB!$X99</f>
        <v>462.19748314848971</v>
      </c>
      <c r="O99" s="30">
        <f>PartA!$O17*PartB!O$54*O42/PartB!$X99</f>
        <v>1044.4028936518459</v>
      </c>
      <c r="P99" s="30">
        <f>PartA!$O17*PartB!P$54*P42/PartB!$X99</f>
        <v>49.751654271718365</v>
      </c>
      <c r="Q99" s="30">
        <f>PartA!$O17*PartB!Q$54*Q42/PartB!$X99</f>
        <v>31.03609132035762</v>
      </c>
      <c r="R99" s="30">
        <f>PartA!$O17*PartB!R$54*R42/PartB!$X99</f>
        <v>15.061248426256185</v>
      </c>
      <c r="S99" s="30">
        <f>PartA!$O17*PartB!S$54*S42/PartB!$X99</f>
        <v>27.614900156379957</v>
      </c>
      <c r="T99" s="30">
        <f>PartA!$O17*PartB!T$54*T42/PartB!$X99</f>
        <v>79.294476968629866</v>
      </c>
      <c r="U99" s="30">
        <f>PartA!$O17*PartB!U$54*U42/PartB!$X99</f>
        <v>38.204120821646889</v>
      </c>
      <c r="V99" s="30">
        <f>PartA!$O17*PartB!V$54*V42/PartB!$X99</f>
        <v>128.55246586724482</v>
      </c>
      <c r="W99" s="30">
        <f>PartA!$O17*PartB!W$54*W42/PartB!$X99</f>
        <v>67.797654198769337</v>
      </c>
      <c r="X99" s="30">
        <f t="shared" si="27"/>
        <v>24405.864912194287</v>
      </c>
      <c r="Y99" s="8">
        <f t="shared" si="28"/>
        <v>4147.0000000000009</v>
      </c>
      <c r="Z99" s="8">
        <f>PartA!O17</f>
        <v>4147</v>
      </c>
    </row>
    <row r="100" spans="2:26">
      <c r="B100" s="23" t="s">
        <v>17</v>
      </c>
      <c r="C100" s="30">
        <f>PartA!$O18*PartB!C$54*C43/PartB!$X100</f>
        <v>883.24827564491216</v>
      </c>
      <c r="D100" s="30">
        <f>PartA!$O18*PartB!D$54*D43/PartB!$X100</f>
        <v>796.39421641469187</v>
      </c>
      <c r="E100" s="30">
        <f>PartA!$O18*PartB!E$54*E43/PartB!$X100</f>
        <v>478.45730008796056</v>
      </c>
      <c r="F100" s="30">
        <f>PartA!$O18*PartB!F$54*F43/PartB!$X100</f>
        <v>294.39266277026144</v>
      </c>
      <c r="G100" s="30">
        <f>PartA!$O18*PartB!G$54*G43/PartB!$X100</f>
        <v>142.34570988959112</v>
      </c>
      <c r="H100" s="30">
        <f>PartA!$O18*PartB!H$54*H43/PartB!$X100</f>
        <v>135.40016957578544</v>
      </c>
      <c r="I100" s="30">
        <f>PartA!$O18*PartB!I$54*I43/PartB!$X100</f>
        <v>161.0782538304835</v>
      </c>
      <c r="J100" s="30">
        <f>PartA!$O18*PartB!J$54*J43/PartB!$X100</f>
        <v>49.598028858269686</v>
      </c>
      <c r="K100" s="30">
        <f>PartA!$O18*PartB!K$54*K43/PartB!$X100</f>
        <v>25.424068277086516</v>
      </c>
      <c r="L100" s="30">
        <f>PartA!$O18*PartB!L$54*L43/PartB!$X100</f>
        <v>26.618707316343286</v>
      </c>
      <c r="M100" s="30">
        <f>PartA!$O18*PartB!M$54*M43/PartB!$X100</f>
        <v>20.505828527498441</v>
      </c>
      <c r="N100" s="30">
        <f>PartA!$O18*PartB!N$54*N43/PartB!$X100</f>
        <v>86.468266221873421</v>
      </c>
      <c r="O100" s="30">
        <f>PartA!$O18*PartB!O$54*O43/PartB!$X100</f>
        <v>19.755868379215546</v>
      </c>
      <c r="P100" s="30">
        <f>PartA!$O18*PartB!P$54*P43/PartB!$X100</f>
        <v>890.98185893159643</v>
      </c>
      <c r="Q100" s="30">
        <f>PartA!$O18*PartB!Q$54*Q43/PartB!$X100</f>
        <v>100.35504560485485</v>
      </c>
      <c r="R100" s="30">
        <f>PartA!$O18*PartB!R$54*R43/PartB!$X100</f>
        <v>32.872818085562351</v>
      </c>
      <c r="S100" s="30">
        <f>PartA!$O18*PartB!S$54*S43/PartB!$X100</f>
        <v>48.218026214035163</v>
      </c>
      <c r="T100" s="30">
        <f>PartA!$O18*PartB!T$54*T43/PartB!$X100</f>
        <v>149.99300171540858</v>
      </c>
      <c r="U100" s="30">
        <f>PartA!$O18*PartB!U$54*U43/PartB!$X100</f>
        <v>51.313638340466255</v>
      </c>
      <c r="V100" s="30">
        <f>PartA!$O18*PartB!V$54*V43/PartB!$X100</f>
        <v>158.99521073374106</v>
      </c>
      <c r="W100" s="30">
        <f>PartA!$O18*PartB!W$54*W43/PartB!$X100</f>
        <v>103.58304458036221</v>
      </c>
      <c r="X100" s="30">
        <f t="shared" si="27"/>
        <v>47079.131519314033</v>
      </c>
      <c r="Y100" s="8">
        <f t="shared" si="28"/>
        <v>4656</v>
      </c>
      <c r="Z100" s="8">
        <f>PartA!O18</f>
        <v>4656</v>
      </c>
    </row>
    <row r="101" spans="2:26">
      <c r="B101" s="23" t="s">
        <v>18</v>
      </c>
      <c r="C101" s="30">
        <f>PartA!$O19*PartB!C$54*C44/PartB!$X101</f>
        <v>448.91113432698614</v>
      </c>
      <c r="D101" s="30">
        <f>PartA!$O19*PartB!D$54*D44/PartB!$X101</f>
        <v>374.47881180487599</v>
      </c>
      <c r="E101" s="30">
        <f>PartA!$O19*PartB!E$54*E44/PartB!$X101</f>
        <v>221.46388460228576</v>
      </c>
      <c r="F101" s="30">
        <f>PartA!$O19*PartB!F$54*F44/PartB!$X101</f>
        <v>158.3943757186596</v>
      </c>
      <c r="G101" s="30">
        <f>PartA!$O19*PartB!G$54*G44/PartB!$X101</f>
        <v>66.375720858963064</v>
      </c>
      <c r="H101" s="30">
        <f>PartA!$O19*PartB!H$54*H44/PartB!$X101</f>
        <v>83.563702269910507</v>
      </c>
      <c r="I101" s="30">
        <f>PartA!$O19*PartB!I$54*I44/PartB!$X101</f>
        <v>101.9602195774184</v>
      </c>
      <c r="J101" s="30">
        <f>PartA!$O19*PartB!J$54*J44/PartB!$X101</f>
        <v>30.6099684341022</v>
      </c>
      <c r="K101" s="30">
        <f>PartA!$O19*PartB!K$54*K44/PartB!$X101</f>
        <v>14.483762830766421</v>
      </c>
      <c r="L101" s="30">
        <f>PartA!$O19*PartB!L$54*L44/PartB!$X101</f>
        <v>17.523229520016567</v>
      </c>
      <c r="M101" s="30">
        <f>PartA!$O19*PartB!M$54*M44/PartB!$X101</f>
        <v>12.903542415889008</v>
      </c>
      <c r="N101" s="30">
        <f>PartA!$O19*PartB!N$54*N44/PartB!$X101</f>
        <v>53.760135624302954</v>
      </c>
      <c r="O101" s="30">
        <f>PartA!$O19*PartB!O$54*O44/PartB!$X101</f>
        <v>11.25466266853442</v>
      </c>
      <c r="P101" s="30">
        <f>PartA!$O19*PartB!P$54*P44/PartB!$X101</f>
        <v>91.646540548309645</v>
      </c>
      <c r="Q101" s="30">
        <f>PartA!$O19*PartB!Q$54*Q44/PartB!$X101</f>
        <v>660.64233575531091</v>
      </c>
      <c r="R101" s="30">
        <f>PartA!$O19*PartB!R$54*R44/PartB!$X101</f>
        <v>63.117664863489068</v>
      </c>
      <c r="S101" s="30">
        <f>PartA!$O19*PartB!S$54*S44/PartB!$X101</f>
        <v>70.538156184611992</v>
      </c>
      <c r="T101" s="30">
        <f>PartA!$O19*PartB!T$54*T44/PartB!$X101</f>
        <v>106.81134110028799</v>
      </c>
      <c r="U101" s="30">
        <f>PartA!$O19*PartB!U$54*U44/PartB!$X101</f>
        <v>42.225034233491655</v>
      </c>
      <c r="V101" s="30">
        <f>PartA!$O19*PartB!V$54*V44/PartB!$X101</f>
        <v>153.92257436051031</v>
      </c>
      <c r="W101" s="30">
        <f>PartA!$O19*PartB!W$54*W44/PartB!$X101</f>
        <v>97.413202301276655</v>
      </c>
      <c r="X101" s="30">
        <f t="shared" si="27"/>
        <v>35413.776831337949</v>
      </c>
      <c r="Y101" s="8">
        <f t="shared" si="28"/>
        <v>2881.9999999999986</v>
      </c>
      <c r="Z101" s="8">
        <f>PartA!O19</f>
        <v>2882</v>
      </c>
    </row>
    <row r="102" spans="2:26">
      <c r="B102" s="23" t="s">
        <v>19</v>
      </c>
      <c r="C102" s="30">
        <f>PartA!$O20*PartB!C$54*C45/PartB!$X102</f>
        <v>254.86201856053356</v>
      </c>
      <c r="D102" s="30">
        <f>PartA!$O20*PartB!D$54*D45/PartB!$X102</f>
        <v>263.54071486849301</v>
      </c>
      <c r="E102" s="30">
        <f>PartA!$O20*PartB!E$54*E45/PartB!$X102</f>
        <v>277.0772420561517</v>
      </c>
      <c r="F102" s="30">
        <f>PartA!$O20*PartB!F$54*F45/PartB!$X102</f>
        <v>185.14143293029503</v>
      </c>
      <c r="G102" s="30">
        <f>PartA!$O20*PartB!G$54*G45/PartB!$X102</f>
        <v>67.239613446327724</v>
      </c>
      <c r="H102" s="30">
        <f>PartA!$O20*PartB!H$54*H45/PartB!$X102</f>
        <v>62.728783618679138</v>
      </c>
      <c r="I102" s="30">
        <f>PartA!$O20*PartB!I$54*I45/PartB!$X102</f>
        <v>87.794163486032502</v>
      </c>
      <c r="J102" s="30">
        <f>PartA!$O20*PartB!J$54*J45/PartB!$X102</f>
        <v>22.977992050608222</v>
      </c>
      <c r="K102" s="30">
        <f>PartA!$O20*PartB!K$54*K45/PartB!$X102</f>
        <v>8.5274741789983572</v>
      </c>
      <c r="L102" s="30">
        <f>PartA!$O20*PartB!L$54*L45/PartB!$X102</f>
        <v>10.155790495867295</v>
      </c>
      <c r="M102" s="30">
        <f>PartA!$O20*PartB!M$54*M45/PartB!$X102</f>
        <v>7.8892983168045214</v>
      </c>
      <c r="N102" s="30">
        <f>PartA!$O20*PartB!N$54*N45/PartB!$X102</f>
        <v>31.419134987751686</v>
      </c>
      <c r="O102" s="30">
        <f>PartA!$O20*PartB!O$54*O45/PartB!$X102</f>
        <v>6.6263060518635593</v>
      </c>
      <c r="P102" s="30">
        <f>PartA!$O20*PartB!P$54*P45/PartB!$X102</f>
        <v>36.421586306329026</v>
      </c>
      <c r="Q102" s="30">
        <f>PartA!$O20*PartB!Q$54*Q45/PartB!$X102</f>
        <v>76.576582495451035</v>
      </c>
      <c r="R102" s="30">
        <f>PartA!$O20*PartB!R$54*R45/PartB!$X102</f>
        <v>286.67224746925262</v>
      </c>
      <c r="S102" s="30">
        <f>PartA!$O20*PartB!S$54*S45/PartB!$X102</f>
        <v>116.80344251569187</v>
      </c>
      <c r="T102" s="30">
        <f>PartA!$O20*PartB!T$54*T45/PartB!$X102</f>
        <v>220.1022188534711</v>
      </c>
      <c r="U102" s="30">
        <f>PartA!$O20*PartB!U$54*U45/PartB!$X102</f>
        <v>79.242690419838141</v>
      </c>
      <c r="V102" s="30">
        <f>PartA!$O20*PartB!V$54*V45/PartB!$X102</f>
        <v>203.90310763588968</v>
      </c>
      <c r="W102" s="30">
        <f>PartA!$O20*PartB!W$54*W45/PartB!$X102</f>
        <v>139.7981592556705</v>
      </c>
      <c r="X102" s="30">
        <f t="shared" si="27"/>
        <v>45368.498477882931</v>
      </c>
      <c r="Y102" s="8">
        <f t="shared" si="28"/>
        <v>2445.5</v>
      </c>
      <c r="Z102" s="8">
        <f>PartA!O20</f>
        <v>2445.5</v>
      </c>
    </row>
    <row r="103" spans="2:26">
      <c r="B103" s="23" t="s">
        <v>20</v>
      </c>
      <c r="C103" s="30">
        <f>PartA!$O21*PartB!C$54*C46/PartB!$X103</f>
        <v>165.50346735259035</v>
      </c>
      <c r="D103" s="30">
        <f>PartA!$O21*PartB!D$54*D46/PartB!$X103</f>
        <v>144.96503632403295</v>
      </c>
      <c r="E103" s="30">
        <f>PartA!$O21*PartB!E$54*E46/PartB!$X103</f>
        <v>171.46241156394188</v>
      </c>
      <c r="F103" s="30">
        <f>PartA!$O21*PartB!F$54*F46/PartB!$X103</f>
        <v>187.55566979694291</v>
      </c>
      <c r="G103" s="30">
        <f>PartA!$O21*PartB!G$54*G46/PartB!$X103</f>
        <v>90.687535177797571</v>
      </c>
      <c r="H103" s="30">
        <f>PartA!$O21*PartB!H$54*H46/PartB!$X103</f>
        <v>73.323189742471072</v>
      </c>
      <c r="I103" s="30">
        <f>PartA!$O21*PartB!I$54*I46/PartB!$X103</f>
        <v>88.80742929798609</v>
      </c>
      <c r="J103" s="30">
        <f>PartA!$O21*PartB!J$54*J46/PartB!$X103</f>
        <v>26.858797091771422</v>
      </c>
      <c r="K103" s="30">
        <f>PartA!$O21*PartB!K$54*K46/PartB!$X103</f>
        <v>9.3447174165034799</v>
      </c>
      <c r="L103" s="30">
        <f>PartA!$O21*PartB!L$54*L46/PartB!$X103</f>
        <v>10.175164216796251</v>
      </c>
      <c r="M103" s="30">
        <f>PartA!$O21*PartB!M$54*M46/PartB!$X103</f>
        <v>8.0690222819822228</v>
      </c>
      <c r="N103" s="30">
        <f>PartA!$O21*PartB!N$54*N46/PartB!$X103</f>
        <v>31.828839249002467</v>
      </c>
      <c r="O103" s="30">
        <f>PartA!$O21*PartB!O$54*O46/PartB!$X103</f>
        <v>7.2613479994383399</v>
      </c>
      <c r="P103" s="30">
        <f>PartA!$O21*PartB!P$54*P46/PartB!$X103</f>
        <v>31.929682787586248</v>
      </c>
      <c r="Q103" s="30">
        <f>PartA!$O21*PartB!Q$54*Q46/PartB!$X103</f>
        <v>51.148442678708378</v>
      </c>
      <c r="R103" s="30">
        <f>PartA!$O21*PartB!R$54*R46/PartB!$X103</f>
        <v>69.810202425256918</v>
      </c>
      <c r="S103" s="30">
        <f>PartA!$O21*PartB!S$54*S46/PartB!$X103</f>
        <v>655.34707232690107</v>
      </c>
      <c r="T103" s="30">
        <f>PartA!$O21*PartB!T$54*T46/PartB!$X103</f>
        <v>367.53682906755648</v>
      </c>
      <c r="U103" s="30">
        <f>PartA!$O21*PartB!U$54*U46/PartB!$X103</f>
        <v>152.56074664972948</v>
      </c>
      <c r="V103" s="30">
        <f>PartA!$O21*PartB!V$54*V46/PartB!$X103</f>
        <v>297.92595575322611</v>
      </c>
      <c r="W103" s="30">
        <f>PartA!$O21*PartB!W$54*W46/PartB!$X103</f>
        <v>251.39844079977874</v>
      </c>
      <c r="X103" s="30">
        <f t="shared" si="27"/>
        <v>45923.580607500815</v>
      </c>
      <c r="Y103" s="8">
        <f t="shared" si="28"/>
        <v>2893.5</v>
      </c>
      <c r="Z103" s="8">
        <f>PartA!O21</f>
        <v>2893.5</v>
      </c>
    </row>
    <row r="104" spans="2:26">
      <c r="B104" s="23" t="s">
        <v>21</v>
      </c>
      <c r="C104" s="30">
        <f>PartA!$O22*PartB!C$54*C47/PartB!$X104</f>
        <v>133.93651187049636</v>
      </c>
      <c r="D104" s="30">
        <f>PartA!$O22*PartB!D$54*D47/PartB!$X104</f>
        <v>156.42058033790505</v>
      </c>
      <c r="E104" s="30">
        <f>PartA!$O22*PartB!E$54*E47/PartB!$X104</f>
        <v>174.73341628211486</v>
      </c>
      <c r="F104" s="30">
        <f>PartA!$O22*PartB!F$54*F47/PartB!$X104</f>
        <v>155.67449630631853</v>
      </c>
      <c r="G104" s="30">
        <f>PartA!$O22*PartB!G$54*G47/PartB!$X104</f>
        <v>65.235945814397994</v>
      </c>
      <c r="H104" s="30">
        <f>PartA!$O22*PartB!H$54*H47/PartB!$X104</f>
        <v>52.357098955390555</v>
      </c>
      <c r="I104" s="30">
        <f>PartA!$O22*PartB!I$54*I47/PartB!$X104</f>
        <v>85.177992532139015</v>
      </c>
      <c r="J104" s="30">
        <f>PartA!$O22*PartB!J$54*J47/PartB!$X104</f>
        <v>22.162135883606535</v>
      </c>
      <c r="K104" s="30">
        <f>PartA!$O22*PartB!K$54*K47/PartB!$X104</f>
        <v>6.0498979275910054</v>
      </c>
      <c r="L104" s="30">
        <f>PartA!$O22*PartB!L$54*L47/PartB!$X104</f>
        <v>6.4045533123528759</v>
      </c>
      <c r="M104" s="30">
        <f>PartA!$O22*PartB!M$54*M47/PartB!$X104</f>
        <v>4.9752337533539635</v>
      </c>
      <c r="N104" s="30">
        <f>PartA!$O22*PartB!N$54*N47/PartB!$X104</f>
        <v>19.813871223412107</v>
      </c>
      <c r="O104" s="30">
        <f>PartA!$O22*PartB!O$54*O47/PartB!$X104</f>
        <v>4.1787520518856915</v>
      </c>
      <c r="P104" s="30">
        <f>PartA!$O22*PartB!P$54*P47/PartB!$X104</f>
        <v>19.906094538450642</v>
      </c>
      <c r="Q104" s="30">
        <f>PartA!$O22*PartB!Q$54*Q47/PartB!$X104</f>
        <v>15.522282046966595</v>
      </c>
      <c r="R104" s="30">
        <f>PartA!$O22*PartB!R$54*R47/PartB!$X104</f>
        <v>26.364380189992382</v>
      </c>
      <c r="S104" s="30">
        <f>PartA!$O22*PartB!S$54*S47/PartB!$X104</f>
        <v>73.659837209374032</v>
      </c>
      <c r="T104" s="30">
        <f>PartA!$O22*PartB!T$54*T47/PartB!$X104</f>
        <v>951.7934898971705</v>
      </c>
      <c r="U104" s="30">
        <f>PartA!$O22*PartB!U$54*U47/PartB!$X104</f>
        <v>49.972873664009803</v>
      </c>
      <c r="V104" s="30">
        <f>PartA!$O22*PartB!V$54*V47/PartB!$X104</f>
        <v>225.02823063303825</v>
      </c>
      <c r="W104" s="30">
        <f>PartA!$O22*PartB!W$54*W47/PartB!$X104</f>
        <v>135.6323255700332</v>
      </c>
      <c r="X104" s="30">
        <f t="shared" si="27"/>
        <v>70161.684977884244</v>
      </c>
      <c r="Y104" s="8">
        <f t="shared" si="28"/>
        <v>2385</v>
      </c>
      <c r="Z104" s="8">
        <f>PartA!O22</f>
        <v>2385</v>
      </c>
    </row>
    <row r="105" spans="2:26">
      <c r="B105" s="23" t="s">
        <v>22</v>
      </c>
      <c r="C105" s="30">
        <f>PartA!$O23*PartB!C$54*C48/PartB!$X105</f>
        <v>106.92443290136475</v>
      </c>
      <c r="D105" s="30">
        <f>PartA!$O23*PartB!D$54*D48/PartB!$X105</f>
        <v>99.508932239492836</v>
      </c>
      <c r="E105" s="30">
        <f>PartA!$O23*PartB!E$54*E48/PartB!$X105</f>
        <v>138.46780231888562</v>
      </c>
      <c r="F105" s="30">
        <f>PartA!$O23*PartB!F$54*F48/PartB!$X105</f>
        <v>247.58575359614503</v>
      </c>
      <c r="G105" s="30">
        <f>PartA!$O23*PartB!G$54*G48/PartB!$X105</f>
        <v>73.236481274517601</v>
      </c>
      <c r="H105" s="30">
        <f>PartA!$O23*PartB!H$54*H48/PartB!$X105</f>
        <v>69.663019639966194</v>
      </c>
      <c r="I105" s="30">
        <f>PartA!$O23*PartB!I$54*I48/PartB!$X105</f>
        <v>63.749480210690855</v>
      </c>
      <c r="J105" s="30">
        <f>PartA!$O23*PartB!J$54*J48/PartB!$X105</f>
        <v>19.138538392985659</v>
      </c>
      <c r="K105" s="30">
        <f>PartA!$O23*PartB!K$54*K48/PartB!$X105</f>
        <v>6.5403070515476696</v>
      </c>
      <c r="L105" s="30">
        <f>PartA!$O23*PartB!L$54*L48/PartB!$X105</f>
        <v>6.8476263226946461</v>
      </c>
      <c r="M105" s="30">
        <f>PartA!$O23*PartB!M$54*M48/PartB!$X105</f>
        <v>4.9647967551920082</v>
      </c>
      <c r="N105" s="30">
        <f>PartA!$O23*PartB!N$54*N48/PartB!$X105</f>
        <v>20.760921165974722</v>
      </c>
      <c r="O105" s="30">
        <f>PartA!$O23*PartB!O$54*O48/PartB!$X105</f>
        <v>5.0821703223036625</v>
      </c>
      <c r="P105" s="30">
        <f>PartA!$O23*PartB!P$54*P48/PartB!$X105</f>
        <v>17.190290528827063</v>
      </c>
      <c r="Q105" s="30">
        <f>PartA!$O23*PartB!Q$54*Q48/PartB!$X105</f>
        <v>15.489719550966417</v>
      </c>
      <c r="R105" s="30">
        <f>PartA!$O23*PartB!R$54*R48/PartB!$X105</f>
        <v>23.960048846649062</v>
      </c>
      <c r="S105" s="30">
        <f>PartA!$O23*PartB!S$54*S48/PartB!$X105</f>
        <v>77.180580016861413</v>
      </c>
      <c r="T105" s="30">
        <f>PartA!$O23*PartB!T$54*T48/PartB!$X105</f>
        <v>126.14489102548612</v>
      </c>
      <c r="U105" s="30">
        <f>PartA!$O23*PartB!U$54*U48/PartB!$X105</f>
        <v>704.01940297112799</v>
      </c>
      <c r="V105" s="30">
        <f>PartA!$O23*PartB!V$54*V48/PartB!$X105</f>
        <v>336.83425281888128</v>
      </c>
      <c r="W105" s="30">
        <f>PartA!$O23*PartB!W$54*W48/PartB!$X105</f>
        <v>215.71055204943926</v>
      </c>
      <c r="X105" s="30">
        <f t="shared" si="27"/>
        <v>46754.86697919252</v>
      </c>
      <c r="Y105" s="8">
        <f t="shared" si="28"/>
        <v>2379</v>
      </c>
      <c r="Z105" s="8">
        <f>PartA!O23</f>
        <v>2379</v>
      </c>
    </row>
    <row r="106" spans="2:26">
      <c r="B106" s="23" t="s">
        <v>23</v>
      </c>
      <c r="C106" s="30">
        <f>PartA!$O24*PartB!C$54*C49/PartB!$X106</f>
        <v>202.26751015450429</v>
      </c>
      <c r="D106" s="30">
        <f>PartA!$O24*PartB!D$54*D49/PartB!$X106</f>
        <v>153.31740873409586</v>
      </c>
      <c r="E106" s="30">
        <f>PartA!$O24*PartB!E$54*E49/PartB!$X106</f>
        <v>186.26679281851904</v>
      </c>
      <c r="F106" s="30">
        <f>PartA!$O24*PartB!F$54*F49/PartB!$X106</f>
        <v>678.16055997833871</v>
      </c>
      <c r="G106" s="30">
        <f>PartA!$O24*PartB!G$54*G49/PartB!$X106</f>
        <v>198.92989934594152</v>
      </c>
      <c r="H106" s="30">
        <f>PartA!$O24*PartB!H$54*H49/PartB!$X106</f>
        <v>105.42447708219134</v>
      </c>
      <c r="I106" s="30">
        <f>PartA!$O24*PartB!I$54*I49/PartB!$X106</f>
        <v>96.475226744518537</v>
      </c>
      <c r="J106" s="30">
        <f>PartA!$O24*PartB!J$54*J49/PartB!$X106</f>
        <v>25.250049720775035</v>
      </c>
      <c r="K106" s="30">
        <f>PartA!$O24*PartB!K$54*K49/PartB!$X106</f>
        <v>8.7850017477362528</v>
      </c>
      <c r="L106" s="30">
        <f>PartA!$O24*PartB!L$54*L49/PartB!$X106</f>
        <v>8.5028512967542476</v>
      </c>
      <c r="M106" s="30">
        <f>PartA!$O24*PartB!M$54*M49/PartB!$X106</f>
        <v>7.5857162598139007</v>
      </c>
      <c r="N106" s="30">
        <f>PartA!$O24*PartB!N$54*N49/PartB!$X106</f>
        <v>29.922403853227184</v>
      </c>
      <c r="O106" s="30">
        <f>PartA!$O24*PartB!O$54*O49/PartB!$X106</f>
        <v>7.2815134110118471</v>
      </c>
      <c r="P106" s="30">
        <f>PartA!$O24*PartB!P$54*P49/PartB!$X106</f>
        <v>22.67966767653137</v>
      </c>
      <c r="Q106" s="30">
        <f>PartA!$O24*PartB!Q$54*Q49/PartB!$X106</f>
        <v>24.042415532698378</v>
      </c>
      <c r="R106" s="30">
        <f>PartA!$O24*PartB!R$54*R49/PartB!$X106</f>
        <v>26.25152684585624</v>
      </c>
      <c r="S106" s="30">
        <f>PartA!$O24*PartB!S$54*S49/PartB!$X106</f>
        <v>64.176467738851912</v>
      </c>
      <c r="T106" s="30">
        <f>PartA!$O24*PartB!T$54*T49/PartB!$X106</f>
        <v>241.8658670201753</v>
      </c>
      <c r="U106" s="30">
        <f>PartA!$O24*PartB!U$54*U49/PartB!$X106</f>
        <v>143.42289512006477</v>
      </c>
      <c r="V106" s="30">
        <f>PartA!$O24*PartB!V$54*V49/PartB!$X106</f>
        <v>2688.7799045385136</v>
      </c>
      <c r="W106" s="30">
        <f>PartA!$O24*PartB!W$54*W49/PartB!$X106</f>
        <v>251.11184437988135</v>
      </c>
      <c r="X106" s="30">
        <f t="shared" si="27"/>
        <v>87290.929608416656</v>
      </c>
      <c r="Y106" s="8">
        <f t="shared" si="28"/>
        <v>5170.5000000000009</v>
      </c>
      <c r="Z106" s="8">
        <f>PartA!O24</f>
        <v>5170.5</v>
      </c>
    </row>
    <row r="107" spans="2:26">
      <c r="B107" s="23" t="s">
        <v>24</v>
      </c>
      <c r="C107" s="30">
        <f>PartA!$O25*PartB!C$54*C50/PartB!$X107</f>
        <v>61.000179323550491</v>
      </c>
      <c r="D107" s="30">
        <f>PartA!$O25*PartB!D$54*D50/PartB!$X107</f>
        <v>45.797365299243594</v>
      </c>
      <c r="E107" s="30">
        <f>PartA!$O25*PartB!E$54*E50/PartB!$X107</f>
        <v>52.162180392600519</v>
      </c>
      <c r="F107" s="30">
        <f>PartA!$O25*PartB!F$54*F50/PartB!$X107</f>
        <v>113.9473105091873</v>
      </c>
      <c r="G107" s="30">
        <f>PartA!$O25*PartB!G$54*G50/PartB!$X107</f>
        <v>111.41671725968752</v>
      </c>
      <c r="H107" s="30">
        <f>PartA!$O25*PartB!H$54*H50/PartB!$X107</f>
        <v>45.420132704406349</v>
      </c>
      <c r="I107" s="30">
        <f>PartA!$O25*PartB!I$54*I50/PartB!$X107</f>
        <v>31.173388685680752</v>
      </c>
      <c r="J107" s="30">
        <f>PartA!$O25*PartB!J$54*J50/PartB!$X107</f>
        <v>9.9826273172812598</v>
      </c>
      <c r="K107" s="30">
        <f>PartA!$O25*PartB!K$54*K50/PartB!$X107</f>
        <v>2.6241634105188045</v>
      </c>
      <c r="L107" s="30">
        <f>PartA!$O25*PartB!L$54*L50/PartB!$X107</f>
        <v>2.6787822109440316</v>
      </c>
      <c r="M107" s="30">
        <f>PartA!$O25*PartB!M$54*M50/PartB!$X107</f>
        <v>2.4277772694537529</v>
      </c>
      <c r="N107" s="30">
        <f>PartA!$O25*PartB!N$54*N50/PartB!$X107</f>
        <v>8.3794744299537935</v>
      </c>
      <c r="O107" s="30">
        <f>PartA!$O25*PartB!O$54*O50/PartB!$X107</f>
        <v>2.0391160997032931</v>
      </c>
      <c r="P107" s="30">
        <f>PartA!$O25*PartB!P$54*P50/PartB!$X107</f>
        <v>7.84562163336195</v>
      </c>
      <c r="Q107" s="30">
        <f>PartA!$O25*PartB!Q$54*Q50/PartB!$X107</f>
        <v>8.0794099503008407</v>
      </c>
      <c r="R107" s="30">
        <f>PartA!$O25*PartB!R$54*R50/PartB!$X107</f>
        <v>9.5569259321685589</v>
      </c>
      <c r="S107" s="30">
        <f>PartA!$O25*PartB!S$54*S50/PartB!$X107</f>
        <v>28.755180128455635</v>
      </c>
      <c r="T107" s="30">
        <f>PartA!$O25*PartB!T$54*T50/PartB!$X107</f>
        <v>77.408175325385997</v>
      </c>
      <c r="U107" s="30">
        <f>PartA!$O25*PartB!U$54*U50/PartB!$X107</f>
        <v>48.770776524411289</v>
      </c>
      <c r="V107" s="30">
        <f>PartA!$O25*PartB!V$54*V50/PartB!$X107</f>
        <v>133.33778667923946</v>
      </c>
      <c r="W107" s="30">
        <f>PartA!$O25*PartB!W$54*W50/PartB!$X107</f>
        <v>1323.696908914465</v>
      </c>
      <c r="X107" s="30">
        <f t="shared" si="27"/>
        <v>64099.061016050939</v>
      </c>
      <c r="Y107" s="8">
        <f t="shared" si="28"/>
        <v>2126.5</v>
      </c>
      <c r="Z107" s="8">
        <f>PartA!O25</f>
        <v>2126.5</v>
      </c>
    </row>
    <row r="108" spans="2:26">
      <c r="B108" s="23" t="s">
        <v>46</v>
      </c>
      <c r="C108" s="8">
        <f>SUM(C87:C107)</f>
        <v>11256.872077736574</v>
      </c>
      <c r="D108" s="8">
        <f t="shared" ref="D108" si="29">SUM(D87:D107)</f>
        <v>4307.3177252049927</v>
      </c>
      <c r="E108" s="8">
        <f t="shared" ref="E108" si="30">SUM(E87:E107)</f>
        <v>5571.5520079469634</v>
      </c>
      <c r="F108" s="8">
        <f t="shared" ref="F108" si="31">SUM(F87:F107)</f>
        <v>6223.8394765068297</v>
      </c>
      <c r="G108" s="8">
        <f t="shared" ref="G108" si="32">SUM(G87:G107)</f>
        <v>2836.8888032719024</v>
      </c>
      <c r="H108" s="8">
        <f t="shared" ref="H108" si="33">SUM(H87:H107)</f>
        <v>4253.102970029965</v>
      </c>
      <c r="I108" s="8">
        <f t="shared" ref="I108" si="34">SUM(I87:I107)</f>
        <v>3923.5995809416013</v>
      </c>
      <c r="J108" s="8">
        <f t="shared" ref="J108" si="35">SUM(J87:J107)</f>
        <v>1251.8114250468789</v>
      </c>
      <c r="K108" s="8">
        <f t="shared" ref="K108" si="36">SUM(K87:K107)</f>
        <v>1337.2814793564012</v>
      </c>
      <c r="L108" s="8">
        <f>SUM(L87:L107)</f>
        <v>1638.6795237283552</v>
      </c>
      <c r="M108" s="8">
        <f t="shared" ref="M108" si="37">SUM(M87:M107)</f>
        <v>1027.3892537553304</v>
      </c>
      <c r="N108" s="8">
        <f t="shared" ref="N108" si="38">SUM(N87:N107)</f>
        <v>3658.7690445533517</v>
      </c>
      <c r="O108" s="8">
        <f t="shared" ref="O108" si="39">SUM(O87:O107)</f>
        <v>1469.8431306277625</v>
      </c>
      <c r="P108" s="8">
        <f t="shared" ref="P108" si="40">SUM(P87:P107)</f>
        <v>1557.9855095757364</v>
      </c>
      <c r="Q108" s="8">
        <f t="shared" ref="Q108" si="41">SUM(Q87:Q107)</f>
        <v>1203.8867146815719</v>
      </c>
      <c r="R108" s="8">
        <f>SUM(R87:R107)</f>
        <v>701.7747954397106</v>
      </c>
      <c r="S108" s="8">
        <f t="shared" ref="S108" si="42">SUM(S87:S107)</f>
        <v>1392.6744091159237</v>
      </c>
      <c r="T108" s="8">
        <f t="shared" ref="T108" si="43">SUM(T87:T107)</f>
        <v>3171.7662302205181</v>
      </c>
      <c r="U108" s="8">
        <f t="shared" ref="U108" si="44">SUM(U87:U107)</f>
        <v>1698.9765230725861</v>
      </c>
      <c r="V108" s="8">
        <f t="shared" ref="V108" si="45">SUM(V87:V107)</f>
        <v>5855.7459265680754</v>
      </c>
      <c r="W108" s="8">
        <f t="shared" ref="W108" si="46">SUM(W87:W107)</f>
        <v>3494.7433926189683</v>
      </c>
      <c r="X108" s="16"/>
      <c r="Y108" s="8">
        <f>SUM(C108:W108)</f>
        <v>67834.5</v>
      </c>
      <c r="Z108" s="8">
        <f>PartA!O26</f>
        <v>67834.5</v>
      </c>
    </row>
    <row r="109" spans="2:26">
      <c r="B109" s="9" t="s">
        <v>48</v>
      </c>
      <c r="C109" s="8">
        <f>C53</f>
        <v>13035.4058163187</v>
      </c>
      <c r="D109" s="8">
        <f t="shared" ref="D109:W109" si="47">D53</f>
        <v>4627.3806918767314</v>
      </c>
      <c r="E109" s="8">
        <f t="shared" si="47"/>
        <v>5731.2459821025668</v>
      </c>
      <c r="F109" s="8">
        <f t="shared" si="47"/>
        <v>6146.1373305193592</v>
      </c>
      <c r="G109" s="8">
        <f t="shared" si="47"/>
        <v>2674.4244808841804</v>
      </c>
      <c r="H109" s="8">
        <f t="shared" si="47"/>
        <v>4159.2739945710655</v>
      </c>
      <c r="I109" s="8">
        <f t="shared" si="47"/>
        <v>3684.5742451906722</v>
      </c>
      <c r="J109" s="8">
        <f t="shared" si="47"/>
        <v>1153.3131807862931</v>
      </c>
      <c r="K109" s="8">
        <f t="shared" si="47"/>
        <v>1237.610060884597</v>
      </c>
      <c r="L109" s="8">
        <f t="shared" si="47"/>
        <v>1405.261956499101</v>
      </c>
      <c r="M109" s="8">
        <f t="shared" si="47"/>
        <v>890.06203008823752</v>
      </c>
      <c r="N109" s="8">
        <f t="shared" si="47"/>
        <v>3116.6299021819873</v>
      </c>
      <c r="O109" s="8">
        <f t="shared" si="47"/>
        <v>1234.7844671382852</v>
      </c>
      <c r="P109" s="8">
        <f t="shared" si="47"/>
        <v>1554.0765604715259</v>
      </c>
      <c r="Q109" s="8">
        <f t="shared" si="47"/>
        <v>1190.0458994883472</v>
      </c>
      <c r="R109" s="8">
        <f t="shared" si="47"/>
        <v>689.91580639114704</v>
      </c>
      <c r="S109" s="8">
        <f t="shared" si="47"/>
        <v>1340.2733003339281</v>
      </c>
      <c r="T109" s="8">
        <f t="shared" si="47"/>
        <v>3092.1414230472847</v>
      </c>
      <c r="U109" s="8">
        <f t="shared" si="47"/>
        <v>1663.3328519955846</v>
      </c>
      <c r="V109" s="8">
        <f t="shared" si="47"/>
        <v>5566.8906125254261</v>
      </c>
      <c r="W109" s="8">
        <f t="shared" si="47"/>
        <v>3641.7194067049422</v>
      </c>
      <c r="X109" s="22"/>
      <c r="Y109" s="26"/>
      <c r="Z109" s="26"/>
    </row>
    <row r="110" spans="2:26">
      <c r="Y110" s="13"/>
    </row>
    <row r="112" spans="2:26">
      <c r="B112" s="37" t="s">
        <v>55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9"/>
      <c r="X112" s="40" t="s">
        <v>47</v>
      </c>
      <c r="Y112" s="40"/>
      <c r="Z112" s="40"/>
    </row>
    <row r="113" spans="2:26">
      <c r="B113" s="23"/>
      <c r="C113" s="23" t="s">
        <v>4</v>
      </c>
      <c r="D113" s="23" t="s">
        <v>5</v>
      </c>
      <c r="E113" s="23" t="s">
        <v>6</v>
      </c>
      <c r="F113" s="23" t="s">
        <v>7</v>
      </c>
      <c r="G113" s="23" t="s">
        <v>8</v>
      </c>
      <c r="H113" s="23" t="s">
        <v>9</v>
      </c>
      <c r="I113" s="23" t="s">
        <v>10</v>
      </c>
      <c r="J113" s="23" t="s">
        <v>11</v>
      </c>
      <c r="K113" s="23" t="s">
        <v>12</v>
      </c>
      <c r="L113" s="23" t="s">
        <v>13</v>
      </c>
      <c r="M113" s="23" t="s">
        <v>14</v>
      </c>
      <c r="N113" s="23" t="s">
        <v>15</v>
      </c>
      <c r="O113" s="23" t="s">
        <v>16</v>
      </c>
      <c r="P113" s="23" t="s">
        <v>17</v>
      </c>
      <c r="Q113" s="23" t="s">
        <v>18</v>
      </c>
      <c r="R113" s="23" t="s">
        <v>19</v>
      </c>
      <c r="S113" s="23" t="s">
        <v>20</v>
      </c>
      <c r="T113" s="23" t="s">
        <v>21</v>
      </c>
      <c r="U113" s="23" t="s">
        <v>22</v>
      </c>
      <c r="V113" s="23" t="s">
        <v>23</v>
      </c>
      <c r="W113" s="23" t="s">
        <v>24</v>
      </c>
      <c r="X113" s="23" t="s">
        <v>44</v>
      </c>
      <c r="Y113" s="23" t="s">
        <v>45</v>
      </c>
      <c r="Z113" s="29" t="s">
        <v>49</v>
      </c>
    </row>
    <row r="114" spans="2:26">
      <c r="B114" s="23" t="s">
        <v>4</v>
      </c>
      <c r="C114" s="15">
        <f>PartA!$O5*PartB!C$55*C30/PartB!$X114</f>
        <v>2948.2618059634556</v>
      </c>
      <c r="D114" s="15">
        <f>PartA!$O5*PartB!D$55*D30/PartB!$X114</f>
        <v>124.77928307643398</v>
      </c>
      <c r="E114" s="15">
        <f>PartA!$O5*PartB!E$55*E30/PartB!$X114</f>
        <v>87.930228236657996</v>
      </c>
      <c r="F114" s="15">
        <f>PartA!$O5*PartB!F$55*F30/PartB!$X114</f>
        <v>45.660599469189911</v>
      </c>
      <c r="G114" s="15">
        <f>PartA!$O5*PartB!G$55*G30/PartB!$X114</f>
        <v>4.7949552629226631</v>
      </c>
      <c r="H114" s="15">
        <f>PartA!$O5*PartB!H$55*H30/PartB!$X114</f>
        <v>60.831351052539851</v>
      </c>
      <c r="I114" s="15">
        <f>PartA!$O5*PartB!I$55*I30/PartB!$X114</f>
        <v>59.395057132888752</v>
      </c>
      <c r="J114" s="15">
        <f>PartA!$O5*PartB!J$55*J30/PartB!$X114</f>
        <v>11.66264018189397</v>
      </c>
      <c r="K114" s="15">
        <f>PartA!$O5*PartB!K$55*K30/PartB!$X114</f>
        <v>3.6955305567441004</v>
      </c>
      <c r="L114" s="15">
        <f>PartA!$O5*PartB!L$55*L30/PartB!$X114</f>
        <v>2.0196979431478055</v>
      </c>
      <c r="M114" s="15">
        <f>PartA!$O5*PartB!M$55*M30/PartB!$X114</f>
        <v>1.6002543690108233</v>
      </c>
      <c r="N114" s="15">
        <f>PartA!$O5*PartB!N$55*N30/PartB!$X114</f>
        <v>8.6892426410788968</v>
      </c>
      <c r="O114" s="15">
        <f>PartA!$O5*PartB!O$55*O30/PartB!$X114</f>
        <v>1.1730041770202206</v>
      </c>
      <c r="P114" s="15">
        <f>PartA!$O5*PartB!P$55*P30/PartB!$X114</f>
        <v>6.8049231952194278</v>
      </c>
      <c r="Q114" s="15">
        <f>PartA!$O5*PartB!Q$55*Q30/PartB!$X114</f>
        <v>3.4433433234061859</v>
      </c>
      <c r="R114" s="15">
        <f>PartA!$O5*PartB!R$55*R30/PartB!$X114</f>
        <v>1.649640750352303</v>
      </c>
      <c r="S114" s="15">
        <f>PartA!$O5*PartB!S$55*S30/PartB!$X114</f>
        <v>1.5791233359889503</v>
      </c>
      <c r="T114" s="15">
        <f>PartA!$O5*PartB!T$55*T30/PartB!$X114</f>
        <v>6.8900310517532137</v>
      </c>
      <c r="U114" s="15">
        <f>PartA!$O5*PartB!U$55*U30/PartB!$X114</f>
        <v>2.2224438678751857</v>
      </c>
      <c r="V114" s="15">
        <f>PartA!$O5*PartB!V$55*V30/PartB!$X114</f>
        <v>8.1694383582119396</v>
      </c>
      <c r="W114" s="15">
        <f>PartA!$O5*PartB!W$55*W30/PartB!$X114</f>
        <v>5.2474060542086303</v>
      </c>
      <c r="X114" s="15">
        <f>SUMPRODUCT($C$55:$W$55,C30:W30)</f>
        <v>336405.41913817887</v>
      </c>
      <c r="Y114" s="18">
        <f>SUM(C114:W114)</f>
        <v>3396.5000000000005</v>
      </c>
      <c r="Z114" s="18">
        <f>PartA!O5</f>
        <v>3396.5</v>
      </c>
    </row>
    <row r="115" spans="2:26">
      <c r="B115" s="23" t="s">
        <v>5</v>
      </c>
      <c r="C115" s="15">
        <f>PartA!$O6*PartB!C$55*C31/PartB!$X115</f>
        <v>384.29045824121414</v>
      </c>
      <c r="D115" s="15">
        <f>PartA!$O6*PartB!D$55*D31/PartB!$X115</f>
        <v>1377.6839906675627</v>
      </c>
      <c r="E115" s="15">
        <f>PartA!$O6*PartB!E$55*E31/PartB!$X115</f>
        <v>184.92091032860964</v>
      </c>
      <c r="F115" s="15">
        <f>PartA!$O6*PartB!F$55*F31/PartB!$X115</f>
        <v>84.022864669574915</v>
      </c>
      <c r="G115" s="15">
        <f>PartA!$O6*PartB!G$55*G31/PartB!$X115</f>
        <v>17.478915013747912</v>
      </c>
      <c r="H115" s="15">
        <f>PartA!$O6*PartB!H$55*H31/PartB!$X115</f>
        <v>12.935230359158455</v>
      </c>
      <c r="I115" s="15">
        <f>PartA!$O6*PartB!I$55*I31/PartB!$X115</f>
        <v>17.487436978170436</v>
      </c>
      <c r="J115" s="15">
        <f>PartA!$O6*PartB!J$55*J31/PartB!$X115</f>
        <v>4.1205385436092019</v>
      </c>
      <c r="K115" s="15">
        <f>PartA!$O6*PartB!K$55*K31/PartB!$X115</f>
        <v>2.1761190520408018</v>
      </c>
      <c r="L115" s="15">
        <f>PartA!$O6*PartB!L$55*L31/PartB!$X115</f>
        <v>1.4866279367622819</v>
      </c>
      <c r="M115" s="15">
        <f>PartA!$O6*PartB!M$55*M31/PartB!$X115</f>
        <v>1.1778904162221495</v>
      </c>
      <c r="N115" s="15">
        <f>PartA!$O6*PartB!N$55*N31/PartB!$X115</f>
        <v>3.1979214771593751</v>
      </c>
      <c r="O115" s="15">
        <f>PartA!$O6*PartB!O$55*O31/PartB!$X115</f>
        <v>0.86340672149186459</v>
      </c>
      <c r="P115" s="15">
        <f>PartA!$O6*PartB!P$55*P31/PartB!$X115</f>
        <v>63.445589413761766</v>
      </c>
      <c r="Q115" s="15">
        <f>PartA!$O6*PartB!Q$55*Q31/PartB!$X115</f>
        <v>20.872540275374238</v>
      </c>
      <c r="R115" s="15">
        <f>PartA!$O6*PartB!R$55*R31/PartB!$X115</f>
        <v>14.570903733890207</v>
      </c>
      <c r="S115" s="15">
        <f>PartA!$O6*PartB!S$55*S31/PartB!$X115</f>
        <v>9.2986929053979832</v>
      </c>
      <c r="T115" s="15">
        <f>PartA!$O6*PartB!T$55*T31/PartB!$X115</f>
        <v>59.167583920265763</v>
      </c>
      <c r="U115" s="15">
        <f>PartA!$O6*PartB!U$55*U31/PartB!$X115</f>
        <v>13.086896099799548</v>
      </c>
      <c r="V115" s="15">
        <f>PartA!$O6*PartB!V$55*V31/PartB!$X115</f>
        <v>53.450964265574065</v>
      </c>
      <c r="W115" s="15">
        <f>PartA!$O6*PartB!W$55*W31/PartB!$X115</f>
        <v>26.264518980612802</v>
      </c>
      <c r="X115" s="15">
        <f t="shared" ref="X115:X134" si="48">SUMPRODUCT($C$55:$W$55,C31:W31)</f>
        <v>158242.38481331046</v>
      </c>
      <c r="Y115" s="18">
        <f t="shared" ref="Y115:Y135" si="49">SUM(C115:W115)</f>
        <v>2352.0000000000009</v>
      </c>
      <c r="Z115" s="18">
        <f>PartA!O6</f>
        <v>2352</v>
      </c>
    </row>
    <row r="116" spans="2:26">
      <c r="B116" s="23" t="s">
        <v>6</v>
      </c>
      <c r="C116" s="15">
        <f>PartA!$O7*PartB!C$55*C32/PartB!$X116</f>
        <v>462.28992230045105</v>
      </c>
      <c r="D116" s="15">
        <f>PartA!$O7*PartB!D$55*D32/PartB!$X116</f>
        <v>156.52396937458587</v>
      </c>
      <c r="E116" s="15">
        <f>PartA!$O7*PartB!E$55*E32/PartB!$X116</f>
        <v>2363.5771692710136</v>
      </c>
      <c r="F116" s="15">
        <f>PartA!$O7*PartB!F$55*F32/PartB!$X116</f>
        <v>544.13114035401736</v>
      </c>
      <c r="G116" s="15">
        <f>PartA!$O7*PartB!G$55*G32/PartB!$X116</f>
        <v>48.691432651830247</v>
      </c>
      <c r="H116" s="15">
        <f>PartA!$O7*PartB!H$55*H32/PartB!$X116</f>
        <v>67.828670802881874</v>
      </c>
      <c r="I116" s="15">
        <f>PartA!$O7*PartB!I$55*I32/PartB!$X116</f>
        <v>59.604446343711089</v>
      </c>
      <c r="J116" s="15">
        <f>PartA!$O7*PartB!J$55*J32/PartB!$X116</f>
        <v>13.166724641184567</v>
      </c>
      <c r="K116" s="15">
        <f>PartA!$O7*PartB!K$55*K32/PartB!$X116</f>
        <v>4.8674832255523679</v>
      </c>
      <c r="L116" s="15">
        <f>PartA!$O7*PartB!L$55*L32/PartB!$X116</f>
        <v>3.1181817139459596</v>
      </c>
      <c r="M116" s="15">
        <f>PartA!$O7*PartB!M$55*M32/PartB!$X116</f>
        <v>2.0073698106853692</v>
      </c>
      <c r="N116" s="15">
        <f>PartA!$O7*PartB!N$55*N32/PartB!$X116</f>
        <v>7.5460460074728326</v>
      </c>
      <c r="O116" s="15">
        <f>PartA!$O7*PartB!O$55*O32/PartB!$X116</f>
        <v>2.1253906627897501</v>
      </c>
      <c r="P116" s="15">
        <f>PartA!$O7*PartB!P$55*P32/PartB!$X116</f>
        <v>39.835325997544984</v>
      </c>
      <c r="Q116" s="15">
        <f>PartA!$O7*PartB!Q$55*Q32/PartB!$X116</f>
        <v>20.326366840271795</v>
      </c>
      <c r="R116" s="15">
        <f>PartA!$O7*PartB!R$55*R32/PartB!$X116</f>
        <v>24.831845023092143</v>
      </c>
      <c r="S116" s="15">
        <f>PartA!$O7*PartB!S$55*S32/PartB!$X116</f>
        <v>21.129204279174935</v>
      </c>
      <c r="T116" s="15">
        <f>PartA!$O7*PartB!T$55*T32/PartB!$X116</f>
        <v>129.6435172664786</v>
      </c>
      <c r="U116" s="15">
        <f>PartA!$O7*PartB!U$55*U32/PartB!$X116</f>
        <v>34.311981415790278</v>
      </c>
      <c r="V116" s="15">
        <f>PartA!$O7*PartB!V$55*V32/PartB!$X116</f>
        <v>96.784761298546911</v>
      </c>
      <c r="W116" s="15">
        <f>PartA!$O7*PartB!W$55*W32/PartB!$X116</f>
        <v>52.659050718978769</v>
      </c>
      <c r="X116" s="15">
        <f t="shared" si="48"/>
        <v>164034.05836935225</v>
      </c>
      <c r="Y116" s="18">
        <f t="shared" si="49"/>
        <v>4155.0000000000009</v>
      </c>
      <c r="Z116" s="18">
        <f>PartA!O7</f>
        <v>4155</v>
      </c>
    </row>
    <row r="117" spans="2:26">
      <c r="B117" s="23" t="s">
        <v>7</v>
      </c>
      <c r="C117" s="15">
        <f>PartA!$O8*PartB!C$55*C33/PartB!$X117</f>
        <v>504.58985786737912</v>
      </c>
      <c r="D117" s="15">
        <f>PartA!$O8*PartB!D$55*D33/PartB!$X117</f>
        <v>153.76144554456994</v>
      </c>
      <c r="E117" s="15">
        <f>PartA!$O8*PartB!E$55*E33/PartB!$X117</f>
        <v>464.37238162995601</v>
      </c>
      <c r="F117" s="15">
        <f>PartA!$O8*PartB!F$55*F33/PartB!$X117</f>
        <v>2250.6427688043768</v>
      </c>
      <c r="G117" s="15">
        <f>PartA!$O8*PartB!G$55*G33/PartB!$X117</f>
        <v>187.57673533641812</v>
      </c>
      <c r="H117" s="15">
        <f>PartA!$O8*PartB!H$55*H33/PartB!$X117</f>
        <v>277.63145248856</v>
      </c>
      <c r="I117" s="15">
        <f>PartA!$O8*PartB!I$55*I33/PartB!$X117</f>
        <v>103.68667478447908</v>
      </c>
      <c r="J117" s="15">
        <f>PartA!$O8*PartB!J$55*J33/PartB!$X117</f>
        <v>24.91058536564335</v>
      </c>
      <c r="K117" s="15">
        <f>PartA!$O8*PartB!K$55*K33/PartB!$X117</f>
        <v>6.8308228711856467</v>
      </c>
      <c r="L117" s="15">
        <f>PartA!$O8*PartB!L$55*L33/PartB!$X117</f>
        <v>4.7861691898802254</v>
      </c>
      <c r="M117" s="15">
        <f>PartA!$O8*PartB!M$55*M33/PartB!$X117</f>
        <v>2.8483596941650506</v>
      </c>
      <c r="N117" s="15">
        <f>PartA!$O8*PartB!N$55*N33/PartB!$X117</f>
        <v>16.47303174347266</v>
      </c>
      <c r="O117" s="15">
        <f>PartA!$O8*PartB!O$55*O33/PartB!$X117</f>
        <v>4.8181827795341601</v>
      </c>
      <c r="P117" s="15">
        <f>PartA!$O8*PartB!P$55*P33/PartB!$X117</f>
        <v>37.268822961964744</v>
      </c>
      <c r="Q117" s="15">
        <f>PartA!$O8*PartB!Q$55*Q33/PartB!$X117</f>
        <v>18.719646185725402</v>
      </c>
      <c r="R117" s="15">
        <f>PartA!$O8*PartB!R$55*R33/PartB!$X117</f>
        <v>19.198653024870463</v>
      </c>
      <c r="S117" s="15">
        <f>PartA!$O8*PartB!S$55*S33/PartB!$X117</f>
        <v>34.593817655678421</v>
      </c>
      <c r="T117" s="15">
        <f>PartA!$O8*PartB!T$55*T33/PartB!$X117</f>
        <v>117.92167785349918</v>
      </c>
      <c r="U117" s="15">
        <f>PartA!$O8*PartB!U$55*U33/PartB!$X117</f>
        <v>98.310339681241629</v>
      </c>
      <c r="V117" s="15">
        <f>PartA!$O8*PartB!V$55*V33/PartB!$X117</f>
        <v>372.8493610880339</v>
      </c>
      <c r="W117" s="15">
        <f>PartA!$O8*PartB!W$55*W33/PartB!$X117</f>
        <v>183.20921344936659</v>
      </c>
      <c r="X117" s="15">
        <f t="shared" si="48"/>
        <v>117791.03012647144</v>
      </c>
      <c r="Y117" s="18">
        <f t="shared" si="49"/>
        <v>4885.0000000000009</v>
      </c>
      <c r="Z117" s="18">
        <f>PartA!O8</f>
        <v>4885</v>
      </c>
    </row>
    <row r="118" spans="2:26">
      <c r="B118" s="23" t="s">
        <v>8</v>
      </c>
      <c r="C118" s="15">
        <f>PartA!$O9*PartB!C$55*C34/PartB!$X118</f>
        <v>129.08899995787476</v>
      </c>
      <c r="D118" s="15">
        <f>PartA!$O9*PartB!D$55*D34/PartB!$X118</f>
        <v>68.587105974085659</v>
      </c>
      <c r="E118" s="15">
        <f>PartA!$O9*PartB!E$55*E34/PartB!$X118</f>
        <v>105.60016072551515</v>
      </c>
      <c r="F118" s="15">
        <f>PartA!$O9*PartB!F$55*F34/PartB!$X118</f>
        <v>258.36324373945092</v>
      </c>
      <c r="G118" s="15">
        <f>PartA!$O9*PartB!G$55*G34/PartB!$X118</f>
        <v>708.74101900042911</v>
      </c>
      <c r="H118" s="15">
        <f>PartA!$O9*PartB!H$55*H34/PartB!$X118</f>
        <v>218.54255871871052</v>
      </c>
      <c r="I118" s="15">
        <f>PartA!$O9*PartB!I$55*I34/PartB!$X118</f>
        <v>134.43099566222494</v>
      </c>
      <c r="J118" s="15">
        <f>PartA!$O9*PartB!J$55*J34/PartB!$X118</f>
        <v>22.62555275593509</v>
      </c>
      <c r="K118" s="15">
        <f>PartA!$O9*PartB!K$55*K34/PartB!$X118</f>
        <v>8.9616738007779837</v>
      </c>
      <c r="L118" s="15">
        <f>PartA!$O9*PartB!L$55*L34/PartB!$X118</f>
        <v>6.5303655734670407</v>
      </c>
      <c r="M118" s="15">
        <f>PartA!$O9*PartB!M$55*M34/PartB!$X118</f>
        <v>6.8988837831801373</v>
      </c>
      <c r="N118" s="15">
        <f>PartA!$O9*PartB!N$55*N34/PartB!$X118</f>
        <v>45.924937892531425</v>
      </c>
      <c r="O118" s="15">
        <f>PartA!$O9*PartB!O$55*O34/PartB!$X118</f>
        <v>21.070659273400359</v>
      </c>
      <c r="P118" s="15">
        <f>PartA!$O9*PartB!P$55*P34/PartB!$X118</f>
        <v>29.336819937135974</v>
      </c>
      <c r="Q118" s="15">
        <f>PartA!$O9*PartB!Q$55*Q34/PartB!$X118</f>
        <v>13.098225768385285</v>
      </c>
      <c r="R118" s="15">
        <f>PartA!$O9*PartB!R$55*R34/PartB!$X118</f>
        <v>10.667691375571843</v>
      </c>
      <c r="S118" s="15">
        <f>PartA!$O9*PartB!S$55*S34/PartB!$X118</f>
        <v>27.231141711625732</v>
      </c>
      <c r="T118" s="15">
        <f>PartA!$O9*PartB!T$55*T34/PartB!$X118</f>
        <v>78.900532447539391</v>
      </c>
      <c r="U118" s="15">
        <f>PartA!$O9*PartB!U$55*U34/PartB!$X118</f>
        <v>44.220994600395748</v>
      </c>
      <c r="V118" s="15">
        <f>PartA!$O9*PartB!V$55*V34/PartB!$X118</f>
        <v>264.14553319730817</v>
      </c>
      <c r="W118" s="15">
        <f>PartA!$O9*PartB!W$55*W34/PartB!$X118</f>
        <v>237.53290410445464</v>
      </c>
      <c r="X118" s="15">
        <f t="shared" si="48"/>
        <v>74758.246376532392</v>
      </c>
      <c r="Y118" s="18">
        <f t="shared" si="49"/>
        <v>2440.4999999999995</v>
      </c>
      <c r="Z118" s="18">
        <f>PartA!O9</f>
        <v>2440.5</v>
      </c>
    </row>
    <row r="119" spans="2:26">
      <c r="B119" s="23" t="s">
        <v>9</v>
      </c>
      <c r="C119" s="15">
        <f>PartA!$O10*PartB!C$55*C35/PartB!$X119</f>
        <v>1719.0992143809681</v>
      </c>
      <c r="D119" s="15">
        <f>PartA!$O10*PartB!D$55*D35/PartB!$X119</f>
        <v>78.57803009208304</v>
      </c>
      <c r="E119" s="15">
        <f>PartA!$O10*PartB!E$55*E35/PartB!$X119</f>
        <v>197.76016699341127</v>
      </c>
      <c r="F119" s="15">
        <f>PartA!$O10*PartB!F$55*F35/PartB!$X119</f>
        <v>399.36294251519422</v>
      </c>
      <c r="G119" s="15">
        <f>PartA!$O10*PartB!G$55*G35/PartB!$X119</f>
        <v>223.67087777100653</v>
      </c>
      <c r="H119" s="15">
        <f>PartA!$O10*PartB!H$55*H35/PartB!$X119</f>
        <v>1891.7384264428583</v>
      </c>
      <c r="I119" s="15">
        <f>PartA!$O10*PartB!I$55*I35/PartB!$X119</f>
        <v>290.91390904611882</v>
      </c>
      <c r="J119" s="15">
        <f>PartA!$O10*PartB!J$55*J35/PartB!$X119</f>
        <v>65.28343620094482</v>
      </c>
      <c r="K119" s="15">
        <f>PartA!$O10*PartB!K$55*K35/PartB!$X119</f>
        <v>25.857881402402391</v>
      </c>
      <c r="L119" s="15">
        <f>PartA!$O10*PartB!L$55*L35/PartB!$X119</f>
        <v>18.480262417859958</v>
      </c>
      <c r="M119" s="15">
        <f>PartA!$O10*PartB!M$55*M35/PartB!$X119</f>
        <v>16.795634775111189</v>
      </c>
      <c r="N119" s="15">
        <f>PartA!$O10*PartB!N$55*N35/PartB!$X119</f>
        <v>116.92159271840902</v>
      </c>
      <c r="O119" s="15">
        <f>PartA!$O10*PartB!O$55*O35/PartB!$X119</f>
        <v>38.758068043955411</v>
      </c>
      <c r="P119" s="15">
        <f>PartA!$O10*PartB!P$55*P35/PartB!$X119</f>
        <v>41.265913423864816</v>
      </c>
      <c r="Q119" s="15">
        <f>PartA!$O10*PartB!Q$55*Q35/PartB!$X119</f>
        <v>28.345070577501517</v>
      </c>
      <c r="R119" s="15">
        <f>PartA!$O10*PartB!R$55*R35/PartB!$X119</f>
        <v>17.313974634035358</v>
      </c>
      <c r="S119" s="15">
        <f>PartA!$O10*PartB!S$55*S35/PartB!$X119</f>
        <v>33.147703677284845</v>
      </c>
      <c r="T119" s="15">
        <f>PartA!$O10*PartB!T$55*T35/PartB!$X119</f>
        <v>120.52505253269467</v>
      </c>
      <c r="U119" s="15">
        <f>PartA!$O10*PartB!U$55*U35/PartB!$X119</f>
        <v>62.202370216247566</v>
      </c>
      <c r="V119" s="15">
        <f>PartA!$O10*PartB!V$55*V35/PartB!$X119</f>
        <v>254.05387513648733</v>
      </c>
      <c r="W119" s="15">
        <f>PartA!$O10*PartB!W$55*W35/PartB!$X119</f>
        <v>190.92559700155883</v>
      </c>
      <c r="X119" s="15">
        <f t="shared" si="48"/>
        <v>82538.821581803408</v>
      </c>
      <c r="Y119" s="18">
        <f t="shared" si="49"/>
        <v>5830.9999999999973</v>
      </c>
      <c r="Z119" s="18">
        <f>PartA!O10</f>
        <v>5831</v>
      </c>
    </row>
    <row r="120" spans="2:26">
      <c r="B120" s="23" t="s">
        <v>10</v>
      </c>
      <c r="C120" s="15">
        <f>PartA!$O11*PartB!C$55*C36/PartB!$X120</f>
        <v>369.86386167090029</v>
      </c>
      <c r="D120" s="15">
        <f>PartA!$O11*PartB!D$55*D36/PartB!$X120</f>
        <v>22.98338537183011</v>
      </c>
      <c r="E120" s="15">
        <f>PartA!$O11*PartB!E$55*E36/PartB!$X120</f>
        <v>40.045234325995246</v>
      </c>
      <c r="F120" s="15">
        <f>PartA!$O11*PartB!F$55*F36/PartB!$X120</f>
        <v>48.521144143267456</v>
      </c>
      <c r="G120" s="15">
        <f>PartA!$O11*PartB!G$55*G36/PartB!$X120</f>
        <v>32.351425785858993</v>
      </c>
      <c r="H120" s="15">
        <f>PartA!$O11*PartB!H$55*H36/PartB!$X120</f>
        <v>47.883194655750422</v>
      </c>
      <c r="I120" s="15">
        <f>PartA!$O11*PartB!I$55*I36/PartB!$X120</f>
        <v>631.16037941795139</v>
      </c>
      <c r="J120" s="15">
        <f>PartA!$O11*PartB!J$55*J36/PartB!$X120</f>
        <v>62.792624344367859</v>
      </c>
      <c r="K120" s="15">
        <f>PartA!$O11*PartB!K$55*K36/PartB!$X120</f>
        <v>13.090160365402319</v>
      </c>
      <c r="L120" s="15">
        <f>PartA!$O11*PartB!L$55*L36/PartB!$X120</f>
        <v>15.40881608757288</v>
      </c>
      <c r="M120" s="15">
        <f>PartA!$O11*PartB!M$55*M36/PartB!$X120</f>
        <v>15.115618533715477</v>
      </c>
      <c r="N120" s="15">
        <f>PartA!$O11*PartB!N$55*N36/PartB!$X120</f>
        <v>42.616644033274262</v>
      </c>
      <c r="O120" s="15">
        <f>PartA!$O11*PartB!O$55*O36/PartB!$X120</f>
        <v>4.8012968496644408</v>
      </c>
      <c r="P120" s="15">
        <f>PartA!$O11*PartB!P$55*P36/PartB!$X120</f>
        <v>9.6416505865018589</v>
      </c>
      <c r="Q120" s="15">
        <f>PartA!$O11*PartB!Q$55*Q36/PartB!$X120</f>
        <v>6.4571679769229329</v>
      </c>
      <c r="R120" s="15">
        <f>PartA!$O11*PartB!R$55*R36/PartB!$X120</f>
        <v>4.6746331301212516</v>
      </c>
      <c r="S120" s="15">
        <f>PartA!$O11*PartB!S$55*S36/PartB!$X120</f>
        <v>7.7563303321652048</v>
      </c>
      <c r="T120" s="15">
        <f>PartA!$O11*PartB!T$55*T36/PartB!$X120</f>
        <v>34.574588819476716</v>
      </c>
      <c r="U120" s="15">
        <f>PartA!$O11*PartB!U$55*U36/PartB!$X120</f>
        <v>10.900040787606546</v>
      </c>
      <c r="V120" s="15">
        <f>PartA!$O11*PartB!V$55*V36/PartB!$X120</f>
        <v>38.583276586760981</v>
      </c>
      <c r="W120" s="15">
        <f>PartA!$O11*PartB!W$55*W36/PartB!$X120</f>
        <v>25.27852619489337</v>
      </c>
      <c r="X120" s="15">
        <f t="shared" si="48"/>
        <v>103772.76903774132</v>
      </c>
      <c r="Y120" s="18">
        <f t="shared" si="49"/>
        <v>1484.4999999999998</v>
      </c>
      <c r="Z120" s="18">
        <f>PartA!O11</f>
        <v>1484.5</v>
      </c>
    </row>
    <row r="121" spans="2:26">
      <c r="B121" s="23" t="s">
        <v>11</v>
      </c>
      <c r="C121" s="15">
        <f>PartA!$O12*PartB!C$55*C37/PartB!$X121</f>
        <v>64.591172911594271</v>
      </c>
      <c r="D121" s="15">
        <f>PartA!$O12*PartB!D$55*D37/PartB!$X121</f>
        <v>4.037453068561156</v>
      </c>
      <c r="E121" s="15">
        <f>PartA!$O12*PartB!E$55*E37/PartB!$X121</f>
        <v>7.6209029941101898</v>
      </c>
      <c r="F121" s="15">
        <f>PartA!$O12*PartB!F$55*F37/PartB!$X121</f>
        <v>9.2339310507927479</v>
      </c>
      <c r="G121" s="15">
        <f>PartA!$O12*PartB!G$55*G37/PartB!$X121</f>
        <v>4.8022373646246868</v>
      </c>
      <c r="H121" s="15">
        <f>PartA!$O12*PartB!H$55*H37/PartB!$X121</f>
        <v>7.1077691609484734</v>
      </c>
      <c r="I121" s="15">
        <f>PartA!$O12*PartB!I$55*I37/PartB!$X121</f>
        <v>24.022893641291965</v>
      </c>
      <c r="J121" s="15">
        <f>PartA!$O12*PartB!J$55*J37/PartB!$X121</f>
        <v>45.283827150443479</v>
      </c>
      <c r="K121" s="15">
        <f>PartA!$O12*PartB!K$55*K37/PartB!$X121</f>
        <v>7.4734617490290658</v>
      </c>
      <c r="L121" s="15">
        <f>PartA!$O12*PartB!L$55*L37/PartB!$X121</f>
        <v>6.2837382329153071</v>
      </c>
      <c r="M121" s="15">
        <f>PartA!$O12*PartB!M$55*M37/PartB!$X121</f>
        <v>3.8834282542820837</v>
      </c>
      <c r="N121" s="15">
        <f>PartA!$O12*PartB!N$55*N37/PartB!$X121</f>
        <v>5.7447683484625403</v>
      </c>
      <c r="O121" s="15">
        <f>PartA!$O12*PartB!O$55*O37/PartB!$X121</f>
        <v>1.1860816348025904</v>
      </c>
      <c r="P121" s="15">
        <f>PartA!$O12*PartB!P$55*P37/PartB!$X121</f>
        <v>2.06423674856687</v>
      </c>
      <c r="Q121" s="15">
        <f>PartA!$O12*PartB!Q$55*Q37/PartB!$X121</f>
        <v>1.3926928337414741</v>
      </c>
      <c r="R121" s="15">
        <f>PartA!$O12*PartB!R$55*R37/PartB!$X121</f>
        <v>0.88961710968393382</v>
      </c>
      <c r="S121" s="15">
        <f>PartA!$O12*PartB!S$55*S37/PartB!$X121</f>
        <v>1.7031770556067118</v>
      </c>
      <c r="T121" s="15">
        <f>PartA!$O12*PartB!T$55*T37/PartB!$X121</f>
        <v>6.9668458593759874</v>
      </c>
      <c r="U121" s="15">
        <f>PartA!$O12*PartB!U$55*U37/PartB!$X121</f>
        <v>2.3509391031241855</v>
      </c>
      <c r="V121" s="15">
        <f>PartA!$O12*PartB!V$55*V37/PartB!$X121</f>
        <v>7.342681670157031</v>
      </c>
      <c r="W121" s="15">
        <f>PartA!$O12*PartB!W$55*W37/PartB!$X121</f>
        <v>5.5181440578852712</v>
      </c>
      <c r="X121" s="15">
        <f t="shared" si="48"/>
        <v>53751.535461458036</v>
      </c>
      <c r="Y121" s="18">
        <f t="shared" si="49"/>
        <v>219.5</v>
      </c>
      <c r="Z121" s="18">
        <f>PartA!O12</f>
        <v>219.5</v>
      </c>
    </row>
    <row r="122" spans="2:26">
      <c r="B122" s="23" t="s">
        <v>12</v>
      </c>
      <c r="C122" s="15">
        <f>PartA!$O13*PartB!C$55*C38/PartB!$X122</f>
        <v>746.46580423786236</v>
      </c>
      <c r="D122" s="15">
        <f>PartA!$O13*PartB!D$55*D38/PartB!$X122</f>
        <v>82.140946924804638</v>
      </c>
      <c r="E122" s="15">
        <f>PartA!$O13*PartB!E$55*E38/PartB!$X122</f>
        <v>95.412502383702488</v>
      </c>
      <c r="F122" s="15">
        <f>PartA!$O13*PartB!F$55*F38/PartB!$X122</f>
        <v>86.705519254963576</v>
      </c>
      <c r="G122" s="15">
        <f>PartA!$O13*PartB!G$55*G38/PartB!$X122</f>
        <v>60.123253681810752</v>
      </c>
      <c r="H122" s="15">
        <f>PartA!$O13*PartB!H$55*H38/PartB!$X122</f>
        <v>102.678632077296</v>
      </c>
      <c r="I122" s="15">
        <f>PartA!$O13*PartB!I$55*I38/PartB!$X122</f>
        <v>255.64841053572542</v>
      </c>
      <c r="J122" s="15">
        <f>PartA!$O13*PartB!J$55*J38/PartB!$X122</f>
        <v>165.35935704796873</v>
      </c>
      <c r="K122" s="15">
        <f>PartA!$O13*PartB!K$55*K38/PartB!$X122</f>
        <v>748.53249017323481</v>
      </c>
      <c r="L122" s="15">
        <f>PartA!$O13*PartB!L$55*L38/PartB!$X122</f>
        <v>110.13997493813207</v>
      </c>
      <c r="M122" s="15">
        <f>PartA!$O13*PartB!M$55*M38/PartB!$X122</f>
        <v>54.022120746202759</v>
      </c>
      <c r="N122" s="15">
        <f>PartA!$O13*PartB!N$55*N38/PartB!$X122</f>
        <v>101.53918983989176</v>
      </c>
      <c r="O122" s="15">
        <f>PartA!$O13*PartB!O$55*O38/PartB!$X122</f>
        <v>29.699109644966995</v>
      </c>
      <c r="P122" s="15">
        <f>PartA!$O13*PartB!P$55*P38/PartB!$X122</f>
        <v>29.864083268988189</v>
      </c>
      <c r="Q122" s="15">
        <f>PartA!$O13*PartB!Q$55*Q38/PartB!$X122</f>
        <v>18.461958793139811</v>
      </c>
      <c r="R122" s="15">
        <f>PartA!$O13*PartB!R$55*R38/PartB!$X122</f>
        <v>8.9102926163895031</v>
      </c>
      <c r="S122" s="15">
        <f>PartA!$O13*PartB!S$55*S38/PartB!$X122</f>
        <v>15.992630893301051</v>
      </c>
      <c r="T122" s="15">
        <f>PartA!$O13*PartB!T$55*T38/PartB!$X122</f>
        <v>52.334286187214111</v>
      </c>
      <c r="U122" s="15">
        <f>PartA!$O13*PartB!U$55*U38/PartB!$X122</f>
        <v>22.507883741550174</v>
      </c>
      <c r="V122" s="15">
        <f>PartA!$O13*PartB!V$55*V38/PartB!$X122</f>
        <v>68.946911497699674</v>
      </c>
      <c r="W122" s="15">
        <f>PartA!$O13*PartB!W$55*W38/PartB!$X122</f>
        <v>42.514641515154786</v>
      </c>
      <c r="X122" s="15">
        <f t="shared" si="48"/>
        <v>28341.699107657147</v>
      </c>
      <c r="Y122" s="18">
        <f t="shared" si="49"/>
        <v>2897.9999999999991</v>
      </c>
      <c r="Z122" s="18">
        <f>PartA!O13</f>
        <v>2898</v>
      </c>
    </row>
    <row r="123" spans="2:26">
      <c r="B123" s="23" t="s">
        <v>13</v>
      </c>
      <c r="C123" s="15">
        <f>PartA!$O14*PartB!C$55*C39/PartB!$X123</f>
        <v>592.45494759717872</v>
      </c>
      <c r="D123" s="15">
        <f>PartA!$O14*PartB!D$55*D39/PartB!$X123</f>
        <v>67.701070291714146</v>
      </c>
      <c r="E123" s="15">
        <f>PartA!$O14*PartB!E$55*E39/PartB!$X123</f>
        <v>98.445088057096626</v>
      </c>
      <c r="F123" s="15">
        <f>PartA!$O14*PartB!F$55*F39/PartB!$X123</f>
        <v>89.461362660467998</v>
      </c>
      <c r="G123" s="15">
        <f>PartA!$O14*PartB!G$55*G39/PartB!$X123</f>
        <v>66.07193733968937</v>
      </c>
      <c r="H123" s="15">
        <f>PartA!$O14*PartB!H$55*H39/PartB!$X123</f>
        <v>105.94216401306987</v>
      </c>
      <c r="I123" s="15">
        <f>PartA!$O14*PartB!I$55*I39/PartB!$X123</f>
        <v>358.06415213893536</v>
      </c>
      <c r="J123" s="15">
        <f>PartA!$O14*PartB!J$55*J39/PartB!$X123</f>
        <v>253.11035719213666</v>
      </c>
      <c r="K123" s="15">
        <f>PartA!$O14*PartB!K$55*K39/PartB!$X123</f>
        <v>155.94999913552954</v>
      </c>
      <c r="L123" s="15">
        <f>PartA!$O14*PartB!L$55*L39/PartB!$X123</f>
        <v>899.13487474874944</v>
      </c>
      <c r="M123" s="15">
        <f>PartA!$O14*PartB!M$55*M39/PartB!$X123</f>
        <v>128.62882345343726</v>
      </c>
      <c r="N123" s="15">
        <f>PartA!$O14*PartB!N$55*N39/PartB!$X123</f>
        <v>201.4740496286814</v>
      </c>
      <c r="O123" s="15">
        <f>PartA!$O14*PartB!O$55*O39/PartB!$X123</f>
        <v>62.857568195796397</v>
      </c>
      <c r="P123" s="15">
        <f>PartA!$O14*PartB!P$55*P39/PartB!$X123</f>
        <v>41.023599805876849</v>
      </c>
      <c r="Q123" s="15">
        <f>PartA!$O14*PartB!Q$55*Q39/PartB!$X123</f>
        <v>29.305773331434619</v>
      </c>
      <c r="R123" s="15">
        <f>PartA!$O14*PartB!R$55*R39/PartB!$X123</f>
        <v>13.92284380503312</v>
      </c>
      <c r="S123" s="15">
        <f>PartA!$O14*PartB!S$55*S39/PartB!$X123</f>
        <v>22.847455086720224</v>
      </c>
      <c r="T123" s="15">
        <f>PartA!$O14*PartB!T$55*T39/PartB!$X123</f>
        <v>72.689179541743542</v>
      </c>
      <c r="U123" s="15">
        <f>PartA!$O14*PartB!U$55*U39/PartB!$X123</f>
        <v>30.918558817755411</v>
      </c>
      <c r="V123" s="15">
        <f>PartA!$O14*PartB!V$55*V39/PartB!$X123</f>
        <v>87.554850832182481</v>
      </c>
      <c r="W123" s="15">
        <f>PartA!$O14*PartB!W$55*W39/PartB!$X123</f>
        <v>56.941344326771315</v>
      </c>
      <c r="X123" s="15">
        <f t="shared" si="48"/>
        <v>28213.330105415367</v>
      </c>
      <c r="Y123" s="18">
        <f t="shared" si="49"/>
        <v>3434.5000000000009</v>
      </c>
      <c r="Z123" s="18">
        <f>PartA!O14</f>
        <v>3434.5</v>
      </c>
    </row>
    <row r="124" spans="2:26">
      <c r="B124" s="23" t="s">
        <v>14</v>
      </c>
      <c r="C124" s="15">
        <f>PartA!$O15*PartB!C$55*C40/PartB!$X124</f>
        <v>473.1956086456043</v>
      </c>
      <c r="D124" s="15">
        <f>PartA!$O15*PartB!D$55*D40/PartB!$X124</f>
        <v>64.086584096199161</v>
      </c>
      <c r="E124" s="15">
        <f>PartA!$O15*PartB!E$55*E40/PartB!$X124</f>
        <v>64.515608538669937</v>
      </c>
      <c r="F124" s="15">
        <f>PartA!$O15*PartB!F$55*F40/PartB!$X124</f>
        <v>58.628158770006564</v>
      </c>
      <c r="G124" s="15">
        <f>PartA!$O15*PartB!G$55*G40/PartB!$X124</f>
        <v>50.817348378096383</v>
      </c>
      <c r="H124" s="15">
        <f>PartA!$O15*PartB!H$55*H40/PartB!$X124</f>
        <v>98.357450139381896</v>
      </c>
      <c r="I124" s="15">
        <f>PartA!$O15*PartB!I$55*I40/PartB!$X124</f>
        <v>457.579122511121</v>
      </c>
      <c r="J124" s="15">
        <f>PartA!$O15*PartB!J$55*J40/PartB!$X124</f>
        <v>139.76495848272555</v>
      </c>
      <c r="K124" s="15">
        <f>PartA!$O15*PartB!K$55*K40/PartB!$X124</f>
        <v>79.08428518932007</v>
      </c>
      <c r="L124" s="15">
        <f>PartA!$O15*PartB!L$55*L40/PartB!$X124</f>
        <v>132.98922591835577</v>
      </c>
      <c r="M124" s="15">
        <f>PartA!$O15*PartB!M$55*M40/PartB!$X124</f>
        <v>438.34129583664696</v>
      </c>
      <c r="N124" s="15">
        <f>PartA!$O15*PartB!N$55*N40/PartB!$X124</f>
        <v>286.07635527241928</v>
      </c>
      <c r="O124" s="15">
        <f>PartA!$O15*PartB!O$55*O40/PartB!$X124</f>
        <v>47.415394306673029</v>
      </c>
      <c r="P124" s="15">
        <f>PartA!$O15*PartB!P$55*P40/PartB!$X124</f>
        <v>33.00838542767363</v>
      </c>
      <c r="Q124" s="15">
        <f>PartA!$O15*PartB!Q$55*Q40/PartB!$X124</f>
        <v>22.53970070858589</v>
      </c>
      <c r="R124" s="15">
        <f>PartA!$O15*PartB!R$55*R40/PartB!$X124</f>
        <v>11.296730041445624</v>
      </c>
      <c r="S124" s="15">
        <f>PartA!$O15*PartB!S$55*S40/PartB!$X124</f>
        <v>18.924197613182031</v>
      </c>
      <c r="T124" s="15">
        <f>PartA!$O15*PartB!T$55*T40/PartB!$X124</f>
        <v>58.978614550024801</v>
      </c>
      <c r="U124" s="15">
        <f>PartA!$O15*PartB!U$55*U40/PartB!$X124</f>
        <v>23.414280586933312</v>
      </c>
      <c r="V124" s="15">
        <f>PartA!$O15*PartB!V$55*V40/PartB!$X124</f>
        <v>81.585386838858213</v>
      </c>
      <c r="W124" s="15">
        <f>PartA!$O15*PartB!W$55*W40/PartB!$X124</f>
        <v>53.901308148076389</v>
      </c>
      <c r="X124" s="15">
        <f t="shared" si="48"/>
        <v>31177.132231252257</v>
      </c>
      <c r="Y124" s="18">
        <f t="shared" si="49"/>
        <v>2694.4999999999991</v>
      </c>
      <c r="Z124" s="18">
        <f>PartA!O15</f>
        <v>2694.5</v>
      </c>
    </row>
    <row r="125" spans="2:26">
      <c r="B125" s="23" t="s">
        <v>15</v>
      </c>
      <c r="C125" s="15">
        <f>PartA!$O16*PartB!C$55*C41/PartB!$X125</f>
        <v>1014.5327515428111</v>
      </c>
      <c r="D125" s="15">
        <f>PartA!$O16*PartB!D$55*D41/PartB!$X125</f>
        <v>68.700910693352739</v>
      </c>
      <c r="E125" s="15">
        <f>PartA!$O16*PartB!E$55*E41/PartB!$X125</f>
        <v>89.909073169760958</v>
      </c>
      <c r="F125" s="15">
        <f>PartA!$O16*PartB!F$55*F41/PartB!$X125</f>
        <v>113.12904755089065</v>
      </c>
      <c r="G125" s="15">
        <f>PartA!$O16*PartB!G$55*G41/PartB!$X125</f>
        <v>201.14315388008032</v>
      </c>
      <c r="H125" s="15">
        <f>PartA!$O16*PartB!H$55*H41/PartB!$X125</f>
        <v>297.71104540070627</v>
      </c>
      <c r="I125" s="15">
        <f>PartA!$O16*PartB!I$55*I41/PartB!$X125</f>
        <v>457.82378141242503</v>
      </c>
      <c r="J125" s="15">
        <f>PartA!$O16*PartB!J$55*J41/PartB!$X125</f>
        <v>102.73936273145036</v>
      </c>
      <c r="K125" s="15">
        <f>PartA!$O16*PartB!K$55*K41/PartB!$X125</f>
        <v>61.040496903940436</v>
      </c>
      <c r="L125" s="15">
        <f>PartA!$O16*PartB!L$55*L41/PartB!$X125</f>
        <v>85.538785334045627</v>
      </c>
      <c r="M125" s="15">
        <f>PartA!$O16*PartB!M$55*M41/PartB!$X125</f>
        <v>117.4756255274808</v>
      </c>
      <c r="N125" s="15">
        <f>PartA!$O16*PartB!N$55*N41/PartB!$X125</f>
        <v>1766.443771881482</v>
      </c>
      <c r="O125" s="15">
        <f>PartA!$O16*PartB!O$55*O41/PartB!$X125</f>
        <v>100.46275712704768</v>
      </c>
      <c r="P125" s="15">
        <f>PartA!$O16*PartB!P$55*P41/PartB!$X125</f>
        <v>56.199764398011844</v>
      </c>
      <c r="Q125" s="15">
        <f>PartA!$O16*PartB!Q$55*Q41/PartB!$X125</f>
        <v>37.916682371539935</v>
      </c>
      <c r="R125" s="15">
        <f>PartA!$O16*PartB!R$55*R41/PartB!$X125</f>
        <v>18.165166375679071</v>
      </c>
      <c r="S125" s="15">
        <f>PartA!$O16*PartB!S$55*S41/PartB!$X125</f>
        <v>30.140339792794069</v>
      </c>
      <c r="T125" s="15">
        <f>PartA!$O16*PartB!T$55*T41/PartB!$X125</f>
        <v>94.83773994577524</v>
      </c>
      <c r="U125" s="15">
        <f>PartA!$O16*PartB!U$55*U41/PartB!$X125</f>
        <v>39.53272459476694</v>
      </c>
      <c r="V125" s="15">
        <f>PartA!$O16*PartB!V$55*V41/PartB!$X125</f>
        <v>129.9400551459504</v>
      </c>
      <c r="W125" s="15">
        <f>PartA!$O16*PartB!W$55*W41/PartB!$X125</f>
        <v>75.116964220006764</v>
      </c>
      <c r="X125" s="15">
        <f t="shared" si="48"/>
        <v>44599.673374397666</v>
      </c>
      <c r="Y125" s="18">
        <f t="shared" si="49"/>
        <v>4958.4999999999982</v>
      </c>
      <c r="Z125" s="18">
        <f>PartA!O16</f>
        <v>4958.5</v>
      </c>
    </row>
    <row r="126" spans="2:26">
      <c r="B126" s="23" t="s">
        <v>16</v>
      </c>
      <c r="C126" s="15">
        <f>PartA!$O17*PartB!C$55*C42/PartB!$X126</f>
        <v>711.23345061570899</v>
      </c>
      <c r="D126" s="15">
        <f>PartA!$O17*PartB!D$55*D42/PartB!$X126</f>
        <v>77.80088531243392</v>
      </c>
      <c r="E126" s="15">
        <f>PartA!$O17*PartB!E$55*E42/PartB!$X126</f>
        <v>111.88817065818462</v>
      </c>
      <c r="F126" s="15">
        <f>PartA!$O17*PartB!F$55*F42/PartB!$X126</f>
        <v>152.51652078663491</v>
      </c>
      <c r="G126" s="15">
        <f>PartA!$O17*PartB!G$55*G42/PartB!$X126</f>
        <v>345.74682373199914</v>
      </c>
      <c r="H126" s="15">
        <f>PartA!$O17*PartB!H$55*H42/PartB!$X126</f>
        <v>361.22700972495852</v>
      </c>
      <c r="I126" s="15">
        <f>PartA!$O17*PartB!I$55*I42/PartB!$X126</f>
        <v>238.0711835886629</v>
      </c>
      <c r="J126" s="15">
        <f>PartA!$O17*PartB!J$55*J42/PartB!$X126</f>
        <v>83.105712410005239</v>
      </c>
      <c r="K126" s="15">
        <f>PartA!$O17*PartB!K$55*K42/PartB!$X126</f>
        <v>74.063346017472583</v>
      </c>
      <c r="L126" s="15">
        <f>PartA!$O17*PartB!L$55*L42/PartB!$X126</f>
        <v>110.70750691656764</v>
      </c>
      <c r="M126" s="15">
        <f>PartA!$O17*PartB!M$55*M42/PartB!$X126</f>
        <v>80.771974802128483</v>
      </c>
      <c r="N126" s="15">
        <f>PartA!$O17*PartB!N$55*N42/PartB!$X126</f>
        <v>416.75481421332796</v>
      </c>
      <c r="O126" s="15">
        <f>PartA!$O17*PartB!O$55*O42/PartB!$X126</f>
        <v>928.73336731456959</v>
      </c>
      <c r="P126" s="15">
        <f>PartA!$O17*PartB!P$55*P42/PartB!$X126</f>
        <v>52.531443393757066</v>
      </c>
      <c r="Q126" s="15">
        <f>PartA!$O17*PartB!Q$55*Q42/PartB!$X126</f>
        <v>32.474907551801707</v>
      </c>
      <c r="R126" s="15">
        <f>PartA!$O17*PartB!R$55*R42/PartB!$X126</f>
        <v>15.673360135776747</v>
      </c>
      <c r="S126" s="15">
        <f>PartA!$O17*PartB!S$55*S42/PartB!$X126</f>
        <v>28.131316703134754</v>
      </c>
      <c r="T126" s="15">
        <f>PartA!$O17*PartB!T$55*T42/PartB!$X126</f>
        <v>81.828375358203019</v>
      </c>
      <c r="U126" s="15">
        <f>PartA!$O17*PartB!U$55*U42/PartB!$X126</f>
        <v>39.591760109720845</v>
      </c>
      <c r="V126" s="15">
        <f>PartA!$O17*PartB!V$55*V42/PartB!$X126</f>
        <v>129.36407464063436</v>
      </c>
      <c r="W126" s="15">
        <f>PartA!$O17*PartB!W$55*W42/PartB!$X126</f>
        <v>74.783996014316472</v>
      </c>
      <c r="X126" s="15">
        <f t="shared" si="48"/>
        <v>23056.394324438479</v>
      </c>
      <c r="Y126" s="18">
        <f t="shared" si="49"/>
        <v>4147</v>
      </c>
      <c r="Z126" s="18">
        <f>PartA!O17</f>
        <v>4147</v>
      </c>
    </row>
    <row r="127" spans="2:26">
      <c r="B127" s="23" t="s">
        <v>17</v>
      </c>
      <c r="C127" s="15">
        <f>PartA!$O18*PartB!C$55*C43/PartB!$X127</f>
        <v>991.81935844725149</v>
      </c>
      <c r="D127" s="15">
        <f>PartA!$O18*PartB!D$55*D43/PartB!$X127</f>
        <v>829.6585180338509</v>
      </c>
      <c r="E127" s="15">
        <f>PartA!$O18*PartB!E$55*E43/PartB!$X127</f>
        <v>477.26435749929647</v>
      </c>
      <c r="F127" s="15">
        <f>PartA!$O18*PartB!F$55*F43/PartB!$X127</f>
        <v>281.91216442569123</v>
      </c>
      <c r="G127" s="15">
        <f>PartA!$O18*PartB!G$55*G43/PartB!$X127</f>
        <v>130.12938148172566</v>
      </c>
      <c r="H127" s="15">
        <f>PartA!$O18*PartB!H$55*H43/PartB!$X127</f>
        <v>128.40259437438226</v>
      </c>
      <c r="I127" s="15">
        <f>PartA!$O18*PartB!I$55*I43/PartB!$X127</f>
        <v>146.68391836439747</v>
      </c>
      <c r="J127" s="15">
        <f>PartA!$O18*PartB!J$55*J43/PartB!$X127</f>
        <v>44.311425198662278</v>
      </c>
      <c r="K127" s="15">
        <f>PartA!$O18*PartB!K$55*K43/PartB!$X127</f>
        <v>22.816498908560924</v>
      </c>
      <c r="L127" s="15">
        <f>PartA!$O18*PartB!L$55*L43/PartB!$X127</f>
        <v>22.135695923021522</v>
      </c>
      <c r="M127" s="15">
        <f>PartA!$O18*PartB!M$55*M43/PartB!$X127</f>
        <v>17.226836595467795</v>
      </c>
      <c r="N127" s="15">
        <f>PartA!$O18*PartB!N$55*N43/PartB!$X127</f>
        <v>71.424950036525942</v>
      </c>
      <c r="O127" s="15">
        <f>PartA!$O18*PartB!O$55*O43/PartB!$X127</f>
        <v>16.093824156123468</v>
      </c>
      <c r="P127" s="15">
        <f>PartA!$O18*PartB!P$55*P43/PartB!$X127</f>
        <v>861.82842662486303</v>
      </c>
      <c r="Q127" s="15">
        <f>PartA!$O18*PartB!Q$55*Q43/PartB!$X127</f>
        <v>96.196719086577716</v>
      </c>
      <c r="R127" s="15">
        <f>PartA!$O18*PartB!R$55*R43/PartB!$X127</f>
        <v>31.338501220068661</v>
      </c>
      <c r="S127" s="15">
        <f>PartA!$O18*PartB!S$55*S43/PartB!$X127</f>
        <v>44.9983051591323</v>
      </c>
      <c r="T127" s="15">
        <f>PartA!$O18*PartB!T$55*T43/PartB!$X127</f>
        <v>141.79866152586831</v>
      </c>
      <c r="U127" s="15">
        <f>PartA!$O18*PartB!U$55*U43/PartB!$X127</f>
        <v>48.715543660548974</v>
      </c>
      <c r="V127" s="15">
        <f>PartA!$O18*PartB!V$55*V43/PartB!$X127</f>
        <v>146.5741763715732</v>
      </c>
      <c r="W127" s="15">
        <f>PartA!$O18*PartB!W$55*W43/PartB!$X127</f>
        <v>104.67014290641031</v>
      </c>
      <c r="X127" s="15">
        <f t="shared" si="48"/>
        <v>48549.580936234219</v>
      </c>
      <c r="Y127" s="18">
        <f t="shared" si="49"/>
        <v>4656</v>
      </c>
      <c r="Z127" s="18">
        <f>PartA!O18</f>
        <v>4656</v>
      </c>
    </row>
    <row r="128" spans="2:26">
      <c r="B128" s="23" t="s">
        <v>18</v>
      </c>
      <c r="C128" s="15">
        <f>PartA!$O19*PartB!C$55*C44/PartB!$X128</f>
        <v>510.07054939385665</v>
      </c>
      <c r="D128" s="15">
        <f>PartA!$O19*PartB!D$55*D44/PartB!$X128</f>
        <v>394.74680010283396</v>
      </c>
      <c r="E128" s="15">
        <f>PartA!$O19*PartB!E$55*E44/PartB!$X128</f>
        <v>223.5315447437159</v>
      </c>
      <c r="F128" s="15">
        <f>PartA!$O19*PartB!F$55*F44/PartB!$X128</f>
        <v>153.4781938938647</v>
      </c>
      <c r="G128" s="15">
        <f>PartA!$O19*PartB!G$55*G44/PartB!$X128</f>
        <v>61.398862131250787</v>
      </c>
      <c r="H128" s="15">
        <f>PartA!$O19*PartB!H$55*H44/PartB!$X128</f>
        <v>80.184855817281473</v>
      </c>
      <c r="I128" s="15">
        <f>PartA!$O19*PartB!I$55*I44/PartB!$X128</f>
        <v>93.949925689070128</v>
      </c>
      <c r="J128" s="15">
        <f>PartA!$O19*PartB!J$55*J44/PartB!$X128</f>
        <v>27.671600078836665</v>
      </c>
      <c r="K128" s="15">
        <f>PartA!$O19*PartB!K$55*K44/PartB!$X128</f>
        <v>13.152413439467423</v>
      </c>
      <c r="L128" s="15">
        <f>PartA!$O19*PartB!L$55*L44/PartB!$X128</f>
        <v>14.744853359810628</v>
      </c>
      <c r="M128" s="15">
        <f>PartA!$O19*PartB!M$55*M44/PartB!$X128</f>
        <v>10.968752968255844</v>
      </c>
      <c r="N128" s="15">
        <f>PartA!$O19*PartB!N$55*N44/PartB!$X128</f>
        <v>44.933850808986172</v>
      </c>
      <c r="O128" s="15">
        <f>PartA!$O19*PartB!O$55*O44/PartB!$X128</f>
        <v>9.2771739420548229</v>
      </c>
      <c r="P128" s="15">
        <f>PartA!$O19*PartB!P$55*P44/PartB!$X128</f>
        <v>89.699106762410466</v>
      </c>
      <c r="Q128" s="15">
        <f>PartA!$O19*PartB!Q$55*Q44/PartB!$X128</f>
        <v>640.77791886873354</v>
      </c>
      <c r="R128" s="15">
        <f>PartA!$O19*PartB!R$55*R44/PartB!$X128</f>
        <v>60.885278659778855</v>
      </c>
      <c r="S128" s="15">
        <f>PartA!$O19*PartB!S$55*S44/PartB!$X128</f>
        <v>66.608694272591492</v>
      </c>
      <c r="T128" s="15">
        <f>PartA!$O19*PartB!T$55*T44/PartB!$X128</f>
        <v>102.17357563409752</v>
      </c>
      <c r="U128" s="15">
        <f>PartA!$O19*PartB!U$55*U44/PartB!$X128</f>
        <v>40.562512136291033</v>
      </c>
      <c r="V128" s="15">
        <f>PartA!$O19*PartB!V$55*V44/PartB!$X128</f>
        <v>143.58062096316431</v>
      </c>
      <c r="W128" s="15">
        <f>PartA!$O19*PartB!W$55*W44/PartB!$X128</f>
        <v>99.602916333647471</v>
      </c>
      <c r="X128" s="15">
        <f t="shared" si="48"/>
        <v>36091.854668604712</v>
      </c>
      <c r="Y128" s="18">
        <f t="shared" si="49"/>
        <v>2882</v>
      </c>
      <c r="Z128" s="18">
        <f>PartA!O19</f>
        <v>2882</v>
      </c>
    </row>
    <row r="129" spans="2:26">
      <c r="B129" s="23" t="s">
        <v>19</v>
      </c>
      <c r="C129" s="15">
        <f>PartA!$O20*PartB!C$55*C45/PartB!$X129</f>
        <v>292.41955259881809</v>
      </c>
      <c r="D129" s="15">
        <f>PartA!$O20*PartB!D$55*D45/PartB!$X129</f>
        <v>280.52431208523609</v>
      </c>
      <c r="E129" s="15">
        <f>PartA!$O20*PartB!E$55*E45/PartB!$X129</f>
        <v>282.40226810815676</v>
      </c>
      <c r="F129" s="15">
        <f>PartA!$O20*PartB!F$55*F45/PartB!$X129</f>
        <v>181.15151159462323</v>
      </c>
      <c r="G129" s="15">
        <f>PartA!$O20*PartB!G$55*G45/PartB!$X129</f>
        <v>62.806949200200535</v>
      </c>
      <c r="H129" s="15">
        <f>PartA!$O20*PartB!H$55*H45/PartB!$X129</f>
        <v>60.781716987698005</v>
      </c>
      <c r="I129" s="15">
        <f>PartA!$O20*PartB!I$55*I45/PartB!$X129</f>
        <v>81.688842504555097</v>
      </c>
      <c r="J129" s="15">
        <f>PartA!$O20*PartB!J$55*J45/PartB!$X129</f>
        <v>20.975623731509192</v>
      </c>
      <c r="K129" s="15">
        <f>PartA!$O20*PartB!K$55*K45/PartB!$X129</f>
        <v>7.8194440929322075</v>
      </c>
      <c r="L129" s="15">
        <f>PartA!$O20*PartB!L$55*L45/PartB!$X129</f>
        <v>8.6292183812859005</v>
      </c>
      <c r="M129" s="15">
        <f>PartA!$O20*PartB!M$55*M45/PartB!$X129</f>
        <v>6.7720179177601727</v>
      </c>
      <c r="N129" s="15">
        <f>PartA!$O20*PartB!N$55*N45/PartB!$X129</f>
        <v>26.517887620713392</v>
      </c>
      <c r="O129" s="15">
        <f>PartA!$O20*PartB!O$55*O45/PartB!$X129</f>
        <v>5.5155157123195346</v>
      </c>
      <c r="P129" s="15">
        <f>PartA!$O20*PartB!P$55*P45/PartB!$X129</f>
        <v>35.99666926350389</v>
      </c>
      <c r="Q129" s="15">
        <f>PartA!$O20*PartB!Q$55*Q45/PartB!$X129</f>
        <v>75.00125584016277</v>
      </c>
      <c r="R129" s="15">
        <f>PartA!$O20*PartB!R$55*R45/PartB!$X129</f>
        <v>279.24052414638521</v>
      </c>
      <c r="S129" s="15">
        <f>PartA!$O20*PartB!S$55*S45/PartB!$X129</f>
        <v>111.37658000667997</v>
      </c>
      <c r="T129" s="15">
        <f>PartA!$O20*PartB!T$55*T45/PartB!$X129</f>
        <v>212.60675703588205</v>
      </c>
      <c r="U129" s="15">
        <f>PartA!$O20*PartB!U$55*U45/PartB!$X129</f>
        <v>76.867979241497551</v>
      </c>
      <c r="V129" s="15">
        <f>PartA!$O20*PartB!V$55*V45/PartB!$X129</f>
        <v>192.06523944358949</v>
      </c>
      <c r="W129" s="15">
        <f>PartA!$O20*PartB!W$55*W45/PartB!$X129</f>
        <v>144.3401344864906</v>
      </c>
      <c r="X129" s="15">
        <f t="shared" si="48"/>
        <v>45788.871641075049</v>
      </c>
      <c r="Y129" s="18">
        <f t="shared" si="49"/>
        <v>2445.4999999999995</v>
      </c>
      <c r="Z129" s="18">
        <f>PartA!O20</f>
        <v>2445.5</v>
      </c>
    </row>
    <row r="130" spans="2:26">
      <c r="B130" s="23" t="s">
        <v>20</v>
      </c>
      <c r="C130" s="15">
        <f>PartA!$O21*PartB!C$55*C46/PartB!$X130</f>
        <v>193.45743589651039</v>
      </c>
      <c r="D130" s="15">
        <f>PartA!$O21*PartB!D$55*D46/PartB!$X130</f>
        <v>157.20382025652529</v>
      </c>
      <c r="E130" s="15">
        <f>PartA!$O21*PartB!E$55*E46/PartB!$X130</f>
        <v>178.0382400688257</v>
      </c>
      <c r="F130" s="15">
        <f>PartA!$O21*PartB!F$55*F46/PartB!$X130</f>
        <v>186.95865698257862</v>
      </c>
      <c r="G130" s="15">
        <f>PartA!$O21*PartB!G$55*G46/PartB!$X130</f>
        <v>86.299271425053604</v>
      </c>
      <c r="H130" s="15">
        <f>PartA!$O21*PartB!H$55*H46/PartB!$X130</f>
        <v>72.38098486911818</v>
      </c>
      <c r="I130" s="15">
        <f>PartA!$O21*PartB!I$55*I46/PartB!$X130</f>
        <v>84.182813543782345</v>
      </c>
      <c r="J130" s="15">
        <f>PartA!$O21*PartB!J$55*J46/PartB!$X130</f>
        <v>24.978503062655641</v>
      </c>
      <c r="K130" s="15">
        <f>PartA!$O21*PartB!K$55*K46/PartB!$X130</f>
        <v>8.7296871384345582</v>
      </c>
      <c r="L130" s="15">
        <f>PartA!$O21*PartB!L$55*L46/PartB!$X130</f>
        <v>8.8079774554752053</v>
      </c>
      <c r="M130" s="15">
        <f>PartA!$O21*PartB!M$55*M46/PartB!$X130</f>
        <v>7.0563103822939643</v>
      </c>
      <c r="N130" s="15">
        <f>PartA!$O21*PartB!N$55*N46/PartB!$X130</f>
        <v>27.367967354740383</v>
      </c>
      <c r="O130" s="15">
        <f>PartA!$O21*PartB!O$55*O46/PartB!$X130</f>
        <v>6.1575638886132502</v>
      </c>
      <c r="P130" s="15">
        <f>PartA!$O21*PartB!P$55*P46/PartB!$X130</f>
        <v>32.149565310416442</v>
      </c>
      <c r="Q130" s="15">
        <f>PartA!$O21*PartB!Q$55*Q46/PartB!$X130</f>
        <v>51.036632472232448</v>
      </c>
      <c r="R130" s="15">
        <f>PartA!$O21*PartB!R$55*R46/PartB!$X130</f>
        <v>69.276945556036878</v>
      </c>
      <c r="S130" s="15">
        <f>PartA!$O21*PartB!S$55*S46/PartB!$X130</f>
        <v>636.62932487696025</v>
      </c>
      <c r="T130" s="15">
        <f>PartA!$O21*PartB!T$55*T46/PartB!$X130</f>
        <v>361.68504108377289</v>
      </c>
      <c r="U130" s="15">
        <f>PartA!$O21*PartB!U$55*U46/PartB!$X130</f>
        <v>150.7669323139402</v>
      </c>
      <c r="V130" s="15">
        <f>PartA!$O21*PartB!V$55*V46/PartB!$X130</f>
        <v>285.89746800143246</v>
      </c>
      <c r="W130" s="15">
        <f>PartA!$O21*PartB!W$55*W46/PartB!$X130</f>
        <v>264.43885806060075</v>
      </c>
      <c r="X130" s="15">
        <f t="shared" si="48"/>
        <v>45495.059457365285</v>
      </c>
      <c r="Y130" s="18">
        <f t="shared" si="49"/>
        <v>2893.5</v>
      </c>
      <c r="Z130" s="18">
        <f>PartA!O21</f>
        <v>2893.5</v>
      </c>
    </row>
    <row r="131" spans="2:26">
      <c r="B131" s="23" t="s">
        <v>21</v>
      </c>
      <c r="C131" s="15">
        <f>PartA!$O22*PartB!C$55*C47/PartB!$X131</f>
        <v>156.10525659523475</v>
      </c>
      <c r="D131" s="15">
        <f>PartA!$O22*PartB!D$55*D47/PartB!$X131</f>
        <v>169.1351732241769</v>
      </c>
      <c r="E131" s="15">
        <f>PartA!$O22*PartB!E$55*E47/PartB!$X131</f>
        <v>180.90915522293267</v>
      </c>
      <c r="F131" s="15">
        <f>PartA!$O22*PartB!F$55*F47/PartB!$X131</f>
        <v>154.72947933212919</v>
      </c>
      <c r="G131" s="15">
        <f>PartA!$O22*PartB!G$55*G47/PartB!$X131</f>
        <v>61.899438142485117</v>
      </c>
      <c r="H131" s="15">
        <f>PartA!$O22*PartB!H$55*H47/PartB!$X131</f>
        <v>51.534601959073065</v>
      </c>
      <c r="I131" s="15">
        <f>PartA!$O22*PartB!I$55*I47/PartB!$X131</f>
        <v>80.508502927344423</v>
      </c>
      <c r="J131" s="15">
        <f>PartA!$O22*PartB!J$55*J47/PartB!$X131</f>
        <v>20.550939261847315</v>
      </c>
      <c r="K131" s="15">
        <f>PartA!$O22*PartB!K$55*K47/PartB!$X131</f>
        <v>5.6353483418252157</v>
      </c>
      <c r="L131" s="15">
        <f>PartA!$O22*PartB!L$55*L47/PartB!$X131</f>
        <v>5.5279464221397472</v>
      </c>
      <c r="M131" s="15">
        <f>PartA!$O22*PartB!M$55*M47/PartB!$X131</f>
        <v>4.3382089275124009</v>
      </c>
      <c r="N131" s="15">
        <f>PartA!$O22*PartB!N$55*N47/PartB!$X131</f>
        <v>16.987571239769938</v>
      </c>
      <c r="O131" s="15">
        <f>PartA!$O22*PartB!O$55*O47/PartB!$X131</f>
        <v>3.5332835490980905</v>
      </c>
      <c r="P131" s="15">
        <f>PartA!$O22*PartB!P$55*P47/PartB!$X131</f>
        <v>19.985120733868527</v>
      </c>
      <c r="Q131" s="15">
        <f>PartA!$O22*PartB!Q$55*Q47/PartB!$X131</f>
        <v>15.443487421885358</v>
      </c>
      <c r="R131" s="15">
        <f>PartA!$O22*PartB!R$55*R47/PartB!$X131</f>
        <v>26.087208687293543</v>
      </c>
      <c r="S131" s="15">
        <f>PartA!$O22*PartB!S$55*S47/PartB!$X131</f>
        <v>71.348729369662848</v>
      </c>
      <c r="T131" s="15">
        <f>PartA!$O22*PartB!T$55*T47/PartB!$X131</f>
        <v>933.92634316098815</v>
      </c>
      <c r="U131" s="15">
        <f>PartA!$O22*PartB!U$55*U47/PartB!$X131</f>
        <v>49.242243277406551</v>
      </c>
      <c r="V131" s="15">
        <f>PartA!$O22*PartB!V$55*V47/PartB!$X131</f>
        <v>215.31742922728424</v>
      </c>
      <c r="W131" s="15">
        <f>PartA!$O22*PartB!W$55*W47/PartB!$X131</f>
        <v>142.25453297604176</v>
      </c>
      <c r="X131" s="15">
        <f t="shared" si="48"/>
        <v>69708.910084273608</v>
      </c>
      <c r="Y131" s="18">
        <f t="shared" si="49"/>
        <v>2385</v>
      </c>
      <c r="Z131" s="18">
        <f>PartA!O22</f>
        <v>2385</v>
      </c>
    </row>
    <row r="132" spans="2:26">
      <c r="B132" s="23" t="s">
        <v>22</v>
      </c>
      <c r="C132" s="15">
        <f>PartA!$O23*PartB!C$55*C48/PartB!$X132</f>
        <v>124.91968931749243</v>
      </c>
      <c r="D132" s="15">
        <f>PartA!$O23*PartB!D$55*D48/PartB!$X132</f>
        <v>107.85430946811918</v>
      </c>
      <c r="E132" s="15">
        <f>PartA!$O23*PartB!E$55*E48/PartB!$X132</f>
        <v>143.70397248472997</v>
      </c>
      <c r="F132" s="15">
        <f>PartA!$O23*PartB!F$55*F48/PartB!$X132</f>
        <v>246.67017554073905</v>
      </c>
      <c r="G132" s="15">
        <f>PartA!$O23*PartB!G$55*G48/PartB!$X132</f>
        <v>69.656654219475428</v>
      </c>
      <c r="H132" s="15">
        <f>PartA!$O23*PartB!H$55*H48/PartB!$X132</f>
        <v>68.732326361483118</v>
      </c>
      <c r="I132" s="15">
        <f>PartA!$O23*PartB!I$55*I48/PartB!$X132</f>
        <v>60.398533690820891</v>
      </c>
      <c r="J132" s="15">
        <f>PartA!$O23*PartB!J$55*J48/PartB!$X132</f>
        <v>17.789519867975535</v>
      </c>
      <c r="K132" s="15">
        <f>PartA!$O23*PartB!K$55*K48/PartB!$X132</f>
        <v>6.1066953399600177</v>
      </c>
      <c r="L132" s="15">
        <f>PartA!$O23*PartB!L$55*L48/PartB!$X132</f>
        <v>5.9244826159182757</v>
      </c>
      <c r="M132" s="15">
        <f>PartA!$O23*PartB!M$55*M48/PartB!$X132</f>
        <v>4.3394415668556352</v>
      </c>
      <c r="N132" s="15">
        <f>PartA!$O23*PartB!N$55*N48/PartB!$X132</f>
        <v>17.842017913151018</v>
      </c>
      <c r="O132" s="15">
        <f>PartA!$O23*PartB!O$55*O48/PartB!$X132</f>
        <v>4.3074128668995613</v>
      </c>
      <c r="P132" s="15">
        <f>PartA!$O23*PartB!P$55*P48/PartB!$X132</f>
        <v>17.299730091610709</v>
      </c>
      <c r="Q132" s="15">
        <f>PartA!$O23*PartB!Q$55*Q48/PartB!$X132</f>
        <v>15.447875465548316</v>
      </c>
      <c r="R132" s="15">
        <f>PartA!$O23*PartB!R$55*R48/PartB!$X132</f>
        <v>23.764744116314507</v>
      </c>
      <c r="S132" s="15">
        <f>PartA!$O23*PartB!S$55*S48/PartB!$X132</f>
        <v>74.937452183501719</v>
      </c>
      <c r="T132" s="15">
        <f>PartA!$O23*PartB!T$55*T48/PartB!$X132</f>
        <v>124.072335797512</v>
      </c>
      <c r="U132" s="15">
        <f>PartA!$O23*PartB!U$55*U48/PartB!$X132</f>
        <v>695.38213763110934</v>
      </c>
      <c r="V132" s="15">
        <f>PartA!$O23*PartB!V$55*V48/PartB!$X132</f>
        <v>323.06791284248357</v>
      </c>
      <c r="W132" s="15">
        <f>PartA!$O23*PartB!W$55*W48/PartB!$X132</f>
        <v>226.78258061829939</v>
      </c>
      <c r="X132" s="15">
        <f t="shared" si="48"/>
        <v>46342.526945685117</v>
      </c>
      <c r="Y132" s="18">
        <f t="shared" si="49"/>
        <v>2378.9999999999995</v>
      </c>
      <c r="Z132" s="18">
        <f>PartA!O23</f>
        <v>2379</v>
      </c>
    </row>
    <row r="133" spans="2:26">
      <c r="B133" s="23" t="s">
        <v>23</v>
      </c>
      <c r="C133" s="15">
        <f>PartA!$O24*PartB!C$55*C49/PartB!$X133</f>
        <v>239.98881539722549</v>
      </c>
      <c r="D133" s="15">
        <f>PartA!$O24*PartB!D$55*D49/PartB!$X133</f>
        <v>168.76323457248321</v>
      </c>
      <c r="E133" s="15">
        <f>PartA!$O24*PartB!E$55*E49/PartB!$X133</f>
        <v>196.32081344299715</v>
      </c>
      <c r="F133" s="15">
        <f>PartA!$O24*PartB!F$55*F49/PartB!$X133</f>
        <v>686.17430972262923</v>
      </c>
      <c r="G133" s="15">
        <f>PartA!$O24*PartB!G$55*G49/PartB!$X133</f>
        <v>192.15254323920624</v>
      </c>
      <c r="H133" s="15">
        <f>PartA!$O24*PartB!H$55*H49/PartB!$X133</f>
        <v>105.63580279848193</v>
      </c>
      <c r="I133" s="15">
        <f>PartA!$O24*PartB!I$55*I49/PartB!$X133</f>
        <v>92.827464630332187</v>
      </c>
      <c r="J133" s="15">
        <f>PartA!$O24*PartB!J$55*J49/PartB!$X133</f>
        <v>23.835739500498512</v>
      </c>
      <c r="K133" s="15">
        <f>PartA!$O24*PartB!K$55*K49/PartB!$X133</f>
        <v>8.3303049838750471</v>
      </c>
      <c r="L133" s="15">
        <f>PartA!$O24*PartB!L$55*L49/PartB!$X133</f>
        <v>7.4711231361480612</v>
      </c>
      <c r="M133" s="15">
        <f>PartA!$O24*PartB!M$55*M49/PartB!$X133</f>
        <v>6.7334850165012368</v>
      </c>
      <c r="N133" s="15">
        <f>PartA!$O24*PartB!N$55*N49/PartB!$X133</f>
        <v>26.115886083702922</v>
      </c>
      <c r="O133" s="15">
        <f>PartA!$O24*PartB!O$55*O49/PartB!$X133</f>
        <v>6.267579806567019</v>
      </c>
      <c r="P133" s="15">
        <f>PartA!$O24*PartB!P$55*P49/PartB!$X133</f>
        <v>23.179482243074961</v>
      </c>
      <c r="Q133" s="15">
        <f>PartA!$O24*PartB!Q$55*Q49/PartB!$X133</f>
        <v>24.350856285090007</v>
      </c>
      <c r="R133" s="15">
        <f>PartA!$O24*PartB!R$55*R49/PartB!$X133</f>
        <v>26.443013394708299</v>
      </c>
      <c r="S133" s="15">
        <f>PartA!$O24*PartB!S$55*S49/PartB!$X133</f>
        <v>63.281625888143431</v>
      </c>
      <c r="T133" s="15">
        <f>PartA!$O24*PartB!T$55*T49/PartB!$X133</f>
        <v>241.59659524882454</v>
      </c>
      <c r="U133" s="15">
        <f>PartA!$O24*PartB!U$55*U49/PartB!$X133</f>
        <v>143.86936298424862</v>
      </c>
      <c r="V133" s="15">
        <f>PartA!$O24*PartB!V$55*V49/PartB!$X133</f>
        <v>2619.0498493360706</v>
      </c>
      <c r="W133" s="15">
        <f>PartA!$O24*PartB!W$55*W49/PartB!$X133</f>
        <v>268.11211228919149</v>
      </c>
      <c r="X133" s="15">
        <f t="shared" si="48"/>
        <v>85194.404243631798</v>
      </c>
      <c r="Y133" s="18">
        <f t="shared" si="49"/>
        <v>5170.5</v>
      </c>
      <c r="Z133" s="18">
        <f>PartA!O24</f>
        <v>5170.5</v>
      </c>
    </row>
    <row r="134" spans="2:26">
      <c r="B134" s="23" t="s">
        <v>24</v>
      </c>
      <c r="C134" s="15">
        <f>PartA!$O25*PartB!C$55*C50/PartB!$X134</f>
        <v>69.1630554497102</v>
      </c>
      <c r="D134" s="15">
        <f>PartA!$O25*PartB!D$55*D50/PartB!$X134</f>
        <v>48.173150500253364</v>
      </c>
      <c r="E134" s="15">
        <f>PartA!$O25*PartB!E$55*E50/PartB!$X134</f>
        <v>52.53694685937959</v>
      </c>
      <c r="F134" s="15">
        <f>PartA!$O25*PartB!F$55*F50/PartB!$X134</f>
        <v>110.17528691109385</v>
      </c>
      <c r="G134" s="15">
        <f>PartA!$O25*PartB!G$55*G50/PartB!$X134</f>
        <v>102.84297192955538</v>
      </c>
      <c r="H134" s="15">
        <f>PartA!$O25*PartB!H$55*H50/PartB!$X134</f>
        <v>43.490686813485347</v>
      </c>
      <c r="I134" s="15">
        <f>PartA!$O25*PartB!I$55*I50/PartB!$X134</f>
        <v>28.663081680004623</v>
      </c>
      <c r="J134" s="15">
        <f>PartA!$O25*PartB!J$55*J50/PartB!$X134</f>
        <v>9.0051185879715625</v>
      </c>
      <c r="K134" s="15">
        <f>PartA!$O25*PartB!K$55*K50/PartB!$X134</f>
        <v>2.3778700184184238</v>
      </c>
      <c r="L134" s="15">
        <f>PartA!$O25*PartB!L$55*L50/PartB!$X134</f>
        <v>2.2492457184620775</v>
      </c>
      <c r="M134" s="15">
        <f>PartA!$O25*PartB!M$55*M50/PartB!$X134</f>
        <v>2.0593507900886898</v>
      </c>
      <c r="N134" s="15">
        <f>PartA!$O25*PartB!N$55*N50/PartB!$X134</f>
        <v>6.9888102810020873</v>
      </c>
      <c r="O134" s="15">
        <f>PartA!$O25*PartB!O$55*O50/PartB!$X134</f>
        <v>1.6772521540623109</v>
      </c>
      <c r="P134" s="15">
        <f>PartA!$O25*PartB!P$55*P50/PartB!$X134</f>
        <v>7.6625370948536053</v>
      </c>
      <c r="Q134" s="15">
        <f>PartA!$O25*PartB!Q$55*Q50/PartB!$X134</f>
        <v>7.8197698157049711</v>
      </c>
      <c r="R134" s="15">
        <f>PartA!$O25*PartB!R$55*R50/PartB!$X134</f>
        <v>9.1992576574155844</v>
      </c>
      <c r="S134" s="15">
        <f>PartA!$O25*PartB!S$55*S50/PartB!$X134</f>
        <v>27.095433097730957</v>
      </c>
      <c r="T134" s="15">
        <f>PartA!$O25*PartB!T$55*T50/PartB!$X134</f>
        <v>73.88924726039194</v>
      </c>
      <c r="U134" s="15">
        <f>PartA!$O25*PartB!U$55*U50/PartB!$X134</f>
        <v>46.750654149437231</v>
      </c>
      <c r="V134" s="15">
        <f>PartA!$O25*PartB!V$55*V50/PartB!$X134</f>
        <v>124.1137616918833</v>
      </c>
      <c r="W134" s="15">
        <f>PartA!$O25*PartB!W$55*W50/PartB!$X134</f>
        <v>1350.566511539095</v>
      </c>
      <c r="X134" s="15">
        <f t="shared" si="48"/>
        <v>65465.943831417477</v>
      </c>
      <c r="Y134" s="18">
        <f t="shared" si="49"/>
        <v>2126.5</v>
      </c>
      <c r="Z134" s="18">
        <f>PartA!O25</f>
        <v>2126.5</v>
      </c>
    </row>
    <row r="135" spans="2:26">
      <c r="B135" s="25" t="s">
        <v>46</v>
      </c>
      <c r="C135" s="18">
        <f>SUM(C114:C134)</f>
        <v>12697.901569029103</v>
      </c>
      <c r="D135" s="18">
        <f t="shared" ref="D135:K135" si="50">SUM(D114:D134)</f>
        <v>4503.4243787316964</v>
      </c>
      <c r="E135" s="18">
        <f t="shared" si="50"/>
        <v>5646.7048957427187</v>
      </c>
      <c r="F135" s="18">
        <f t="shared" si="50"/>
        <v>6141.6290221721774</v>
      </c>
      <c r="G135" s="18">
        <f t="shared" si="50"/>
        <v>2719.1961869674674</v>
      </c>
      <c r="H135" s="18">
        <f t="shared" si="50"/>
        <v>4161.5585250178219</v>
      </c>
      <c r="I135" s="18">
        <f t="shared" si="50"/>
        <v>3756.7915262240131</v>
      </c>
      <c r="J135" s="18">
        <f t="shared" si="50"/>
        <v>1183.0441463382654</v>
      </c>
      <c r="K135" s="18">
        <f t="shared" si="50"/>
        <v>1266.5920127061061</v>
      </c>
      <c r="L135" s="18">
        <f>SUM(L114:L134)</f>
        <v>1472.1147699636633</v>
      </c>
      <c r="M135" s="18">
        <f t="shared" ref="M135:Q135" si="51">SUM(M114:M134)</f>
        <v>929.0616841670045</v>
      </c>
      <c r="N135" s="18">
        <f t="shared" si="51"/>
        <v>3257.5813070362547</v>
      </c>
      <c r="O135" s="18">
        <f t="shared" si="51"/>
        <v>1296.7938928074502</v>
      </c>
      <c r="P135" s="18">
        <f t="shared" si="51"/>
        <v>1530.0911966834697</v>
      </c>
      <c r="Q135" s="18">
        <f t="shared" si="51"/>
        <v>1179.4285917937659</v>
      </c>
      <c r="R135" s="18">
        <f>SUM(R114:R134)</f>
        <v>688.00082519394311</v>
      </c>
      <c r="S135" s="18">
        <f t="shared" ref="S135:W135" si="52">SUM(S114:S134)</f>
        <v>1348.7512758964579</v>
      </c>
      <c r="T135" s="18">
        <f t="shared" si="52"/>
        <v>3107.006582081382</v>
      </c>
      <c r="U135" s="18">
        <f t="shared" si="52"/>
        <v>1675.7285790172868</v>
      </c>
      <c r="V135" s="18">
        <f t="shared" si="52"/>
        <v>5642.4376284338869</v>
      </c>
      <c r="W135" s="18">
        <f t="shared" si="52"/>
        <v>3630.6614039960614</v>
      </c>
      <c r="X135" s="16"/>
      <c r="Y135" s="28">
        <f t="shared" si="49"/>
        <v>67834.5</v>
      </c>
      <c r="Z135" s="28">
        <f>PartA!O26</f>
        <v>67834.5</v>
      </c>
    </row>
    <row r="136" spans="2:26">
      <c r="B136" s="25" t="s">
        <v>48</v>
      </c>
      <c r="C136" s="31">
        <f>C53</f>
        <v>13035.4058163187</v>
      </c>
      <c r="D136" s="31">
        <f t="shared" ref="D136:W136" si="53">D53</f>
        <v>4627.3806918767314</v>
      </c>
      <c r="E136" s="31">
        <f t="shared" si="53"/>
        <v>5731.2459821025668</v>
      </c>
      <c r="F136" s="31">
        <f t="shared" si="53"/>
        <v>6146.1373305193592</v>
      </c>
      <c r="G136" s="31">
        <f t="shared" si="53"/>
        <v>2674.4244808841804</v>
      </c>
      <c r="H136" s="31">
        <f t="shared" si="53"/>
        <v>4159.2739945710655</v>
      </c>
      <c r="I136" s="31">
        <f t="shared" si="53"/>
        <v>3684.5742451906722</v>
      </c>
      <c r="J136" s="31">
        <f t="shared" si="53"/>
        <v>1153.3131807862931</v>
      </c>
      <c r="K136" s="31">
        <f t="shared" si="53"/>
        <v>1237.610060884597</v>
      </c>
      <c r="L136" s="31">
        <f t="shared" si="53"/>
        <v>1405.261956499101</v>
      </c>
      <c r="M136" s="31">
        <f t="shared" si="53"/>
        <v>890.06203008823752</v>
      </c>
      <c r="N136" s="31">
        <f t="shared" si="53"/>
        <v>3116.6299021819873</v>
      </c>
      <c r="O136" s="31">
        <f t="shared" si="53"/>
        <v>1234.7844671382852</v>
      </c>
      <c r="P136" s="31">
        <f t="shared" si="53"/>
        <v>1554.0765604715259</v>
      </c>
      <c r="Q136" s="31">
        <f t="shared" si="53"/>
        <v>1190.0458994883472</v>
      </c>
      <c r="R136" s="31">
        <f t="shared" si="53"/>
        <v>689.91580639114704</v>
      </c>
      <c r="S136" s="31">
        <f t="shared" si="53"/>
        <v>1340.2733003339281</v>
      </c>
      <c r="T136" s="31">
        <f t="shared" si="53"/>
        <v>3092.1414230472847</v>
      </c>
      <c r="U136" s="31">
        <f t="shared" si="53"/>
        <v>1663.3328519955846</v>
      </c>
      <c r="V136" s="31">
        <f t="shared" si="53"/>
        <v>5566.8906125254261</v>
      </c>
      <c r="W136" s="31">
        <f t="shared" si="53"/>
        <v>3641.7194067049422</v>
      </c>
      <c r="X136" s="32"/>
      <c r="Y136" s="33"/>
      <c r="Z136" s="11"/>
    </row>
    <row r="137" spans="2:26">
      <c r="B137" s="25" t="s">
        <v>51</v>
      </c>
      <c r="C137" s="34">
        <f>(C135-C136)/C53</f>
        <v>-2.5891349455886017E-2</v>
      </c>
      <c r="D137" s="34">
        <f t="shared" ref="D137:W137" si="54">(D135-D136)/D53</f>
        <v>-2.6787576255102086E-2</v>
      </c>
      <c r="E137" s="34">
        <f t="shared" si="54"/>
        <v>-1.4750908724534164E-2</v>
      </c>
      <c r="F137" s="34">
        <f t="shared" si="54"/>
        <v>-7.3351897374555571E-4</v>
      </c>
      <c r="G137" s="34">
        <f t="shared" si="54"/>
        <v>1.6740688100673227E-2</v>
      </c>
      <c r="H137" s="34">
        <f t="shared" si="54"/>
        <v>5.4926183024689912E-4</v>
      </c>
      <c r="I137" s="34">
        <f t="shared" si="54"/>
        <v>1.9599898448946506E-2</v>
      </c>
      <c r="J137" s="34">
        <f t="shared" si="54"/>
        <v>2.5778744271094393E-2</v>
      </c>
      <c r="K137" s="34">
        <f t="shared" si="54"/>
        <v>2.3417676324313186E-2</v>
      </c>
      <c r="L137" s="34">
        <f t="shared" si="54"/>
        <v>4.7573203811132371E-2</v>
      </c>
      <c r="M137" s="34">
        <f t="shared" si="54"/>
        <v>4.3816782157194929E-2</v>
      </c>
      <c r="N137" s="34">
        <f t="shared" si="54"/>
        <v>4.5225583170971223E-2</v>
      </c>
      <c r="O137" s="34">
        <f t="shared" si="54"/>
        <v>5.021882548691025E-2</v>
      </c>
      <c r="P137" s="34">
        <f t="shared" si="54"/>
        <v>-1.5433836657814847E-2</v>
      </c>
      <c r="Q137" s="34">
        <f t="shared" si="54"/>
        <v>-8.921763185055432E-3</v>
      </c>
      <c r="R137" s="34">
        <f t="shared" si="54"/>
        <v>-2.7756737553541891E-3</v>
      </c>
      <c r="S137" s="34">
        <f t="shared" si="54"/>
        <v>6.3255573026915349E-3</v>
      </c>
      <c r="T137" s="34">
        <f t="shared" si="54"/>
        <v>4.8073994686335672E-3</v>
      </c>
      <c r="U137" s="34">
        <f t="shared" si="54"/>
        <v>7.4523430513805059E-3</v>
      </c>
      <c r="V137" s="34">
        <f t="shared" si="54"/>
        <v>1.3570774273609936E-2</v>
      </c>
      <c r="W137" s="34">
        <f t="shared" si="54"/>
        <v>-3.0364785075207706E-3</v>
      </c>
      <c r="X137" s="11"/>
      <c r="Y137" s="11"/>
      <c r="Z137" s="11"/>
    </row>
  </sheetData>
  <mergeCells count="13">
    <mergeCell ref="B112:W112"/>
    <mergeCell ref="X112:Z112"/>
    <mergeCell ref="B85:W85"/>
    <mergeCell ref="B58:W58"/>
    <mergeCell ref="B3:W3"/>
    <mergeCell ref="B28:W28"/>
    <mergeCell ref="Y3:AB3"/>
    <mergeCell ref="AB4:AB5"/>
    <mergeCell ref="AA4:AA5"/>
    <mergeCell ref="Z4:Z5"/>
    <mergeCell ref="Y4:Y5"/>
    <mergeCell ref="X58:Z58"/>
    <mergeCell ref="X85:Z85"/>
  </mergeCells>
  <phoneticPr fontId="2" type="noConversion"/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PartA</vt:lpstr>
      <vt:lpstr>PartB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David Obeng-Amoako</dc:creator>
  <cp:lastModifiedBy>Nathan David Obeng-Amoako</cp:lastModifiedBy>
  <dcterms:created xsi:type="dcterms:W3CDTF">2024-11-09T20:51:09Z</dcterms:created>
  <dcterms:modified xsi:type="dcterms:W3CDTF">2024-11-11T06:37:58Z</dcterms:modified>
</cp:coreProperties>
</file>