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ebe\Desktop\Excel Stuff\"/>
    </mc:Choice>
  </mc:AlternateContent>
  <xr:revisionPtr revIDLastSave="0" documentId="13_ncr:1_{00710F65-6DAD-4FFB-BF23-F18C802438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escriptives" sheetId="3" r:id="rId1"/>
    <sheet name="Online_News" sheetId="6" r:id="rId2"/>
    <sheet name="Cholesterol" sheetId="7" r:id="rId3"/>
    <sheet name="Chole_Pareto" sheetId="13" r:id="rId4"/>
    <sheet name="Tuition" sheetId="15" r:id="rId5"/>
    <sheet name="MADD" sheetId="16" r:id="rId6"/>
  </sheets>
  <definedNames>
    <definedName name="_xlchart.v1.0" hidden="1">Chole_Pareto!$G$2:$G$9</definedName>
    <definedName name="_xlchart.v1.1" hidden="1">Chole_Pareto!$H$2:$H$9</definedName>
    <definedName name="_xlchart.v1.2" hidden="1">Chole_Pareto!$I$2:$I$9</definedName>
    <definedName name="_xlchart.v1.3" hidden="1">Chole_Pareto!$G$2:$G$9</definedName>
    <definedName name="_xlchart.v1.4" hidden="1">Chole_Pareto!$H$1</definedName>
    <definedName name="_xlchart.v1.5" hidden="1">Chole_Pareto!$H$2:$H$9</definedName>
    <definedName name="_xlchart.v1.6" hidden="1">Chole_Pareto!$G$2:$G$9</definedName>
    <definedName name="_xlchart.v1.7" hidden="1">Chole_Pareto!$H$1</definedName>
    <definedName name="_xlchart.v1.8" hidden="1">Chole_Pareto!$H$2:$H$9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6" l="1"/>
  <c r="D5" i="16"/>
  <c r="C5" i="16"/>
  <c r="B5" i="16"/>
  <c r="C10" i="15"/>
  <c r="C3" i="15"/>
  <c r="C4" i="15"/>
  <c r="C5" i="15"/>
  <c r="C6" i="15"/>
  <c r="C7" i="15"/>
  <c r="C8" i="15"/>
  <c r="C9" i="15"/>
  <c r="C11" i="15"/>
  <c r="C2" i="15"/>
  <c r="F6" i="15"/>
  <c r="F5" i="15"/>
  <c r="F2" i="15"/>
  <c r="F1" i="15"/>
  <c r="I3" i="13"/>
  <c r="F2" i="7"/>
  <c r="P8" i="3"/>
  <c r="N4" i="3"/>
  <c r="N5" i="3"/>
  <c r="N6" i="3"/>
  <c r="L2" i="3"/>
  <c r="K2" i="3"/>
  <c r="H3" i="6" l="1"/>
  <c r="G3" i="6"/>
  <c r="G4" i="6"/>
  <c r="H4" i="6"/>
  <c r="G5" i="6"/>
  <c r="H5" i="6"/>
  <c r="M2" i="3"/>
  <c r="F12" i="15"/>
  <c r="F13" i="15" s="1"/>
  <c r="F15" i="15"/>
  <c r="F14" i="15"/>
  <c r="F10" i="15"/>
  <c r="F8" i="15"/>
  <c r="F7" i="15"/>
  <c r="F9" i="15" l="1"/>
  <c r="H10" i="13" l="1"/>
  <c r="I10" i="13"/>
  <c r="I9" i="13"/>
  <c r="I8" i="13"/>
  <c r="I7" i="13"/>
  <c r="I6" i="13"/>
  <c r="I5" i="13"/>
  <c r="I4" i="13"/>
  <c r="F10" i="7"/>
  <c r="F3" i="7"/>
  <c r="F4" i="7"/>
  <c r="F5" i="7"/>
  <c r="F6" i="7"/>
  <c r="F7" i="7"/>
  <c r="F8" i="7"/>
  <c r="F9" i="7"/>
  <c r="E2" i="7" a="1"/>
  <c r="E2" i="7" s="1"/>
  <c r="D5" i="13" l="1"/>
  <c r="D8" i="13"/>
  <c r="E9" i="7"/>
  <c r="E8" i="7"/>
  <c r="E6" i="7"/>
  <c r="E5" i="7"/>
  <c r="E4" i="7"/>
  <c r="E3" i="7"/>
  <c r="E7" i="7"/>
  <c r="D7" i="13" l="1"/>
  <c r="D2" i="13"/>
  <c r="D4" i="13"/>
  <c r="D9" i="13"/>
  <c r="D6" i="13"/>
  <c r="D3" i="13"/>
  <c r="E10" i="7"/>
  <c r="D10" i="13" l="1"/>
  <c r="E4" i="16" l="1"/>
  <c r="E3" i="16"/>
</calcChain>
</file>

<file path=xl/sharedStrings.xml><?xml version="1.0" encoding="utf-8"?>
<sst xmlns="http://schemas.openxmlformats.org/spreadsheetml/2006/main" count="469" uniqueCount="95">
  <si>
    <t>Female</t>
  </si>
  <si>
    <t>Age</t>
  </si>
  <si>
    <t>Ethnicity</t>
  </si>
  <si>
    <t>Highest Level of Education</t>
  </si>
  <si>
    <t>Marital Status</t>
  </si>
  <si>
    <t>How many people live in your household</t>
  </si>
  <si>
    <t>Not driving to store is a major advantage for shopping online</t>
  </si>
  <si>
    <t>Not having to get ready to go out is an advt for shopping online</t>
  </si>
  <si>
    <t>Not having to walk in the store among the crowd is an advt for shopping online</t>
  </si>
  <si>
    <t>I like to use coupons while shopping</t>
  </si>
  <si>
    <t>Male</t>
  </si>
  <si>
    <t>Other</t>
  </si>
  <si>
    <t>Associates degree or some college</t>
  </si>
  <si>
    <t>Married, spouse present</t>
  </si>
  <si>
    <t>Caucasian</t>
  </si>
  <si>
    <t>Single, never married</t>
  </si>
  <si>
    <t>Bachelors degree</t>
  </si>
  <si>
    <t>High school Diploma</t>
  </si>
  <si>
    <t>Hispanic</t>
  </si>
  <si>
    <t>Masters degree</t>
  </si>
  <si>
    <t>Doctorate, law or professional degree</t>
  </si>
  <si>
    <t>Asian</t>
  </si>
  <si>
    <t>Widowed, divorced or separated</t>
  </si>
  <si>
    <t>Domestic partnership</t>
  </si>
  <si>
    <t>Native American</t>
  </si>
  <si>
    <t>African American</t>
  </si>
  <si>
    <t>Gender</t>
  </si>
  <si>
    <t>Cholesterol</t>
  </si>
  <si>
    <t>Standard Deviation</t>
  </si>
  <si>
    <t>Question #5</t>
  </si>
  <si>
    <t>Mean</t>
  </si>
  <si>
    <t>Median</t>
  </si>
  <si>
    <t>MEAN</t>
  </si>
  <si>
    <t>STANDARD DEVIATION</t>
  </si>
  <si>
    <t>MEDIAN</t>
  </si>
  <si>
    <t>Bins</t>
  </si>
  <si>
    <t>Fequency</t>
  </si>
  <si>
    <t>% of Total</t>
  </si>
  <si>
    <t>Bin Label</t>
  </si>
  <si>
    <t>Less than 150</t>
  </si>
  <si>
    <t>151-175</t>
  </si>
  <si>
    <t>176-200</t>
  </si>
  <si>
    <t>201-225</t>
  </si>
  <si>
    <t>226-250</t>
  </si>
  <si>
    <t>251-275</t>
  </si>
  <si>
    <t>276-300</t>
  </si>
  <si>
    <t>301-325</t>
  </si>
  <si>
    <t>Tuition Cost Change</t>
  </si>
  <si>
    <t>University</t>
  </si>
  <si>
    <t>5 Number Summary</t>
  </si>
  <si>
    <t>Minimum</t>
  </si>
  <si>
    <t>First Quartile</t>
  </si>
  <si>
    <t>Third Quartile</t>
  </si>
  <si>
    <t>Maximum</t>
  </si>
  <si>
    <t>Interquartile Range</t>
  </si>
  <si>
    <t>Coefficient of Variation</t>
  </si>
  <si>
    <t>Skewness</t>
  </si>
  <si>
    <t>Kurtosis</t>
  </si>
  <si>
    <t>Z-Scores</t>
  </si>
  <si>
    <t>Did alcohol play a role?</t>
  </si>
  <si>
    <t>Yes</t>
  </si>
  <si>
    <t>No</t>
  </si>
  <si>
    <t>Number Vehicles Involved</t>
  </si>
  <si>
    <t>Total</t>
  </si>
  <si>
    <t>Compared Sets</t>
  </si>
  <si>
    <t>Covariance</t>
  </si>
  <si>
    <t>Coefficient of Correlation</t>
  </si>
  <si>
    <t>Amount Spend on Leading Online News Subscriptions</t>
  </si>
  <si>
    <t>Wallstreet Journal</t>
  </si>
  <si>
    <t>Washington Post</t>
  </si>
  <si>
    <t>New York Times</t>
  </si>
  <si>
    <t>USA Today</t>
  </si>
  <si>
    <t>Chicago Tribune</t>
  </si>
  <si>
    <t>Los Angeles Times</t>
  </si>
  <si>
    <t>Newsweek</t>
  </si>
  <si>
    <t>*Amounts listed in thousands</t>
  </si>
  <si>
    <t>New York Post</t>
  </si>
  <si>
    <t>Amount Spend by Millenials</t>
  </si>
  <si>
    <t>Amount Spend by Urbanites</t>
  </si>
  <si>
    <t>Total Spend Online</t>
  </si>
  <si>
    <t>1</t>
  </si>
  <si>
    <t>2</t>
  </si>
  <si>
    <t>3</t>
  </si>
  <si>
    <t>Data For Pareto Chart</t>
  </si>
  <si>
    <t>Percentage</t>
  </si>
  <si>
    <t>Frequency</t>
  </si>
  <si>
    <t>(μ + 2σ)</t>
  </si>
  <si>
    <t>n</t>
  </si>
  <si>
    <t>Spend by Millennials Vs Spend by Urbanities</t>
  </si>
  <si>
    <t>Spend by Urbanites Vs Total Spend</t>
  </si>
  <si>
    <t>Spend by Millennials Vs Total Spend Online</t>
  </si>
  <si>
    <t>Please refer to the exam for calculations</t>
  </si>
  <si>
    <t>Qns: 37, 38, and 39</t>
  </si>
  <si>
    <t xml:space="preserve">&gt; </t>
  </si>
  <si>
    <t>(μ - 2σ)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</si>
</sst>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_);\(&quot;$&quot;#,##0.0\)"/>
    <numFmt numFmtId="166" formatCode="0.000"/>
    <numFmt numFmtId="167" formatCode="0.00000"/>
    <numFmt numFmtId="171" formatCode="&quot;$&quot;#,##0.00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0" fontId="1" fillId="0" borderId="0" xfId="1"/>
    <xf numFmtId="0" fontId="0" fillId="0" borderId="0" xfId="0" applyProtection="1"/>
    <xf numFmtId="0" fontId="3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/>
    <xf numFmtId="0" fontId="0" fillId="0" borderId="0" xfId="0" applyBorder="1"/>
    <xf numFmtId="1" fontId="0" fillId="0" borderId="0" xfId="0" applyNumberFormat="1"/>
    <xf numFmtId="0" fontId="0" fillId="2" borderId="1" xfId="0" applyFill="1" applyBorder="1"/>
    <xf numFmtId="1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9" fontId="0" fillId="0" borderId="0" xfId="2" applyFont="1"/>
    <xf numFmtId="164" fontId="0" fillId="0" borderId="0" xfId="3" applyNumberFormat="1" applyFont="1"/>
    <xf numFmtId="0" fontId="2" fillId="2" borderId="1" xfId="0" applyFont="1" applyFill="1" applyBorder="1"/>
    <xf numFmtId="10" fontId="2" fillId="2" borderId="1" xfId="2" applyNumberFormat="1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5" fontId="0" fillId="0" borderId="0" xfId="4" applyNumberFormat="1" applyFont="1"/>
    <xf numFmtId="0" fontId="0" fillId="0" borderId="1" xfId="0" applyFill="1" applyBorder="1"/>
    <xf numFmtId="0" fontId="0" fillId="3" borderId="1" xfId="0" applyFill="1" applyBorder="1" applyAlignment="1"/>
    <xf numFmtId="0" fontId="0" fillId="0" borderId="3" xfId="0" applyBorder="1"/>
    <xf numFmtId="0" fontId="0" fillId="0" borderId="0" xfId="0" applyFill="1"/>
    <xf numFmtId="0" fontId="0" fillId="0" borderId="7" xfId="0" applyBorder="1"/>
    <xf numFmtId="10" fontId="0" fillId="0" borderId="0" xfId="0" applyNumberFormat="1"/>
    <xf numFmtId="0" fontId="0" fillId="0" borderId="0" xfId="0" applyFont="1" applyAlignment="1">
      <alignment vertical="top"/>
    </xf>
    <xf numFmtId="0" fontId="0" fillId="0" borderId="0" xfId="0" applyFont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6" fillId="0" borderId="0" xfId="0" applyFont="1"/>
    <xf numFmtId="2" fontId="0" fillId="0" borderId="0" xfId="0" applyNumberFormat="1" applyBorder="1" applyAlignment="1">
      <alignment wrapText="1"/>
    </xf>
    <xf numFmtId="2" fontId="0" fillId="0" borderId="0" xfId="0" applyNumberFormat="1" applyBorder="1"/>
    <xf numFmtId="2" fontId="0" fillId="0" borderId="3" xfId="0" applyNumberFormat="1" applyBorder="1"/>
    <xf numFmtId="0" fontId="2" fillId="4" borderId="8" xfId="0" applyFont="1" applyFill="1" applyBorder="1" applyAlignment="1">
      <alignment horizontal="centerContinuous" wrapText="1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2" fontId="0" fillId="0" borderId="2" xfId="0" applyNumberFormat="1" applyBorder="1"/>
    <xf numFmtId="2" fontId="0" fillId="0" borderId="12" xfId="0" applyNumberFormat="1" applyBorder="1"/>
    <xf numFmtId="0" fontId="0" fillId="2" borderId="11" xfId="0" applyFill="1" applyBorder="1"/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Continuous" wrapText="1"/>
    </xf>
    <xf numFmtId="0" fontId="2" fillId="0" borderId="0" xfId="0" applyFont="1" applyFill="1" applyBorder="1"/>
    <xf numFmtId="0" fontId="2" fillId="0" borderId="7" xfId="0" applyFont="1" applyFill="1" applyBorder="1"/>
    <xf numFmtId="10" fontId="2" fillId="0" borderId="0" xfId="2" applyNumberFormat="1" applyFont="1" applyFill="1" applyBorder="1"/>
    <xf numFmtId="0" fontId="2" fillId="0" borderId="7" xfId="0" applyFont="1" applyFill="1" applyBorder="1" applyAlignment="1">
      <alignment horizontal="center"/>
    </xf>
    <xf numFmtId="5" fontId="0" fillId="2" borderId="1" xfId="0" applyNumberFormat="1" applyFill="1" applyBorder="1"/>
    <xf numFmtId="165" fontId="0" fillId="2" borderId="1" xfId="0" applyNumberFormat="1" applyFill="1" applyBorder="1"/>
    <xf numFmtId="7" fontId="0" fillId="2" borderId="1" xfId="0" applyNumberFormat="1" applyFill="1" applyBorder="1"/>
    <xf numFmtId="166" fontId="2" fillId="2" borderId="1" xfId="0" applyNumberFormat="1" applyFont="1" applyFill="1" applyBorder="1" applyAlignment="1">
      <alignment horizontal="center"/>
    </xf>
    <xf numFmtId="167" fontId="0" fillId="0" borderId="0" xfId="0" applyNumberFormat="1"/>
    <xf numFmtId="0" fontId="0" fillId="2" borderId="6" xfId="0" applyFill="1" applyBorder="1"/>
    <xf numFmtId="0" fontId="2" fillId="3" borderId="13" xfId="0" applyFont="1" applyFill="1" applyBorder="1" applyAlignment="1">
      <alignment horizontal="centerContinuous" wrapText="1"/>
    </xf>
    <xf numFmtId="0" fontId="0" fillId="2" borderId="8" xfId="0" applyFill="1" applyBorder="1"/>
    <xf numFmtId="0" fontId="0" fillId="2" borderId="14" xfId="0" applyFill="1" applyBorder="1"/>
    <xf numFmtId="0" fontId="0" fillId="2" borderId="4" xfId="0" applyFill="1" applyBorder="1"/>
    <xf numFmtId="0" fontId="7" fillId="0" borderId="0" xfId="0" applyFont="1"/>
    <xf numFmtId="0" fontId="2" fillId="2" borderId="4" xfId="0" applyFont="1" applyFill="1" applyBorder="1"/>
    <xf numFmtId="10" fontId="0" fillId="0" borderId="0" xfId="2" applyNumberFormat="1" applyFont="1" applyFill="1" applyBorder="1"/>
    <xf numFmtId="10" fontId="0" fillId="0" borderId="0" xfId="0" applyNumberFormat="1" applyFill="1" applyBorder="1"/>
    <xf numFmtId="171" fontId="0" fillId="0" borderId="0" xfId="4" applyNumberFormat="1" applyFont="1"/>
    <xf numFmtId="0" fontId="0" fillId="5" borderId="3" xfId="0" applyFill="1" applyBorder="1"/>
    <xf numFmtId="0" fontId="0" fillId="5" borderId="3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0" fillId="5" borderId="14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4" xfId="0" quotePrefix="1" applyFill="1" applyBorder="1" applyAlignment="1">
      <alignment horizontal="right"/>
    </xf>
    <xf numFmtId="0" fontId="0" fillId="5" borderId="2" xfId="0" applyFill="1" applyBorder="1" applyAlignment="1">
      <alignment horizontal="center"/>
    </xf>
    <xf numFmtId="0" fontId="0" fillId="5" borderId="12" xfId="0" quotePrefix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6" xfId="0" applyFont="1" applyFill="1" applyBorder="1"/>
    <xf numFmtId="0" fontId="2" fillId="2" borderId="2" xfId="0" applyFont="1" applyFill="1" applyBorder="1" applyAlignment="1">
      <alignment horizontal="right"/>
    </xf>
  </cellXfs>
  <cellStyles count="5">
    <cellStyle name="Comma" xfId="3" builtinId="3"/>
    <cellStyle name="Currency" xfId="4" builtinId="4"/>
    <cellStyle name="Normal" xfId="0" builtinId="0"/>
    <cellStyle name="Normal 2" xfId="1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/>
              <a:t>Spend by Millennials Vs Spend by Urbanities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Online_News!$B$3:$B$10</c:f>
              <c:numCache>
                <c:formatCode>General</c:formatCode>
                <c:ptCount val="8"/>
                <c:pt idx="0">
                  <c:v>105.25</c:v>
                </c:pt>
                <c:pt idx="1">
                  <c:v>97.02</c:v>
                </c:pt>
                <c:pt idx="2">
                  <c:v>95.54</c:v>
                </c:pt>
                <c:pt idx="3" formatCode="0.00">
                  <c:v>104.89337499999998</c:v>
                </c:pt>
                <c:pt idx="4" formatCode="0.00">
                  <c:v>75.388491600000009</c:v>
                </c:pt>
                <c:pt idx="5" formatCode="0.00">
                  <c:v>84.486463512</c:v>
                </c:pt>
                <c:pt idx="6" formatCode="0.00">
                  <c:v>120.75141995999999</c:v>
                </c:pt>
                <c:pt idx="7" formatCode="0.00">
                  <c:v>251.92242100000001</c:v>
                </c:pt>
              </c:numCache>
            </c:numRef>
          </c:xVal>
          <c:yVal>
            <c:numRef>
              <c:f>Online_News!$C$3:$C$10</c:f>
              <c:numCache>
                <c:formatCode>General</c:formatCode>
                <c:ptCount val="8"/>
                <c:pt idx="0">
                  <c:v>428.62</c:v>
                </c:pt>
                <c:pt idx="1">
                  <c:v>277.32</c:v>
                </c:pt>
                <c:pt idx="2">
                  <c:v>251.25</c:v>
                </c:pt>
                <c:pt idx="3" formatCode="0.00">
                  <c:v>297.26332499999995</c:v>
                </c:pt>
                <c:pt idx="4" formatCode="0.00">
                  <c:v>285.49328850000001</c:v>
                </c:pt>
                <c:pt idx="5" formatCode="0.00">
                  <c:v>327.21734531999999</c:v>
                </c:pt>
                <c:pt idx="6" formatCode="0.00">
                  <c:v>284.93556587999996</c:v>
                </c:pt>
                <c:pt idx="7" formatCode="0.00">
                  <c:v>567.32537900000011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F-4EEE-AF73-751574591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68248"/>
        <c:axId val="591964560"/>
      </c:scatterChart>
      <c:valAx>
        <c:axId val="57036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64560"/>
        <c:crosses val="autoZero"/>
        <c:crossBetween val="midCat"/>
      </c:valAx>
      <c:valAx>
        <c:axId val="5919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6824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 baseline="0"/>
              <a:t>Spend by Millennials Vs Total Spend Online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Online_News!$H$7:$H$14</c:f>
              <c:numCache>
                <c:formatCode>General</c:formatCode>
                <c:ptCount val="8"/>
                <c:pt idx="0">
                  <c:v>105.25</c:v>
                </c:pt>
                <c:pt idx="1">
                  <c:v>97.02</c:v>
                </c:pt>
                <c:pt idx="2">
                  <c:v>95.54</c:v>
                </c:pt>
                <c:pt idx="3" formatCode="0.00">
                  <c:v>104.89337499999998</c:v>
                </c:pt>
                <c:pt idx="4" formatCode="0.00">
                  <c:v>75.388491600000009</c:v>
                </c:pt>
                <c:pt idx="5" formatCode="0.00">
                  <c:v>84.486463512</c:v>
                </c:pt>
                <c:pt idx="6" formatCode="0.00">
                  <c:v>120.75141995999999</c:v>
                </c:pt>
                <c:pt idx="7" formatCode="0.00">
                  <c:v>251.92242100000001</c:v>
                </c:pt>
              </c:numCache>
            </c:numRef>
          </c:xVal>
          <c:yVal>
            <c:numRef>
              <c:f>Online_News!$I$7:$I$14</c:f>
              <c:numCache>
                <c:formatCode>General</c:formatCode>
                <c:ptCount val="8"/>
                <c:pt idx="0">
                  <c:v>1057.56</c:v>
                </c:pt>
                <c:pt idx="1">
                  <c:v>901.24</c:v>
                </c:pt>
                <c:pt idx="2">
                  <c:v>801.25</c:v>
                </c:pt>
                <c:pt idx="3" formatCode="0.00">
                  <c:v>918.41332499999999</c:v>
                </c:pt>
                <c:pt idx="4" formatCode="0.00">
                  <c:v>917.54114130000005</c:v>
                </c:pt>
                <c:pt idx="5" formatCode="0.00">
                  <c:v>1014.455178642</c:v>
                </c:pt>
                <c:pt idx="6" formatCode="0.00">
                  <c:v>922.81817195999997</c:v>
                </c:pt>
                <c:pt idx="7" formatCode="0.00">
                  <c:v>1977.5572790000003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9-4F1B-AAA9-D050BDCAE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04304"/>
        <c:axId val="575403344"/>
      </c:scatterChart>
      <c:valAx>
        <c:axId val="5754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03344"/>
        <c:crosses val="autoZero"/>
        <c:crossBetween val="midCat"/>
      </c:valAx>
      <c:valAx>
        <c:axId val="57540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0430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/>
              <a:t>Spend by Urbanites Vs Total Spend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Online_News!$C$3:$C$10</c:f>
              <c:numCache>
                <c:formatCode>General</c:formatCode>
                <c:ptCount val="8"/>
                <c:pt idx="0">
                  <c:v>428.62</c:v>
                </c:pt>
                <c:pt idx="1">
                  <c:v>277.32</c:v>
                </c:pt>
                <c:pt idx="2">
                  <c:v>251.25</c:v>
                </c:pt>
                <c:pt idx="3" formatCode="0.00">
                  <c:v>297.26332499999995</c:v>
                </c:pt>
                <c:pt idx="4" formatCode="0.00">
                  <c:v>285.49328850000001</c:v>
                </c:pt>
                <c:pt idx="5" formatCode="0.00">
                  <c:v>327.21734531999999</c:v>
                </c:pt>
                <c:pt idx="6" formatCode="0.00">
                  <c:v>284.93556587999996</c:v>
                </c:pt>
                <c:pt idx="7" formatCode="0.00">
                  <c:v>567.32537900000011</c:v>
                </c:pt>
              </c:numCache>
            </c:numRef>
          </c:xVal>
          <c:yVal>
            <c:numRef>
              <c:f>Online_News!$D$3:$D$10</c:f>
              <c:numCache>
                <c:formatCode>General</c:formatCode>
                <c:ptCount val="8"/>
                <c:pt idx="0">
                  <c:v>1057.56</c:v>
                </c:pt>
                <c:pt idx="1">
                  <c:v>901.24</c:v>
                </c:pt>
                <c:pt idx="2">
                  <c:v>801.25</c:v>
                </c:pt>
                <c:pt idx="3" formatCode="0.00">
                  <c:v>918.41332499999999</c:v>
                </c:pt>
                <c:pt idx="4" formatCode="0.00">
                  <c:v>917.54114130000005</c:v>
                </c:pt>
                <c:pt idx="5" formatCode="0.00">
                  <c:v>1014.455178642</c:v>
                </c:pt>
                <c:pt idx="6" formatCode="0.00">
                  <c:v>922.81817195999997</c:v>
                </c:pt>
                <c:pt idx="7" formatCode="0.00">
                  <c:v>1977.5572790000003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B-4F00-A545-40019A2CA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79120"/>
        <c:axId val="621477200"/>
      </c:scatterChart>
      <c:valAx>
        <c:axId val="62147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77200"/>
        <c:crosses val="autoZero"/>
        <c:crossBetween val="midCat"/>
      </c:valAx>
      <c:valAx>
        <c:axId val="6214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7912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Cholestrol (Pareto)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Cholestrol (Pareto)</a:t>
          </a:r>
        </a:p>
      </cx:txPr>
    </cx:title>
    <cx:plotArea>
      <cx:plotAreaRegion>
        <cx:series layoutId="clusteredColumn" uniqueId="{342760EF-9E3A-4997-8CAB-C07129D563FA}" formatIdx="0">
          <cx:dataId val="0"/>
          <cx:layoutPr>
            <cx:aggregation/>
          </cx:layoutPr>
          <cx:axisId val="1"/>
        </cx:series>
        <cx:series layoutId="paretoLine" ownerIdx="0" uniqueId="{1C64E33C-FA41-4B47-B36E-68468B9A44D5}" formatIdx="1">
          <cx:axisId val="2"/>
        </cx:series>
        <cx:series layoutId="clusteredColumn" hidden="1" uniqueId="{860BA400-09CD-44B3-85FC-9AC75A4A1281}" formatIdx="2">
          <cx:dataId val="1"/>
          <cx:layoutPr>
            <cx:aggregation/>
          </cx:layoutPr>
          <cx:axisId val="1"/>
        </cx:series>
        <cx:series layoutId="paretoLine" ownerIdx="2" uniqueId="{5AF12171-2C47-4631-A4FD-E6B98A8AA487}" formatIdx="3">
          <cx:axisId val="2"/>
        </cx:series>
      </cx:plotAreaRegion>
      <cx:axis id="0">
        <cx:catScaling gapWidth="0.99000001"/>
        <cx:majorGridlines/>
        <cx:tickLabels/>
      </cx:axis>
      <cx:axis id="1">
        <cx:valScaling/>
        <cx:majorGridlines/>
        <cx:tickLabels/>
      </cx:axis>
      <cx:axis id="2">
        <cx:valScaling max="1" min="0"/>
        <cx:tickLabels/>
        <cx:numFmt formatCode="0.00%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</xdr:colOff>
      <xdr:row>0</xdr:row>
      <xdr:rowOff>723900</xdr:rowOff>
    </xdr:from>
    <xdr:to>
      <xdr:col>17</xdr:col>
      <xdr:colOff>22860</xdr:colOff>
      <xdr:row>5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06F4DF-F827-4A56-A86C-F01EF020D0CC}"/>
            </a:ext>
          </a:extLst>
        </xdr:cNvPr>
        <xdr:cNvSpPr txBox="1"/>
      </xdr:nvSpPr>
      <xdr:spPr>
        <a:xfrm>
          <a:off x="14859000" y="723900"/>
          <a:ext cx="174498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Normal</a:t>
          </a:r>
          <a:r>
            <a:rPr lang="en-US" sz="1100" baseline="0"/>
            <a:t> distribution follows the empirical rule. Hence, we would expect a 98%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10682</xdr:colOff>
      <xdr:row>6</xdr:row>
      <xdr:rowOff>9970</xdr:rowOff>
    </xdr:from>
    <xdr:to>
      <xdr:col>6</xdr:col>
      <xdr:colOff>875944</xdr:colOff>
      <xdr:row>22</xdr:row>
      <xdr:rowOff>7121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7C354-0A7E-4633-96BA-6B6A32305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3561</xdr:colOff>
      <xdr:row>5</xdr:row>
      <xdr:rowOff>173765</xdr:rowOff>
    </xdr:from>
    <xdr:to>
      <xdr:col>12</xdr:col>
      <xdr:colOff>124626</xdr:colOff>
      <xdr:row>21</xdr:row>
      <xdr:rowOff>170916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D9EDF-5C46-47CA-B626-8BDF72C56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10682</xdr:colOff>
      <xdr:row>22</xdr:row>
      <xdr:rowOff>178037</xdr:rowOff>
    </xdr:from>
    <xdr:to>
      <xdr:col>6</xdr:col>
      <xdr:colOff>875944</xdr:colOff>
      <xdr:row>37</xdr:row>
      <xdr:rowOff>175190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8E40E-AE24-4A67-8183-083D4857F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436563</xdr:colOff>
      <xdr:row>0</xdr:row>
      <xdr:rowOff>7938</xdr:rowOff>
    </xdr:from>
    <xdr:to>
      <xdr:col>21</xdr:col>
      <xdr:colOff>452438</xdr:colOff>
      <xdr:row>25</xdr:row>
      <xdr:rowOff>7937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934935-A557-4D28-8950-2DED2C0569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8876" y="7938"/>
              <a:ext cx="7350125" cy="45640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238125</xdr:colOff>
      <xdr:row>6</xdr:row>
      <xdr:rowOff>55562</xdr:rowOff>
    </xdr:from>
    <xdr:to>
      <xdr:col>21</xdr:col>
      <xdr:colOff>55563</xdr:colOff>
      <xdr:row>7</xdr:row>
      <xdr:rowOff>71437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D02A32C-03BF-45B6-B3E4-CA5CB1E35AD3}"/>
            </a:ext>
          </a:extLst>
        </xdr:cNvPr>
        <xdr:cNvCxnSpPr/>
      </xdr:nvCxnSpPr>
      <xdr:spPr>
        <a:xfrm>
          <a:off x="9310688" y="1150937"/>
          <a:ext cx="6540500" cy="198438"/>
        </a:xfrm>
        <a:prstGeom prst="line">
          <a:avLst/>
        </a:prstGeom>
        <a:ln w="571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M16" sqref="M16"/>
    </sheetView>
  </sheetViews>
  <sheetFormatPr defaultRowHeight="14.4" x14ac:dyDescent="0.3"/>
  <cols>
    <col min="1" max="1" width="12.33203125" customWidth="1"/>
    <col min="2" max="2" width="8.21875" customWidth="1"/>
    <col min="3" max="3" width="15" bestFit="1" customWidth="1"/>
    <col min="4" max="4" width="32.33203125" bestFit="1" customWidth="1"/>
    <col min="5" max="5" width="27.88671875" bestFit="1" customWidth="1"/>
    <col min="6" max="6" width="12.6640625" customWidth="1"/>
    <col min="7" max="7" width="14.44140625" customWidth="1"/>
    <col min="8" max="8" width="16.44140625" customWidth="1"/>
    <col min="9" max="9" width="18.33203125" customWidth="1"/>
    <col min="10" max="10" width="15.109375" customWidth="1"/>
    <col min="12" max="12" width="9.21875" customWidth="1"/>
    <col min="13" max="13" width="14.44140625" customWidth="1"/>
    <col min="14" max="14" width="9.77734375" customWidth="1"/>
  </cols>
  <sheetData>
    <row r="1" spans="1:16" ht="57.75" customHeight="1" x14ac:dyDescent="0.3">
      <c r="A1" s="7" t="s">
        <v>26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47" t="s">
        <v>32</v>
      </c>
      <c r="L1" s="47" t="s">
        <v>34</v>
      </c>
      <c r="M1" s="47" t="s">
        <v>33</v>
      </c>
      <c r="N1" s="47" t="s">
        <v>29</v>
      </c>
    </row>
    <row r="2" spans="1:16" ht="15.6" x14ac:dyDescent="0.3">
      <c r="A2" s="1" t="s">
        <v>0</v>
      </c>
      <c r="B2" s="2">
        <v>32</v>
      </c>
      <c r="C2" t="s">
        <v>11</v>
      </c>
      <c r="D2" t="s">
        <v>12</v>
      </c>
      <c r="E2" t="s">
        <v>13</v>
      </c>
      <c r="F2" s="2">
        <v>4</v>
      </c>
      <c r="G2" s="3">
        <v>4</v>
      </c>
      <c r="H2" s="3">
        <v>4</v>
      </c>
      <c r="I2" s="3">
        <v>4</v>
      </c>
      <c r="J2" s="3">
        <v>4</v>
      </c>
      <c r="K2" s="56">
        <f>AVERAGE(B2:B93)</f>
        <v>41.815217391304351</v>
      </c>
      <c r="L2" s="14">
        <f>MEDIAN(B2:B93)</f>
        <v>40</v>
      </c>
      <c r="M2" s="56">
        <f>_xlfn.STDEV.S(B2:B93)</f>
        <v>12.309140129247547</v>
      </c>
      <c r="N2" s="15">
        <v>98</v>
      </c>
      <c r="O2" s="4"/>
      <c r="P2" s="4"/>
    </row>
    <row r="3" spans="1:16" ht="15.6" x14ac:dyDescent="0.3">
      <c r="A3" t="s">
        <v>10</v>
      </c>
      <c r="B3" s="2">
        <v>32</v>
      </c>
      <c r="C3" t="s">
        <v>14</v>
      </c>
      <c r="D3" t="s">
        <v>12</v>
      </c>
      <c r="E3" t="s">
        <v>13</v>
      </c>
      <c r="F3" s="2">
        <v>4</v>
      </c>
      <c r="G3" s="3">
        <v>2</v>
      </c>
      <c r="H3" s="3">
        <v>3</v>
      </c>
      <c r="I3" s="3">
        <v>1</v>
      </c>
      <c r="J3" s="3">
        <v>5</v>
      </c>
      <c r="L3" s="4"/>
      <c r="N3" s="12"/>
      <c r="O3" s="4"/>
      <c r="P3" s="4"/>
    </row>
    <row r="4" spans="1:16" ht="15.6" x14ac:dyDescent="0.3">
      <c r="A4" t="s">
        <v>0</v>
      </c>
      <c r="B4" s="2">
        <v>21</v>
      </c>
      <c r="C4" t="s">
        <v>14</v>
      </c>
      <c r="D4" t="s">
        <v>12</v>
      </c>
      <c r="E4" t="s">
        <v>15</v>
      </c>
      <c r="F4" s="2">
        <v>3</v>
      </c>
      <c r="G4" s="3">
        <v>4</v>
      </c>
      <c r="H4" s="3">
        <v>2</v>
      </c>
      <c r="I4" s="3">
        <v>2</v>
      </c>
      <c r="J4" s="3">
        <v>2</v>
      </c>
      <c r="L4" s="4"/>
      <c r="M4" s="11" t="s">
        <v>94</v>
      </c>
      <c r="N4" s="12">
        <f>(K2)-(2)*(M2)</f>
        <v>17.196937132809257</v>
      </c>
      <c r="O4" s="4"/>
      <c r="P4" s="4"/>
    </row>
    <row r="5" spans="1:16" ht="15.6" x14ac:dyDescent="0.3">
      <c r="A5" t="s">
        <v>0</v>
      </c>
      <c r="B5" s="2">
        <v>66</v>
      </c>
      <c r="C5" t="s">
        <v>14</v>
      </c>
      <c r="D5" t="s">
        <v>16</v>
      </c>
      <c r="E5" t="s">
        <v>13</v>
      </c>
      <c r="F5" s="2">
        <v>2</v>
      </c>
      <c r="G5" s="3">
        <v>4</v>
      </c>
      <c r="H5" s="3">
        <v>4</v>
      </c>
      <c r="I5" s="3">
        <v>3</v>
      </c>
      <c r="J5" s="3">
        <v>3</v>
      </c>
      <c r="L5" s="4"/>
      <c r="M5" s="11" t="s">
        <v>86</v>
      </c>
      <c r="N5" s="57">
        <f>(K2)+(2)*(M2)</f>
        <v>66.433497649799449</v>
      </c>
      <c r="O5" s="4"/>
      <c r="P5" s="4"/>
    </row>
    <row r="6" spans="1:16" ht="15.6" x14ac:dyDescent="0.3">
      <c r="A6" t="s">
        <v>0</v>
      </c>
      <c r="B6" s="2">
        <v>46</v>
      </c>
      <c r="C6" t="s">
        <v>14</v>
      </c>
      <c r="D6" t="s">
        <v>16</v>
      </c>
      <c r="E6" t="s">
        <v>13</v>
      </c>
      <c r="F6" s="2">
        <v>4</v>
      </c>
      <c r="G6" s="3">
        <v>1</v>
      </c>
      <c r="H6" s="3">
        <v>1</v>
      </c>
      <c r="I6" s="3">
        <v>1</v>
      </c>
      <c r="J6" s="3">
        <v>2</v>
      </c>
      <c r="L6" s="4"/>
      <c r="M6" t="s">
        <v>87</v>
      </c>
      <c r="N6">
        <f>COUNT(F2:F93)</f>
        <v>92</v>
      </c>
      <c r="O6" s="4"/>
      <c r="P6" s="4"/>
    </row>
    <row r="7" spans="1:16" x14ac:dyDescent="0.3">
      <c r="A7" t="s">
        <v>0</v>
      </c>
      <c r="B7" s="2">
        <v>56</v>
      </c>
      <c r="C7" t="s">
        <v>14</v>
      </c>
      <c r="D7" t="s">
        <v>17</v>
      </c>
      <c r="E7" t="s">
        <v>13</v>
      </c>
      <c r="F7" s="2">
        <v>2</v>
      </c>
      <c r="G7" s="3">
        <v>5</v>
      </c>
      <c r="H7" s="3">
        <v>5</v>
      </c>
      <c r="I7" s="3">
        <v>5</v>
      </c>
      <c r="J7" s="3">
        <v>3</v>
      </c>
    </row>
    <row r="8" spans="1:16" x14ac:dyDescent="0.3">
      <c r="A8" t="s">
        <v>0</v>
      </c>
      <c r="B8" s="2">
        <v>45</v>
      </c>
      <c r="C8" t="s">
        <v>14</v>
      </c>
      <c r="D8" t="s">
        <v>16</v>
      </c>
      <c r="E8" t="s">
        <v>13</v>
      </c>
      <c r="F8" s="2">
        <v>3</v>
      </c>
      <c r="G8" s="3">
        <v>3</v>
      </c>
      <c r="H8" s="3">
        <v>3</v>
      </c>
      <c r="I8" s="3">
        <v>2</v>
      </c>
      <c r="J8" s="3">
        <v>4</v>
      </c>
      <c r="P8" s="16">
        <f>(COUNTIFS(B2:B93,"&gt;=17",B2:B93,"&lt;=66.43350"))/(N6)</f>
        <v>0.95652173913043481</v>
      </c>
    </row>
    <row r="9" spans="1:16" x14ac:dyDescent="0.3">
      <c r="A9" t="s">
        <v>10</v>
      </c>
      <c r="B9" s="2">
        <v>34</v>
      </c>
      <c r="C9" t="s">
        <v>18</v>
      </c>
      <c r="D9" t="s">
        <v>12</v>
      </c>
      <c r="E9" t="s">
        <v>13</v>
      </c>
      <c r="F9" s="2">
        <v>1</v>
      </c>
      <c r="G9" s="3">
        <v>3</v>
      </c>
      <c r="H9" s="3">
        <v>3</v>
      </c>
      <c r="I9" s="3">
        <v>4</v>
      </c>
      <c r="J9" s="3">
        <v>1</v>
      </c>
    </row>
    <row r="10" spans="1:16" x14ac:dyDescent="0.3">
      <c r="A10" t="s">
        <v>10</v>
      </c>
      <c r="B10" s="2">
        <v>68</v>
      </c>
      <c r="C10" t="s">
        <v>14</v>
      </c>
      <c r="D10" t="s">
        <v>19</v>
      </c>
      <c r="E10" t="s">
        <v>13</v>
      </c>
      <c r="F10" s="2">
        <v>3</v>
      </c>
      <c r="G10" s="3">
        <v>5</v>
      </c>
      <c r="H10" s="3">
        <v>5</v>
      </c>
      <c r="I10" s="3">
        <v>5</v>
      </c>
      <c r="J10" s="3">
        <v>2</v>
      </c>
    </row>
    <row r="11" spans="1:16" x14ac:dyDescent="0.3">
      <c r="A11" t="s">
        <v>10</v>
      </c>
      <c r="B11" s="2">
        <v>31</v>
      </c>
      <c r="C11" t="s">
        <v>14</v>
      </c>
      <c r="D11" t="s">
        <v>20</v>
      </c>
      <c r="E11" t="s">
        <v>13</v>
      </c>
      <c r="F11" s="2">
        <v>2</v>
      </c>
      <c r="G11" s="3">
        <v>4</v>
      </c>
      <c r="H11" s="3">
        <v>3</v>
      </c>
      <c r="I11" s="3">
        <v>1</v>
      </c>
      <c r="J11" s="3">
        <v>1</v>
      </c>
    </row>
    <row r="12" spans="1:16" x14ac:dyDescent="0.3">
      <c r="A12" t="s">
        <v>0</v>
      </c>
      <c r="B12" s="2">
        <v>60</v>
      </c>
      <c r="C12" t="s">
        <v>14</v>
      </c>
      <c r="D12" t="s">
        <v>12</v>
      </c>
      <c r="E12" t="s">
        <v>13</v>
      </c>
      <c r="F12" s="2">
        <v>2</v>
      </c>
      <c r="G12" s="3">
        <v>1</v>
      </c>
      <c r="H12" s="3">
        <v>1</v>
      </c>
      <c r="I12" s="3">
        <v>1</v>
      </c>
      <c r="J12" s="3">
        <v>4</v>
      </c>
    </row>
    <row r="13" spans="1:16" x14ac:dyDescent="0.3">
      <c r="A13" t="s">
        <v>0</v>
      </c>
      <c r="B13" s="2">
        <v>49</v>
      </c>
      <c r="C13" t="s">
        <v>18</v>
      </c>
      <c r="D13" t="s">
        <v>16</v>
      </c>
      <c r="E13" t="s">
        <v>13</v>
      </c>
      <c r="F13" s="2">
        <v>4</v>
      </c>
      <c r="G13" s="3">
        <v>3</v>
      </c>
      <c r="H13" s="3">
        <v>4</v>
      </c>
      <c r="I13" s="3">
        <v>3</v>
      </c>
      <c r="J13" s="3">
        <v>5</v>
      </c>
    </row>
    <row r="14" spans="1:16" x14ac:dyDescent="0.3">
      <c r="A14" t="s">
        <v>10</v>
      </c>
      <c r="B14" s="2">
        <v>37</v>
      </c>
      <c r="C14" t="s">
        <v>14</v>
      </c>
      <c r="D14" t="s">
        <v>16</v>
      </c>
      <c r="E14" t="s">
        <v>15</v>
      </c>
      <c r="F14" s="2">
        <v>1</v>
      </c>
      <c r="G14" s="3">
        <v>3</v>
      </c>
      <c r="H14" s="3">
        <v>3</v>
      </c>
      <c r="I14" s="3">
        <v>3</v>
      </c>
      <c r="J14" s="3">
        <v>2</v>
      </c>
    </row>
    <row r="15" spans="1:16" x14ac:dyDescent="0.3">
      <c r="A15" t="s">
        <v>0</v>
      </c>
      <c r="B15" s="2">
        <v>34</v>
      </c>
      <c r="C15" t="s">
        <v>14</v>
      </c>
      <c r="D15" t="s">
        <v>19</v>
      </c>
      <c r="E15" t="s">
        <v>15</v>
      </c>
      <c r="F15" s="2">
        <v>1</v>
      </c>
      <c r="G15" s="3">
        <v>4</v>
      </c>
      <c r="H15" s="3">
        <v>4</v>
      </c>
      <c r="I15" s="3">
        <v>2</v>
      </c>
      <c r="J15" s="3">
        <v>4</v>
      </c>
    </row>
    <row r="16" spans="1:16" x14ac:dyDescent="0.3">
      <c r="A16" t="s">
        <v>10</v>
      </c>
      <c r="B16" s="2">
        <v>48</v>
      </c>
      <c r="C16" t="s">
        <v>18</v>
      </c>
      <c r="D16" t="s">
        <v>16</v>
      </c>
      <c r="E16" t="s">
        <v>15</v>
      </c>
      <c r="F16" s="2">
        <v>1</v>
      </c>
      <c r="G16" s="3">
        <v>3</v>
      </c>
      <c r="H16" s="3">
        <v>3</v>
      </c>
      <c r="I16" s="3">
        <v>3</v>
      </c>
      <c r="J16" s="3">
        <v>2</v>
      </c>
    </row>
    <row r="17" spans="1:10" x14ac:dyDescent="0.3">
      <c r="A17" t="s">
        <v>10</v>
      </c>
      <c r="B17" s="2">
        <v>45</v>
      </c>
      <c r="C17" t="s">
        <v>14</v>
      </c>
      <c r="D17" t="s">
        <v>16</v>
      </c>
      <c r="E17" t="s">
        <v>15</v>
      </c>
      <c r="F17" s="2">
        <v>1</v>
      </c>
      <c r="G17" s="3">
        <v>3</v>
      </c>
      <c r="H17" s="3">
        <v>4</v>
      </c>
      <c r="I17" s="3">
        <v>4</v>
      </c>
      <c r="J17" s="3">
        <v>4</v>
      </c>
    </row>
    <row r="18" spans="1:10" x14ac:dyDescent="0.3">
      <c r="A18" t="s">
        <v>10</v>
      </c>
      <c r="B18" s="2">
        <v>73</v>
      </c>
      <c r="C18" t="s">
        <v>14</v>
      </c>
      <c r="D18" t="s">
        <v>16</v>
      </c>
      <c r="E18" t="s">
        <v>13</v>
      </c>
      <c r="F18" s="2">
        <v>2</v>
      </c>
      <c r="G18" s="3">
        <v>3</v>
      </c>
      <c r="H18" s="3">
        <v>3</v>
      </c>
      <c r="I18" s="3">
        <v>3</v>
      </c>
      <c r="J18" s="3">
        <v>5</v>
      </c>
    </row>
    <row r="19" spans="1:10" x14ac:dyDescent="0.3">
      <c r="A19" t="s">
        <v>0</v>
      </c>
      <c r="B19" s="2">
        <v>33</v>
      </c>
      <c r="C19" t="s">
        <v>14</v>
      </c>
      <c r="D19" t="s">
        <v>16</v>
      </c>
      <c r="E19" t="s">
        <v>13</v>
      </c>
      <c r="F19" s="2">
        <v>3</v>
      </c>
      <c r="G19" s="3">
        <v>4</v>
      </c>
      <c r="H19" s="3">
        <v>3</v>
      </c>
      <c r="I19" s="3">
        <v>4</v>
      </c>
      <c r="J19" s="3">
        <v>4</v>
      </c>
    </row>
    <row r="20" spans="1:10" x14ac:dyDescent="0.3">
      <c r="A20" s="10" t="s">
        <v>0</v>
      </c>
      <c r="B20" s="2">
        <v>26</v>
      </c>
      <c r="C20" t="s">
        <v>21</v>
      </c>
      <c r="D20" t="s">
        <v>19</v>
      </c>
      <c r="E20" t="s">
        <v>15</v>
      </c>
      <c r="F20" s="2">
        <v>2</v>
      </c>
      <c r="G20" s="3">
        <v>5</v>
      </c>
      <c r="H20" s="3">
        <v>5</v>
      </c>
      <c r="I20" s="3">
        <v>5</v>
      </c>
      <c r="J20" s="3">
        <v>2</v>
      </c>
    </row>
    <row r="21" spans="1:10" x14ac:dyDescent="0.3">
      <c r="A21" t="s">
        <v>0</v>
      </c>
      <c r="B21" s="2">
        <v>50</v>
      </c>
      <c r="C21" t="s">
        <v>14</v>
      </c>
      <c r="D21" t="s">
        <v>12</v>
      </c>
      <c r="E21" t="s">
        <v>13</v>
      </c>
      <c r="F21" s="2">
        <v>3</v>
      </c>
      <c r="G21" s="3">
        <v>4</v>
      </c>
      <c r="H21" s="3">
        <v>5</v>
      </c>
      <c r="I21" s="3">
        <v>4</v>
      </c>
      <c r="J21" s="3">
        <v>1</v>
      </c>
    </row>
    <row r="22" spans="1:10" x14ac:dyDescent="0.3">
      <c r="A22" t="s">
        <v>10</v>
      </c>
      <c r="B22" s="2">
        <v>54</v>
      </c>
      <c r="C22" t="s">
        <v>14</v>
      </c>
      <c r="D22" t="s">
        <v>20</v>
      </c>
      <c r="E22" t="s">
        <v>13</v>
      </c>
      <c r="F22" s="2">
        <v>2</v>
      </c>
      <c r="G22" s="3">
        <v>4</v>
      </c>
      <c r="H22" s="3">
        <v>4</v>
      </c>
      <c r="I22" s="3">
        <v>4</v>
      </c>
      <c r="J22" s="3">
        <v>2</v>
      </c>
    </row>
    <row r="23" spans="1:10" x14ac:dyDescent="0.3">
      <c r="A23" t="s">
        <v>0</v>
      </c>
      <c r="B23" s="2">
        <v>57</v>
      </c>
      <c r="C23" t="s">
        <v>14</v>
      </c>
      <c r="D23" t="s">
        <v>17</v>
      </c>
      <c r="E23" t="s">
        <v>22</v>
      </c>
      <c r="F23" s="2">
        <v>1</v>
      </c>
      <c r="G23" s="3">
        <v>3</v>
      </c>
      <c r="H23" s="3">
        <v>5</v>
      </c>
      <c r="I23" s="3">
        <v>4</v>
      </c>
      <c r="J23" s="3">
        <v>5</v>
      </c>
    </row>
    <row r="24" spans="1:10" x14ac:dyDescent="0.3">
      <c r="A24" t="s">
        <v>0</v>
      </c>
      <c r="B24" s="2">
        <v>46</v>
      </c>
      <c r="C24" t="s">
        <v>14</v>
      </c>
      <c r="D24" t="s">
        <v>16</v>
      </c>
      <c r="E24" t="s">
        <v>13</v>
      </c>
      <c r="F24" s="2">
        <v>5</v>
      </c>
      <c r="G24" s="3">
        <v>5</v>
      </c>
      <c r="H24" s="3">
        <v>5</v>
      </c>
      <c r="I24" s="3">
        <v>5</v>
      </c>
      <c r="J24" s="3">
        <v>5</v>
      </c>
    </row>
    <row r="25" spans="1:10" x14ac:dyDescent="0.3">
      <c r="A25" t="s">
        <v>0</v>
      </c>
      <c r="B25" s="2">
        <v>31</v>
      </c>
      <c r="C25" t="s">
        <v>14</v>
      </c>
      <c r="D25" t="s">
        <v>16</v>
      </c>
      <c r="E25" t="s">
        <v>13</v>
      </c>
      <c r="F25" s="2">
        <v>4</v>
      </c>
      <c r="G25" s="3">
        <v>5</v>
      </c>
      <c r="H25" s="3">
        <v>4</v>
      </c>
      <c r="I25" s="3">
        <v>2</v>
      </c>
      <c r="J25" s="3">
        <v>3</v>
      </c>
    </row>
    <row r="26" spans="1:10" x14ac:dyDescent="0.3">
      <c r="A26" t="s">
        <v>0</v>
      </c>
      <c r="B26" s="2">
        <v>25</v>
      </c>
      <c r="C26" t="s">
        <v>14</v>
      </c>
      <c r="D26" t="s">
        <v>12</v>
      </c>
      <c r="E26" t="s">
        <v>23</v>
      </c>
      <c r="F26" s="2">
        <v>1</v>
      </c>
      <c r="G26" s="3">
        <v>5</v>
      </c>
      <c r="H26" s="3">
        <v>5</v>
      </c>
      <c r="I26" s="3">
        <v>4</v>
      </c>
      <c r="J26" s="3">
        <v>4</v>
      </c>
    </row>
    <row r="27" spans="1:10" x14ac:dyDescent="0.3">
      <c r="A27" t="s">
        <v>0</v>
      </c>
      <c r="B27" s="2">
        <v>49</v>
      </c>
      <c r="C27" t="s">
        <v>14</v>
      </c>
      <c r="D27" t="s">
        <v>12</v>
      </c>
      <c r="E27" t="s">
        <v>13</v>
      </c>
      <c r="F27" s="2">
        <v>5</v>
      </c>
      <c r="G27" s="3">
        <v>3</v>
      </c>
      <c r="H27" s="3">
        <v>3</v>
      </c>
      <c r="I27" s="3">
        <v>2</v>
      </c>
      <c r="J27" s="3">
        <v>1</v>
      </c>
    </row>
    <row r="28" spans="1:10" x14ac:dyDescent="0.3">
      <c r="A28" t="s">
        <v>0</v>
      </c>
      <c r="B28" s="2">
        <v>28</v>
      </c>
      <c r="C28" t="s">
        <v>14</v>
      </c>
      <c r="D28" t="s">
        <v>12</v>
      </c>
      <c r="E28" t="s">
        <v>15</v>
      </c>
      <c r="F28" s="2">
        <v>1</v>
      </c>
      <c r="G28" s="3">
        <v>4</v>
      </c>
      <c r="H28" s="3">
        <v>4</v>
      </c>
      <c r="I28" s="3">
        <v>4</v>
      </c>
      <c r="J28" s="3">
        <v>2</v>
      </c>
    </row>
    <row r="29" spans="1:10" x14ac:dyDescent="0.3">
      <c r="A29" t="s">
        <v>0</v>
      </c>
      <c r="B29" s="2">
        <v>34</v>
      </c>
      <c r="C29" t="s">
        <v>14</v>
      </c>
      <c r="D29" t="s">
        <v>20</v>
      </c>
      <c r="E29" t="s">
        <v>13</v>
      </c>
      <c r="F29" s="2">
        <v>4</v>
      </c>
      <c r="G29" s="3">
        <v>3</v>
      </c>
      <c r="H29" s="3">
        <v>3</v>
      </c>
      <c r="I29" s="3">
        <v>3</v>
      </c>
      <c r="J29" s="3">
        <v>4</v>
      </c>
    </row>
    <row r="30" spans="1:10" x14ac:dyDescent="0.3">
      <c r="A30" t="s">
        <v>0</v>
      </c>
      <c r="B30" s="2">
        <v>25</v>
      </c>
      <c r="C30" t="s">
        <v>14</v>
      </c>
      <c r="D30" t="s">
        <v>16</v>
      </c>
      <c r="E30" t="s">
        <v>15</v>
      </c>
      <c r="F30" s="2">
        <v>4</v>
      </c>
      <c r="G30" s="3">
        <v>3</v>
      </c>
      <c r="H30" s="3">
        <v>2</v>
      </c>
      <c r="I30" s="3">
        <v>3</v>
      </c>
      <c r="J30" s="3">
        <v>1</v>
      </c>
    </row>
    <row r="31" spans="1:10" x14ac:dyDescent="0.3">
      <c r="A31" t="s">
        <v>0</v>
      </c>
      <c r="B31" s="2">
        <v>30</v>
      </c>
      <c r="C31" t="s">
        <v>14</v>
      </c>
      <c r="D31" t="s">
        <v>16</v>
      </c>
      <c r="E31" t="s">
        <v>13</v>
      </c>
      <c r="F31" s="2">
        <v>2</v>
      </c>
      <c r="G31" s="3">
        <v>4</v>
      </c>
      <c r="H31" s="3">
        <v>4</v>
      </c>
      <c r="I31" s="3">
        <v>3</v>
      </c>
      <c r="J31" s="3">
        <v>5</v>
      </c>
    </row>
    <row r="32" spans="1:10" x14ac:dyDescent="0.3">
      <c r="A32" t="s">
        <v>10</v>
      </c>
      <c r="B32" s="2">
        <v>20</v>
      </c>
      <c r="C32" t="s">
        <v>14</v>
      </c>
      <c r="D32" t="s">
        <v>17</v>
      </c>
      <c r="E32" t="s">
        <v>15</v>
      </c>
      <c r="F32" s="2">
        <v>2</v>
      </c>
      <c r="G32" s="3">
        <v>3</v>
      </c>
      <c r="H32" s="3">
        <v>2</v>
      </c>
      <c r="I32" s="3">
        <v>1</v>
      </c>
      <c r="J32" s="3">
        <v>3</v>
      </c>
    </row>
    <row r="33" spans="1:10" x14ac:dyDescent="0.3">
      <c r="A33" t="s">
        <v>0</v>
      </c>
      <c r="B33" s="2">
        <v>49</v>
      </c>
      <c r="C33" t="s">
        <v>14</v>
      </c>
      <c r="D33" t="s">
        <v>17</v>
      </c>
      <c r="E33" t="s">
        <v>13</v>
      </c>
      <c r="F33" s="2">
        <v>2</v>
      </c>
      <c r="G33" s="3">
        <v>3</v>
      </c>
      <c r="H33" s="3">
        <v>3</v>
      </c>
      <c r="I33" s="3">
        <v>3</v>
      </c>
      <c r="J33" s="3">
        <v>3</v>
      </c>
    </row>
    <row r="34" spans="1:10" x14ac:dyDescent="0.3">
      <c r="A34" t="s">
        <v>0</v>
      </c>
      <c r="B34" s="2">
        <v>35</v>
      </c>
      <c r="C34" t="s">
        <v>14</v>
      </c>
      <c r="D34" t="s">
        <v>16</v>
      </c>
      <c r="E34" t="s">
        <v>13</v>
      </c>
      <c r="F34" s="2">
        <v>4</v>
      </c>
      <c r="G34" s="3">
        <v>4</v>
      </c>
      <c r="H34" s="3">
        <v>4</v>
      </c>
      <c r="I34" s="3">
        <v>1</v>
      </c>
      <c r="J34" s="3">
        <v>3</v>
      </c>
    </row>
    <row r="35" spans="1:10" x14ac:dyDescent="0.3">
      <c r="A35" t="s">
        <v>0</v>
      </c>
      <c r="B35" s="2">
        <v>46</v>
      </c>
      <c r="C35" t="s">
        <v>14</v>
      </c>
      <c r="D35" t="s">
        <v>12</v>
      </c>
      <c r="E35" t="s">
        <v>13</v>
      </c>
      <c r="F35" s="2">
        <v>4</v>
      </c>
      <c r="G35" s="3">
        <v>3</v>
      </c>
      <c r="H35" s="3">
        <v>3</v>
      </c>
      <c r="I35" s="3">
        <v>3</v>
      </c>
      <c r="J35" s="3">
        <v>4</v>
      </c>
    </row>
    <row r="36" spans="1:10" x14ac:dyDescent="0.3">
      <c r="A36" t="s">
        <v>10</v>
      </c>
      <c r="B36" s="2">
        <v>30</v>
      </c>
      <c r="C36" t="s">
        <v>14</v>
      </c>
      <c r="D36" t="s">
        <v>16</v>
      </c>
      <c r="E36" t="s">
        <v>13</v>
      </c>
      <c r="F36" s="2">
        <v>3</v>
      </c>
      <c r="G36" s="3">
        <v>5</v>
      </c>
      <c r="H36" s="3">
        <v>2</v>
      </c>
      <c r="I36" s="3">
        <v>3</v>
      </c>
      <c r="J36" s="3">
        <v>4</v>
      </c>
    </row>
    <row r="37" spans="1:10" x14ac:dyDescent="0.3">
      <c r="A37" t="s">
        <v>0</v>
      </c>
      <c r="B37" s="2">
        <v>47</v>
      </c>
      <c r="C37" t="s">
        <v>14</v>
      </c>
      <c r="D37" t="s">
        <v>16</v>
      </c>
      <c r="E37" t="s">
        <v>13</v>
      </c>
      <c r="F37" s="2">
        <v>5</v>
      </c>
      <c r="G37" s="3">
        <v>5</v>
      </c>
      <c r="H37" s="3">
        <v>5</v>
      </c>
      <c r="I37" s="3">
        <v>5</v>
      </c>
      <c r="J37" s="3">
        <v>3</v>
      </c>
    </row>
    <row r="38" spans="1:10" x14ac:dyDescent="0.3">
      <c r="A38" t="s">
        <v>10</v>
      </c>
      <c r="B38" s="2">
        <v>37</v>
      </c>
      <c r="C38" t="s">
        <v>14</v>
      </c>
      <c r="D38" t="s">
        <v>19</v>
      </c>
      <c r="E38" t="s">
        <v>13</v>
      </c>
      <c r="F38" s="2">
        <v>2</v>
      </c>
      <c r="G38" s="3">
        <v>5</v>
      </c>
      <c r="H38" s="3">
        <v>4</v>
      </c>
      <c r="I38" s="3">
        <v>5</v>
      </c>
      <c r="J38" s="3">
        <v>4</v>
      </c>
    </row>
    <row r="39" spans="1:10" x14ac:dyDescent="0.3">
      <c r="A39" t="s">
        <v>10</v>
      </c>
      <c r="B39" s="2">
        <v>40</v>
      </c>
      <c r="C39" t="s">
        <v>14</v>
      </c>
      <c r="D39" t="s">
        <v>19</v>
      </c>
      <c r="E39" t="s">
        <v>13</v>
      </c>
      <c r="F39" s="2">
        <v>5</v>
      </c>
      <c r="G39" s="3">
        <v>4</v>
      </c>
      <c r="H39" s="3">
        <v>5</v>
      </c>
      <c r="I39" s="3">
        <v>4</v>
      </c>
      <c r="J39" s="3">
        <v>4</v>
      </c>
    </row>
    <row r="40" spans="1:10" x14ac:dyDescent="0.3">
      <c r="A40" t="s">
        <v>10</v>
      </c>
      <c r="B40" s="2">
        <v>39</v>
      </c>
      <c r="C40" t="s">
        <v>14</v>
      </c>
      <c r="D40" t="s">
        <v>16</v>
      </c>
      <c r="E40" t="s">
        <v>13</v>
      </c>
      <c r="F40" s="2">
        <v>4</v>
      </c>
      <c r="G40" s="3">
        <v>5</v>
      </c>
      <c r="H40" s="3">
        <v>5</v>
      </c>
      <c r="I40" s="3">
        <v>4</v>
      </c>
      <c r="J40" s="3">
        <v>4</v>
      </c>
    </row>
    <row r="41" spans="1:10" x14ac:dyDescent="0.3">
      <c r="A41" t="s">
        <v>10</v>
      </c>
      <c r="B41" s="2">
        <v>33</v>
      </c>
      <c r="C41" t="s">
        <v>14</v>
      </c>
      <c r="D41" t="s">
        <v>19</v>
      </c>
      <c r="E41" t="s">
        <v>13</v>
      </c>
      <c r="F41" s="2">
        <v>4</v>
      </c>
      <c r="G41" s="3">
        <v>4</v>
      </c>
      <c r="H41" s="3">
        <v>5</v>
      </c>
      <c r="I41" s="3">
        <v>5</v>
      </c>
      <c r="J41" s="3">
        <v>4</v>
      </c>
    </row>
    <row r="42" spans="1:10" x14ac:dyDescent="0.3">
      <c r="A42" t="s">
        <v>10</v>
      </c>
      <c r="B42" s="2">
        <v>32</v>
      </c>
      <c r="C42" t="s">
        <v>14</v>
      </c>
      <c r="D42" t="s">
        <v>16</v>
      </c>
      <c r="E42" t="s">
        <v>13</v>
      </c>
      <c r="F42" s="2">
        <v>3</v>
      </c>
      <c r="G42" s="3">
        <v>5</v>
      </c>
      <c r="H42" s="3">
        <v>5</v>
      </c>
      <c r="I42" s="3">
        <v>5</v>
      </c>
      <c r="J42" s="3">
        <v>5</v>
      </c>
    </row>
    <row r="43" spans="1:10" x14ac:dyDescent="0.3">
      <c r="A43" t="s">
        <v>0</v>
      </c>
      <c r="B43" s="2">
        <v>66</v>
      </c>
      <c r="C43" t="s">
        <v>14</v>
      </c>
      <c r="D43" t="s">
        <v>12</v>
      </c>
      <c r="E43" t="s">
        <v>13</v>
      </c>
      <c r="F43" s="2">
        <v>2</v>
      </c>
      <c r="G43" s="3">
        <v>5</v>
      </c>
      <c r="H43" s="3">
        <v>4</v>
      </c>
      <c r="I43" s="3">
        <v>3</v>
      </c>
      <c r="J43" s="3">
        <v>5</v>
      </c>
    </row>
    <row r="44" spans="1:10" x14ac:dyDescent="0.3">
      <c r="A44" t="s">
        <v>0</v>
      </c>
      <c r="B44" s="2">
        <v>44</v>
      </c>
      <c r="C44" t="s">
        <v>14</v>
      </c>
      <c r="D44" t="s">
        <v>16</v>
      </c>
      <c r="E44" t="s">
        <v>13</v>
      </c>
      <c r="F44" s="2">
        <v>4</v>
      </c>
      <c r="G44" s="3">
        <v>4</v>
      </c>
      <c r="H44" s="3">
        <v>4</v>
      </c>
      <c r="I44" s="3">
        <v>3</v>
      </c>
      <c r="J44" s="3">
        <v>3</v>
      </c>
    </row>
    <row r="45" spans="1:10" x14ac:dyDescent="0.3">
      <c r="A45" t="s">
        <v>0</v>
      </c>
      <c r="B45" s="2">
        <v>24</v>
      </c>
      <c r="C45" t="s">
        <v>14</v>
      </c>
      <c r="D45" t="s">
        <v>12</v>
      </c>
      <c r="E45" t="s">
        <v>15</v>
      </c>
      <c r="F45" s="2">
        <v>1</v>
      </c>
      <c r="G45" s="3">
        <v>3</v>
      </c>
      <c r="H45" s="3">
        <v>2</v>
      </c>
      <c r="I45" s="3">
        <v>2</v>
      </c>
      <c r="J45" s="3">
        <v>2</v>
      </c>
    </row>
    <row r="46" spans="1:10" x14ac:dyDescent="0.3">
      <c r="A46" t="s">
        <v>0</v>
      </c>
      <c r="B46" s="2">
        <v>54</v>
      </c>
      <c r="C46" t="s">
        <v>14</v>
      </c>
      <c r="D46" t="s">
        <v>16</v>
      </c>
      <c r="E46" t="s">
        <v>13</v>
      </c>
      <c r="F46" s="2">
        <v>2</v>
      </c>
      <c r="G46" s="3">
        <v>5</v>
      </c>
      <c r="H46" s="3">
        <v>5</v>
      </c>
      <c r="I46" s="3">
        <v>5</v>
      </c>
      <c r="J46" s="3">
        <v>1</v>
      </c>
    </row>
    <row r="47" spans="1:10" x14ac:dyDescent="0.3">
      <c r="A47" t="s">
        <v>0</v>
      </c>
      <c r="B47" s="2">
        <v>33</v>
      </c>
      <c r="C47" t="s">
        <v>14</v>
      </c>
      <c r="D47" t="s">
        <v>19</v>
      </c>
      <c r="E47" t="s">
        <v>15</v>
      </c>
      <c r="F47" s="2">
        <v>1</v>
      </c>
      <c r="G47" s="3">
        <v>5</v>
      </c>
      <c r="H47" s="3">
        <v>1</v>
      </c>
      <c r="I47" s="3">
        <v>2</v>
      </c>
      <c r="J47" s="3">
        <v>3</v>
      </c>
    </row>
    <row r="48" spans="1:10" x14ac:dyDescent="0.3">
      <c r="A48" t="s">
        <v>10</v>
      </c>
      <c r="B48" s="2">
        <v>32</v>
      </c>
      <c r="C48" t="s">
        <v>14</v>
      </c>
      <c r="D48" t="s">
        <v>19</v>
      </c>
      <c r="E48" t="s">
        <v>13</v>
      </c>
      <c r="F48" s="2">
        <v>4</v>
      </c>
      <c r="G48" s="3">
        <v>5</v>
      </c>
      <c r="H48" s="3">
        <v>5</v>
      </c>
      <c r="I48" s="3">
        <v>4</v>
      </c>
      <c r="J48" s="3">
        <v>2</v>
      </c>
    </row>
    <row r="49" spans="1:10" x14ac:dyDescent="0.3">
      <c r="A49" t="s">
        <v>0</v>
      </c>
      <c r="B49" s="2">
        <v>39</v>
      </c>
      <c r="C49" t="s">
        <v>14</v>
      </c>
      <c r="D49" t="s">
        <v>16</v>
      </c>
      <c r="E49" t="s">
        <v>22</v>
      </c>
      <c r="F49" s="2">
        <v>1</v>
      </c>
      <c r="G49" s="3">
        <v>4</v>
      </c>
      <c r="H49" s="3">
        <v>4</v>
      </c>
      <c r="I49" s="3">
        <v>4</v>
      </c>
      <c r="J49" s="3">
        <v>4</v>
      </c>
    </row>
    <row r="50" spans="1:10" x14ac:dyDescent="0.3">
      <c r="A50" t="s">
        <v>10</v>
      </c>
      <c r="B50" s="2">
        <v>42</v>
      </c>
      <c r="C50" t="s">
        <v>18</v>
      </c>
      <c r="D50" t="s">
        <v>19</v>
      </c>
      <c r="E50" t="s">
        <v>13</v>
      </c>
      <c r="F50" s="2">
        <v>5</v>
      </c>
      <c r="G50" s="3">
        <v>2</v>
      </c>
      <c r="H50" s="3">
        <v>1</v>
      </c>
      <c r="I50" s="3">
        <v>1</v>
      </c>
      <c r="J50" s="3">
        <v>3</v>
      </c>
    </row>
    <row r="51" spans="1:10" x14ac:dyDescent="0.3">
      <c r="A51" t="s">
        <v>10</v>
      </c>
      <c r="B51" s="2">
        <v>30</v>
      </c>
      <c r="C51" t="s">
        <v>14</v>
      </c>
      <c r="D51" t="s">
        <v>19</v>
      </c>
      <c r="E51" t="s">
        <v>13</v>
      </c>
      <c r="F51" s="2">
        <v>2</v>
      </c>
      <c r="G51" s="3">
        <v>5</v>
      </c>
      <c r="H51" s="3">
        <v>3</v>
      </c>
      <c r="I51" s="3">
        <v>4</v>
      </c>
      <c r="J51" s="3">
        <v>2</v>
      </c>
    </row>
    <row r="52" spans="1:10" x14ac:dyDescent="0.3">
      <c r="A52" t="s">
        <v>0</v>
      </c>
      <c r="B52" s="2">
        <v>43</v>
      </c>
      <c r="C52" t="s">
        <v>14</v>
      </c>
      <c r="D52" t="s">
        <v>16</v>
      </c>
      <c r="E52" t="s">
        <v>13</v>
      </c>
      <c r="F52" s="2">
        <v>5</v>
      </c>
      <c r="G52" s="3">
        <v>4</v>
      </c>
      <c r="H52" s="3">
        <v>2</v>
      </c>
      <c r="I52" s="3">
        <v>3</v>
      </c>
      <c r="J52" s="3">
        <v>2</v>
      </c>
    </row>
    <row r="53" spans="1:10" x14ac:dyDescent="0.3">
      <c r="A53" t="s">
        <v>10</v>
      </c>
      <c r="B53" s="2">
        <v>50</v>
      </c>
      <c r="C53" t="s">
        <v>14</v>
      </c>
      <c r="D53" t="s">
        <v>12</v>
      </c>
      <c r="E53" t="s">
        <v>13</v>
      </c>
      <c r="F53" s="2">
        <v>3</v>
      </c>
      <c r="G53" s="3">
        <v>4</v>
      </c>
      <c r="H53" s="3">
        <v>3</v>
      </c>
      <c r="I53" s="3">
        <v>3</v>
      </c>
      <c r="J53" s="3">
        <v>2</v>
      </c>
    </row>
    <row r="54" spans="1:10" x14ac:dyDescent="0.3">
      <c r="A54" t="s">
        <v>0</v>
      </c>
      <c r="B54" s="2">
        <v>44</v>
      </c>
      <c r="C54" t="s">
        <v>18</v>
      </c>
      <c r="D54" t="s">
        <v>20</v>
      </c>
      <c r="E54" t="s">
        <v>22</v>
      </c>
      <c r="F54" s="2">
        <v>4</v>
      </c>
      <c r="G54" s="3">
        <v>5</v>
      </c>
      <c r="H54" s="3">
        <v>5</v>
      </c>
      <c r="I54" s="3">
        <v>5</v>
      </c>
      <c r="J54" s="3">
        <v>2</v>
      </c>
    </row>
    <row r="55" spans="1:10" x14ac:dyDescent="0.3">
      <c r="A55" t="s">
        <v>0</v>
      </c>
      <c r="B55" s="2">
        <v>49</v>
      </c>
      <c r="C55" t="s">
        <v>24</v>
      </c>
      <c r="D55" t="s">
        <v>12</v>
      </c>
      <c r="E55" t="s">
        <v>13</v>
      </c>
      <c r="F55" s="2">
        <v>3</v>
      </c>
      <c r="G55" s="3">
        <v>3</v>
      </c>
      <c r="H55" s="3">
        <v>3</v>
      </c>
      <c r="I55" s="3">
        <v>2</v>
      </c>
      <c r="J55" s="3">
        <v>5</v>
      </c>
    </row>
    <row r="56" spans="1:10" x14ac:dyDescent="0.3">
      <c r="A56" t="s">
        <v>0</v>
      </c>
      <c r="B56" s="2">
        <v>32</v>
      </c>
      <c r="C56" t="s">
        <v>14</v>
      </c>
      <c r="D56" t="s">
        <v>16</v>
      </c>
      <c r="E56" t="s">
        <v>15</v>
      </c>
      <c r="F56" s="2">
        <v>2</v>
      </c>
      <c r="G56" s="3">
        <v>5</v>
      </c>
      <c r="H56" s="3">
        <v>2</v>
      </c>
      <c r="I56" s="3">
        <v>3</v>
      </c>
      <c r="J56" s="3">
        <v>2</v>
      </c>
    </row>
    <row r="57" spans="1:10" x14ac:dyDescent="0.3">
      <c r="A57" t="s">
        <v>0</v>
      </c>
      <c r="B57" s="2">
        <v>31</v>
      </c>
      <c r="C57" t="s">
        <v>14</v>
      </c>
      <c r="D57" t="s">
        <v>16</v>
      </c>
      <c r="E57" t="s">
        <v>13</v>
      </c>
      <c r="F57" s="2">
        <v>2</v>
      </c>
      <c r="G57" s="3">
        <v>5</v>
      </c>
      <c r="H57" s="3">
        <v>4</v>
      </c>
      <c r="I57" s="3">
        <v>5</v>
      </c>
      <c r="J57" s="3">
        <v>3</v>
      </c>
    </row>
    <row r="58" spans="1:10" x14ac:dyDescent="0.3">
      <c r="A58" t="s">
        <v>0</v>
      </c>
      <c r="B58" s="2">
        <v>34</v>
      </c>
      <c r="C58" t="s">
        <v>14</v>
      </c>
      <c r="D58" t="s">
        <v>16</v>
      </c>
      <c r="E58" t="s">
        <v>15</v>
      </c>
      <c r="F58" s="2">
        <v>1</v>
      </c>
      <c r="G58" s="3">
        <v>5</v>
      </c>
      <c r="H58" s="3">
        <v>2</v>
      </c>
      <c r="I58" s="3">
        <v>5</v>
      </c>
      <c r="J58" s="3">
        <v>3</v>
      </c>
    </row>
    <row r="59" spans="1:10" x14ac:dyDescent="0.3">
      <c r="A59" t="s">
        <v>0</v>
      </c>
      <c r="B59" s="2">
        <v>52</v>
      </c>
      <c r="C59" t="s">
        <v>14</v>
      </c>
      <c r="D59" t="s">
        <v>12</v>
      </c>
      <c r="E59" t="s">
        <v>13</v>
      </c>
      <c r="F59" s="2">
        <v>2</v>
      </c>
      <c r="G59" s="3">
        <v>5</v>
      </c>
      <c r="H59" s="3">
        <v>5</v>
      </c>
      <c r="I59" s="3">
        <v>5</v>
      </c>
      <c r="J59" s="3">
        <v>1</v>
      </c>
    </row>
    <row r="60" spans="1:10" x14ac:dyDescent="0.3">
      <c r="A60" t="s">
        <v>10</v>
      </c>
      <c r="B60" s="2">
        <v>22</v>
      </c>
      <c r="C60" t="s">
        <v>14</v>
      </c>
      <c r="D60" t="s">
        <v>12</v>
      </c>
      <c r="E60" t="s">
        <v>13</v>
      </c>
      <c r="F60" s="2">
        <v>3</v>
      </c>
      <c r="G60" s="3">
        <v>3</v>
      </c>
      <c r="H60" s="3">
        <v>4</v>
      </c>
      <c r="I60" s="3">
        <v>2</v>
      </c>
      <c r="J60" s="3">
        <v>5</v>
      </c>
    </row>
    <row r="61" spans="1:10" x14ac:dyDescent="0.3">
      <c r="A61" t="s">
        <v>0</v>
      </c>
      <c r="B61" s="2">
        <v>31</v>
      </c>
      <c r="C61" t="s">
        <v>14</v>
      </c>
      <c r="D61" t="s">
        <v>16</v>
      </c>
      <c r="E61" t="s">
        <v>15</v>
      </c>
      <c r="F61" s="2">
        <v>2</v>
      </c>
      <c r="G61" s="3">
        <v>4</v>
      </c>
      <c r="H61" s="3">
        <v>3</v>
      </c>
      <c r="I61" s="3">
        <v>4</v>
      </c>
      <c r="J61" s="3">
        <v>4</v>
      </c>
    </row>
    <row r="62" spans="1:10" x14ac:dyDescent="0.3">
      <c r="A62" t="s">
        <v>0</v>
      </c>
      <c r="B62" s="2">
        <v>21</v>
      </c>
      <c r="C62" t="s">
        <v>18</v>
      </c>
      <c r="D62" t="s">
        <v>12</v>
      </c>
      <c r="E62" t="s">
        <v>15</v>
      </c>
      <c r="F62" s="2">
        <v>3</v>
      </c>
      <c r="G62" s="3">
        <v>3</v>
      </c>
      <c r="H62" s="3">
        <v>4</v>
      </c>
      <c r="I62" s="3">
        <v>3</v>
      </c>
      <c r="J62" s="3">
        <v>2</v>
      </c>
    </row>
    <row r="63" spans="1:10" x14ac:dyDescent="0.3">
      <c r="A63" t="s">
        <v>10</v>
      </c>
      <c r="B63" s="2">
        <v>69</v>
      </c>
      <c r="C63" t="s">
        <v>21</v>
      </c>
      <c r="D63" t="s">
        <v>20</v>
      </c>
      <c r="E63" t="s">
        <v>13</v>
      </c>
      <c r="F63" s="2">
        <v>4</v>
      </c>
      <c r="G63" s="3">
        <v>4</v>
      </c>
      <c r="H63" s="3">
        <v>4</v>
      </c>
      <c r="I63" s="3">
        <v>5</v>
      </c>
      <c r="J63" s="3">
        <v>2</v>
      </c>
    </row>
    <row r="64" spans="1:10" x14ac:dyDescent="0.3">
      <c r="A64" t="s">
        <v>0</v>
      </c>
      <c r="B64" s="2">
        <v>29</v>
      </c>
      <c r="C64" t="s">
        <v>11</v>
      </c>
      <c r="D64" t="s">
        <v>17</v>
      </c>
      <c r="E64" t="s">
        <v>13</v>
      </c>
      <c r="F64" s="2">
        <v>5</v>
      </c>
      <c r="G64" s="3">
        <v>3</v>
      </c>
      <c r="H64" s="3">
        <v>3</v>
      </c>
      <c r="I64" s="3">
        <v>3</v>
      </c>
      <c r="J64" s="3">
        <v>5</v>
      </c>
    </row>
    <row r="65" spans="1:10" x14ac:dyDescent="0.3">
      <c r="A65" t="s">
        <v>0</v>
      </c>
      <c r="B65" s="2">
        <v>40</v>
      </c>
      <c r="C65" t="s">
        <v>14</v>
      </c>
      <c r="D65" t="s">
        <v>12</v>
      </c>
      <c r="E65" t="s">
        <v>15</v>
      </c>
      <c r="F65" s="2">
        <v>2</v>
      </c>
      <c r="G65" s="3">
        <v>3</v>
      </c>
      <c r="H65" s="3">
        <v>3</v>
      </c>
      <c r="I65" s="3">
        <v>3</v>
      </c>
      <c r="J65" s="3">
        <v>3</v>
      </c>
    </row>
    <row r="66" spans="1:10" x14ac:dyDescent="0.3">
      <c r="A66" t="s">
        <v>0</v>
      </c>
      <c r="B66" s="2">
        <v>46</v>
      </c>
      <c r="C66" t="s">
        <v>14</v>
      </c>
      <c r="D66" t="s">
        <v>19</v>
      </c>
      <c r="E66" t="s">
        <v>13</v>
      </c>
      <c r="F66" s="2">
        <v>5</v>
      </c>
      <c r="G66" s="3">
        <v>4</v>
      </c>
      <c r="H66" s="3">
        <v>4</v>
      </c>
      <c r="I66" s="3">
        <v>3</v>
      </c>
      <c r="J66" s="3">
        <v>5</v>
      </c>
    </row>
    <row r="67" spans="1:10" x14ac:dyDescent="0.3">
      <c r="A67" t="s">
        <v>0</v>
      </c>
      <c r="B67" s="2">
        <v>57</v>
      </c>
      <c r="C67" t="s">
        <v>14</v>
      </c>
      <c r="D67" t="s">
        <v>12</v>
      </c>
      <c r="E67" t="s">
        <v>13</v>
      </c>
      <c r="F67" s="2">
        <v>2</v>
      </c>
      <c r="G67" s="3">
        <v>5</v>
      </c>
      <c r="H67" s="3">
        <v>5</v>
      </c>
      <c r="I67" s="3">
        <v>3</v>
      </c>
      <c r="J67" s="3">
        <v>3</v>
      </c>
    </row>
    <row r="68" spans="1:10" x14ac:dyDescent="0.3">
      <c r="A68" t="s">
        <v>10</v>
      </c>
      <c r="B68" s="2">
        <v>42</v>
      </c>
      <c r="C68" t="s">
        <v>25</v>
      </c>
      <c r="D68" t="s">
        <v>19</v>
      </c>
      <c r="E68" t="s">
        <v>22</v>
      </c>
      <c r="F68" s="2">
        <v>5</v>
      </c>
      <c r="G68" s="3">
        <v>3</v>
      </c>
      <c r="H68" s="3">
        <v>3</v>
      </c>
      <c r="I68" s="3">
        <v>4</v>
      </c>
      <c r="J68" s="3">
        <v>3</v>
      </c>
    </row>
    <row r="69" spans="1:10" x14ac:dyDescent="0.3">
      <c r="A69" t="s">
        <v>0</v>
      </c>
      <c r="B69" s="2">
        <v>58</v>
      </c>
      <c r="C69" t="s">
        <v>14</v>
      </c>
      <c r="D69" t="s">
        <v>12</v>
      </c>
      <c r="E69" t="s">
        <v>13</v>
      </c>
      <c r="F69" s="2">
        <v>2</v>
      </c>
      <c r="G69" s="3">
        <v>5</v>
      </c>
      <c r="H69" s="3">
        <v>3</v>
      </c>
      <c r="I69" s="3">
        <v>4</v>
      </c>
      <c r="J69" s="3">
        <v>2</v>
      </c>
    </row>
    <row r="70" spans="1:10" x14ac:dyDescent="0.3">
      <c r="A70" t="s">
        <v>0</v>
      </c>
      <c r="B70" s="2">
        <v>42</v>
      </c>
      <c r="C70" t="s">
        <v>14</v>
      </c>
      <c r="D70" t="s">
        <v>16</v>
      </c>
      <c r="E70" t="s">
        <v>15</v>
      </c>
      <c r="F70" s="2">
        <v>2</v>
      </c>
      <c r="G70" s="3">
        <v>3</v>
      </c>
      <c r="H70" s="3">
        <v>2</v>
      </c>
      <c r="I70" s="3">
        <v>2</v>
      </c>
      <c r="J70" s="3">
        <v>2</v>
      </c>
    </row>
    <row r="71" spans="1:10" x14ac:dyDescent="0.3">
      <c r="A71" t="s">
        <v>0</v>
      </c>
      <c r="B71" s="2">
        <v>50</v>
      </c>
      <c r="C71" t="s">
        <v>14</v>
      </c>
      <c r="D71" t="s">
        <v>16</v>
      </c>
      <c r="E71" t="s">
        <v>13</v>
      </c>
      <c r="F71" s="2">
        <v>4</v>
      </c>
      <c r="G71" s="3">
        <v>3</v>
      </c>
      <c r="H71" s="3">
        <v>3</v>
      </c>
      <c r="I71" s="3">
        <v>3</v>
      </c>
      <c r="J71" s="3">
        <v>4</v>
      </c>
    </row>
    <row r="72" spans="1:10" x14ac:dyDescent="0.3">
      <c r="A72" t="s">
        <v>0</v>
      </c>
      <c r="B72" s="2">
        <v>33</v>
      </c>
      <c r="C72" t="s">
        <v>14</v>
      </c>
      <c r="D72" t="s">
        <v>19</v>
      </c>
      <c r="E72" t="s">
        <v>15</v>
      </c>
      <c r="F72" s="2">
        <v>2</v>
      </c>
      <c r="G72" s="3">
        <v>3</v>
      </c>
      <c r="H72" s="3">
        <v>3</v>
      </c>
      <c r="I72" s="3">
        <v>3</v>
      </c>
      <c r="J72" s="3">
        <v>4</v>
      </c>
    </row>
    <row r="73" spans="1:10" x14ac:dyDescent="0.3">
      <c r="A73" t="s">
        <v>0</v>
      </c>
      <c r="B73" s="2">
        <v>58</v>
      </c>
      <c r="C73" t="s">
        <v>14</v>
      </c>
      <c r="D73" t="s">
        <v>12</v>
      </c>
      <c r="E73" t="s">
        <v>13</v>
      </c>
      <c r="F73" s="2">
        <v>2</v>
      </c>
      <c r="G73" s="3">
        <v>5</v>
      </c>
      <c r="H73" s="3">
        <v>5</v>
      </c>
      <c r="I73" s="3">
        <v>4</v>
      </c>
      <c r="J73" s="3">
        <v>1</v>
      </c>
    </row>
    <row r="74" spans="1:10" x14ac:dyDescent="0.3">
      <c r="A74" t="s">
        <v>10</v>
      </c>
      <c r="B74" s="2">
        <v>51</v>
      </c>
      <c r="C74" t="s">
        <v>14</v>
      </c>
      <c r="D74" t="s">
        <v>17</v>
      </c>
      <c r="E74" t="s">
        <v>13</v>
      </c>
      <c r="F74" s="2">
        <v>4</v>
      </c>
      <c r="G74" s="3">
        <v>3</v>
      </c>
      <c r="H74" s="3">
        <v>4</v>
      </c>
      <c r="I74" s="3">
        <v>3</v>
      </c>
      <c r="J74" s="3">
        <v>2</v>
      </c>
    </row>
    <row r="75" spans="1:10" x14ac:dyDescent="0.3">
      <c r="A75" t="s">
        <v>0</v>
      </c>
      <c r="B75" s="2">
        <v>51</v>
      </c>
      <c r="C75" t="s">
        <v>14</v>
      </c>
      <c r="D75" t="s">
        <v>19</v>
      </c>
      <c r="E75" t="s">
        <v>22</v>
      </c>
      <c r="F75" s="2">
        <v>2</v>
      </c>
      <c r="G75" s="3">
        <v>4</v>
      </c>
      <c r="H75" s="3">
        <v>4</v>
      </c>
      <c r="I75" s="3">
        <v>3</v>
      </c>
      <c r="J75" s="3">
        <v>5</v>
      </c>
    </row>
    <row r="76" spans="1:10" x14ac:dyDescent="0.3">
      <c r="A76" t="s">
        <v>0</v>
      </c>
      <c r="B76" s="2">
        <v>59</v>
      </c>
      <c r="C76" t="s">
        <v>14</v>
      </c>
      <c r="D76" t="s">
        <v>16</v>
      </c>
      <c r="E76" t="s">
        <v>13</v>
      </c>
      <c r="F76" s="2">
        <v>2</v>
      </c>
      <c r="G76" s="3">
        <v>2</v>
      </c>
      <c r="H76" s="3">
        <v>4</v>
      </c>
      <c r="I76" s="3">
        <v>1</v>
      </c>
      <c r="J76" s="3">
        <v>4</v>
      </c>
    </row>
    <row r="77" spans="1:10" x14ac:dyDescent="0.3">
      <c r="A77" t="s">
        <v>0</v>
      </c>
      <c r="B77" s="2">
        <v>31</v>
      </c>
      <c r="C77" t="s">
        <v>14</v>
      </c>
      <c r="D77" t="s">
        <v>12</v>
      </c>
      <c r="E77" t="s">
        <v>15</v>
      </c>
      <c r="F77" s="2">
        <v>1</v>
      </c>
      <c r="G77" s="3">
        <v>2</v>
      </c>
      <c r="H77" s="3">
        <v>2</v>
      </c>
      <c r="I77" s="3">
        <v>2</v>
      </c>
      <c r="J77" s="3">
        <v>4</v>
      </c>
    </row>
    <row r="78" spans="1:10" x14ac:dyDescent="0.3">
      <c r="A78" t="s">
        <v>0</v>
      </c>
      <c r="B78" s="2">
        <v>44</v>
      </c>
      <c r="C78" t="s">
        <v>25</v>
      </c>
      <c r="D78" t="s">
        <v>16</v>
      </c>
      <c r="E78" t="s">
        <v>13</v>
      </c>
      <c r="F78" s="2">
        <v>2</v>
      </c>
      <c r="G78" s="3">
        <v>1</v>
      </c>
      <c r="H78" s="3">
        <v>1</v>
      </c>
      <c r="I78" s="3">
        <v>1</v>
      </c>
      <c r="J78" s="3">
        <v>4</v>
      </c>
    </row>
    <row r="79" spans="1:10" x14ac:dyDescent="0.3">
      <c r="A79" t="s">
        <v>0</v>
      </c>
      <c r="B79" s="2">
        <v>36</v>
      </c>
      <c r="C79" t="s">
        <v>14</v>
      </c>
      <c r="D79" t="s">
        <v>17</v>
      </c>
      <c r="E79" t="s">
        <v>13</v>
      </c>
      <c r="F79" s="2">
        <v>4</v>
      </c>
      <c r="G79" s="3">
        <v>4</v>
      </c>
      <c r="H79" s="3">
        <v>2</v>
      </c>
      <c r="I79" s="3">
        <v>3</v>
      </c>
      <c r="J79" s="3">
        <v>5</v>
      </c>
    </row>
    <row r="80" spans="1:10" x14ac:dyDescent="0.3">
      <c r="A80" t="s">
        <v>0</v>
      </c>
      <c r="B80" s="2">
        <v>65</v>
      </c>
      <c r="C80" t="s">
        <v>14</v>
      </c>
      <c r="D80" t="s">
        <v>19</v>
      </c>
      <c r="E80" t="s">
        <v>22</v>
      </c>
      <c r="F80" s="2">
        <v>1</v>
      </c>
      <c r="G80" s="3">
        <v>3</v>
      </c>
      <c r="H80" s="3">
        <v>2</v>
      </c>
      <c r="I80" s="3">
        <v>2</v>
      </c>
      <c r="J80" s="3">
        <v>3</v>
      </c>
    </row>
    <row r="81" spans="1:10" x14ac:dyDescent="0.3">
      <c r="A81" t="s">
        <v>0</v>
      </c>
      <c r="B81" s="2">
        <v>42</v>
      </c>
      <c r="C81" t="s">
        <v>14</v>
      </c>
      <c r="D81" t="s">
        <v>16</v>
      </c>
      <c r="E81" t="s">
        <v>13</v>
      </c>
      <c r="F81" s="2">
        <v>7</v>
      </c>
      <c r="G81" s="3">
        <v>3</v>
      </c>
      <c r="H81" s="3">
        <v>3</v>
      </c>
      <c r="I81" s="3">
        <v>2</v>
      </c>
      <c r="J81" s="3">
        <v>1</v>
      </c>
    </row>
    <row r="82" spans="1:10" x14ac:dyDescent="0.3">
      <c r="A82" t="s">
        <v>0</v>
      </c>
      <c r="B82" s="2">
        <v>35</v>
      </c>
      <c r="C82" t="s">
        <v>18</v>
      </c>
      <c r="D82" t="s">
        <v>12</v>
      </c>
      <c r="E82" t="s">
        <v>23</v>
      </c>
      <c r="F82" s="2">
        <v>2</v>
      </c>
      <c r="G82" s="3">
        <v>2</v>
      </c>
      <c r="H82" s="3">
        <v>2</v>
      </c>
      <c r="I82" s="3">
        <v>3</v>
      </c>
      <c r="J82" s="3">
        <v>5</v>
      </c>
    </row>
    <row r="83" spans="1:10" x14ac:dyDescent="0.3">
      <c r="A83" t="s">
        <v>0</v>
      </c>
      <c r="B83" s="2">
        <v>34</v>
      </c>
      <c r="C83" t="s">
        <v>14</v>
      </c>
      <c r="D83" t="s">
        <v>19</v>
      </c>
      <c r="E83" t="s">
        <v>13</v>
      </c>
      <c r="F83" s="2">
        <v>4</v>
      </c>
      <c r="G83" s="3">
        <v>3</v>
      </c>
      <c r="H83" s="3">
        <v>2</v>
      </c>
      <c r="I83" s="3">
        <v>4</v>
      </c>
      <c r="J83" s="3">
        <v>3</v>
      </c>
    </row>
    <row r="84" spans="1:10" x14ac:dyDescent="0.3">
      <c r="A84" t="s">
        <v>0</v>
      </c>
      <c r="B84" s="2">
        <v>39</v>
      </c>
      <c r="C84" t="s">
        <v>14</v>
      </c>
      <c r="D84" t="s">
        <v>12</v>
      </c>
      <c r="E84" t="s">
        <v>15</v>
      </c>
      <c r="F84" s="2">
        <v>1</v>
      </c>
      <c r="G84" s="3">
        <v>4</v>
      </c>
      <c r="H84" s="3">
        <v>5</v>
      </c>
      <c r="I84" s="3">
        <v>3</v>
      </c>
      <c r="J84" s="3">
        <v>4</v>
      </c>
    </row>
    <row r="85" spans="1:10" x14ac:dyDescent="0.3">
      <c r="A85" t="s">
        <v>0</v>
      </c>
      <c r="B85" s="2">
        <v>38</v>
      </c>
      <c r="C85" t="s">
        <v>14</v>
      </c>
      <c r="D85" t="s">
        <v>12</v>
      </c>
      <c r="E85" t="s">
        <v>13</v>
      </c>
      <c r="F85" s="2">
        <v>4</v>
      </c>
      <c r="G85" s="3">
        <v>4</v>
      </c>
      <c r="H85" s="3">
        <v>3</v>
      </c>
      <c r="I85" s="3">
        <v>2</v>
      </c>
      <c r="J85" s="3">
        <v>2</v>
      </c>
    </row>
    <row r="86" spans="1:10" x14ac:dyDescent="0.3">
      <c r="A86" t="s">
        <v>0</v>
      </c>
      <c r="B86" s="2">
        <v>34</v>
      </c>
      <c r="C86" t="s">
        <v>21</v>
      </c>
      <c r="D86" t="s">
        <v>19</v>
      </c>
      <c r="E86" t="s">
        <v>13</v>
      </c>
      <c r="F86" s="2">
        <v>2</v>
      </c>
      <c r="G86" s="3">
        <v>5</v>
      </c>
      <c r="H86" s="3">
        <v>5</v>
      </c>
      <c r="I86" s="3">
        <v>5</v>
      </c>
      <c r="J86" s="3">
        <v>3</v>
      </c>
    </row>
    <row r="87" spans="1:10" x14ac:dyDescent="0.3">
      <c r="A87" t="s">
        <v>0</v>
      </c>
      <c r="B87" s="2">
        <v>37</v>
      </c>
      <c r="C87" t="s">
        <v>14</v>
      </c>
      <c r="D87" t="s">
        <v>12</v>
      </c>
      <c r="E87" t="s">
        <v>22</v>
      </c>
      <c r="F87" s="2">
        <v>1</v>
      </c>
      <c r="G87" s="3">
        <v>4</v>
      </c>
      <c r="H87" s="3">
        <v>2</v>
      </c>
      <c r="I87" s="3">
        <v>1</v>
      </c>
      <c r="J87" s="3">
        <v>1</v>
      </c>
    </row>
    <row r="88" spans="1:10" x14ac:dyDescent="0.3">
      <c r="A88" t="s">
        <v>0</v>
      </c>
      <c r="B88" s="2">
        <v>33</v>
      </c>
      <c r="C88" t="s">
        <v>14</v>
      </c>
      <c r="D88" t="s">
        <v>12</v>
      </c>
      <c r="E88" t="s">
        <v>13</v>
      </c>
      <c r="F88" s="2">
        <v>4</v>
      </c>
      <c r="G88" s="3">
        <v>3</v>
      </c>
      <c r="H88" s="3">
        <v>3</v>
      </c>
      <c r="I88" s="3">
        <v>3</v>
      </c>
      <c r="J88" s="3">
        <v>5</v>
      </c>
    </row>
    <row r="89" spans="1:10" x14ac:dyDescent="0.3">
      <c r="A89" t="s">
        <v>0</v>
      </c>
      <c r="B89" s="2">
        <v>47</v>
      </c>
      <c r="C89" t="s">
        <v>14</v>
      </c>
      <c r="D89" t="s">
        <v>16</v>
      </c>
      <c r="E89" t="s">
        <v>13</v>
      </c>
      <c r="F89" s="2">
        <v>5</v>
      </c>
      <c r="G89" s="3">
        <v>4</v>
      </c>
      <c r="H89" s="3">
        <v>4</v>
      </c>
      <c r="I89" s="3">
        <v>4</v>
      </c>
      <c r="J89" s="3">
        <v>2</v>
      </c>
    </row>
    <row r="90" spans="1:10" x14ac:dyDescent="0.3">
      <c r="A90" t="s">
        <v>0</v>
      </c>
      <c r="B90" s="2">
        <v>47</v>
      </c>
      <c r="C90" t="s">
        <v>14</v>
      </c>
      <c r="D90" t="s">
        <v>16</v>
      </c>
      <c r="E90" t="s">
        <v>13</v>
      </c>
      <c r="F90" s="2">
        <v>4</v>
      </c>
      <c r="G90" s="3">
        <v>4</v>
      </c>
      <c r="H90" s="3">
        <v>4</v>
      </c>
      <c r="I90" s="3">
        <v>2</v>
      </c>
      <c r="J90" s="3">
        <v>5</v>
      </c>
    </row>
    <row r="91" spans="1:10" x14ac:dyDescent="0.3">
      <c r="A91" t="s">
        <v>10</v>
      </c>
      <c r="B91" s="2">
        <v>49</v>
      </c>
      <c r="C91" t="s">
        <v>25</v>
      </c>
      <c r="D91" t="s">
        <v>19</v>
      </c>
      <c r="E91" t="s">
        <v>13</v>
      </c>
      <c r="F91" s="2">
        <v>3</v>
      </c>
      <c r="G91" s="3">
        <v>3</v>
      </c>
      <c r="H91" s="3">
        <v>4</v>
      </c>
      <c r="I91" s="3">
        <v>4</v>
      </c>
      <c r="J91" s="3">
        <v>2</v>
      </c>
    </row>
    <row r="92" spans="1:10" x14ac:dyDescent="0.3">
      <c r="A92" t="s">
        <v>10</v>
      </c>
      <c r="B92" s="2">
        <v>34</v>
      </c>
      <c r="C92" t="s">
        <v>14</v>
      </c>
      <c r="D92" t="s">
        <v>16</v>
      </c>
      <c r="E92" t="s">
        <v>13</v>
      </c>
      <c r="F92" s="2">
        <v>4</v>
      </c>
      <c r="G92" s="3">
        <v>3</v>
      </c>
      <c r="H92" s="3">
        <v>3</v>
      </c>
      <c r="I92" s="3">
        <v>3</v>
      </c>
      <c r="J92" s="3">
        <v>4</v>
      </c>
    </row>
    <row r="93" spans="1:10" x14ac:dyDescent="0.3">
      <c r="A93" t="s">
        <v>0</v>
      </c>
      <c r="B93" s="2">
        <v>71</v>
      </c>
      <c r="C93" t="s">
        <v>14</v>
      </c>
      <c r="D93" t="s">
        <v>17</v>
      </c>
      <c r="E93" t="s">
        <v>13</v>
      </c>
      <c r="F93" s="2">
        <v>2</v>
      </c>
      <c r="G93" s="3">
        <v>3</v>
      </c>
      <c r="H93" s="3">
        <v>4</v>
      </c>
      <c r="I93" s="3">
        <v>4</v>
      </c>
      <c r="J93" s="3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zoomScale="107" zoomScaleNormal="107" workbookViewId="0">
      <selection activeCell="H5" sqref="H5"/>
    </sheetView>
  </sheetViews>
  <sheetFormatPr defaultRowHeight="14.4" x14ac:dyDescent="0.3"/>
  <cols>
    <col min="1" max="1" width="21.6640625" bestFit="1" customWidth="1"/>
    <col min="2" max="2" width="9.33203125" customWidth="1"/>
    <col min="3" max="3" width="9.44140625" customWidth="1"/>
    <col min="4" max="4" width="10.88671875" customWidth="1"/>
    <col min="6" max="6" width="59.33203125" customWidth="1"/>
    <col min="7" max="7" width="18.21875" customWidth="1"/>
    <col min="8" max="8" width="29.21875" customWidth="1"/>
  </cols>
  <sheetData>
    <row r="1" spans="1:15" s="10" customFormat="1" ht="15" thickBot="1" x14ac:dyDescent="0.35">
      <c r="A1" s="34" t="s">
        <v>75</v>
      </c>
    </row>
    <row r="2" spans="1:15" s="31" customFormat="1" ht="43.2" x14ac:dyDescent="0.3">
      <c r="A2" s="38" t="s">
        <v>67</v>
      </c>
      <c r="B2" s="38" t="s">
        <v>77</v>
      </c>
      <c r="C2" s="38" t="s">
        <v>78</v>
      </c>
      <c r="D2" s="38" t="s">
        <v>79</v>
      </c>
      <c r="E2" s="30"/>
      <c r="F2" s="48" t="s">
        <v>64</v>
      </c>
      <c r="G2" s="48" t="s">
        <v>65</v>
      </c>
      <c r="H2" s="59" t="s">
        <v>66</v>
      </c>
    </row>
    <row r="3" spans="1:15" x14ac:dyDescent="0.3">
      <c r="A3" s="40" t="s">
        <v>69</v>
      </c>
      <c r="B3" s="41">
        <v>105.25</v>
      </c>
      <c r="C3" s="41">
        <v>428.62</v>
      </c>
      <c r="D3" s="42">
        <v>1057.56</v>
      </c>
      <c r="E3" s="10"/>
      <c r="F3" s="32" t="s">
        <v>88</v>
      </c>
      <c r="G3" s="58">
        <f>_xlfn.COVARIANCE.S(B3:B10,C3:C10)</f>
        <v>5111.6308576763859</v>
      </c>
      <c r="H3" s="60">
        <f>CORREL(B3:B10,C3:C10)</f>
        <v>0.85358232556085778</v>
      </c>
      <c r="O3" s="5"/>
    </row>
    <row r="4" spans="1:15" x14ac:dyDescent="0.3">
      <c r="A4" s="28" t="s">
        <v>76</v>
      </c>
      <c r="B4" s="11">
        <v>97.02</v>
      </c>
      <c r="C4" s="11">
        <v>277.32</v>
      </c>
      <c r="D4" s="26">
        <v>901.24</v>
      </c>
      <c r="E4" s="10"/>
      <c r="F4" s="33" t="s">
        <v>90</v>
      </c>
      <c r="G4" s="33">
        <f>_xlfn.COVARIANCE.S(B3:B10,D3:D10)</f>
        <v>20166.237578402459</v>
      </c>
      <c r="H4" s="61">
        <f>CORREL(B3:B10,D3:D10)</f>
        <v>0.95076387109464566</v>
      </c>
    </row>
    <row r="5" spans="1:15" x14ac:dyDescent="0.3">
      <c r="A5" s="28" t="s">
        <v>71</v>
      </c>
      <c r="B5" s="11">
        <v>95.54</v>
      </c>
      <c r="C5" s="11">
        <v>251.25</v>
      </c>
      <c r="D5" s="26">
        <v>801.25</v>
      </c>
      <c r="E5" s="10"/>
      <c r="F5" s="46" t="s">
        <v>89</v>
      </c>
      <c r="G5" s="46">
        <f>_xlfn.COVARIANCE.S(C3:C10,D3:D10)</f>
        <v>37605.301489802361</v>
      </c>
      <c r="H5" s="62">
        <f>CORREL(C3:C10,D3:D10)</f>
        <v>0.93687052038873209</v>
      </c>
    </row>
    <row r="6" spans="1:15" x14ac:dyDescent="0.3">
      <c r="A6" s="28" t="s">
        <v>70</v>
      </c>
      <c r="B6" s="35">
        <v>104.89337499999998</v>
      </c>
      <c r="C6" s="36">
        <v>297.26332499999995</v>
      </c>
      <c r="D6" s="37">
        <v>918.41332499999999</v>
      </c>
      <c r="E6" s="11"/>
      <c r="F6" s="39"/>
      <c r="G6" s="10"/>
      <c r="H6" s="29"/>
    </row>
    <row r="7" spans="1:15" x14ac:dyDescent="0.3">
      <c r="A7" s="28" t="s">
        <v>73</v>
      </c>
      <c r="B7" s="36">
        <v>75.388491600000009</v>
      </c>
      <c r="C7" s="36">
        <v>285.49328850000001</v>
      </c>
      <c r="D7" s="37">
        <v>917.54114130000005</v>
      </c>
      <c r="E7" s="11"/>
      <c r="F7" s="11"/>
      <c r="G7" s="10"/>
      <c r="H7" s="41">
        <v>105.25</v>
      </c>
      <c r="I7" s="42">
        <v>1057.56</v>
      </c>
    </row>
    <row r="8" spans="1:15" x14ac:dyDescent="0.3">
      <c r="A8" s="28" t="s">
        <v>74</v>
      </c>
      <c r="B8" s="36">
        <v>84.486463512</v>
      </c>
      <c r="C8" s="36">
        <v>327.21734531999999</v>
      </c>
      <c r="D8" s="37">
        <v>1014.455178642</v>
      </c>
      <c r="E8" s="11"/>
      <c r="F8" s="11"/>
      <c r="G8" s="10"/>
      <c r="H8" s="11">
        <v>97.02</v>
      </c>
      <c r="I8" s="26">
        <v>901.24</v>
      </c>
    </row>
    <row r="9" spans="1:15" x14ac:dyDescent="0.3">
      <c r="A9" s="28" t="s">
        <v>72</v>
      </c>
      <c r="B9" s="36">
        <v>120.75141995999999</v>
      </c>
      <c r="C9" s="36">
        <v>284.93556587999996</v>
      </c>
      <c r="D9" s="37">
        <v>922.81817195999997</v>
      </c>
      <c r="E9" s="11"/>
      <c r="F9" s="11"/>
      <c r="G9" s="10"/>
      <c r="H9" s="11">
        <v>95.54</v>
      </c>
      <c r="I9" s="26">
        <v>801.25</v>
      </c>
    </row>
    <row r="10" spans="1:15" x14ac:dyDescent="0.3">
      <c r="A10" s="43" t="s">
        <v>68</v>
      </c>
      <c r="B10" s="44">
        <v>251.92242100000001</v>
      </c>
      <c r="C10" s="44">
        <v>567.32537900000011</v>
      </c>
      <c r="D10" s="45">
        <v>1977.5572790000003</v>
      </c>
      <c r="E10" s="11"/>
      <c r="F10" s="11"/>
      <c r="G10" s="10"/>
      <c r="H10" s="35">
        <v>104.89337499999998</v>
      </c>
      <c r="I10" s="37">
        <v>918.41332499999999</v>
      </c>
    </row>
    <row r="11" spans="1:15" x14ac:dyDescent="0.3">
      <c r="E11" s="11"/>
      <c r="F11" s="11"/>
      <c r="H11" s="36">
        <v>75.388491600000009</v>
      </c>
      <c r="I11" s="37">
        <v>917.54114130000005</v>
      </c>
    </row>
    <row r="12" spans="1:15" x14ac:dyDescent="0.3">
      <c r="E12" s="11"/>
      <c r="F12" s="11"/>
      <c r="H12" s="36">
        <v>84.486463512</v>
      </c>
      <c r="I12" s="37">
        <v>1014.455178642</v>
      </c>
    </row>
    <row r="13" spans="1:15" x14ac:dyDescent="0.3">
      <c r="E13" s="11"/>
      <c r="F13" s="11"/>
      <c r="H13" s="36">
        <v>120.75141995999999</v>
      </c>
      <c r="I13" s="37">
        <v>922.81817195999997</v>
      </c>
    </row>
    <row r="14" spans="1:15" x14ac:dyDescent="0.3">
      <c r="E14" s="11"/>
      <c r="F14" s="11"/>
      <c r="H14" s="44">
        <v>251.92242100000001</v>
      </c>
      <c r="I14" s="45">
        <v>1977.5572790000003</v>
      </c>
    </row>
    <row r="15" spans="1:15" x14ac:dyDescent="0.3">
      <c r="E15" s="11"/>
      <c r="F15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workbookViewId="0">
      <selection activeCell="E2" sqref="E2"/>
    </sheetView>
  </sheetViews>
  <sheetFormatPr defaultRowHeight="14.4" x14ac:dyDescent="0.3"/>
  <cols>
    <col min="1" max="1" width="12.6640625" customWidth="1"/>
    <col min="2" max="2" width="4.5546875" style="10" customWidth="1"/>
    <col min="3" max="3" width="12" bestFit="1" customWidth="1"/>
    <col min="6" max="7" width="10.109375" bestFit="1" customWidth="1"/>
    <col min="8" max="8" width="6.44140625" bestFit="1" customWidth="1"/>
    <col min="10" max="10" width="12.21875" bestFit="1" customWidth="1"/>
  </cols>
  <sheetData>
    <row r="1" spans="1:13" ht="15.6" x14ac:dyDescent="0.3">
      <c r="A1" s="9" t="s">
        <v>27</v>
      </c>
      <c r="B1" s="9"/>
      <c r="C1" s="20" t="s">
        <v>38</v>
      </c>
      <c r="D1" s="20" t="s">
        <v>35</v>
      </c>
      <c r="E1" s="20" t="s">
        <v>36</v>
      </c>
      <c r="F1" s="20" t="s">
        <v>37</v>
      </c>
      <c r="J1" s="49"/>
      <c r="K1" s="49"/>
      <c r="L1" s="49"/>
      <c r="M1" s="49"/>
    </row>
    <row r="2" spans="1:13" ht="15.6" x14ac:dyDescent="0.3">
      <c r="A2" s="6">
        <v>148</v>
      </c>
      <c r="B2" s="6"/>
      <c r="C2" s="20" t="s">
        <v>39</v>
      </c>
      <c r="D2" s="18">
        <v>150</v>
      </c>
      <c r="E2" s="18">
        <f t="array" ref="E2:E9">FREQUENCY(A2:A51,D2:D9)</f>
        <v>2</v>
      </c>
      <c r="F2" s="19">
        <f>E2/(SUM(E$2:E$9))</f>
        <v>0.04</v>
      </c>
      <c r="J2" s="49"/>
      <c r="K2" s="49"/>
      <c r="L2" s="22"/>
      <c r="M2" s="65"/>
    </row>
    <row r="3" spans="1:13" ht="15.6" x14ac:dyDescent="0.3">
      <c r="A3" s="6">
        <v>150</v>
      </c>
      <c r="B3" s="6"/>
      <c r="C3" s="20" t="s">
        <v>40</v>
      </c>
      <c r="D3" s="18">
        <v>175</v>
      </c>
      <c r="E3" s="18">
        <v>4</v>
      </c>
      <c r="F3" s="19">
        <f t="shared" ref="F3:F9" si="0">E3/(SUM(E$2:E$9))</f>
        <v>0.08</v>
      </c>
      <c r="J3" s="49"/>
      <c r="K3" s="49"/>
      <c r="L3" s="22"/>
      <c r="M3" s="65"/>
    </row>
    <row r="4" spans="1:13" ht="15.6" x14ac:dyDescent="0.3">
      <c r="A4" s="6">
        <v>160</v>
      </c>
      <c r="B4" s="6"/>
      <c r="C4" s="20" t="s">
        <v>41</v>
      </c>
      <c r="D4" s="18">
        <v>200</v>
      </c>
      <c r="E4" s="18">
        <v>10</v>
      </c>
      <c r="F4" s="19">
        <f t="shared" si="0"/>
        <v>0.2</v>
      </c>
      <c r="J4" s="49"/>
      <c r="K4" s="49"/>
      <c r="L4" s="22"/>
      <c r="M4" s="65"/>
    </row>
    <row r="5" spans="1:13" ht="15.6" x14ac:dyDescent="0.3">
      <c r="A5" s="6">
        <v>166</v>
      </c>
      <c r="B5" s="6"/>
      <c r="C5" s="20" t="s">
        <v>42</v>
      </c>
      <c r="D5" s="18">
        <v>225</v>
      </c>
      <c r="E5" s="18">
        <v>7</v>
      </c>
      <c r="F5" s="19">
        <f t="shared" si="0"/>
        <v>0.14000000000000001</v>
      </c>
      <c r="J5" s="49"/>
      <c r="K5" s="49"/>
      <c r="L5" s="22"/>
      <c r="M5" s="65"/>
    </row>
    <row r="6" spans="1:13" ht="15.6" x14ac:dyDescent="0.3">
      <c r="A6" s="6">
        <v>167</v>
      </c>
      <c r="B6" s="6"/>
      <c r="C6" s="20" t="s">
        <v>43</v>
      </c>
      <c r="D6" s="18">
        <v>250</v>
      </c>
      <c r="E6" s="18">
        <v>9</v>
      </c>
      <c r="F6" s="19">
        <f t="shared" si="0"/>
        <v>0.18</v>
      </c>
      <c r="J6" s="49"/>
      <c r="K6" s="49"/>
      <c r="L6" s="22"/>
      <c r="M6" s="65"/>
    </row>
    <row r="7" spans="1:13" ht="15.6" x14ac:dyDescent="0.3">
      <c r="A7" s="6">
        <v>170</v>
      </c>
      <c r="B7" s="6"/>
      <c r="C7" s="20" t="s">
        <v>44</v>
      </c>
      <c r="D7" s="18">
        <v>275</v>
      </c>
      <c r="E7" s="18">
        <v>6</v>
      </c>
      <c r="F7" s="19">
        <f t="shared" si="0"/>
        <v>0.12</v>
      </c>
      <c r="J7" s="49"/>
      <c r="K7" s="49"/>
      <c r="L7" s="22"/>
      <c r="M7" s="65"/>
    </row>
    <row r="8" spans="1:13" ht="15.6" x14ac:dyDescent="0.3">
      <c r="A8" s="6">
        <v>189</v>
      </c>
      <c r="B8" s="6"/>
      <c r="C8" s="20" t="s">
        <v>45</v>
      </c>
      <c r="D8" s="18">
        <v>300</v>
      </c>
      <c r="E8" s="18">
        <v>8</v>
      </c>
      <c r="F8" s="19">
        <f t="shared" si="0"/>
        <v>0.16</v>
      </c>
      <c r="J8" s="49"/>
      <c r="K8" s="49"/>
      <c r="L8" s="22"/>
      <c r="M8" s="65"/>
    </row>
    <row r="9" spans="1:13" ht="15.6" x14ac:dyDescent="0.3">
      <c r="A9" s="6">
        <v>190</v>
      </c>
      <c r="B9" s="6"/>
      <c r="C9" s="20" t="s">
        <v>46</v>
      </c>
      <c r="D9" s="18">
        <v>325</v>
      </c>
      <c r="E9" s="18">
        <v>4</v>
      </c>
      <c r="F9" s="19">
        <f t="shared" si="0"/>
        <v>0.08</v>
      </c>
      <c r="J9" s="49"/>
      <c r="K9" s="49"/>
      <c r="L9" s="22"/>
      <c r="M9" s="65"/>
    </row>
    <row r="10" spans="1:13" ht="15.6" x14ac:dyDescent="0.3">
      <c r="A10" s="6">
        <v>192</v>
      </c>
      <c r="B10" s="6"/>
      <c r="E10">
        <f>SUM(E2:E9)</f>
        <v>50</v>
      </c>
      <c r="F10" s="29">
        <f>SUM(F2:F9)</f>
        <v>1</v>
      </c>
      <c r="J10" s="22"/>
      <c r="K10" s="22"/>
      <c r="L10" s="22"/>
      <c r="M10" s="66"/>
    </row>
    <row r="11" spans="1:13" ht="15.6" x14ac:dyDescent="0.3">
      <c r="A11" s="6">
        <v>194</v>
      </c>
      <c r="B11" s="6"/>
    </row>
    <row r="12" spans="1:13" ht="15.6" x14ac:dyDescent="0.3">
      <c r="A12" s="6">
        <v>196</v>
      </c>
      <c r="B12" s="6"/>
    </row>
    <row r="13" spans="1:13" ht="15.6" x14ac:dyDescent="0.3">
      <c r="A13" s="6">
        <v>198</v>
      </c>
      <c r="B13" s="6"/>
    </row>
    <row r="14" spans="1:13" ht="15.6" x14ac:dyDescent="0.3">
      <c r="A14" s="6">
        <v>198</v>
      </c>
      <c r="B14" s="6"/>
    </row>
    <row r="15" spans="1:13" ht="15.6" x14ac:dyDescent="0.3">
      <c r="A15" s="6">
        <v>199</v>
      </c>
      <c r="B15" s="6"/>
    </row>
    <row r="16" spans="1:13" ht="15.6" x14ac:dyDescent="0.3">
      <c r="A16" s="6">
        <v>200</v>
      </c>
      <c r="B16" s="6"/>
    </row>
    <row r="17" spans="1:2" ht="15.6" x14ac:dyDescent="0.3">
      <c r="A17" s="6">
        <v>200</v>
      </c>
      <c r="B17" s="6"/>
    </row>
    <row r="18" spans="1:2" ht="15.6" x14ac:dyDescent="0.3">
      <c r="A18" s="6">
        <v>213</v>
      </c>
      <c r="B18" s="6"/>
    </row>
    <row r="19" spans="1:2" ht="15.6" x14ac:dyDescent="0.3">
      <c r="A19" s="6">
        <v>220</v>
      </c>
      <c r="B19" s="6"/>
    </row>
    <row r="20" spans="1:2" ht="15.6" x14ac:dyDescent="0.3">
      <c r="A20" s="6">
        <v>221</v>
      </c>
      <c r="B20" s="6"/>
    </row>
    <row r="21" spans="1:2" ht="15.6" x14ac:dyDescent="0.3">
      <c r="A21" s="6">
        <v>221</v>
      </c>
      <c r="B21" s="6"/>
    </row>
    <row r="22" spans="1:2" ht="15.6" x14ac:dyDescent="0.3">
      <c r="A22" s="6">
        <v>221</v>
      </c>
      <c r="B22" s="6"/>
    </row>
    <row r="23" spans="1:2" ht="15.6" x14ac:dyDescent="0.3">
      <c r="A23" s="6">
        <v>221</v>
      </c>
      <c r="B23" s="6"/>
    </row>
    <row r="24" spans="1:2" ht="15.6" x14ac:dyDescent="0.3">
      <c r="A24" s="6">
        <v>225</v>
      </c>
      <c r="B24" s="6"/>
    </row>
    <row r="25" spans="1:2" ht="15.6" x14ac:dyDescent="0.3">
      <c r="A25" s="6">
        <v>234</v>
      </c>
      <c r="B25" s="6"/>
    </row>
    <row r="26" spans="1:2" ht="15.6" x14ac:dyDescent="0.3">
      <c r="A26" s="6">
        <v>234</v>
      </c>
      <c r="B26" s="6"/>
    </row>
    <row r="27" spans="1:2" ht="15.6" x14ac:dyDescent="0.3">
      <c r="A27" s="6">
        <v>236</v>
      </c>
      <c r="B27" s="6"/>
    </row>
    <row r="28" spans="1:2" ht="15.6" x14ac:dyDescent="0.3">
      <c r="A28" s="6">
        <v>237</v>
      </c>
      <c r="B28" s="6"/>
    </row>
    <row r="29" spans="1:2" ht="15.6" x14ac:dyDescent="0.3">
      <c r="A29" s="6">
        <v>238</v>
      </c>
      <c r="B29" s="6"/>
    </row>
    <row r="30" spans="1:2" ht="15.6" x14ac:dyDescent="0.3">
      <c r="A30" s="6">
        <v>249</v>
      </c>
      <c r="B30" s="6"/>
    </row>
    <row r="31" spans="1:2" ht="15.6" x14ac:dyDescent="0.3">
      <c r="A31" s="6">
        <v>250</v>
      </c>
      <c r="B31" s="6"/>
    </row>
    <row r="32" spans="1:2" ht="15.6" x14ac:dyDescent="0.3">
      <c r="A32" s="6">
        <v>250</v>
      </c>
      <c r="B32" s="6"/>
    </row>
    <row r="33" spans="1:2" ht="15.6" x14ac:dyDescent="0.3">
      <c r="A33" s="6">
        <v>250</v>
      </c>
      <c r="B33" s="6"/>
    </row>
    <row r="34" spans="1:2" ht="15.6" x14ac:dyDescent="0.3">
      <c r="A34" s="6">
        <v>251</v>
      </c>
      <c r="B34" s="6"/>
    </row>
    <row r="35" spans="1:2" ht="15.6" x14ac:dyDescent="0.3">
      <c r="A35" s="6">
        <v>255</v>
      </c>
      <c r="B35" s="6"/>
    </row>
    <row r="36" spans="1:2" ht="15.6" x14ac:dyDescent="0.3">
      <c r="A36" s="6">
        <v>258</v>
      </c>
      <c r="B36" s="6"/>
    </row>
    <row r="37" spans="1:2" ht="15.6" x14ac:dyDescent="0.3">
      <c r="A37" s="6">
        <v>263</v>
      </c>
      <c r="B37" s="6"/>
    </row>
    <row r="38" spans="1:2" ht="15.6" x14ac:dyDescent="0.3">
      <c r="A38" s="6">
        <v>264</v>
      </c>
      <c r="B38" s="6"/>
    </row>
    <row r="39" spans="1:2" ht="15.6" x14ac:dyDescent="0.3">
      <c r="A39" s="6">
        <v>270</v>
      </c>
      <c r="B39" s="6"/>
    </row>
    <row r="40" spans="1:2" ht="15.6" x14ac:dyDescent="0.3">
      <c r="A40" s="6">
        <v>277</v>
      </c>
      <c r="B40" s="6"/>
    </row>
    <row r="41" spans="1:2" ht="15.6" x14ac:dyDescent="0.3">
      <c r="A41" s="6">
        <v>279</v>
      </c>
      <c r="B41" s="6"/>
    </row>
    <row r="42" spans="1:2" ht="15.6" x14ac:dyDescent="0.3">
      <c r="A42" s="6">
        <v>280</v>
      </c>
      <c r="B42" s="6"/>
    </row>
    <row r="43" spans="1:2" ht="15.6" x14ac:dyDescent="0.3">
      <c r="A43" s="6">
        <v>280</v>
      </c>
      <c r="B43" s="6"/>
    </row>
    <row r="44" spans="1:2" ht="15.6" x14ac:dyDescent="0.3">
      <c r="A44" s="6">
        <v>292</v>
      </c>
      <c r="B44" s="6"/>
    </row>
    <row r="45" spans="1:2" ht="15.6" x14ac:dyDescent="0.3">
      <c r="A45" s="6">
        <v>296</v>
      </c>
      <c r="B45" s="6"/>
    </row>
    <row r="46" spans="1:2" ht="15.6" x14ac:dyDescent="0.3">
      <c r="A46" s="6">
        <v>296</v>
      </c>
      <c r="B46" s="6"/>
    </row>
    <row r="47" spans="1:2" ht="15.6" x14ac:dyDescent="0.3">
      <c r="A47" s="6">
        <v>299</v>
      </c>
      <c r="B47" s="6"/>
    </row>
    <row r="48" spans="1:2" ht="15.6" x14ac:dyDescent="0.3">
      <c r="A48" s="6">
        <v>302</v>
      </c>
      <c r="B48" s="6"/>
    </row>
    <row r="49" spans="1:2" ht="15.6" x14ac:dyDescent="0.3">
      <c r="A49" s="6">
        <v>309</v>
      </c>
      <c r="B49" s="6"/>
    </row>
    <row r="50" spans="1:2" ht="15.6" x14ac:dyDescent="0.3">
      <c r="A50" s="6">
        <v>317</v>
      </c>
      <c r="B50" s="6"/>
    </row>
    <row r="51" spans="1:2" ht="15.6" x14ac:dyDescent="0.3">
      <c r="A51" s="6">
        <v>325</v>
      </c>
      <c r="B51" s="6"/>
    </row>
  </sheetData>
  <sortState xmlns:xlrd2="http://schemas.microsoft.com/office/spreadsheetml/2017/richdata2" ref="A2:A5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zoomScale="96" zoomScaleNormal="96" workbookViewId="0">
      <selection activeCell="D4" sqref="D4"/>
    </sheetView>
  </sheetViews>
  <sheetFormatPr defaultRowHeight="14.4" x14ac:dyDescent="0.3"/>
  <cols>
    <col min="1" max="1" width="12.44140625" style="10" bestFit="1" customWidth="1"/>
    <col min="2" max="2" width="5.6640625" style="17" bestFit="1" customWidth="1"/>
    <col min="4" max="5" width="8.88671875" style="16"/>
    <col min="6" max="6" width="13.109375" style="16" bestFit="1" customWidth="1"/>
    <col min="7" max="7" width="17" bestFit="1" customWidth="1"/>
    <col min="8" max="8" width="17.6640625" bestFit="1" customWidth="1"/>
    <col min="9" max="9" width="10.44140625" bestFit="1" customWidth="1"/>
  </cols>
  <sheetData>
    <row r="1" spans="1:10" x14ac:dyDescent="0.3">
      <c r="A1" s="20" t="s">
        <v>38</v>
      </c>
      <c r="B1" s="20" t="s">
        <v>35</v>
      </c>
      <c r="C1" s="20" t="s">
        <v>36</v>
      </c>
      <c r="D1" s="20" t="s">
        <v>37</v>
      </c>
      <c r="E1" s="49"/>
      <c r="F1" s="50" t="s">
        <v>83</v>
      </c>
      <c r="G1" s="20" t="s">
        <v>38</v>
      </c>
      <c r="H1" s="52" t="s">
        <v>85</v>
      </c>
      <c r="I1" s="20" t="s">
        <v>84</v>
      </c>
    </row>
    <row r="2" spans="1:10" x14ac:dyDescent="0.3">
      <c r="A2" s="20" t="s">
        <v>39</v>
      </c>
      <c r="B2" s="18">
        <v>150</v>
      </c>
      <c r="C2" s="18">
        <v>2</v>
      </c>
      <c r="D2" s="19">
        <f>C2/(SUM(C$2:C$9))</f>
        <v>0.04</v>
      </c>
      <c r="E2" s="51"/>
      <c r="F2" s="51"/>
      <c r="G2" s="20" t="s">
        <v>39</v>
      </c>
      <c r="H2" s="18">
        <v>2</v>
      </c>
      <c r="I2" s="19">
        <v>0.04</v>
      </c>
      <c r="J2" s="29"/>
    </row>
    <row r="3" spans="1:10" x14ac:dyDescent="0.3">
      <c r="A3" s="20" t="s">
        <v>40</v>
      </c>
      <c r="B3" s="18">
        <v>175</v>
      </c>
      <c r="C3" s="18">
        <v>4</v>
      </c>
      <c r="D3" s="19">
        <f t="shared" ref="D3:D9" si="0">C3/(SUM(C$2:C$9))</f>
        <v>0.08</v>
      </c>
      <c r="E3" s="51"/>
      <c r="F3" s="51"/>
      <c r="G3" s="20" t="s">
        <v>40</v>
      </c>
      <c r="H3" s="18">
        <v>4</v>
      </c>
      <c r="I3" s="19">
        <f>I2+D3</f>
        <v>0.12</v>
      </c>
      <c r="J3" s="29"/>
    </row>
    <row r="4" spans="1:10" x14ac:dyDescent="0.3">
      <c r="A4" s="20" t="s">
        <v>41</v>
      </c>
      <c r="B4" s="18">
        <v>200</v>
      </c>
      <c r="C4" s="18">
        <v>10</v>
      </c>
      <c r="D4" s="19">
        <f t="shared" si="0"/>
        <v>0.2</v>
      </c>
      <c r="E4" s="51"/>
      <c r="F4" s="51"/>
      <c r="G4" s="20" t="s">
        <v>41</v>
      </c>
      <c r="H4" s="18">
        <v>10</v>
      </c>
      <c r="I4" s="19">
        <f t="shared" ref="I3:I9" si="1">I3+D4</f>
        <v>0.32</v>
      </c>
    </row>
    <row r="5" spans="1:10" x14ac:dyDescent="0.3">
      <c r="A5" s="20" t="s">
        <v>42</v>
      </c>
      <c r="B5" s="18">
        <v>225</v>
      </c>
      <c r="C5" s="18">
        <v>7</v>
      </c>
      <c r="D5" s="19">
        <f t="shared" si="0"/>
        <v>0.14000000000000001</v>
      </c>
      <c r="E5" s="51"/>
      <c r="F5" s="51"/>
      <c r="G5" s="20" t="s">
        <v>42</v>
      </c>
      <c r="H5" s="18">
        <v>7</v>
      </c>
      <c r="I5" s="19">
        <f t="shared" si="1"/>
        <v>0.46</v>
      </c>
    </row>
    <row r="6" spans="1:10" x14ac:dyDescent="0.3">
      <c r="A6" s="20" t="s">
        <v>43</v>
      </c>
      <c r="B6" s="18">
        <v>250</v>
      </c>
      <c r="C6" s="18">
        <v>9</v>
      </c>
      <c r="D6" s="19">
        <f t="shared" si="0"/>
        <v>0.18</v>
      </c>
      <c r="E6" s="51"/>
      <c r="F6" s="51"/>
      <c r="G6" s="20" t="s">
        <v>43</v>
      </c>
      <c r="H6" s="18">
        <v>9</v>
      </c>
      <c r="I6" s="19">
        <f t="shared" si="1"/>
        <v>0.64</v>
      </c>
    </row>
    <row r="7" spans="1:10" x14ac:dyDescent="0.3">
      <c r="A7" s="20" t="s">
        <v>44</v>
      </c>
      <c r="B7" s="18">
        <v>275</v>
      </c>
      <c r="C7" s="18">
        <v>6</v>
      </c>
      <c r="D7" s="19">
        <f t="shared" si="0"/>
        <v>0.12</v>
      </c>
      <c r="E7" s="51"/>
      <c r="F7" s="51"/>
      <c r="G7" s="20" t="s">
        <v>44</v>
      </c>
      <c r="H7" s="18">
        <v>6</v>
      </c>
      <c r="I7" s="19">
        <f t="shared" si="1"/>
        <v>0.76</v>
      </c>
    </row>
    <row r="8" spans="1:10" x14ac:dyDescent="0.3">
      <c r="A8" s="20" t="s">
        <v>45</v>
      </c>
      <c r="B8" s="18">
        <v>300</v>
      </c>
      <c r="C8" s="18">
        <v>8</v>
      </c>
      <c r="D8" s="19">
        <f t="shared" si="0"/>
        <v>0.16</v>
      </c>
      <c r="E8" s="51"/>
      <c r="F8" s="51"/>
      <c r="G8" s="20" t="s">
        <v>45</v>
      </c>
      <c r="H8" s="18">
        <v>8</v>
      </c>
      <c r="I8" s="19">
        <f t="shared" si="1"/>
        <v>0.92</v>
      </c>
    </row>
    <row r="9" spans="1:10" x14ac:dyDescent="0.3">
      <c r="A9" s="20" t="s">
        <v>46</v>
      </c>
      <c r="B9" s="18">
        <v>325</v>
      </c>
      <c r="C9" s="18">
        <v>4</v>
      </c>
      <c r="D9" s="19">
        <f t="shared" si="0"/>
        <v>0.08</v>
      </c>
      <c r="E9" s="51"/>
      <c r="F9" s="51"/>
      <c r="G9" s="20" t="s">
        <v>46</v>
      </c>
      <c r="H9" s="18">
        <v>4</v>
      </c>
      <c r="I9" s="19">
        <f t="shared" si="1"/>
        <v>1</v>
      </c>
    </row>
    <row r="10" spans="1:10" x14ac:dyDescent="0.3">
      <c r="B10" s="10"/>
      <c r="C10" s="49">
        <v>50</v>
      </c>
      <c r="D10" s="29">
        <f>SUM(D2:D9)</f>
        <v>1</v>
      </c>
      <c r="E10" s="29"/>
      <c r="F10" s="29"/>
      <c r="H10">
        <f>SUM(H2:H9)</f>
        <v>50</v>
      </c>
      <c r="I10" s="29">
        <f>I9</f>
        <v>1</v>
      </c>
    </row>
    <row r="13" spans="1:10" x14ac:dyDescent="0.3">
      <c r="F13"/>
    </row>
    <row r="14" spans="1:10" x14ac:dyDescent="0.3">
      <c r="F14"/>
      <c r="I14" s="16"/>
    </row>
    <row r="15" spans="1:10" x14ac:dyDescent="0.3">
      <c r="F15"/>
      <c r="I15" s="16"/>
    </row>
    <row r="16" spans="1:10" x14ac:dyDescent="0.3">
      <c r="F16"/>
      <c r="I16" s="16"/>
    </row>
    <row r="17" spans="6:9" x14ac:dyDescent="0.3">
      <c r="F17"/>
      <c r="I17" s="16"/>
    </row>
    <row r="18" spans="6:9" x14ac:dyDescent="0.3">
      <c r="F18"/>
      <c r="I18" s="16"/>
    </row>
    <row r="19" spans="6:9" x14ac:dyDescent="0.3">
      <c r="F19"/>
      <c r="I19" s="16"/>
    </row>
    <row r="20" spans="6:9" x14ac:dyDescent="0.3">
      <c r="F20"/>
      <c r="I20" s="16"/>
    </row>
    <row r="21" spans="6:9" x14ac:dyDescent="0.3">
      <c r="F21"/>
      <c r="I21" s="16"/>
    </row>
    <row r="22" spans="6:9" x14ac:dyDescent="0.3">
      <c r="F22"/>
    </row>
    <row r="23" spans="6:9" x14ac:dyDescent="0.3">
      <c r="F23"/>
    </row>
    <row r="24" spans="6:9" x14ac:dyDescent="0.3">
      <c r="F24"/>
    </row>
    <row r="25" spans="6:9" x14ac:dyDescent="0.3">
      <c r="F25"/>
    </row>
    <row r="26" spans="6:9" x14ac:dyDescent="0.3">
      <c r="F26"/>
    </row>
    <row r="27" spans="6:9" x14ac:dyDescent="0.3">
      <c r="F27"/>
    </row>
    <row r="28" spans="6:9" x14ac:dyDescent="0.3">
      <c r="F28"/>
    </row>
    <row r="29" spans="6:9" x14ac:dyDescent="0.3">
      <c r="F29"/>
    </row>
    <row r="30" spans="6:9" x14ac:dyDescent="0.3">
      <c r="F30"/>
    </row>
  </sheetData>
  <sortState xmlns:xlrd2="http://schemas.microsoft.com/office/spreadsheetml/2017/richdata2" ref="A2:D9">
    <sortCondition descending="1" ref="C2:C9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48576"/>
  <sheetViews>
    <sheetView workbookViewId="0">
      <selection activeCell="J17" sqref="J17"/>
    </sheetView>
  </sheetViews>
  <sheetFormatPr defaultRowHeight="14.4" x14ac:dyDescent="0.3"/>
  <cols>
    <col min="1" max="1" width="8.88671875" style="10"/>
    <col min="2" max="2" width="17.44140625" bestFit="1" customWidth="1"/>
    <col min="3" max="3" width="17.44140625" style="10" customWidth="1"/>
    <col min="5" max="5" width="20.33203125" bestFit="1" customWidth="1"/>
  </cols>
  <sheetData>
    <row r="1" spans="1:11" x14ac:dyDescent="0.3">
      <c r="A1" s="24" t="s">
        <v>48</v>
      </c>
      <c r="B1" s="24" t="s">
        <v>47</v>
      </c>
      <c r="C1" s="22" t="s">
        <v>58</v>
      </c>
      <c r="E1" s="21" t="s">
        <v>30</v>
      </c>
      <c r="F1" s="53">
        <f>AVERAGE(B2:B11)</f>
        <v>978</v>
      </c>
    </row>
    <row r="2" spans="1:11" x14ac:dyDescent="0.3">
      <c r="A2" s="10">
        <v>1</v>
      </c>
      <c r="B2" s="23">
        <v>1589</v>
      </c>
      <c r="C2" s="67">
        <f>(B2-F$1)/(F$12)</f>
        <v>1.2423804168263655</v>
      </c>
      <c r="E2" s="21" t="s">
        <v>31</v>
      </c>
      <c r="F2" s="54">
        <f>MEDIAN(B2:B11)</f>
        <v>895.5</v>
      </c>
      <c r="K2" s="23"/>
    </row>
    <row r="3" spans="1:11" x14ac:dyDescent="0.3">
      <c r="A3" s="10">
        <v>2</v>
      </c>
      <c r="B3" s="23">
        <v>593</v>
      </c>
      <c r="C3" s="67">
        <f t="shared" ref="C3:C11" si="0">(B3-F$1)/(F$12)</f>
        <v>-0.78284199750924832</v>
      </c>
      <c r="E3" s="10"/>
      <c r="K3" s="23"/>
    </row>
    <row r="4" spans="1:11" x14ac:dyDescent="0.3">
      <c r="A4" s="10">
        <v>3</v>
      </c>
      <c r="B4" s="23">
        <v>1223</v>
      </c>
      <c r="C4" s="67">
        <f t="shared" si="0"/>
        <v>0.49817218023315801</v>
      </c>
      <c r="E4" s="21" t="s">
        <v>49</v>
      </c>
      <c r="F4" s="10"/>
      <c r="K4" s="23"/>
    </row>
    <row r="5" spans="1:11" x14ac:dyDescent="0.3">
      <c r="A5" s="22">
        <v>4</v>
      </c>
      <c r="B5" s="23">
        <v>869</v>
      </c>
      <c r="C5" s="67">
        <f t="shared" si="0"/>
        <v>-0.22163578630781314</v>
      </c>
      <c r="E5" s="25" t="s">
        <v>50</v>
      </c>
      <c r="F5" s="53">
        <f>MIN(B2:B11)</f>
        <v>308</v>
      </c>
      <c r="K5" s="23"/>
    </row>
    <row r="6" spans="1:11" x14ac:dyDescent="0.3">
      <c r="A6" s="22">
        <v>5</v>
      </c>
      <c r="B6" s="23">
        <v>423</v>
      </c>
      <c r="C6" s="67">
        <f t="shared" si="0"/>
        <v>-1.1285124899159293</v>
      </c>
      <c r="E6" s="25" t="s">
        <v>51</v>
      </c>
      <c r="F6" s="13">
        <f>_xlfn.QUARTILE.EXC(B2:B11,1)</f>
        <v>550.5</v>
      </c>
      <c r="K6" s="23"/>
    </row>
    <row r="7" spans="1:11" x14ac:dyDescent="0.3">
      <c r="A7" s="22">
        <v>6</v>
      </c>
      <c r="B7" s="23">
        <v>1720</v>
      </c>
      <c r="C7" s="67">
        <f t="shared" si="0"/>
        <v>1.5087500315632785</v>
      </c>
      <c r="E7" s="25" t="s">
        <v>31</v>
      </c>
      <c r="F7" s="54">
        <f>MEDIAN(B2:B11)</f>
        <v>895.5</v>
      </c>
      <c r="K7" s="23"/>
    </row>
    <row r="8" spans="1:11" x14ac:dyDescent="0.3">
      <c r="A8" s="22">
        <v>7</v>
      </c>
      <c r="B8" s="23">
        <v>708</v>
      </c>
      <c r="C8" s="67">
        <f t="shared" si="0"/>
        <v>-0.54900607617531694</v>
      </c>
      <c r="E8" s="25" t="s">
        <v>52</v>
      </c>
      <c r="F8" s="13">
        <f>_xlfn.QUARTILE.EXC(B2:B11,3)</f>
        <v>1466</v>
      </c>
      <c r="K8" s="23"/>
    </row>
    <row r="9" spans="1:11" x14ac:dyDescent="0.3">
      <c r="A9" s="22">
        <v>8</v>
      </c>
      <c r="B9" s="23">
        <v>1425</v>
      </c>
      <c r="C9" s="67">
        <f t="shared" si="0"/>
        <v>0.9089100594458025</v>
      </c>
      <c r="E9" s="25" t="s">
        <v>53</v>
      </c>
      <c r="F9" s="53">
        <f>MAX(B2:B11)</f>
        <v>1720</v>
      </c>
      <c r="K9" s="23"/>
    </row>
    <row r="10" spans="1:11" x14ac:dyDescent="0.3">
      <c r="A10" s="22">
        <v>9</v>
      </c>
      <c r="B10" s="23">
        <v>922</v>
      </c>
      <c r="C10" s="67">
        <f>(B10-F$1)/(F$12)</f>
        <v>-0.11386792691043611</v>
      </c>
      <c r="E10" s="25" t="s">
        <v>54</v>
      </c>
      <c r="F10" s="13">
        <f>F8-F6</f>
        <v>915.5</v>
      </c>
      <c r="K10" s="23"/>
    </row>
    <row r="11" spans="1:11" x14ac:dyDescent="0.3">
      <c r="A11" s="22">
        <v>10</v>
      </c>
      <c r="B11" s="23">
        <v>308</v>
      </c>
      <c r="C11" s="67">
        <f t="shared" si="0"/>
        <v>-1.3623484112498607</v>
      </c>
      <c r="E11" s="11"/>
      <c r="K11" s="23"/>
    </row>
    <row r="12" spans="1:11" x14ac:dyDescent="0.3">
      <c r="E12" s="25" t="s">
        <v>28</v>
      </c>
      <c r="F12" s="13">
        <f>_xlfn.STDEV.S(B2:B11)</f>
        <v>491.79783561043774</v>
      </c>
    </row>
    <row r="13" spans="1:11" x14ac:dyDescent="0.3">
      <c r="E13" s="25" t="s">
        <v>55</v>
      </c>
      <c r="F13" s="55">
        <f>F1/F12</f>
        <v>1.9886220092572593</v>
      </c>
    </row>
    <row r="14" spans="1:11" x14ac:dyDescent="0.3">
      <c r="E14" s="25" t="s">
        <v>56</v>
      </c>
      <c r="F14" s="13">
        <f>SKEW(B2:B11)</f>
        <v>0.22266970834961622</v>
      </c>
    </row>
    <row r="15" spans="1:11" x14ac:dyDescent="0.3">
      <c r="E15" s="25" t="s">
        <v>57</v>
      </c>
      <c r="F15" s="13">
        <f>KURT(B2:B11)</f>
        <v>-1.3178294781571269</v>
      </c>
    </row>
    <row r="1048576" spans="6:6" x14ac:dyDescent="0.3">
      <c r="F1048576" s="10"/>
    </row>
  </sheetData>
  <sortState xmlns:xlrd2="http://schemas.microsoft.com/office/spreadsheetml/2017/richdata2" ref="K2:K11">
    <sortCondition ref="K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C12" sqref="C12"/>
    </sheetView>
  </sheetViews>
  <sheetFormatPr defaultRowHeight="14.4" x14ac:dyDescent="0.3"/>
  <cols>
    <col min="1" max="1" width="20.109375" bestFit="1" customWidth="1"/>
    <col min="2" max="2" width="13.77734375" customWidth="1"/>
    <col min="5" max="5" width="8.88671875" style="27"/>
  </cols>
  <sheetData>
    <row r="1" spans="1:5" x14ac:dyDescent="0.3">
      <c r="A1" s="68"/>
      <c r="B1" s="75" t="s">
        <v>62</v>
      </c>
      <c r="C1" s="75"/>
      <c r="D1" s="75"/>
      <c r="E1" s="79" t="s">
        <v>63</v>
      </c>
    </row>
    <row r="2" spans="1:5" x14ac:dyDescent="0.3">
      <c r="A2" s="73" t="s">
        <v>59</v>
      </c>
      <c r="B2" s="76" t="s">
        <v>80</v>
      </c>
      <c r="C2" s="74" t="s">
        <v>81</v>
      </c>
      <c r="D2" s="74" t="s">
        <v>82</v>
      </c>
      <c r="E2" s="46"/>
    </row>
    <row r="3" spans="1:5" x14ac:dyDescent="0.3">
      <c r="A3" s="69" t="s">
        <v>60</v>
      </c>
      <c r="B3" s="71">
        <v>50</v>
      </c>
      <c r="C3" s="71">
        <v>100</v>
      </c>
      <c r="D3" s="71">
        <v>20</v>
      </c>
      <c r="E3" s="18">
        <f t="shared" ref="E3:E4" si="0">SUM(B3:D3)</f>
        <v>170</v>
      </c>
    </row>
    <row r="4" spans="1:5" ht="15" thickBot="1" x14ac:dyDescent="0.35">
      <c r="A4" s="70" t="s">
        <v>61</v>
      </c>
      <c r="B4" s="72">
        <v>25</v>
      </c>
      <c r="C4" s="72">
        <v>175</v>
      </c>
      <c r="D4" s="72">
        <v>30</v>
      </c>
      <c r="E4" s="78">
        <f t="shared" si="0"/>
        <v>230</v>
      </c>
    </row>
    <row r="5" spans="1:5" s="27" customFormat="1" x14ac:dyDescent="0.3">
      <c r="A5" s="77" t="s">
        <v>63</v>
      </c>
      <c r="B5" s="64">
        <f>SUM(B3:B4)</f>
        <v>75</v>
      </c>
      <c r="C5" s="64">
        <f>SUM(C3:C4)</f>
        <v>275</v>
      </c>
      <c r="D5" s="64">
        <f>SUM(D3:D4)</f>
        <v>50</v>
      </c>
      <c r="E5" s="64">
        <f>SUM(E3:E4)</f>
        <v>400</v>
      </c>
    </row>
    <row r="7" spans="1:5" x14ac:dyDescent="0.3">
      <c r="A7" s="63" t="s">
        <v>91</v>
      </c>
      <c r="B7" s="63"/>
      <c r="C7" s="63" t="s">
        <v>93</v>
      </c>
      <c r="D7" s="63" t="s">
        <v>92</v>
      </c>
    </row>
    <row r="8" spans="1:5" x14ac:dyDescent="0.3">
      <c r="A8" s="6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Descriptives</vt:lpstr>
      <vt:lpstr>Online_News</vt:lpstr>
      <vt:lpstr>Cholesterol</vt:lpstr>
      <vt:lpstr>Chole_Pareto</vt:lpstr>
      <vt:lpstr>Tuition</vt:lpstr>
      <vt:lpstr>MADD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Beldona, Srinath</dc:creator>
  <cp:lastModifiedBy>Natnael kebede</cp:lastModifiedBy>
  <dcterms:created xsi:type="dcterms:W3CDTF">2014-02-16T22:12:54Z</dcterms:created>
  <dcterms:modified xsi:type="dcterms:W3CDTF">2019-08-06T21:07:06Z</dcterms:modified>
</cp:coreProperties>
</file>