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Natnael Kebede\Desktop\Ratio Work\"/>
    </mc:Choice>
  </mc:AlternateContent>
  <xr:revisionPtr revIDLastSave="0" documentId="13_ncr:1_{6C5A5E03-CE6F-45FD-8319-A6FB2CF76491}" xr6:coauthVersionLast="43" xr6:coauthVersionMax="43" xr10:uidLastSave="{00000000-0000-0000-0000-000000000000}"/>
  <bookViews>
    <workbookView xWindow="-120" yWindow="-120" windowWidth="20730" windowHeight="11160" activeTab="3" xr2:uid="{00000000-000D-0000-FFFF-FFFF00000000}"/>
  </bookViews>
  <sheets>
    <sheet name="Original" sheetId="1" r:id="rId1"/>
    <sheet name="Summations" sheetId="2" r:id="rId2"/>
    <sheet name="Ratios" sheetId="3" r:id="rId3"/>
    <sheet name="Interpre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3" i="4" l="1"/>
  <c r="L33" i="4"/>
  <c r="M27" i="4"/>
  <c r="M33" i="4"/>
  <c r="L27" i="4"/>
  <c r="N27" i="4"/>
  <c r="N35" i="3"/>
  <c r="N27" i="3"/>
  <c r="L33" i="3"/>
  <c r="L27" i="3"/>
  <c r="M19" i="3"/>
  <c r="L19" i="2"/>
  <c r="O21" i="2" l="1"/>
  <c r="O20" i="2"/>
  <c r="O19" i="2"/>
  <c r="O21" i="3"/>
  <c r="O20" i="3"/>
  <c r="O19" i="3"/>
  <c r="O21" i="4"/>
  <c r="O20" i="4"/>
  <c r="O19" i="4"/>
  <c r="O23" i="2" l="1"/>
  <c r="O28" i="2" s="1"/>
  <c r="N21" i="4"/>
  <c r="M21" i="4"/>
  <c r="M35" i="4" s="1"/>
  <c r="L21" i="4"/>
  <c r="L40" i="4" s="1"/>
  <c r="N20" i="4"/>
  <c r="L34" i="4" s="1"/>
  <c r="M20" i="4"/>
  <c r="L20" i="4"/>
  <c r="L39" i="4" s="1"/>
  <c r="N19" i="4"/>
  <c r="M19" i="4"/>
  <c r="L19" i="4"/>
  <c r="L38" i="4" s="1"/>
  <c r="N21" i="3"/>
  <c r="M29" i="3" s="1"/>
  <c r="M21" i="3"/>
  <c r="L21" i="3"/>
  <c r="L40" i="3" s="1"/>
  <c r="N20" i="3"/>
  <c r="M20" i="3"/>
  <c r="M34" i="3" s="1"/>
  <c r="L20" i="3"/>
  <c r="L39" i="3" s="1"/>
  <c r="N19" i="3"/>
  <c r="L19" i="3"/>
  <c r="L38" i="3" s="1"/>
  <c r="N21" i="2"/>
  <c r="M21" i="2"/>
  <c r="L21" i="2"/>
  <c r="N20" i="2"/>
  <c r="M20" i="2"/>
  <c r="L20" i="2"/>
  <c r="L23" i="2" s="1"/>
  <c r="L28" i="2" s="1"/>
  <c r="N19" i="2"/>
  <c r="N23" i="2" s="1"/>
  <c r="M19" i="2"/>
  <c r="N29" i="2" l="1"/>
  <c r="O30" i="2"/>
  <c r="N30" i="2"/>
  <c r="L28" i="3"/>
  <c r="M23" i="2"/>
  <c r="M29" i="2" s="1"/>
  <c r="L30" i="2"/>
  <c r="M33" i="3"/>
  <c r="M28" i="3"/>
  <c r="M35" i="3"/>
  <c r="M34" i="4"/>
  <c r="N29" i="4"/>
  <c r="N28" i="2"/>
  <c r="O29" i="2"/>
  <c r="N35" i="4"/>
  <c r="L29" i="4"/>
  <c r="N34" i="4"/>
  <c r="N28" i="4"/>
  <c r="L28" i="4"/>
  <c r="M29" i="4"/>
  <c r="L35" i="4"/>
  <c r="M28" i="4"/>
  <c r="L35" i="3"/>
  <c r="N29" i="3"/>
  <c r="N33" i="3"/>
  <c r="L34" i="3"/>
  <c r="N28" i="3"/>
  <c r="L29" i="3"/>
  <c r="M27" i="3"/>
  <c r="N34" i="3"/>
  <c r="M28" i="2" l="1"/>
  <c r="M30" i="2"/>
  <c r="L29" i="2"/>
</calcChain>
</file>

<file path=xl/sharedStrings.xml><?xml version="1.0" encoding="utf-8"?>
<sst xmlns="http://schemas.openxmlformats.org/spreadsheetml/2006/main" count="197" uniqueCount="38">
  <si>
    <t>CITY</t>
  </si>
  <si>
    <t>QUARTER</t>
  </si>
  <si>
    <t>UNITS PRODUCED</t>
  </si>
  <si>
    <t>PRODUCTION COST TOTAL</t>
  </si>
  <si>
    <t>REVENUE TOTAL</t>
  </si>
  <si>
    <t>NUMBER OF EMPLOYEES</t>
  </si>
  <si>
    <t>Atlanta</t>
  </si>
  <si>
    <t>Winter</t>
  </si>
  <si>
    <t>Spring</t>
  </si>
  <si>
    <t>Summer</t>
  </si>
  <si>
    <t>Fall</t>
  </si>
  <si>
    <t>Dallas</t>
  </si>
  <si>
    <t>Chicago</t>
  </si>
  <si>
    <t>Revenue/Unit</t>
  </si>
  <si>
    <t>Revenue/Cost</t>
  </si>
  <si>
    <t>Revenue/EE</t>
  </si>
  <si>
    <t>Net rev/Unit</t>
  </si>
  <si>
    <t>Net rev/EE</t>
  </si>
  <si>
    <t>Unit/EE</t>
  </si>
  <si>
    <t>cost/unit</t>
  </si>
  <si>
    <t>TOTALS</t>
  </si>
  <si>
    <t>RATIOS</t>
  </si>
  <si>
    <t>TOTAL</t>
  </si>
  <si>
    <t>VERTICAL RATIOS</t>
  </si>
  <si>
    <t>Goal: Assess the performance of the 3 manufacturing facilities</t>
  </si>
  <si>
    <t xml:space="preserve">Strategies: </t>
  </si>
  <si>
    <t>1) Analyze across the facilites and see what each contributes to the whole</t>
  </si>
  <si>
    <t>2) Look within each facility and see how each are performing realtive to the situation</t>
  </si>
  <si>
    <t>* What we really want is net revenue as the outcome*</t>
  </si>
  <si>
    <t>* another basis to assess the facilities is on per unit standard</t>
  </si>
  <si>
    <t xml:space="preserve">* When revenue is a numerator it is a performance measure. (how many dollars we recieved per unit. </t>
  </si>
  <si>
    <t>* when cost is the numerator it is a inverse measure. i.e inverse of how many dollars spent per unit of measure</t>
  </si>
  <si>
    <t>* Data as a labor productivity measure</t>
  </si>
  <si>
    <t>Productivity per employee is 431 units</t>
  </si>
  <si>
    <t>Winner is atlanta</t>
  </si>
  <si>
    <t>Atlanta has high revenue</t>
  </si>
  <si>
    <t xml:space="preserve">Chicago has low cost per unit but since net revneue takes into acount both cost and revenue, atlanta wins the per unit assesment </t>
  </si>
  <si>
    <t>Atlanta has a high productivity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</si>
</sst>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11"/>
      <name val="Calibri"/>
      <family val="2"/>
      <scheme val="minor"/>
    </font>
    <font>
      <sz val="11"/>
      <name val="Calibri"/>
      <family val="2"/>
      <scheme val="minor"/>
    </font>
    <font>
      <b/>
      <u/>
      <sz val="11"/>
      <name val="Calibri"/>
      <family val="2"/>
      <scheme val="minor"/>
    </font>
  </fonts>
  <fills count="5">
    <fill>
      <patternFill patternType="none"/>
    </fill>
    <fill>
      <patternFill patternType="gray125"/>
    </fill>
    <fill>
      <patternFill patternType="solid">
        <fgColor rgb="FFFFCC99"/>
      </patternFill>
    </fill>
    <fill>
      <patternFill patternType="solid">
        <fgColor theme="5"/>
      </patternFill>
    </fill>
    <fill>
      <patternFill patternType="solid">
        <fgColor theme="9"/>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4" fillId="3" borderId="0" applyNumberFormat="0" applyBorder="0" applyAlignment="0" applyProtection="0"/>
    <xf numFmtId="0" fontId="4" fillId="4" borderId="0" applyNumberFormat="0" applyBorder="0" applyAlignment="0" applyProtection="0"/>
  </cellStyleXfs>
  <cellXfs count="34">
    <xf numFmtId="0" fontId="0" fillId="0" borderId="0" xfId="0"/>
    <xf numFmtId="0" fontId="5" fillId="0" borderId="0" xfId="0" applyFont="1"/>
    <xf numFmtId="3" fontId="0" fillId="0" borderId="0" xfId="1" applyNumberFormat="1" applyFont="1" applyAlignment="1">
      <alignment horizontal="center"/>
    </xf>
    <xf numFmtId="164" fontId="0" fillId="0" borderId="0" xfId="2" applyNumberFormat="1" applyFont="1" applyAlignment="1">
      <alignment horizontal="center"/>
    </xf>
    <xf numFmtId="0" fontId="0" fillId="0" borderId="0" xfId="0" applyAlignment="1">
      <alignment horizontal="center"/>
    </xf>
    <xf numFmtId="165" fontId="0" fillId="0" borderId="0" xfId="1" applyNumberFormat="1" applyFont="1"/>
    <xf numFmtId="0" fontId="6" fillId="0" borderId="0" xfId="0" applyFont="1"/>
    <xf numFmtId="0" fontId="3" fillId="0" borderId="0" xfId="0" applyFont="1"/>
    <xf numFmtId="44" fontId="7" fillId="0" borderId="0" xfId="2" applyFont="1"/>
    <xf numFmtId="164" fontId="7" fillId="0" borderId="0" xfId="4" applyNumberFormat="1" applyFont="1" applyFill="1" applyBorder="1"/>
    <xf numFmtId="164" fontId="7" fillId="0" borderId="0" xfId="0" applyNumberFormat="1" applyFont="1"/>
    <xf numFmtId="44" fontId="7" fillId="0" borderId="0" xfId="4" applyNumberFormat="1" applyFont="1" applyFill="1" applyBorder="1"/>
    <xf numFmtId="1" fontId="0" fillId="0" borderId="0" xfId="1" applyNumberFormat="1" applyFont="1" applyAlignment="1">
      <alignment horizontal="center"/>
    </xf>
    <xf numFmtId="0" fontId="5" fillId="0" borderId="0" xfId="0" applyFont="1" applyAlignment="1">
      <alignment horizontal="right"/>
    </xf>
    <xf numFmtId="44" fontId="5" fillId="0" borderId="0" xfId="0" applyNumberFormat="1" applyFont="1" applyAlignment="1">
      <alignment horizontal="right"/>
    </xf>
    <xf numFmtId="165" fontId="7" fillId="0" borderId="0" xfId="1" applyNumberFormat="1" applyFont="1"/>
    <xf numFmtId="0" fontId="7" fillId="0" borderId="0" xfId="0" applyFont="1"/>
    <xf numFmtId="0" fontId="8" fillId="0" borderId="0" xfId="0" applyFont="1" applyAlignment="1">
      <alignment horizontal="right"/>
    </xf>
    <xf numFmtId="44" fontId="8" fillId="0" borderId="0" xfId="0" applyNumberFormat="1" applyFont="1" applyAlignment="1">
      <alignment horizontal="right"/>
    </xf>
    <xf numFmtId="165" fontId="6" fillId="3" borderId="0" xfId="5" applyNumberFormat="1" applyFont="1"/>
    <xf numFmtId="165" fontId="6" fillId="4" borderId="0" xfId="6" applyNumberFormat="1" applyFont="1"/>
    <xf numFmtId="44" fontId="6" fillId="4" borderId="0" xfId="6" applyNumberFormat="1" applyFont="1"/>
    <xf numFmtId="164" fontId="6" fillId="4" borderId="0" xfId="6" applyNumberFormat="1" applyFont="1"/>
    <xf numFmtId="44" fontId="6" fillId="3" borderId="0" xfId="5" applyNumberFormat="1" applyFont="1"/>
    <xf numFmtId="165" fontId="0" fillId="0" borderId="2" xfId="0" applyNumberFormat="1" applyBorder="1"/>
    <xf numFmtId="9" fontId="0" fillId="0" borderId="0" xfId="3" applyFont="1"/>
    <xf numFmtId="9" fontId="6" fillId="4" borderId="0" xfId="6" applyNumberFormat="1" applyFont="1"/>
    <xf numFmtId="164" fontId="7" fillId="0" borderId="0" xfId="2" applyNumberFormat="1" applyFont="1"/>
    <xf numFmtId="1" fontId="7" fillId="0" borderId="0" xfId="0" applyNumberFormat="1" applyFont="1"/>
    <xf numFmtId="1" fontId="7" fillId="0" borderId="0" xfId="4" applyNumberFormat="1" applyFont="1" applyFill="1" applyBorder="1"/>
    <xf numFmtId="164" fontId="6" fillId="3" borderId="0" xfId="5" applyNumberFormat="1" applyFont="1"/>
    <xf numFmtId="1" fontId="6" fillId="4" borderId="0" xfId="6" applyNumberFormat="1" applyFont="1"/>
    <xf numFmtId="1" fontId="6" fillId="3" borderId="0" xfId="5" applyNumberFormat="1" applyFont="1"/>
    <xf numFmtId="0" fontId="0" fillId="0" borderId="0" xfId="0" applyFont="1" applyAlignment="1">
      <alignment horizontal="right"/>
    </xf>
  </cellXfs>
  <cellStyles count="7">
    <cellStyle name="Accent2" xfId="5" builtinId="33"/>
    <cellStyle name="Accent6" xfId="6" builtinId="49"/>
    <cellStyle name="Comma" xfId="1" builtinId="3"/>
    <cellStyle name="Currency" xfId="2" builtinId="4"/>
    <cellStyle name="Input" xfId="4" builtinId="20"/>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4</xdr:col>
      <xdr:colOff>257175</xdr:colOff>
      <xdr:row>17</xdr:row>
      <xdr:rowOff>47625</xdr:rowOff>
    </xdr:from>
    <xdr:to>
      <xdr:col>6</xdr:col>
      <xdr:colOff>485775</xdr:colOff>
      <xdr:row>27</xdr:row>
      <xdr:rowOff>142875</xdr:rowOff>
    </xdr:to>
    <xdr:sp macro="" textlink="">
      <xdr:nvSpPr>
        <xdr:cNvPr id="2" name="TextBox 1">
          <a:extLst>
            <a:ext uri="{FF2B5EF4-FFF2-40B4-BE49-F238E27FC236}">
              <a16:creationId xmlns:a16="http://schemas.microsoft.com/office/drawing/2014/main" id="{9C770334-7E16-4704-94A8-7F58C9F1EC26}"/>
            </a:ext>
          </a:extLst>
        </xdr:cNvPr>
        <xdr:cNvSpPr txBox="1"/>
      </xdr:nvSpPr>
      <xdr:spPr>
        <a:xfrm>
          <a:off x="3095625" y="3286125"/>
          <a:ext cx="2638425" cy="201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Strategy 1: Analyze across the facilites and see what each contributes to the whole</a:t>
          </a:r>
        </a:p>
        <a:p>
          <a:endParaRPr lang="en-US" sz="1100"/>
        </a:p>
        <a:p>
          <a:endParaRPr lang="en-US" sz="1100"/>
        </a:p>
        <a:p>
          <a:r>
            <a:rPr lang="en-US" sz="1100"/>
            <a:t>This form of analyis is most like an active ratio.  It tells distribution of events per total event</a:t>
          </a:r>
          <a:r>
            <a:rPr lang="en-US" sz="1100" baseline="0"/>
            <a:t> </a:t>
          </a:r>
          <a:r>
            <a:rPr lang="en-US" sz="1100"/>
            <a:t>measure.</a:t>
          </a:r>
          <a:r>
            <a:rPr lang="en-US" sz="1100" baseline="0"/>
            <a:t> </a:t>
          </a:r>
          <a:r>
            <a:rPr lang="en-US" sz="1100"/>
            <a:t>We weren't asked this question. Instead we were asked to assess the relative performance of each facility. </a:t>
          </a:r>
          <a:r>
            <a:rPr lang="en-US" sz="1100" baseline="0">
              <a:solidFill>
                <a:schemeClr val="dk1"/>
              </a:solidFill>
              <a:effectLst/>
              <a:latin typeface="+mn-lt"/>
              <a:ea typeface="+mn-ea"/>
              <a:cs typeface="+mn-cs"/>
            </a:rPr>
            <a:t> This straegy isn't right</a:t>
          </a:r>
          <a:r>
            <a:rPr lang="en-US" sz="1100">
              <a:solidFill>
                <a:schemeClr val="dk1"/>
              </a:solidFill>
              <a:effectLst/>
              <a:latin typeface="+mn-lt"/>
              <a:ea typeface="+mn-ea"/>
              <a:cs typeface="+mn-cs"/>
            </a:rPr>
            <a:t> so Dallas isn't the best in performance.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10</xdr:row>
      <xdr:rowOff>19050</xdr:rowOff>
    </xdr:from>
    <xdr:to>
      <xdr:col>6</xdr:col>
      <xdr:colOff>28575</xdr:colOff>
      <xdr:row>23</xdr:row>
      <xdr:rowOff>38100</xdr:rowOff>
    </xdr:to>
    <xdr:sp macro="" textlink="">
      <xdr:nvSpPr>
        <xdr:cNvPr id="2" name="TextBox 1">
          <a:extLst>
            <a:ext uri="{FF2B5EF4-FFF2-40B4-BE49-F238E27FC236}">
              <a16:creationId xmlns:a16="http://schemas.microsoft.com/office/drawing/2014/main" id="{42B1CBBF-1239-44C3-B548-246B8A728A82}"/>
            </a:ext>
          </a:extLst>
        </xdr:cNvPr>
        <xdr:cNvSpPr txBox="1"/>
      </xdr:nvSpPr>
      <xdr:spPr>
        <a:xfrm>
          <a:off x="2038350" y="1924050"/>
          <a:ext cx="3238500"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 Look within each facility and see how each are performing realtive to the situation</a:t>
          </a:r>
        </a:p>
        <a:p>
          <a:endParaRPr lang="en-US" sz="1100"/>
        </a:p>
        <a:p>
          <a:r>
            <a:rPr lang="en-US" sz="1100"/>
            <a:t>Doing the</a:t>
          </a:r>
          <a:r>
            <a:rPr lang="en-US" sz="1100" baseline="0"/>
            <a:t> horizontal ratios for perfomance and productivity analysis. </a:t>
          </a:r>
        </a:p>
        <a:p>
          <a:endParaRPr lang="en-US" sz="1100" baseline="0"/>
        </a:p>
        <a:p>
          <a:r>
            <a:rPr lang="en-US" sz="1100" baseline="0"/>
            <a:t>In perormance ratio: Typically it's a financial outcome respective to some resource. In our case is revenue is the desired finacial outcome. The resources to derive revenue are dollar spent or cost and Employees. So we devide revenue by cost and by employee for each facility.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J2:O20"/>
  <sheetViews>
    <sheetView topLeftCell="I1" workbookViewId="0">
      <selection activeCell="J20" sqref="J20"/>
    </sheetView>
  </sheetViews>
  <sheetFormatPr defaultRowHeight="15" x14ac:dyDescent="0.25"/>
  <cols>
    <col min="4" max="4" width="15.140625" bestFit="1" customWidth="1"/>
    <col min="5" max="5" width="22.140625" bestFit="1" customWidth="1"/>
    <col min="6" max="6" width="14" bestFit="1" customWidth="1"/>
    <col min="7" max="7" width="20.85546875" bestFit="1" customWidth="1"/>
    <col min="12" max="12" width="15.140625" bestFit="1" customWidth="1"/>
    <col min="13" max="13" width="22.140625" bestFit="1" customWidth="1"/>
    <col min="14" max="14" width="14" bestFit="1" customWidth="1"/>
    <col min="15" max="15" width="20.85546875" bestFit="1" customWidth="1"/>
  </cols>
  <sheetData>
    <row r="2" spans="10:15" x14ac:dyDescent="0.25">
      <c r="J2" s="1" t="s">
        <v>0</v>
      </c>
      <c r="K2" s="1" t="s">
        <v>1</v>
      </c>
      <c r="L2" s="1" t="s">
        <v>2</v>
      </c>
      <c r="M2" s="1" t="s">
        <v>3</v>
      </c>
      <c r="N2" s="1" t="s">
        <v>4</v>
      </c>
      <c r="O2" s="1" t="s">
        <v>5</v>
      </c>
    </row>
    <row r="3" spans="10:15" x14ac:dyDescent="0.25">
      <c r="J3" t="s">
        <v>6</v>
      </c>
      <c r="K3" t="s">
        <v>7</v>
      </c>
      <c r="L3" s="2">
        <v>1000</v>
      </c>
      <c r="M3" s="3">
        <v>787500</v>
      </c>
      <c r="N3" s="3">
        <v>1650000</v>
      </c>
      <c r="O3" s="4">
        <v>10</v>
      </c>
    </row>
    <row r="4" spans="10:15" x14ac:dyDescent="0.25">
      <c r="J4" t="s">
        <v>6</v>
      </c>
      <c r="K4" t="s">
        <v>8</v>
      </c>
      <c r="L4" s="2">
        <v>1100</v>
      </c>
      <c r="M4" s="3">
        <v>807000</v>
      </c>
      <c r="N4" s="3">
        <v>2145000</v>
      </c>
      <c r="O4" s="4">
        <v>10</v>
      </c>
    </row>
    <row r="5" spans="10:15" x14ac:dyDescent="0.25">
      <c r="J5" t="s">
        <v>6</v>
      </c>
      <c r="K5" t="s">
        <v>9</v>
      </c>
      <c r="L5" s="2">
        <v>1050</v>
      </c>
      <c r="M5" s="3">
        <v>795000</v>
      </c>
      <c r="N5" s="3">
        <v>2112000</v>
      </c>
      <c r="O5" s="4">
        <v>9</v>
      </c>
    </row>
    <row r="6" spans="10:15" x14ac:dyDescent="0.25">
      <c r="J6" t="s">
        <v>6</v>
      </c>
      <c r="K6" t="s">
        <v>10</v>
      </c>
      <c r="L6" s="2">
        <v>1050</v>
      </c>
      <c r="M6" s="3">
        <v>791250</v>
      </c>
      <c r="N6" s="3">
        <v>2110350</v>
      </c>
      <c r="O6" s="4">
        <v>10</v>
      </c>
    </row>
    <row r="7" spans="10:15" x14ac:dyDescent="0.25">
      <c r="J7" t="s">
        <v>11</v>
      </c>
      <c r="K7" t="s">
        <v>7</v>
      </c>
      <c r="L7" s="2">
        <v>2000</v>
      </c>
      <c r="M7" s="3">
        <v>1500000</v>
      </c>
      <c r="N7" s="3">
        <v>3465000</v>
      </c>
      <c r="O7" s="4">
        <v>20</v>
      </c>
    </row>
    <row r="8" spans="10:15" x14ac:dyDescent="0.25">
      <c r="J8" t="s">
        <v>11</v>
      </c>
      <c r="K8" t="s">
        <v>8</v>
      </c>
      <c r="L8" s="2">
        <v>1950</v>
      </c>
      <c r="M8" s="3">
        <v>1477500</v>
      </c>
      <c r="N8" s="3">
        <v>3143250</v>
      </c>
      <c r="O8" s="4">
        <v>20</v>
      </c>
    </row>
    <row r="9" spans="10:15" x14ac:dyDescent="0.25">
      <c r="J9" t="s">
        <v>11</v>
      </c>
      <c r="K9" t="s">
        <v>9</v>
      </c>
      <c r="L9" s="2">
        <v>2100</v>
      </c>
      <c r="M9" s="3">
        <v>1575000</v>
      </c>
      <c r="N9" s="3">
        <v>3382500</v>
      </c>
      <c r="O9" s="4">
        <v>20</v>
      </c>
    </row>
    <row r="10" spans="10:15" x14ac:dyDescent="0.25">
      <c r="J10" t="s">
        <v>11</v>
      </c>
      <c r="K10" t="s">
        <v>10</v>
      </c>
      <c r="L10" s="2">
        <v>2005</v>
      </c>
      <c r="M10" s="3">
        <v>1515000</v>
      </c>
      <c r="N10" s="3">
        <v>3379200</v>
      </c>
      <c r="O10" s="4">
        <v>20</v>
      </c>
    </row>
    <row r="11" spans="10:15" x14ac:dyDescent="0.25">
      <c r="J11" t="s">
        <v>12</v>
      </c>
      <c r="K11" t="s">
        <v>7</v>
      </c>
      <c r="L11" s="2">
        <v>1500</v>
      </c>
      <c r="M11" s="3">
        <v>1125000</v>
      </c>
      <c r="N11" s="3">
        <v>2442000</v>
      </c>
      <c r="O11" s="4">
        <v>14</v>
      </c>
    </row>
    <row r="12" spans="10:15" x14ac:dyDescent="0.25">
      <c r="J12" t="s">
        <v>12</v>
      </c>
      <c r="K12" t="s">
        <v>8</v>
      </c>
      <c r="L12" s="2">
        <v>1500</v>
      </c>
      <c r="M12" s="3">
        <v>1122000</v>
      </c>
      <c r="N12" s="3">
        <v>2433750</v>
      </c>
      <c r="O12" s="4">
        <v>15</v>
      </c>
    </row>
    <row r="13" spans="10:15" x14ac:dyDescent="0.25">
      <c r="J13" t="s">
        <v>12</v>
      </c>
      <c r="K13" t="s">
        <v>9</v>
      </c>
      <c r="L13" s="2">
        <v>1500</v>
      </c>
      <c r="M13" s="3">
        <v>1126500</v>
      </c>
      <c r="N13" s="3">
        <v>2450250</v>
      </c>
      <c r="O13" s="4">
        <v>14</v>
      </c>
    </row>
    <row r="14" spans="10:15" x14ac:dyDescent="0.25">
      <c r="J14" t="s">
        <v>12</v>
      </c>
      <c r="K14" t="s">
        <v>10</v>
      </c>
      <c r="L14" s="2">
        <v>1500</v>
      </c>
      <c r="M14" s="3">
        <v>1125750</v>
      </c>
      <c r="N14" s="3">
        <v>2450250</v>
      </c>
      <c r="O14" s="4">
        <v>14</v>
      </c>
    </row>
    <row r="17" spans="10:11" x14ac:dyDescent="0.25">
      <c r="K17" t="s">
        <v>24</v>
      </c>
    </row>
    <row r="18" spans="10:11" x14ac:dyDescent="0.25">
      <c r="J18" t="s">
        <v>25</v>
      </c>
    </row>
    <row r="19" spans="10:11" x14ac:dyDescent="0.25">
      <c r="J19" t="s">
        <v>26</v>
      </c>
    </row>
    <row r="20" spans="10:11" x14ac:dyDescent="0.25">
      <c r="J20"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30"/>
  <sheetViews>
    <sheetView topLeftCell="E16" workbookViewId="0">
      <selection activeCell="G28" sqref="G28"/>
    </sheetView>
  </sheetViews>
  <sheetFormatPr defaultRowHeight="15" x14ac:dyDescent="0.25"/>
  <cols>
    <col min="4" max="4" width="15.140625" bestFit="1" customWidth="1"/>
    <col min="5" max="5" width="22.140625" bestFit="1" customWidth="1"/>
    <col min="6" max="6" width="14" bestFit="1" customWidth="1"/>
    <col min="7" max="7" width="20.85546875" bestFit="1" customWidth="1"/>
    <col min="12" max="12" width="15.140625" bestFit="1" customWidth="1"/>
    <col min="13" max="13" width="22.140625" bestFit="1" customWidth="1"/>
    <col min="14" max="14" width="14" bestFit="1" customWidth="1"/>
    <col min="15" max="15" width="20.85546875" bestFit="1" customWidth="1"/>
    <col min="16" max="16" width="11.85546875" bestFit="1" customWidth="1"/>
  </cols>
  <sheetData>
    <row r="2" spans="2:15" x14ac:dyDescent="0.25">
      <c r="B2" s="1"/>
      <c r="C2" s="1"/>
      <c r="D2" s="1"/>
      <c r="E2" s="1"/>
      <c r="F2" s="1"/>
      <c r="G2" s="1"/>
      <c r="J2" s="1" t="s">
        <v>0</v>
      </c>
      <c r="K2" s="1" t="s">
        <v>1</v>
      </c>
      <c r="L2" s="1" t="s">
        <v>2</v>
      </c>
      <c r="M2" s="1" t="s">
        <v>3</v>
      </c>
      <c r="N2" s="1" t="s">
        <v>4</v>
      </c>
      <c r="O2" s="1" t="s">
        <v>5</v>
      </c>
    </row>
    <row r="3" spans="2:15" x14ac:dyDescent="0.25">
      <c r="D3" s="2"/>
      <c r="E3" s="3"/>
      <c r="F3" s="3"/>
      <c r="G3" s="4"/>
      <c r="J3" t="s">
        <v>6</v>
      </c>
      <c r="K3" t="s">
        <v>7</v>
      </c>
      <c r="L3" s="2">
        <v>1000</v>
      </c>
      <c r="M3" s="3">
        <v>787500</v>
      </c>
      <c r="N3" s="3">
        <v>1650000</v>
      </c>
      <c r="O3" s="4">
        <v>10</v>
      </c>
    </row>
    <row r="4" spans="2:15" x14ac:dyDescent="0.25">
      <c r="D4" s="2"/>
      <c r="E4" s="3"/>
      <c r="F4" s="3"/>
      <c r="G4" s="4"/>
      <c r="J4" t="s">
        <v>6</v>
      </c>
      <c r="K4" t="s">
        <v>8</v>
      </c>
      <c r="L4" s="2">
        <v>1100</v>
      </c>
      <c r="M4" s="3">
        <v>807000</v>
      </c>
      <c r="N4" s="3">
        <v>2145000</v>
      </c>
      <c r="O4" s="4">
        <v>10</v>
      </c>
    </row>
    <row r="5" spans="2:15" x14ac:dyDescent="0.25">
      <c r="D5" s="2"/>
      <c r="E5" s="3"/>
      <c r="F5" s="3"/>
      <c r="G5" s="4"/>
      <c r="J5" t="s">
        <v>6</v>
      </c>
      <c r="K5" t="s">
        <v>9</v>
      </c>
      <c r="L5" s="2">
        <v>1050</v>
      </c>
      <c r="M5" s="3">
        <v>795000</v>
      </c>
      <c r="N5" s="3">
        <v>2112000</v>
      </c>
      <c r="O5" s="4">
        <v>9</v>
      </c>
    </row>
    <row r="6" spans="2:15" x14ac:dyDescent="0.25">
      <c r="D6" s="2"/>
      <c r="E6" s="3"/>
      <c r="F6" s="3"/>
      <c r="G6" s="4"/>
      <c r="J6" t="s">
        <v>6</v>
      </c>
      <c r="K6" t="s">
        <v>10</v>
      </c>
      <c r="L6" s="2">
        <v>1050</v>
      </c>
      <c r="M6" s="3">
        <v>791250</v>
      </c>
      <c r="N6" s="3">
        <v>2110350</v>
      </c>
      <c r="O6" s="4">
        <v>10</v>
      </c>
    </row>
    <row r="7" spans="2:15" x14ac:dyDescent="0.25">
      <c r="D7" s="2"/>
      <c r="E7" s="3"/>
      <c r="F7" s="3"/>
      <c r="G7" s="4"/>
      <c r="J7" t="s">
        <v>11</v>
      </c>
      <c r="K7" t="s">
        <v>7</v>
      </c>
      <c r="L7" s="2">
        <v>2000</v>
      </c>
      <c r="M7" s="3">
        <v>1500000</v>
      </c>
      <c r="N7" s="3">
        <v>3465000</v>
      </c>
      <c r="O7" s="4">
        <v>20</v>
      </c>
    </row>
    <row r="8" spans="2:15" x14ac:dyDescent="0.25">
      <c r="D8" s="2"/>
      <c r="E8" s="3"/>
      <c r="F8" s="3"/>
      <c r="G8" s="4"/>
      <c r="J8" t="s">
        <v>11</v>
      </c>
      <c r="K8" t="s">
        <v>8</v>
      </c>
      <c r="L8" s="2">
        <v>1950</v>
      </c>
      <c r="M8" s="3">
        <v>1477500</v>
      </c>
      <c r="N8" s="3">
        <v>3143250</v>
      </c>
      <c r="O8" s="4">
        <v>20</v>
      </c>
    </row>
    <row r="9" spans="2:15" x14ac:dyDescent="0.25">
      <c r="D9" s="2"/>
      <c r="E9" s="3"/>
      <c r="F9" s="3"/>
      <c r="G9" s="4"/>
      <c r="J9" t="s">
        <v>11</v>
      </c>
      <c r="K9" t="s">
        <v>9</v>
      </c>
      <c r="L9" s="2">
        <v>2100</v>
      </c>
      <c r="M9" s="3">
        <v>1575000</v>
      </c>
      <c r="N9" s="3">
        <v>3382500</v>
      </c>
      <c r="O9" s="4">
        <v>20</v>
      </c>
    </row>
    <row r="10" spans="2:15" x14ac:dyDescent="0.25">
      <c r="D10" s="2"/>
      <c r="E10" s="3"/>
      <c r="F10" s="3"/>
      <c r="G10" s="4"/>
      <c r="J10" t="s">
        <v>11</v>
      </c>
      <c r="K10" t="s">
        <v>10</v>
      </c>
      <c r="L10" s="2">
        <v>2005</v>
      </c>
      <c r="M10" s="3">
        <v>1515000</v>
      </c>
      <c r="N10" s="3">
        <v>3379200</v>
      </c>
      <c r="O10" s="4">
        <v>20</v>
      </c>
    </row>
    <row r="11" spans="2:15" x14ac:dyDescent="0.25">
      <c r="D11" s="2"/>
      <c r="E11" s="3"/>
      <c r="F11" s="3"/>
      <c r="G11" s="4"/>
      <c r="J11" t="s">
        <v>12</v>
      </c>
      <c r="K11" t="s">
        <v>7</v>
      </c>
      <c r="L11" s="2">
        <v>1500</v>
      </c>
      <c r="M11" s="3">
        <v>1125000</v>
      </c>
      <c r="N11" s="3">
        <v>2442000</v>
      </c>
      <c r="O11" s="4">
        <v>14</v>
      </c>
    </row>
    <row r="12" spans="2:15" x14ac:dyDescent="0.25">
      <c r="D12" s="2"/>
      <c r="E12" s="3"/>
      <c r="F12" s="3"/>
      <c r="G12" s="4"/>
      <c r="J12" t="s">
        <v>12</v>
      </c>
      <c r="K12" t="s">
        <v>8</v>
      </c>
      <c r="L12" s="2">
        <v>1500</v>
      </c>
      <c r="M12" s="3">
        <v>1122000</v>
      </c>
      <c r="N12" s="3">
        <v>2433750</v>
      </c>
      <c r="O12" s="4">
        <v>15</v>
      </c>
    </row>
    <row r="13" spans="2:15" x14ac:dyDescent="0.25">
      <c r="D13" s="2"/>
      <c r="E13" s="3"/>
      <c r="F13" s="3"/>
      <c r="G13" s="4"/>
      <c r="J13" t="s">
        <v>12</v>
      </c>
      <c r="K13" t="s">
        <v>9</v>
      </c>
      <c r="L13" s="2">
        <v>1500</v>
      </c>
      <c r="M13" s="3">
        <v>1126500</v>
      </c>
      <c r="N13" s="3">
        <v>2450250</v>
      </c>
      <c r="O13" s="4">
        <v>14</v>
      </c>
    </row>
    <row r="14" spans="2:15" x14ac:dyDescent="0.25">
      <c r="D14" s="2"/>
      <c r="E14" s="3"/>
      <c r="F14" s="3"/>
      <c r="G14" s="4"/>
      <c r="J14" t="s">
        <v>12</v>
      </c>
      <c r="K14" t="s">
        <v>10</v>
      </c>
      <c r="L14" s="2">
        <v>1500</v>
      </c>
      <c r="M14" s="3">
        <v>1125750</v>
      </c>
      <c r="N14" s="3">
        <v>2450250</v>
      </c>
      <c r="O14" s="4">
        <v>14</v>
      </c>
    </row>
    <row r="17" spans="10:15" x14ac:dyDescent="0.25">
      <c r="J17" s="6" t="s">
        <v>20</v>
      </c>
    </row>
    <row r="18" spans="10:15" x14ac:dyDescent="0.25">
      <c r="L18" s="1" t="s">
        <v>2</v>
      </c>
      <c r="M18" s="1" t="s">
        <v>3</v>
      </c>
      <c r="N18" s="1" t="s">
        <v>4</v>
      </c>
      <c r="O18" s="1" t="s">
        <v>5</v>
      </c>
    </row>
    <row r="19" spans="10:15" x14ac:dyDescent="0.25">
      <c r="J19" t="s">
        <v>6</v>
      </c>
      <c r="L19" s="5">
        <f>SUMIF($J$3:$J$14,J19,$L$3:$L$14)</f>
        <v>4200</v>
      </c>
      <c r="M19" s="5">
        <f t="shared" ref="M19:N21" si="0">SUMIF($J$3:$J$14,$J19,M$3:M$14)</f>
        <v>3180750</v>
      </c>
      <c r="N19" s="5">
        <f t="shared" si="0"/>
        <v>8017350</v>
      </c>
      <c r="O19" s="12">
        <f>AVERAGE(O3:O6)</f>
        <v>9.75</v>
      </c>
    </row>
    <row r="20" spans="10:15" x14ac:dyDescent="0.25">
      <c r="J20" t="s">
        <v>11</v>
      </c>
      <c r="L20" s="5">
        <f>SUMIF($J$3:$J$14,J20,$L$3:$L$14)</f>
        <v>8055</v>
      </c>
      <c r="M20" s="5">
        <f t="shared" si="0"/>
        <v>6067500</v>
      </c>
      <c r="N20" s="5">
        <f t="shared" si="0"/>
        <v>13369950</v>
      </c>
      <c r="O20" s="12">
        <f>AVERAGE(O7:O10)</f>
        <v>20</v>
      </c>
    </row>
    <row r="21" spans="10:15" x14ac:dyDescent="0.25">
      <c r="J21" t="s">
        <v>12</v>
      </c>
      <c r="L21" s="5">
        <f>SUMIF($J$3:$J$14,J21,$L$3:$L$14)</f>
        <v>6000</v>
      </c>
      <c r="M21" s="5">
        <f t="shared" si="0"/>
        <v>4499250</v>
      </c>
      <c r="N21" s="5">
        <f t="shared" si="0"/>
        <v>9776250</v>
      </c>
      <c r="O21" s="12">
        <f>AVERAGE(O11:O14)</f>
        <v>14.25</v>
      </c>
    </row>
    <row r="23" spans="10:15" ht="15.75" thickBot="1" x14ac:dyDescent="0.3">
      <c r="K23" t="s">
        <v>22</v>
      </c>
      <c r="L23" s="24">
        <f>SUM(L19:L21)</f>
        <v>18255</v>
      </c>
      <c r="M23" s="24">
        <f t="shared" ref="M23:O23" si="1">SUM(M19:M21)</f>
        <v>13747500</v>
      </c>
      <c r="N23" s="24">
        <f t="shared" si="1"/>
        <v>31163550</v>
      </c>
      <c r="O23" s="24">
        <f t="shared" si="1"/>
        <v>44</v>
      </c>
    </row>
    <row r="24" spans="10:15" ht="15.75" thickTop="1" x14ac:dyDescent="0.25"/>
    <row r="26" spans="10:15" x14ac:dyDescent="0.25">
      <c r="J26" t="s">
        <v>23</v>
      </c>
    </row>
    <row r="28" spans="10:15" x14ac:dyDescent="0.25">
      <c r="J28" t="s">
        <v>6</v>
      </c>
      <c r="L28" s="25">
        <f>L19/L$23</f>
        <v>0.23007395234182415</v>
      </c>
      <c r="M28" s="25">
        <f t="shared" ref="M28:O28" si="2">M19/M$23</f>
        <v>0.23136933987997818</v>
      </c>
      <c r="N28" s="25">
        <f t="shared" si="2"/>
        <v>0.25726690316090434</v>
      </c>
      <c r="O28" s="25">
        <f t="shared" si="2"/>
        <v>0.22159090909090909</v>
      </c>
    </row>
    <row r="29" spans="10:15" x14ac:dyDescent="0.25">
      <c r="J29" t="s">
        <v>11</v>
      </c>
      <c r="L29" s="26">
        <f t="shared" ref="L29:O30" si="3">L20/L$23</f>
        <v>0.44124897288414133</v>
      </c>
      <c r="M29" s="26">
        <f t="shared" si="3"/>
        <v>0.44135297326786688</v>
      </c>
      <c r="N29" s="26">
        <f t="shared" si="3"/>
        <v>0.42902525546672315</v>
      </c>
      <c r="O29" s="26">
        <f t="shared" si="3"/>
        <v>0.45454545454545453</v>
      </c>
    </row>
    <row r="30" spans="10:15" x14ac:dyDescent="0.25">
      <c r="J30" t="s">
        <v>12</v>
      </c>
      <c r="L30" s="25">
        <f t="shared" si="3"/>
        <v>0.32867707477403452</v>
      </c>
      <c r="M30" s="25">
        <f t="shared" si="3"/>
        <v>0.32727768685215491</v>
      </c>
      <c r="N30" s="25">
        <f t="shared" si="3"/>
        <v>0.31370784137237251</v>
      </c>
      <c r="O30" s="25">
        <f t="shared" si="3"/>
        <v>0.32386363636363635</v>
      </c>
    </row>
  </sheetData>
  <pageMargins left="0.7" right="0.7" top="0.75" bottom="0.75" header="0.3" footer="0.3"/>
  <pageSetup orientation="portrait" horizontalDpi="0" verticalDpi="0" r:id="rId1"/>
  <ignoredErrors>
    <ignoredError sqref="O19:O21"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40"/>
  <sheetViews>
    <sheetView topLeftCell="I22" workbookViewId="0">
      <selection activeCell="N40" sqref="N40"/>
    </sheetView>
  </sheetViews>
  <sheetFormatPr defaultRowHeight="15" x14ac:dyDescent="0.25"/>
  <cols>
    <col min="4" max="4" width="15.140625" bestFit="1" customWidth="1"/>
    <col min="5" max="5" width="22.140625" bestFit="1" customWidth="1"/>
    <col min="6" max="6" width="14" bestFit="1" customWidth="1"/>
    <col min="7" max="7" width="20.85546875" bestFit="1" customWidth="1"/>
    <col min="12" max="12" width="15.140625" bestFit="1" customWidth="1"/>
    <col min="13" max="13" width="22.140625" bestFit="1" customWidth="1"/>
    <col min="14" max="14" width="14" bestFit="1" customWidth="1"/>
    <col min="15" max="15" width="58" customWidth="1"/>
    <col min="16" max="16" width="11.85546875" bestFit="1" customWidth="1"/>
  </cols>
  <sheetData>
    <row r="2" spans="2:15" x14ac:dyDescent="0.25">
      <c r="B2" s="1"/>
      <c r="C2" s="1"/>
      <c r="D2" s="1"/>
      <c r="E2" s="1"/>
      <c r="F2" s="1"/>
      <c r="G2" s="1"/>
      <c r="J2" s="1" t="s">
        <v>0</v>
      </c>
      <c r="K2" s="1" t="s">
        <v>1</v>
      </c>
      <c r="L2" s="1" t="s">
        <v>2</v>
      </c>
      <c r="M2" s="1" t="s">
        <v>3</v>
      </c>
      <c r="N2" s="1" t="s">
        <v>4</v>
      </c>
      <c r="O2" s="1" t="s">
        <v>5</v>
      </c>
    </row>
    <row r="3" spans="2:15" x14ac:dyDescent="0.25">
      <c r="D3" s="2"/>
      <c r="E3" s="3"/>
      <c r="F3" s="3"/>
      <c r="G3" s="4"/>
      <c r="J3" t="s">
        <v>6</v>
      </c>
      <c r="K3" t="s">
        <v>7</v>
      </c>
      <c r="L3" s="2">
        <v>1000</v>
      </c>
      <c r="M3" s="3">
        <v>787500</v>
      </c>
      <c r="N3" s="3">
        <v>1650000</v>
      </c>
      <c r="O3" s="4">
        <v>10</v>
      </c>
    </row>
    <row r="4" spans="2:15" x14ac:dyDescent="0.25">
      <c r="D4" s="2"/>
      <c r="E4" s="3"/>
      <c r="F4" s="3"/>
      <c r="G4" s="4"/>
      <c r="J4" t="s">
        <v>6</v>
      </c>
      <c r="K4" t="s">
        <v>8</v>
      </c>
      <c r="L4" s="2">
        <v>1100</v>
      </c>
      <c r="M4" s="3">
        <v>807000</v>
      </c>
      <c r="N4" s="3">
        <v>2145000</v>
      </c>
      <c r="O4" s="4">
        <v>10</v>
      </c>
    </row>
    <row r="5" spans="2:15" x14ac:dyDescent="0.25">
      <c r="D5" s="2"/>
      <c r="E5" s="3"/>
      <c r="F5" s="3"/>
      <c r="G5" s="4"/>
      <c r="J5" t="s">
        <v>6</v>
      </c>
      <c r="K5" t="s">
        <v>9</v>
      </c>
      <c r="L5" s="2">
        <v>1050</v>
      </c>
      <c r="M5" s="3">
        <v>795000</v>
      </c>
      <c r="N5" s="3">
        <v>2112000</v>
      </c>
      <c r="O5" s="4">
        <v>9</v>
      </c>
    </row>
    <row r="6" spans="2:15" x14ac:dyDescent="0.25">
      <c r="D6" s="2"/>
      <c r="E6" s="3"/>
      <c r="F6" s="3"/>
      <c r="G6" s="4"/>
      <c r="J6" t="s">
        <v>6</v>
      </c>
      <c r="K6" t="s">
        <v>10</v>
      </c>
      <c r="L6" s="2">
        <v>1050</v>
      </c>
      <c r="M6" s="3">
        <v>791250</v>
      </c>
      <c r="N6" s="3">
        <v>2110350</v>
      </c>
      <c r="O6" s="4">
        <v>10</v>
      </c>
    </row>
    <row r="7" spans="2:15" x14ac:dyDescent="0.25">
      <c r="D7" s="2"/>
      <c r="E7" s="3"/>
      <c r="F7" s="3"/>
      <c r="G7" s="4"/>
      <c r="J7" t="s">
        <v>11</v>
      </c>
      <c r="K7" t="s">
        <v>7</v>
      </c>
      <c r="L7" s="2">
        <v>2000</v>
      </c>
      <c r="M7" s="3">
        <v>1500000</v>
      </c>
      <c r="N7" s="3">
        <v>3465000</v>
      </c>
      <c r="O7" s="4">
        <v>20</v>
      </c>
    </row>
    <row r="8" spans="2:15" x14ac:dyDescent="0.25">
      <c r="D8" s="2"/>
      <c r="E8" s="3"/>
      <c r="F8" s="3"/>
      <c r="G8" s="4"/>
      <c r="J8" t="s">
        <v>11</v>
      </c>
      <c r="K8" t="s">
        <v>8</v>
      </c>
      <c r="L8" s="2">
        <v>1950</v>
      </c>
      <c r="M8" s="3">
        <v>1477500</v>
      </c>
      <c r="N8" s="3">
        <v>3143250</v>
      </c>
      <c r="O8" s="4">
        <v>20</v>
      </c>
    </row>
    <row r="9" spans="2:15" x14ac:dyDescent="0.25">
      <c r="D9" s="2"/>
      <c r="E9" s="3"/>
      <c r="F9" s="3"/>
      <c r="G9" s="4"/>
      <c r="J9" t="s">
        <v>11</v>
      </c>
      <c r="K9" t="s">
        <v>9</v>
      </c>
      <c r="L9" s="2">
        <v>2100</v>
      </c>
      <c r="M9" s="3">
        <v>1575000</v>
      </c>
      <c r="N9" s="3">
        <v>3382500</v>
      </c>
      <c r="O9" s="4">
        <v>20</v>
      </c>
    </row>
    <row r="10" spans="2:15" x14ac:dyDescent="0.25">
      <c r="D10" s="2"/>
      <c r="E10" s="3"/>
      <c r="F10" s="3"/>
      <c r="G10" s="4"/>
      <c r="J10" t="s">
        <v>11</v>
      </c>
      <c r="K10" t="s">
        <v>10</v>
      </c>
      <c r="L10" s="2">
        <v>2005</v>
      </c>
      <c r="M10" s="3">
        <v>1515000</v>
      </c>
      <c r="N10" s="3">
        <v>3379200</v>
      </c>
      <c r="O10" s="4">
        <v>20</v>
      </c>
    </row>
    <row r="11" spans="2:15" x14ac:dyDescent="0.25">
      <c r="D11" s="2"/>
      <c r="E11" s="3"/>
      <c r="F11" s="3"/>
      <c r="G11" s="4"/>
      <c r="J11" t="s">
        <v>12</v>
      </c>
      <c r="K11" t="s">
        <v>7</v>
      </c>
      <c r="L11" s="2">
        <v>1500</v>
      </c>
      <c r="M11" s="3">
        <v>1125000</v>
      </c>
      <c r="N11" s="3">
        <v>2442000</v>
      </c>
      <c r="O11" s="4">
        <v>14</v>
      </c>
    </row>
    <row r="12" spans="2:15" x14ac:dyDescent="0.25">
      <c r="D12" s="2"/>
      <c r="E12" s="3"/>
      <c r="F12" s="3"/>
      <c r="G12" s="4"/>
      <c r="J12" t="s">
        <v>12</v>
      </c>
      <c r="K12" t="s">
        <v>8</v>
      </c>
      <c r="L12" s="2">
        <v>1500</v>
      </c>
      <c r="M12" s="3">
        <v>1122000</v>
      </c>
      <c r="N12" s="3">
        <v>2433750</v>
      </c>
      <c r="O12" s="4">
        <v>15</v>
      </c>
    </row>
    <row r="13" spans="2:15" x14ac:dyDescent="0.25">
      <c r="D13" s="2"/>
      <c r="E13" s="3"/>
      <c r="F13" s="3"/>
      <c r="G13" s="4"/>
      <c r="J13" t="s">
        <v>12</v>
      </c>
      <c r="K13" t="s">
        <v>9</v>
      </c>
      <c r="L13" s="2">
        <v>1500</v>
      </c>
      <c r="M13" s="3">
        <v>1126500</v>
      </c>
      <c r="N13" s="3">
        <v>2450250</v>
      </c>
      <c r="O13" s="4">
        <v>14</v>
      </c>
    </row>
    <row r="14" spans="2:15" x14ac:dyDescent="0.25">
      <c r="D14" s="2"/>
      <c r="E14" s="3"/>
      <c r="F14" s="3"/>
      <c r="G14" s="4"/>
      <c r="J14" t="s">
        <v>12</v>
      </c>
      <c r="K14" t="s">
        <v>10</v>
      </c>
      <c r="L14" s="2">
        <v>1500</v>
      </c>
      <c r="M14" s="3">
        <v>1125750</v>
      </c>
      <c r="N14" s="3">
        <v>2450250</v>
      </c>
      <c r="O14" s="4">
        <v>14</v>
      </c>
    </row>
    <row r="17" spans="10:15" x14ac:dyDescent="0.25">
      <c r="J17" s="6" t="s">
        <v>20</v>
      </c>
    </row>
    <row r="18" spans="10:15" x14ac:dyDescent="0.25">
      <c r="L18" s="1" t="s">
        <v>2</v>
      </c>
      <c r="M18" s="1" t="s">
        <v>3</v>
      </c>
      <c r="N18" s="1" t="s">
        <v>4</v>
      </c>
      <c r="O18" s="1" t="s">
        <v>5</v>
      </c>
    </row>
    <row r="19" spans="10:15" x14ac:dyDescent="0.25">
      <c r="J19" t="s">
        <v>6</v>
      </c>
      <c r="L19" s="5">
        <f>SUMIF($J$3:$J$14,J19,$L$3:$L$14)</f>
        <v>4200</v>
      </c>
      <c r="M19" s="5">
        <f>SUMIF($J$3:$J$14,$J19,M$3:M$14)</f>
        <v>3180750</v>
      </c>
      <c r="N19" s="5">
        <f t="shared" ref="M19:N21" si="0">SUMIF($J$3:$J$14,$J19,N$3:N$14)</f>
        <v>8017350</v>
      </c>
      <c r="O19" s="12">
        <f>AVERAGE(O3:O6)</f>
        <v>9.75</v>
      </c>
    </row>
    <row r="20" spans="10:15" x14ac:dyDescent="0.25">
      <c r="J20" t="s">
        <v>11</v>
      </c>
      <c r="L20" s="5">
        <f>SUMIF($J$3:$J$14,J20,$L$3:$L$14)</f>
        <v>8055</v>
      </c>
      <c r="M20" s="5">
        <f t="shared" si="0"/>
        <v>6067500</v>
      </c>
      <c r="N20" s="5">
        <f t="shared" si="0"/>
        <v>13369950</v>
      </c>
      <c r="O20" s="12">
        <f>AVERAGE(O7:O10)</f>
        <v>20</v>
      </c>
    </row>
    <row r="21" spans="10:15" x14ac:dyDescent="0.25">
      <c r="J21" t="s">
        <v>12</v>
      </c>
      <c r="L21" s="5">
        <f>SUMIF($J$3:$J$14,J21,$L$3:$L$14)</f>
        <v>6000</v>
      </c>
      <c r="M21" s="5">
        <f t="shared" si="0"/>
        <v>4499250</v>
      </c>
      <c r="N21" s="5">
        <f t="shared" si="0"/>
        <v>9776250</v>
      </c>
      <c r="O21" s="12">
        <f>AVERAGE(O11:O14)</f>
        <v>14.25</v>
      </c>
    </row>
    <row r="25" spans="10:15" x14ac:dyDescent="0.25">
      <c r="J25" s="7" t="s">
        <v>21</v>
      </c>
    </row>
    <row r="26" spans="10:15" x14ac:dyDescent="0.25">
      <c r="L26" s="13" t="s">
        <v>14</v>
      </c>
      <c r="M26" s="14" t="s">
        <v>15</v>
      </c>
      <c r="N26" s="13" t="s">
        <v>17</v>
      </c>
      <c r="O26" t="s">
        <v>28</v>
      </c>
    </row>
    <row r="27" spans="10:15" x14ac:dyDescent="0.25">
      <c r="J27" t="s">
        <v>6</v>
      </c>
      <c r="L27" s="8">
        <f>N19/M19</f>
        <v>2.5205847677434567</v>
      </c>
      <c r="M27" s="10">
        <f>N19/O19</f>
        <v>822292.30769230775</v>
      </c>
      <c r="N27" s="27">
        <f>(N19-M19)/O19</f>
        <v>496061.53846153844</v>
      </c>
    </row>
    <row r="28" spans="10:15" x14ac:dyDescent="0.25">
      <c r="J28" t="s">
        <v>11</v>
      </c>
      <c r="L28" s="11">
        <f>N20/M20</f>
        <v>2.2035352286773793</v>
      </c>
      <c r="M28" s="10">
        <f>N20/O20</f>
        <v>668497.5</v>
      </c>
      <c r="N28" s="27">
        <f>(N20-M20)/O20</f>
        <v>365122.5</v>
      </c>
    </row>
    <row r="29" spans="10:15" x14ac:dyDescent="0.25">
      <c r="J29" t="s">
        <v>12</v>
      </c>
      <c r="L29" s="8">
        <f>N21/M21</f>
        <v>2.1728621436906153</v>
      </c>
      <c r="M29" s="9">
        <f>N21/O21</f>
        <v>686052.63157894742</v>
      </c>
      <c r="N29" s="9">
        <f>(N21-M21)/O21</f>
        <v>370315.78947368421</v>
      </c>
    </row>
    <row r="32" spans="10:15" x14ac:dyDescent="0.25">
      <c r="L32" s="13" t="s">
        <v>13</v>
      </c>
      <c r="M32" s="13" t="s">
        <v>19</v>
      </c>
      <c r="N32" s="13" t="s">
        <v>16</v>
      </c>
      <c r="O32" s="33" t="s">
        <v>29</v>
      </c>
    </row>
    <row r="33" spans="10:15" x14ac:dyDescent="0.25">
      <c r="J33" t="s">
        <v>6</v>
      </c>
      <c r="L33" s="27">
        <f>N19/L19</f>
        <v>1908.8928571428571</v>
      </c>
      <c r="M33" s="27">
        <f>M19/L19</f>
        <v>757.32142857142856</v>
      </c>
      <c r="N33" s="27">
        <f>(N19-M19)/L19</f>
        <v>1151.5714285714287</v>
      </c>
      <c r="O33" t="s">
        <v>30</v>
      </c>
    </row>
    <row r="34" spans="10:15" x14ac:dyDescent="0.25">
      <c r="J34" t="s">
        <v>11</v>
      </c>
      <c r="L34" s="9">
        <f>N20/L20</f>
        <v>1659.8324022346369</v>
      </c>
      <c r="M34" s="27">
        <f>M20/L20</f>
        <v>753.2588454376164</v>
      </c>
      <c r="N34" s="9">
        <f>(N20-M20)/L20</f>
        <v>906.5735567970205</v>
      </c>
    </row>
    <row r="35" spans="10:15" x14ac:dyDescent="0.25">
      <c r="J35" t="s">
        <v>12</v>
      </c>
      <c r="L35" s="27">
        <f>N21/L21</f>
        <v>1629.375</v>
      </c>
      <c r="M35" s="27">
        <f>M21/L21</f>
        <v>749.875</v>
      </c>
      <c r="N35" s="27">
        <f>(N21-M21)/L21</f>
        <v>879.5</v>
      </c>
      <c r="O35" t="s">
        <v>31</v>
      </c>
    </row>
    <row r="37" spans="10:15" x14ac:dyDescent="0.25">
      <c r="L37" s="13" t="s">
        <v>18</v>
      </c>
      <c r="M37" t="s">
        <v>32</v>
      </c>
    </row>
    <row r="38" spans="10:15" x14ac:dyDescent="0.25">
      <c r="J38" t="s">
        <v>6</v>
      </c>
      <c r="L38" s="28">
        <f>L19/O19</f>
        <v>430.76923076923077</v>
      </c>
      <c r="M38" t="s">
        <v>33</v>
      </c>
    </row>
    <row r="39" spans="10:15" x14ac:dyDescent="0.25">
      <c r="J39" t="s">
        <v>11</v>
      </c>
      <c r="L39" s="28">
        <f>L20/O20</f>
        <v>402.75</v>
      </c>
    </row>
    <row r="40" spans="10:15" x14ac:dyDescent="0.25">
      <c r="J40" t="s">
        <v>12</v>
      </c>
      <c r="L40" s="29">
        <f>L21/O21</f>
        <v>421.05263157894734</v>
      </c>
    </row>
  </sheetData>
  <pageMargins left="0.7" right="0.7" top="0.75" bottom="0.75" header="0.3" footer="0.3"/>
  <pageSetup orientation="portrait" r:id="rId1"/>
  <ignoredErrors>
    <ignoredError sqref="O19:O21"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40"/>
  <sheetViews>
    <sheetView tabSelected="1" topLeftCell="H16" workbookViewId="0">
      <selection activeCell="N34" sqref="N34"/>
    </sheetView>
  </sheetViews>
  <sheetFormatPr defaultRowHeight="15" x14ac:dyDescent="0.25"/>
  <cols>
    <col min="4" max="4" width="15.140625" bestFit="1" customWidth="1"/>
    <col min="5" max="5" width="22.140625" bestFit="1" customWidth="1"/>
    <col min="6" max="6" width="14" bestFit="1" customWidth="1"/>
    <col min="7" max="7" width="20.85546875" bestFit="1" customWidth="1"/>
    <col min="12" max="12" width="15.140625" bestFit="1" customWidth="1"/>
    <col min="13" max="13" width="22.140625" bestFit="1" customWidth="1"/>
    <col min="14" max="14" width="14" bestFit="1" customWidth="1"/>
    <col min="15" max="15" width="20.85546875" bestFit="1" customWidth="1"/>
    <col min="16" max="16" width="11.85546875" bestFit="1" customWidth="1"/>
  </cols>
  <sheetData>
    <row r="2" spans="2:15" x14ac:dyDescent="0.25">
      <c r="B2" s="1"/>
      <c r="C2" s="1"/>
      <c r="D2" s="1"/>
      <c r="E2" s="1"/>
      <c r="F2" s="1"/>
      <c r="G2" s="1"/>
      <c r="J2" s="1" t="s">
        <v>0</v>
      </c>
      <c r="K2" s="1" t="s">
        <v>1</v>
      </c>
      <c r="L2" s="1" t="s">
        <v>2</v>
      </c>
      <c r="M2" s="1" t="s">
        <v>3</v>
      </c>
      <c r="N2" s="1" t="s">
        <v>4</v>
      </c>
      <c r="O2" s="1" t="s">
        <v>5</v>
      </c>
    </row>
    <row r="3" spans="2:15" x14ac:dyDescent="0.25">
      <c r="D3" s="2"/>
      <c r="E3" s="3"/>
      <c r="F3" s="3"/>
      <c r="G3" s="4"/>
      <c r="J3" t="s">
        <v>6</v>
      </c>
      <c r="K3" t="s">
        <v>7</v>
      </c>
      <c r="L3" s="2">
        <v>1000</v>
      </c>
      <c r="M3" s="3">
        <v>787500</v>
      </c>
      <c r="N3" s="3">
        <v>1650000</v>
      </c>
      <c r="O3" s="4">
        <v>10</v>
      </c>
    </row>
    <row r="4" spans="2:15" x14ac:dyDescent="0.25">
      <c r="D4" s="2"/>
      <c r="E4" s="3"/>
      <c r="F4" s="3"/>
      <c r="G4" s="4"/>
      <c r="J4" t="s">
        <v>6</v>
      </c>
      <c r="K4" t="s">
        <v>8</v>
      </c>
      <c r="L4" s="2">
        <v>1100</v>
      </c>
      <c r="M4" s="3">
        <v>807000</v>
      </c>
      <c r="N4" s="3">
        <v>2145000</v>
      </c>
      <c r="O4" s="4">
        <v>10</v>
      </c>
    </row>
    <row r="5" spans="2:15" x14ac:dyDescent="0.25">
      <c r="D5" s="2"/>
      <c r="E5" s="3"/>
      <c r="F5" s="3"/>
      <c r="G5" s="4"/>
      <c r="J5" t="s">
        <v>6</v>
      </c>
      <c r="K5" t="s">
        <v>9</v>
      </c>
      <c r="L5" s="2">
        <v>1050</v>
      </c>
      <c r="M5" s="3">
        <v>795000</v>
      </c>
      <c r="N5" s="3">
        <v>2112000</v>
      </c>
      <c r="O5" s="4">
        <v>9</v>
      </c>
    </row>
    <row r="6" spans="2:15" x14ac:dyDescent="0.25">
      <c r="D6" s="2"/>
      <c r="E6" s="3"/>
      <c r="F6" s="3"/>
      <c r="G6" s="4"/>
      <c r="J6" t="s">
        <v>6</v>
      </c>
      <c r="K6" t="s">
        <v>10</v>
      </c>
      <c r="L6" s="2">
        <v>1050</v>
      </c>
      <c r="M6" s="3">
        <v>791250</v>
      </c>
      <c r="N6" s="3">
        <v>2110350</v>
      </c>
      <c r="O6" s="4">
        <v>10</v>
      </c>
    </row>
    <row r="7" spans="2:15" x14ac:dyDescent="0.25">
      <c r="D7" s="2"/>
      <c r="E7" s="3"/>
      <c r="F7" s="3"/>
      <c r="G7" s="4"/>
      <c r="J7" t="s">
        <v>11</v>
      </c>
      <c r="K7" t="s">
        <v>7</v>
      </c>
      <c r="L7" s="2">
        <v>2000</v>
      </c>
      <c r="M7" s="3">
        <v>1500000</v>
      </c>
      <c r="N7" s="3">
        <v>3465000</v>
      </c>
      <c r="O7" s="4">
        <v>20</v>
      </c>
    </row>
    <row r="8" spans="2:15" x14ac:dyDescent="0.25">
      <c r="D8" s="2"/>
      <c r="E8" s="3"/>
      <c r="F8" s="3"/>
      <c r="G8" s="4"/>
      <c r="J8" t="s">
        <v>11</v>
      </c>
      <c r="K8" t="s">
        <v>8</v>
      </c>
      <c r="L8" s="2">
        <v>1950</v>
      </c>
      <c r="M8" s="3">
        <v>1477500</v>
      </c>
      <c r="N8" s="3">
        <v>3143250</v>
      </c>
      <c r="O8" s="4">
        <v>20</v>
      </c>
    </row>
    <row r="9" spans="2:15" x14ac:dyDescent="0.25">
      <c r="D9" s="2"/>
      <c r="E9" s="3"/>
      <c r="F9" s="3"/>
      <c r="G9" s="4"/>
      <c r="J9" t="s">
        <v>11</v>
      </c>
      <c r="K9" t="s">
        <v>9</v>
      </c>
      <c r="L9" s="2">
        <v>2100</v>
      </c>
      <c r="M9" s="3">
        <v>1575000</v>
      </c>
      <c r="N9" s="3">
        <v>3382500</v>
      </c>
      <c r="O9" s="4">
        <v>20</v>
      </c>
    </row>
    <row r="10" spans="2:15" x14ac:dyDescent="0.25">
      <c r="D10" s="2"/>
      <c r="E10" s="3"/>
      <c r="F10" s="3"/>
      <c r="G10" s="4"/>
      <c r="J10" t="s">
        <v>11</v>
      </c>
      <c r="K10" t="s">
        <v>10</v>
      </c>
      <c r="L10" s="2">
        <v>2005</v>
      </c>
      <c r="M10" s="3">
        <v>1515000</v>
      </c>
      <c r="N10" s="3">
        <v>3379200</v>
      </c>
      <c r="O10" s="4">
        <v>20</v>
      </c>
    </row>
    <row r="11" spans="2:15" x14ac:dyDescent="0.25">
      <c r="D11" s="2"/>
      <c r="E11" s="3"/>
      <c r="F11" s="3"/>
      <c r="G11" s="4"/>
      <c r="J11" t="s">
        <v>12</v>
      </c>
      <c r="K11" t="s">
        <v>7</v>
      </c>
      <c r="L11" s="2">
        <v>1500</v>
      </c>
      <c r="M11" s="3">
        <v>1125000</v>
      </c>
      <c r="N11" s="3">
        <v>2442000</v>
      </c>
      <c r="O11" s="4">
        <v>14</v>
      </c>
    </row>
    <row r="12" spans="2:15" x14ac:dyDescent="0.25">
      <c r="D12" s="2"/>
      <c r="E12" s="3"/>
      <c r="F12" s="3"/>
      <c r="G12" s="4"/>
      <c r="J12" t="s">
        <v>12</v>
      </c>
      <c r="K12" t="s">
        <v>8</v>
      </c>
      <c r="L12" s="2">
        <v>1500</v>
      </c>
      <c r="M12" s="3">
        <v>1122000</v>
      </c>
      <c r="N12" s="3">
        <v>2433750</v>
      </c>
      <c r="O12" s="4">
        <v>15</v>
      </c>
    </row>
    <row r="13" spans="2:15" x14ac:dyDescent="0.25">
      <c r="D13" s="2"/>
      <c r="E13" s="3"/>
      <c r="F13" s="3"/>
      <c r="G13" s="4"/>
      <c r="J13" t="s">
        <v>12</v>
      </c>
      <c r="K13" t="s">
        <v>9</v>
      </c>
      <c r="L13" s="2">
        <v>1500</v>
      </c>
      <c r="M13" s="3">
        <v>1126500</v>
      </c>
      <c r="N13" s="3">
        <v>2450250</v>
      </c>
      <c r="O13" s="4">
        <v>14</v>
      </c>
    </row>
    <row r="14" spans="2:15" x14ac:dyDescent="0.25">
      <c r="D14" s="2"/>
      <c r="E14" s="3"/>
      <c r="F14" s="3"/>
      <c r="G14" s="4"/>
      <c r="J14" t="s">
        <v>12</v>
      </c>
      <c r="K14" t="s">
        <v>10</v>
      </c>
      <c r="L14" s="2">
        <v>1500</v>
      </c>
      <c r="M14" s="3">
        <v>1125750</v>
      </c>
      <c r="N14" s="3">
        <v>2450250</v>
      </c>
      <c r="O14" s="4">
        <v>14</v>
      </c>
    </row>
    <row r="17" spans="10:15" x14ac:dyDescent="0.25">
      <c r="J17" s="6" t="s">
        <v>20</v>
      </c>
    </row>
    <row r="18" spans="10:15" x14ac:dyDescent="0.25">
      <c r="L18" s="1" t="s">
        <v>2</v>
      </c>
      <c r="M18" s="1" t="s">
        <v>3</v>
      </c>
      <c r="N18" s="1" t="s">
        <v>4</v>
      </c>
      <c r="O18" s="1" t="s">
        <v>5</v>
      </c>
    </row>
    <row r="19" spans="10:15" x14ac:dyDescent="0.25">
      <c r="J19" t="s">
        <v>6</v>
      </c>
      <c r="L19" s="19">
        <f>SUMIF($J$3:$J$14,J19,$L$3:$L$14)</f>
        <v>4200</v>
      </c>
      <c r="M19" s="20">
        <f t="shared" ref="M19:N21" si="0">SUMIF($J$3:$J$14,$J19,M$3:M$14)</f>
        <v>3180750</v>
      </c>
      <c r="N19" s="19">
        <f t="shared" si="0"/>
        <v>8017350</v>
      </c>
      <c r="O19" s="12">
        <f>AVERAGE(O3:O6)</f>
        <v>9.75</v>
      </c>
    </row>
    <row r="20" spans="10:15" x14ac:dyDescent="0.25">
      <c r="J20" t="s">
        <v>11</v>
      </c>
      <c r="L20" s="20">
        <f>SUMIF($J$3:$J$14,J20,$L$3:$L$14)</f>
        <v>8055</v>
      </c>
      <c r="M20" s="19">
        <f t="shared" si="0"/>
        <v>6067500</v>
      </c>
      <c r="N20" s="20">
        <f t="shared" si="0"/>
        <v>13369950</v>
      </c>
      <c r="O20" s="12">
        <f>AVERAGE(O7:O10)</f>
        <v>20</v>
      </c>
    </row>
    <row r="21" spans="10:15" x14ac:dyDescent="0.25">
      <c r="J21" t="s">
        <v>12</v>
      </c>
      <c r="L21" s="15">
        <f>SUMIF($J$3:$J$14,J21,$L$3:$L$14)</f>
        <v>6000</v>
      </c>
      <c r="M21" s="15">
        <f t="shared" si="0"/>
        <v>4499250</v>
      </c>
      <c r="N21" s="15">
        <f t="shared" si="0"/>
        <v>9776250</v>
      </c>
      <c r="O21" s="12">
        <f>AVERAGE(O11:O14)</f>
        <v>14.25</v>
      </c>
    </row>
    <row r="22" spans="10:15" x14ac:dyDescent="0.25">
      <c r="L22" s="16"/>
      <c r="M22" s="16"/>
      <c r="N22" s="16"/>
    </row>
    <row r="23" spans="10:15" x14ac:dyDescent="0.25">
      <c r="L23" s="16"/>
      <c r="M23" s="16"/>
      <c r="N23" s="16"/>
    </row>
    <row r="24" spans="10:15" x14ac:dyDescent="0.25">
      <c r="L24" s="16"/>
      <c r="M24" s="16"/>
      <c r="N24" s="16"/>
    </row>
    <row r="25" spans="10:15" x14ac:dyDescent="0.25">
      <c r="J25" s="7" t="s">
        <v>21</v>
      </c>
      <c r="L25" s="16"/>
      <c r="M25" s="16"/>
      <c r="N25" s="16"/>
    </row>
    <row r="26" spans="10:15" x14ac:dyDescent="0.25">
      <c r="L26" s="17" t="s">
        <v>14</v>
      </c>
      <c r="M26" s="18" t="s">
        <v>15</v>
      </c>
      <c r="N26" s="17" t="s">
        <v>17</v>
      </c>
    </row>
    <row r="27" spans="10:15" x14ac:dyDescent="0.25">
      <c r="J27" t="s">
        <v>6</v>
      </c>
      <c r="L27" s="21">
        <f>N19/M19</f>
        <v>2.5205847677434567</v>
      </c>
      <c r="M27" s="22">
        <f>N19/O19</f>
        <v>822292.30769230775</v>
      </c>
      <c r="N27" s="22">
        <f>(N19-M19)/O19</f>
        <v>496061.53846153844</v>
      </c>
      <c r="O27" t="s">
        <v>34</v>
      </c>
    </row>
    <row r="28" spans="10:15" x14ac:dyDescent="0.25">
      <c r="J28" t="s">
        <v>11</v>
      </c>
      <c r="L28" s="11">
        <f>N20/M20</f>
        <v>2.2035352286773793</v>
      </c>
      <c r="M28" s="10">
        <f>N20/O20</f>
        <v>668497.5</v>
      </c>
      <c r="N28" s="27">
        <f>(N20-M20)/O20</f>
        <v>365122.5</v>
      </c>
    </row>
    <row r="29" spans="10:15" x14ac:dyDescent="0.25">
      <c r="J29" t="s">
        <v>12</v>
      </c>
      <c r="L29" s="8">
        <f>N21/M21</f>
        <v>2.1728621436906153</v>
      </c>
      <c r="M29" s="9">
        <f>N21/O21</f>
        <v>686052.63157894742</v>
      </c>
      <c r="N29" s="9">
        <f>(N21-M21)/O21</f>
        <v>370315.78947368421</v>
      </c>
    </row>
    <row r="30" spans="10:15" x14ac:dyDescent="0.25">
      <c r="L30" s="16"/>
      <c r="M30" s="16"/>
      <c r="N30" s="16"/>
    </row>
    <row r="31" spans="10:15" x14ac:dyDescent="0.25">
      <c r="L31" s="16"/>
      <c r="M31" s="16"/>
      <c r="N31" s="16"/>
    </row>
    <row r="32" spans="10:15" x14ac:dyDescent="0.25">
      <c r="L32" s="17" t="s">
        <v>13</v>
      </c>
      <c r="M32" s="17" t="s">
        <v>19</v>
      </c>
      <c r="N32" s="17" t="s">
        <v>16</v>
      </c>
    </row>
    <row r="33" spans="10:15" x14ac:dyDescent="0.25">
      <c r="J33" t="s">
        <v>6</v>
      </c>
      <c r="L33" s="22">
        <f>N19/L19</f>
        <v>1908.8928571428571</v>
      </c>
      <c r="M33" s="23">
        <f>M19/L19</f>
        <v>757.32142857142856</v>
      </c>
      <c r="N33" s="22">
        <f>(N19-M19)/L19</f>
        <v>1151.5714285714287</v>
      </c>
      <c r="O33" t="s">
        <v>35</v>
      </c>
    </row>
    <row r="34" spans="10:15" x14ac:dyDescent="0.25">
      <c r="J34" t="s">
        <v>11</v>
      </c>
      <c r="L34" s="9">
        <f>N20/L20</f>
        <v>1659.8324022346369</v>
      </c>
      <c r="M34" s="8">
        <f>M20/L20</f>
        <v>753.2588454376164</v>
      </c>
      <c r="N34" s="9">
        <f>(N20-M20)/L20</f>
        <v>906.5735567970205</v>
      </c>
    </row>
    <row r="35" spans="10:15" x14ac:dyDescent="0.25">
      <c r="J35" t="s">
        <v>12</v>
      </c>
      <c r="L35" s="30">
        <f>N21/L21</f>
        <v>1629.375</v>
      </c>
      <c r="M35" s="21">
        <f>M21/L21</f>
        <v>749.875</v>
      </c>
      <c r="N35" s="30">
        <f>(N21-M21)/L21</f>
        <v>879.5</v>
      </c>
      <c r="O35" t="s">
        <v>36</v>
      </c>
    </row>
    <row r="36" spans="10:15" x14ac:dyDescent="0.25">
      <c r="L36" s="16"/>
      <c r="M36" s="16"/>
      <c r="N36" s="16"/>
    </row>
    <row r="37" spans="10:15" x14ac:dyDescent="0.25">
      <c r="L37" s="17" t="s">
        <v>18</v>
      </c>
      <c r="M37" s="16"/>
      <c r="N37" s="16"/>
    </row>
    <row r="38" spans="10:15" x14ac:dyDescent="0.25">
      <c r="J38" t="s">
        <v>6</v>
      </c>
      <c r="L38" s="31">
        <f>L19/O19</f>
        <v>430.76923076923077</v>
      </c>
      <c r="M38" s="16" t="s">
        <v>37</v>
      </c>
      <c r="N38" s="16"/>
    </row>
    <row r="39" spans="10:15" x14ac:dyDescent="0.25">
      <c r="J39" t="s">
        <v>11</v>
      </c>
      <c r="L39" s="32">
        <f>L20/O20</f>
        <v>402.75</v>
      </c>
      <c r="M39" s="16"/>
      <c r="N39" s="16"/>
    </row>
    <row r="40" spans="10:15" x14ac:dyDescent="0.25">
      <c r="J40" t="s">
        <v>12</v>
      </c>
      <c r="L40" s="29">
        <f>L21/O21</f>
        <v>421.05263157894734</v>
      </c>
      <c r="M40" s="16"/>
      <c r="N40" s="16"/>
    </row>
  </sheetData>
  <pageMargins left="0.7" right="0.7" top="0.75" bottom="0.75" header="0.3" footer="0.3"/>
  <pageSetup orientation="portrait" horizontalDpi="0" verticalDpi="0" r:id="rId1"/>
  <ignoredErrors>
    <ignoredError sqref="O19:O21"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Summations</vt:lpstr>
      <vt:lpstr>Ratios</vt:lpstr>
      <vt:lpstr>Interpret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Murray, Brian</dc:creator>
  <cp:lastModifiedBy>Natnael Kebede</cp:lastModifiedBy>
  <dcterms:created xsi:type="dcterms:W3CDTF">2018-11-13T18:32:31Z</dcterms:created>
  <dcterms:modified xsi:type="dcterms:W3CDTF">2019-03-14T21:46:12Z</dcterms:modified>
</cp:coreProperties>
</file>