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425"/>
  <workbookPr date1904="1" showInkAnnotation="0" autoCompressPictures="0"/>
  <mc:AlternateContent xmlns:mc="http://schemas.openxmlformats.org/markup-compatibility/2006">
    <mc:Choice Requires="x15">
      <x15ac:absPath xmlns:x15ac="http://schemas.microsoft.com/office/spreadsheetml/2010/11/ac" url="C:\Users\Natnael Kebede\Desktop\Ratio Work\"/>
    </mc:Choice>
  </mc:AlternateContent>
  <xr:revisionPtr revIDLastSave="0" documentId="8_{76AB0E40-7DA6-41BA-883F-B6EC1943C63B}" xr6:coauthVersionLast="43" xr6:coauthVersionMax="43" xr10:uidLastSave="{00000000-0000-0000-0000-000000000000}"/>
  <bookViews>
    <workbookView xWindow="-60" yWindow="-60" windowWidth="20610" windowHeight="11040" tabRatio="500" firstSheet="3" activeTab="3" xr2:uid="{00000000-000D-0000-FFFF-FFFF00000000}"/>
  </bookViews>
  <sheets>
    <sheet name="Dine In Daily Log" sheetId="2" r:id="rId1"/>
    <sheet name="Delivery Daily Log" sheetId="3" r:id="rId2"/>
    <sheet name="Cust Sat Results" sheetId="8" r:id="rId3"/>
    <sheet name="Sales Assessment" sheetId="5" r:id="rId4"/>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34" i="5" l="1"/>
  <c r="K34" i="5"/>
  <c r="L34" i="5"/>
  <c r="M34" i="5"/>
  <c r="N34" i="5"/>
  <c r="J35" i="5"/>
  <c r="K35" i="5"/>
  <c r="L35" i="5"/>
  <c r="M35" i="5"/>
  <c r="N35" i="5"/>
  <c r="I35" i="5"/>
  <c r="I34" i="5"/>
  <c r="J33" i="5"/>
  <c r="K33" i="5"/>
  <c r="L33" i="5"/>
  <c r="M33" i="5"/>
  <c r="N33" i="5"/>
  <c r="I33" i="5"/>
  <c r="J30" i="5"/>
  <c r="J29" i="5"/>
  <c r="J28" i="5"/>
  <c r="I30" i="5"/>
  <c r="I29" i="5"/>
  <c r="I28" i="5"/>
  <c r="J20" i="5"/>
  <c r="K20" i="5"/>
  <c r="L20" i="5"/>
  <c r="M20" i="5"/>
  <c r="N20" i="5"/>
  <c r="I20" i="5"/>
  <c r="L18" i="5"/>
  <c r="F5" i="5"/>
  <c r="F6" i="5"/>
  <c r="F7" i="5"/>
  <c r="F8" i="5"/>
  <c r="J19" i="5" s="1"/>
  <c r="F9" i="5"/>
  <c r="F10" i="5"/>
  <c r="F11" i="5"/>
  <c r="F12" i="5"/>
  <c r="K18" i="5" s="1"/>
  <c r="F13" i="5"/>
  <c r="F14" i="5"/>
  <c r="K19" i="5" s="1"/>
  <c r="F15" i="5"/>
  <c r="F16" i="5"/>
  <c r="M21" i="5" s="1"/>
  <c r="F17" i="5"/>
  <c r="F18" i="5"/>
  <c r="N21" i="5" s="1"/>
  <c r="F19" i="5"/>
  <c r="F20" i="5"/>
  <c r="M18" i="5" s="1"/>
  <c r="F21" i="5"/>
  <c r="F22" i="5"/>
  <c r="F23" i="5"/>
  <c r="F24" i="5"/>
  <c r="F25" i="5"/>
  <c r="N19" i="5" s="1"/>
  <c r="F26" i="5"/>
  <c r="F27" i="5"/>
  <c r="F28" i="5"/>
  <c r="F29" i="5"/>
  <c r="F4" i="5"/>
  <c r="K21" i="5" s="1"/>
  <c r="J11" i="5"/>
  <c r="J10" i="5"/>
  <c r="J9" i="5"/>
  <c r="J8" i="5"/>
  <c r="J7" i="5"/>
  <c r="J6" i="5"/>
  <c r="J5" i="5"/>
  <c r="I11" i="5"/>
  <c r="I10" i="5"/>
  <c r="I9" i="5"/>
  <c r="I8" i="5"/>
  <c r="I7" i="5"/>
  <c r="I6" i="5"/>
  <c r="I5" i="5"/>
  <c r="N18" i="5" l="1"/>
  <c r="J18" i="5"/>
  <c r="M19" i="5"/>
  <c r="J21" i="5"/>
  <c r="I19" i="5"/>
  <c r="I21" i="5"/>
  <c r="I18" i="5"/>
  <c r="L19" i="5"/>
  <c r="L21" i="5"/>
</calcChain>
</file>

<file path=xl/sharedStrings.xml><?xml version="1.0" encoding="utf-8"?>
<sst xmlns="http://schemas.openxmlformats.org/spreadsheetml/2006/main" count="176" uniqueCount="85">
  <si>
    <t>New</t>
    <phoneticPr fontId="3" type="noConversion"/>
  </si>
  <si>
    <t>Returning</t>
    <phoneticPr fontId="3" type="noConversion"/>
  </si>
  <si>
    <t>Lunch</t>
    <phoneticPr fontId="3" type="noConversion"/>
  </si>
  <si>
    <t>Date</t>
    <phoneticPr fontId="3" type="noConversion"/>
  </si>
  <si>
    <t>Time</t>
    <phoneticPr fontId="3" type="noConversion"/>
  </si>
  <si>
    <t>Waiting time</t>
    <phoneticPr fontId="3" type="noConversion"/>
  </si>
  <si>
    <t>Server</t>
    <phoneticPr fontId="3" type="noConversion"/>
  </si>
  <si>
    <t>Salads/appetizers</t>
    <phoneticPr fontId="3" type="noConversion"/>
  </si>
  <si>
    <t>Regular Pizza</t>
    <phoneticPr fontId="3" type="noConversion"/>
  </si>
  <si>
    <t>Deep Dish Pizza</t>
    <phoneticPr fontId="3" type="noConversion"/>
  </si>
  <si>
    <t>Desserts</t>
    <phoneticPr fontId="3" type="noConversion"/>
  </si>
  <si>
    <t>Reason</t>
    <phoneticPr fontId="3" type="noConversion"/>
  </si>
  <si>
    <t>Accuracy</t>
    <phoneticPr fontId="3" type="noConversion"/>
  </si>
  <si>
    <t>Taste</t>
    <phoneticPr fontId="3" type="noConversion"/>
  </si>
  <si>
    <t>Temp</t>
    <phoneticPr fontId="3" type="noConversion"/>
  </si>
  <si>
    <t>Size</t>
    <phoneticPr fontId="3" type="noConversion"/>
  </si>
  <si>
    <t>Value</t>
    <phoneticPr fontId="3" type="noConversion"/>
  </si>
  <si>
    <t>Overall</t>
    <phoneticPr fontId="3" type="noConversion"/>
  </si>
  <si>
    <t>Return</t>
    <phoneticPr fontId="3" type="noConversion"/>
  </si>
  <si>
    <t>Month</t>
    <phoneticPr fontId="3" type="noConversion"/>
  </si>
  <si>
    <t>Customer Satisfaction Results</t>
    <phoneticPr fontId="3" type="noConversion"/>
  </si>
  <si>
    <t>Frequency</t>
    <phoneticPr fontId="3" type="noConversion"/>
  </si>
  <si>
    <t>Wait</t>
    <phoneticPr fontId="3" type="noConversion"/>
  </si>
  <si>
    <t>Perception</t>
    <phoneticPr fontId="3" type="noConversion"/>
  </si>
  <si>
    <t>Courtesy</t>
    <phoneticPr fontId="3" type="noConversion"/>
  </si>
  <si>
    <t>Clean</t>
    <phoneticPr fontId="3" type="noConversion"/>
  </si>
  <si>
    <t>Attention</t>
    <phoneticPr fontId="3" type="noConversion"/>
  </si>
  <si>
    <t>Friendly</t>
    <phoneticPr fontId="3" type="noConversion"/>
  </si>
  <si>
    <t>Pace</t>
    <phoneticPr fontId="3" type="noConversion"/>
  </si>
  <si>
    <t>Menu</t>
    <phoneticPr fontId="3" type="noConversion"/>
  </si>
  <si>
    <t>Recommend</t>
    <phoneticPr fontId="3" type="noConversion"/>
  </si>
  <si>
    <t>Lunch</t>
    <phoneticPr fontId="3" type="noConversion"/>
  </si>
  <si>
    <t>Returning</t>
    <phoneticPr fontId="3" type="noConversion"/>
  </si>
  <si>
    <t>Jackie</t>
    <phoneticPr fontId="3" type="noConversion"/>
  </si>
  <si>
    <t>Tom</t>
    <phoneticPr fontId="3" type="noConversion"/>
  </si>
  <si>
    <t>yes</t>
    <phoneticPr fontId="3" type="noConversion"/>
  </si>
  <si>
    <t>no</t>
    <phoneticPr fontId="3" type="noConversion"/>
  </si>
  <si>
    <t>wrong topping</t>
    <phoneticPr fontId="3" type="noConversion"/>
  </si>
  <si>
    <t>Paul</t>
    <phoneticPr fontId="3" type="noConversion"/>
  </si>
  <si>
    <t>Rick</t>
    <phoneticPr fontId="3" type="noConversion"/>
  </si>
  <si>
    <t>Send back</t>
    <phoneticPr fontId="3" type="noConversion"/>
  </si>
  <si>
    <t>Amount of Check</t>
    <phoneticPr fontId="3" type="noConversion"/>
  </si>
  <si>
    <t>New</t>
    <phoneticPr fontId="3" type="noConversion"/>
  </si>
  <si>
    <t>Returning</t>
    <phoneticPr fontId="3" type="noConversion"/>
  </si>
  <si>
    <t>Customer</t>
    <phoneticPr fontId="3" type="noConversion"/>
  </si>
  <si>
    <t>Size</t>
    <phoneticPr fontId="3" type="noConversion"/>
  </si>
  <si>
    <t>Delivery Time</t>
    <phoneticPr fontId="3" type="noConversion"/>
  </si>
  <si>
    <t>Driver</t>
    <phoneticPr fontId="3" type="noConversion"/>
  </si>
  <si>
    <t xml:space="preserve">Large </t>
    <phoneticPr fontId="3" type="noConversion"/>
  </si>
  <si>
    <t xml:space="preserve">Small </t>
    <phoneticPr fontId="3" type="noConversion"/>
  </si>
  <si>
    <t>Regular Pizza</t>
    <phoneticPr fontId="3" type="noConversion"/>
  </si>
  <si>
    <t>Small</t>
    <phoneticPr fontId="3" type="noConversion"/>
  </si>
  <si>
    <t>Large</t>
    <phoneticPr fontId="3" type="noConversion"/>
  </si>
  <si>
    <t>Delivery Customer Daily Log</t>
    <phoneticPr fontId="3" type="noConversion"/>
  </si>
  <si>
    <t>Dine-In Customer Daily Log</t>
    <phoneticPr fontId="3" type="noConversion"/>
  </si>
  <si>
    <t xml:space="preserve">Restaurant </t>
    <phoneticPr fontId="3" type="noConversion"/>
  </si>
  <si>
    <t>Knowledge</t>
    <phoneticPr fontId="3" type="noConversion"/>
  </si>
  <si>
    <t>Ability</t>
    <phoneticPr fontId="3" type="noConversion"/>
  </si>
  <si>
    <t>Adams</t>
  </si>
  <si>
    <t>Bailey</t>
  </si>
  <si>
    <t>Chavez</t>
  </si>
  <si>
    <t>Dao</t>
  </si>
  <si>
    <t>Emir</t>
  </si>
  <si>
    <t>Fernandez</t>
  </si>
  <si>
    <t>Store 1</t>
  </si>
  <si>
    <t>Store 2</t>
  </si>
  <si>
    <t>Agent</t>
  </si>
  <si>
    <t>Store</t>
  </si>
  <si>
    <t>Consumer Sales $</t>
  </si>
  <si>
    <t>B2B Sales $</t>
  </si>
  <si>
    <t>Units Sold B2B</t>
  </si>
  <si>
    <t>Hourly Sales</t>
  </si>
  <si>
    <t>STORE COMPARISON</t>
  </si>
  <si>
    <t>Sales per employee</t>
  </si>
  <si>
    <t>Consumer sales per employee</t>
  </si>
  <si>
    <t>B2B sales per employee</t>
  </si>
  <si>
    <t>B2B units per employee</t>
  </si>
  <si>
    <t>Agent Comparison</t>
  </si>
  <si>
    <t>Percent Consumer to total sales</t>
  </si>
  <si>
    <t>Percent B2B to total sales</t>
  </si>
  <si>
    <t>Sales $ per B2B unit</t>
  </si>
  <si>
    <t>total sales</t>
  </si>
  <si>
    <t>Percent of Total Store Sales</t>
  </si>
  <si>
    <t>Hourly Sales by Agents within Stores</t>
  </si>
  <si>
    <t>Per Hour Measure Comparison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</si>
</sst>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_(* #,##0_);_(* \(#,##0\);_(* &quot;-&quot;??_);_(@_)"/>
  </numFmts>
  <fonts count="8" x14ac:knownFonts="1">
    <font>
      <sz val="10"/>
      <name val="Verdana"/>
    </font>
    <font>
      <b/>
      <sz val="10"/>
      <name val="Verdana"/>
      <family val="2"/>
    </font>
    <font>
      <sz val="10"/>
      <name val="Verdana"/>
      <family val="2"/>
    </font>
    <font>
      <sz val="8"/>
      <name val="Verdana"/>
      <family val="2"/>
    </font>
    <font>
      <sz val="10"/>
      <name val="Arial"/>
      <family val="2"/>
    </font>
    <font>
      <b/>
      <sz val="10"/>
      <name val="Arial"/>
      <family val="2"/>
    </font>
    <font>
      <sz val="10"/>
      <name val="Verdana"/>
      <family val="2"/>
    </font>
    <font>
      <sz val="10"/>
      <name val="Verdana"/>
      <family val="2"/>
    </font>
  </fonts>
  <fills count="2">
    <fill>
      <patternFill patternType="none"/>
    </fill>
    <fill>
      <patternFill patternType="gray125"/>
    </fill>
  </fills>
  <borders count="3">
    <border>
      <left/>
      <right/>
      <top/>
      <bottom/>
      <diagonal/>
    </border>
    <border>
      <left/>
      <right/>
      <top/>
      <bottom style="double">
        <color indexed="64"/>
      </bottom>
      <diagonal/>
    </border>
    <border>
      <left/>
      <right/>
      <top/>
      <bottom style="thin">
        <color indexed="64"/>
      </bottom>
      <diagonal/>
    </border>
  </borders>
  <cellStyleXfs count="4">
    <xf numFmtId="0" fontId="0" fillId="0" borderId="0"/>
    <xf numFmtId="44" fontId="2" fillId="0" borderId="0" applyFont="0" applyFill="0" applyBorder="0" applyAlignment="0" applyProtection="0"/>
    <xf numFmtId="43" fontId="6" fillId="0" borderId="0" applyFont="0" applyFill="0" applyBorder="0" applyAlignment="0" applyProtection="0"/>
    <xf numFmtId="9" fontId="7" fillId="0" borderId="0" applyFont="0" applyFill="0" applyBorder="0" applyAlignment="0" applyProtection="0"/>
  </cellStyleXfs>
  <cellXfs count="22">
    <xf numFmtId="0" fontId="0" fillId="0" borderId="0" xfId="0"/>
    <xf numFmtId="0" fontId="1" fillId="0" borderId="0" xfId="0" applyFont="1"/>
    <xf numFmtId="16" fontId="0" fillId="0" borderId="0" xfId="0" applyNumberFormat="1"/>
    <xf numFmtId="44" fontId="0" fillId="0" borderId="0" xfId="1" applyFont="1"/>
    <xf numFmtId="20" fontId="0" fillId="0" borderId="0" xfId="0" applyNumberFormat="1"/>
    <xf numFmtId="44" fontId="1" fillId="0" borderId="0" xfId="1" applyFont="1"/>
    <xf numFmtId="0" fontId="4" fillId="0" borderId="0" xfId="0" applyFont="1"/>
    <xf numFmtId="0" fontId="5" fillId="0" borderId="0" xfId="0" applyFont="1"/>
    <xf numFmtId="44" fontId="4" fillId="0" borderId="0" xfId="0" applyNumberFormat="1" applyFont="1"/>
    <xf numFmtId="164" fontId="4" fillId="0" borderId="0" xfId="1" applyNumberFormat="1" applyFont="1"/>
    <xf numFmtId="0" fontId="5" fillId="0" borderId="1" xfId="0" applyFont="1" applyBorder="1"/>
    <xf numFmtId="16" fontId="4" fillId="0" borderId="0" xfId="0" applyNumberFormat="1" applyFont="1" applyAlignment="1">
      <alignment horizontal="left"/>
    </xf>
    <xf numFmtId="0" fontId="5" fillId="0" borderId="1" xfId="0" applyFont="1" applyBorder="1" applyAlignment="1">
      <alignment horizontal="center"/>
    </xf>
    <xf numFmtId="165" fontId="4" fillId="0" borderId="0" xfId="2" applyNumberFormat="1" applyFont="1"/>
    <xf numFmtId="0" fontId="4" fillId="0" borderId="2" xfId="0" applyFont="1" applyBorder="1"/>
    <xf numFmtId="164" fontId="4" fillId="0" borderId="0" xfId="0" applyNumberFormat="1" applyFont="1"/>
    <xf numFmtId="44" fontId="4" fillId="0" borderId="0" xfId="1" applyFont="1"/>
    <xf numFmtId="43" fontId="4" fillId="0" borderId="0" xfId="0" applyNumberFormat="1" applyFont="1"/>
    <xf numFmtId="9" fontId="4" fillId="0" borderId="0" xfId="3" applyFont="1"/>
    <xf numFmtId="0" fontId="5" fillId="0" borderId="0" xfId="0" applyFont="1" applyAlignment="1">
      <alignment horizontal="center"/>
    </xf>
    <xf numFmtId="43" fontId="4" fillId="0" borderId="0" xfId="2" applyFont="1"/>
    <xf numFmtId="44" fontId="4" fillId="0" borderId="2" xfId="0" applyNumberFormat="1" applyFont="1" applyBorder="1"/>
  </cellXfs>
  <cellStyles count="4">
    <cellStyle name="Comma" xfId="2" builtinId="3"/>
    <cellStyle name="Currency" xfId="1" builtinId="4"/>
    <cellStyle name="Normal" xfId="0" builtinId="0"/>
    <cellStyle name="Percent" xfId="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3</xdr:col>
      <xdr:colOff>766329</xdr:colOff>
      <xdr:row>31</xdr:row>
      <xdr:rowOff>142874</xdr:rowOff>
    </xdr:from>
    <xdr:to>
      <xdr:col>6</xdr:col>
      <xdr:colOff>129886</xdr:colOff>
      <xdr:row>46</xdr:row>
      <xdr:rowOff>21647</xdr:rowOff>
    </xdr:to>
    <xdr:sp macro="" textlink="">
      <xdr:nvSpPr>
        <xdr:cNvPr id="2" name="Oval Callout 1">
          <a:extLst>
            <a:ext uri="{FF2B5EF4-FFF2-40B4-BE49-F238E27FC236}">
              <a16:creationId xmlns:a16="http://schemas.microsoft.com/office/drawing/2014/main" id="{00000000-0008-0000-0300-000002000000}"/>
            </a:ext>
          </a:extLst>
        </xdr:cNvPr>
        <xdr:cNvSpPr/>
      </xdr:nvSpPr>
      <xdr:spPr>
        <a:xfrm>
          <a:off x="3532909" y="5165147"/>
          <a:ext cx="2589068" cy="2281671"/>
        </a:xfrm>
        <a:prstGeom prst="wedgeEllipseCallout">
          <a:avLst>
            <a:gd name="adj1" fmla="val 61107"/>
            <a:gd name="adj2" fmla="val -90775"/>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STEP 1.  Notice that the dataset was divided</a:t>
          </a:r>
          <a:r>
            <a:rPr lang="en-US" sz="1100" baseline="0"/>
            <a:t> into three categories within which to construct ratios.  The categories were derived from the structure of the data collection: Stores, Agents, and Time.</a:t>
          </a:r>
          <a:endParaRPr lang="en-US" sz="1100"/>
        </a:p>
      </xdr:txBody>
    </xdr:sp>
    <xdr:clientData/>
  </xdr:twoCellAnchor>
  <xdr:twoCellAnchor>
    <xdr:from>
      <xdr:col>11</xdr:col>
      <xdr:colOff>60613</xdr:colOff>
      <xdr:row>3</xdr:row>
      <xdr:rowOff>112569</xdr:rowOff>
    </xdr:from>
    <xdr:to>
      <xdr:col>15</xdr:col>
      <xdr:colOff>0</xdr:colOff>
      <xdr:row>12</xdr:row>
      <xdr:rowOff>125556</xdr:rowOff>
    </xdr:to>
    <xdr:sp macro="" textlink="">
      <xdr:nvSpPr>
        <xdr:cNvPr id="3" name="Rounded Rectangular Callout 2">
          <a:extLst>
            <a:ext uri="{FF2B5EF4-FFF2-40B4-BE49-F238E27FC236}">
              <a16:creationId xmlns:a16="http://schemas.microsoft.com/office/drawing/2014/main" id="{00000000-0008-0000-0300-000003000000}"/>
            </a:ext>
          </a:extLst>
        </xdr:cNvPr>
        <xdr:cNvSpPr/>
      </xdr:nvSpPr>
      <xdr:spPr>
        <a:xfrm>
          <a:off x="11733068" y="623455"/>
          <a:ext cx="3420341" cy="1463386"/>
        </a:xfrm>
        <a:prstGeom prst="wedgeRoundRectCallout">
          <a:avLst>
            <a:gd name="adj1" fmla="val -77795"/>
            <a:gd name="adj2" fmla="val -21398"/>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Step 2: Sales per agent </a:t>
          </a:r>
          <a:r>
            <a:rPr lang="en-US" sz="1100" b="1" u="sng"/>
            <a:t>per store </a:t>
          </a:r>
          <a:r>
            <a:rPr lang="en-US" sz="1100"/>
            <a:t>were calculated</a:t>
          </a:r>
          <a:r>
            <a:rPr lang="en-US" sz="1100" baseline="0"/>
            <a:t> for comparison first, because sales and agents are the most basic data categorization.  Then units per agent were calculated.  Then the aggregate ratios were calculated: sales to total sales and sales per unit.  This analysis allows us to compare stores.</a:t>
          </a:r>
          <a:endParaRPr lang="en-US" sz="1100"/>
        </a:p>
      </xdr:txBody>
    </xdr:sp>
    <xdr:clientData/>
  </xdr:twoCellAnchor>
  <xdr:twoCellAnchor>
    <xdr:from>
      <xdr:col>11</xdr:col>
      <xdr:colOff>173181</xdr:colOff>
      <xdr:row>23</xdr:row>
      <xdr:rowOff>17318</xdr:rowOff>
    </xdr:from>
    <xdr:to>
      <xdr:col>15</xdr:col>
      <xdr:colOff>476250</xdr:colOff>
      <xdr:row>29</xdr:row>
      <xdr:rowOff>86591</xdr:rowOff>
    </xdr:to>
    <xdr:sp macro="" textlink="">
      <xdr:nvSpPr>
        <xdr:cNvPr id="4" name="Rounded Rectangular Callout 3">
          <a:extLst>
            <a:ext uri="{FF2B5EF4-FFF2-40B4-BE49-F238E27FC236}">
              <a16:creationId xmlns:a16="http://schemas.microsoft.com/office/drawing/2014/main" id="{00000000-0008-0000-0300-000004000000}"/>
            </a:ext>
          </a:extLst>
        </xdr:cNvPr>
        <xdr:cNvSpPr/>
      </xdr:nvSpPr>
      <xdr:spPr>
        <a:xfrm>
          <a:off x="11845636" y="3749386"/>
          <a:ext cx="3784023" cy="1039091"/>
        </a:xfrm>
        <a:prstGeom prst="wedgeRoundRectCallout">
          <a:avLst>
            <a:gd name="adj1" fmla="val -69803"/>
            <a:gd name="adj2" fmla="val -73462"/>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Step 3:  After comparing the stores,</a:t>
          </a:r>
          <a:r>
            <a:rPr lang="en-US" sz="1100" baseline="0"/>
            <a:t> then we can take a step inward and look at the per agent ratios.  Notice we look at the same forms of ratios as we did within the stores.  This level of analysis allows us to compare agents.</a:t>
          </a:r>
          <a:endParaRPr lang="en-US" sz="1100"/>
        </a:p>
      </xdr:txBody>
    </xdr:sp>
    <xdr:clientData/>
  </xdr:twoCellAnchor>
  <xdr:twoCellAnchor>
    <xdr:from>
      <xdr:col>7</xdr:col>
      <xdr:colOff>671080</xdr:colOff>
      <xdr:row>37</xdr:row>
      <xdr:rowOff>17318</xdr:rowOff>
    </xdr:from>
    <xdr:to>
      <xdr:col>10</xdr:col>
      <xdr:colOff>783647</xdr:colOff>
      <xdr:row>41</xdr:row>
      <xdr:rowOff>155863</xdr:rowOff>
    </xdr:to>
    <xdr:sp macro="" textlink="">
      <xdr:nvSpPr>
        <xdr:cNvPr id="5" name="Rounded Rectangular Callout 4">
          <a:extLst>
            <a:ext uri="{FF2B5EF4-FFF2-40B4-BE49-F238E27FC236}">
              <a16:creationId xmlns:a16="http://schemas.microsoft.com/office/drawing/2014/main" id="{00000000-0008-0000-0300-000005000000}"/>
            </a:ext>
          </a:extLst>
        </xdr:cNvPr>
        <xdr:cNvSpPr/>
      </xdr:nvSpPr>
      <xdr:spPr>
        <a:xfrm>
          <a:off x="7533410" y="6000750"/>
          <a:ext cx="3879272" cy="779318"/>
        </a:xfrm>
        <a:prstGeom prst="wedgeRoundRectCallout">
          <a:avLst>
            <a:gd name="adj1" fmla="val -11012"/>
            <a:gd name="adj2" fmla="val -88611"/>
            <a:gd name="adj3" fmla="val 16667"/>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Step 4:  Now we can get to the most micro-level and look at stores and agents on an hourly basis.</a:t>
          </a:r>
          <a:r>
            <a:rPr lang="en-US" sz="1100" baseline="0"/>
            <a:t>  This approach is a form of productivity ratios per hour.</a:t>
          </a:r>
          <a:endParaRPr lang="en-US" sz="1100"/>
        </a:p>
      </xdr:txBody>
    </xdr:sp>
    <xdr:clientData/>
  </xdr:twoCellAnchor>
  <xdr:twoCellAnchor>
    <xdr:from>
      <xdr:col>11</xdr:col>
      <xdr:colOff>138544</xdr:colOff>
      <xdr:row>36</xdr:row>
      <xdr:rowOff>47624</xdr:rowOff>
    </xdr:from>
    <xdr:to>
      <xdr:col>15</xdr:col>
      <xdr:colOff>658090</xdr:colOff>
      <xdr:row>58</xdr:row>
      <xdr:rowOff>47625</xdr:rowOff>
    </xdr:to>
    <xdr:sp macro="" textlink="">
      <xdr:nvSpPr>
        <xdr:cNvPr id="6" name="Rounded Rectangle 5">
          <a:extLst>
            <a:ext uri="{FF2B5EF4-FFF2-40B4-BE49-F238E27FC236}">
              <a16:creationId xmlns:a16="http://schemas.microsoft.com/office/drawing/2014/main" id="{00000000-0008-0000-0300-000006000000}"/>
            </a:ext>
          </a:extLst>
        </xdr:cNvPr>
        <xdr:cNvSpPr/>
      </xdr:nvSpPr>
      <xdr:spPr>
        <a:xfrm>
          <a:off x="11810999" y="5870863"/>
          <a:ext cx="4000500" cy="352425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a:t>Conclusion:  Which store is best?  Which agent is best?</a:t>
          </a:r>
        </a:p>
        <a:p>
          <a:pPr algn="l"/>
          <a:endParaRPr lang="en-US" sz="1100"/>
        </a:p>
        <a:p>
          <a:pPr algn="l"/>
          <a:r>
            <a:rPr lang="en-US" sz="1100"/>
            <a:t>Based on the initial</a:t>
          </a:r>
          <a:r>
            <a:rPr lang="en-US" sz="1100" baseline="0"/>
            <a:t> analysis, Store 2 dominates in most categories due to its emphasis on B2B sales. However, it is winning through volume, because its average sales price per B2B unit is lower.</a:t>
          </a:r>
        </a:p>
        <a:p>
          <a:pPr algn="l"/>
          <a:endParaRPr lang="en-US" sz="1100" baseline="0"/>
        </a:p>
        <a:p>
          <a:pPr algn="l"/>
          <a:r>
            <a:rPr lang="en-US" sz="1100"/>
            <a:t>Based on the agent analysis, Chavez leads Store 1 and Emir leads store two</a:t>
          </a:r>
          <a:r>
            <a:rPr lang="en-US" sz="1100" baseline="0"/>
            <a:t> in generating sales.  For the B2B market, while Emir is concentrating his performance on B2B sales, Chavez is getting the best price per unit.  Fernandez leads in consumer sales.</a:t>
          </a:r>
        </a:p>
        <a:p>
          <a:pPr algn="l"/>
          <a:endParaRPr lang="en-US" sz="1100" baseline="0"/>
        </a:p>
        <a:p>
          <a:pPr algn="l"/>
          <a:r>
            <a:rPr lang="en-US" sz="1100" baseline="0"/>
            <a:t>Based on the productivity per hour analysis, Fernandez leads in consumer sales dollars generated per hour.  In B2B sales, Dao leads in units sold, while Emir leads sales dollars generated per hour.</a:t>
          </a:r>
        </a:p>
        <a:p>
          <a:pPr algn="l"/>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0"/>
  <sheetViews>
    <sheetView workbookViewId="0">
      <selection sqref="A1:N7"/>
    </sheetView>
  </sheetViews>
  <sheetFormatPr defaultColWidth="8.25" defaultRowHeight="12.75" x14ac:dyDescent="0.2"/>
  <cols>
    <col min="3" max="3" width="5.25" customWidth="1"/>
    <col min="5" max="5" width="11.375" bestFit="1" customWidth="1"/>
    <col min="6" max="6" width="6.375" bestFit="1" customWidth="1"/>
    <col min="7" max="7" width="14.875" bestFit="1" customWidth="1"/>
    <col min="8" max="8" width="15.875" bestFit="1" customWidth="1"/>
    <col min="9" max="9" width="12.125" bestFit="1" customWidth="1"/>
    <col min="10" max="10" width="12.125" customWidth="1"/>
    <col min="11" max="11" width="14" bestFit="1" customWidth="1"/>
    <col min="13" max="13" width="9.25" bestFit="1" customWidth="1"/>
    <col min="14" max="14" width="14.375" bestFit="1" customWidth="1"/>
  </cols>
  <sheetData>
    <row r="1" spans="1:14" x14ac:dyDescent="0.2">
      <c r="A1" s="1" t="s">
        <v>54</v>
      </c>
    </row>
    <row r="2" spans="1:14" x14ac:dyDescent="0.2">
      <c r="H2" s="1"/>
      <c r="I2" s="1" t="s">
        <v>49</v>
      </c>
      <c r="J2" s="1" t="s">
        <v>48</v>
      </c>
    </row>
    <row r="3" spans="1:14" s="1" customFormat="1" x14ac:dyDescent="0.2">
      <c r="A3" s="1" t="s">
        <v>3</v>
      </c>
      <c r="B3" s="1" t="s">
        <v>4</v>
      </c>
      <c r="C3" s="1" t="s">
        <v>45</v>
      </c>
      <c r="D3" s="1" t="s">
        <v>44</v>
      </c>
      <c r="E3" s="1" t="s">
        <v>5</v>
      </c>
      <c r="F3" s="1" t="s">
        <v>6</v>
      </c>
      <c r="G3" s="1" t="s">
        <v>41</v>
      </c>
      <c r="H3" s="1" t="s">
        <v>7</v>
      </c>
      <c r="I3" s="1" t="s">
        <v>8</v>
      </c>
      <c r="J3" s="1" t="s">
        <v>8</v>
      </c>
      <c r="K3" s="1" t="s">
        <v>9</v>
      </c>
      <c r="L3" s="1" t="s">
        <v>10</v>
      </c>
      <c r="M3" s="1" t="s">
        <v>40</v>
      </c>
      <c r="N3" s="1" t="s">
        <v>11</v>
      </c>
    </row>
    <row r="4" spans="1:14" x14ac:dyDescent="0.2">
      <c r="A4" s="2">
        <v>38807</v>
      </c>
      <c r="B4" t="s">
        <v>2</v>
      </c>
      <c r="C4">
        <v>2</v>
      </c>
      <c r="D4" t="s">
        <v>0</v>
      </c>
      <c r="E4">
        <v>0</v>
      </c>
      <c r="F4" t="s">
        <v>33</v>
      </c>
      <c r="G4" s="3">
        <v>22.5</v>
      </c>
      <c r="H4">
        <v>2</v>
      </c>
      <c r="I4">
        <v>0</v>
      </c>
      <c r="J4">
        <v>1</v>
      </c>
      <c r="K4">
        <v>0</v>
      </c>
      <c r="L4">
        <v>0</v>
      </c>
      <c r="M4" t="s">
        <v>36</v>
      </c>
    </row>
    <row r="5" spans="1:14" x14ac:dyDescent="0.2">
      <c r="A5" s="2">
        <v>38807</v>
      </c>
      <c r="B5" t="s">
        <v>31</v>
      </c>
      <c r="C5">
        <v>4</v>
      </c>
      <c r="D5" t="s">
        <v>1</v>
      </c>
      <c r="E5">
        <v>0</v>
      </c>
      <c r="F5" t="s">
        <v>34</v>
      </c>
      <c r="G5" s="3">
        <v>28.35</v>
      </c>
      <c r="H5">
        <v>0</v>
      </c>
      <c r="I5">
        <v>1</v>
      </c>
      <c r="J5">
        <v>0</v>
      </c>
      <c r="K5">
        <v>1</v>
      </c>
      <c r="L5">
        <v>0</v>
      </c>
      <c r="M5" t="s">
        <v>36</v>
      </c>
    </row>
    <row r="6" spans="1:14" x14ac:dyDescent="0.2">
      <c r="A6" s="2">
        <v>38807</v>
      </c>
      <c r="B6" t="s">
        <v>31</v>
      </c>
      <c r="C6">
        <v>2</v>
      </c>
      <c r="D6" t="s">
        <v>1</v>
      </c>
      <c r="E6">
        <v>0</v>
      </c>
      <c r="F6" t="s">
        <v>34</v>
      </c>
      <c r="G6" s="3">
        <v>12.15</v>
      </c>
      <c r="H6">
        <v>0</v>
      </c>
      <c r="I6">
        <v>2</v>
      </c>
      <c r="J6">
        <v>0</v>
      </c>
      <c r="K6">
        <v>0</v>
      </c>
      <c r="L6">
        <v>0</v>
      </c>
      <c r="M6" t="s">
        <v>35</v>
      </c>
      <c r="N6" t="s">
        <v>37</v>
      </c>
    </row>
    <row r="7" spans="1:14" x14ac:dyDescent="0.2">
      <c r="A7" s="2">
        <v>38807</v>
      </c>
      <c r="B7" t="s">
        <v>31</v>
      </c>
      <c r="C7">
        <v>2</v>
      </c>
      <c r="D7" t="s">
        <v>32</v>
      </c>
      <c r="E7">
        <v>0</v>
      </c>
      <c r="F7" t="s">
        <v>33</v>
      </c>
      <c r="G7" s="3">
        <v>18.7</v>
      </c>
      <c r="H7">
        <v>2</v>
      </c>
      <c r="I7">
        <v>1</v>
      </c>
      <c r="J7">
        <v>0</v>
      </c>
      <c r="K7">
        <v>0</v>
      </c>
      <c r="L7">
        <v>0</v>
      </c>
      <c r="M7" t="s">
        <v>36</v>
      </c>
    </row>
    <row r="8" spans="1:14" x14ac:dyDescent="0.2">
      <c r="G8" s="3"/>
    </row>
    <row r="9" spans="1:14" x14ac:dyDescent="0.2">
      <c r="G9" s="3"/>
    </row>
    <row r="10" spans="1:14" x14ac:dyDescent="0.2">
      <c r="G10" s="3"/>
    </row>
    <row r="11" spans="1:14" x14ac:dyDescent="0.2">
      <c r="G11" s="3"/>
    </row>
    <row r="12" spans="1:14" x14ac:dyDescent="0.2">
      <c r="G12" s="3"/>
    </row>
    <row r="13" spans="1:14" x14ac:dyDescent="0.2">
      <c r="G13" s="3"/>
    </row>
    <row r="14" spans="1:14" x14ac:dyDescent="0.2">
      <c r="G14" s="3"/>
    </row>
    <row r="15" spans="1:14" x14ac:dyDescent="0.2">
      <c r="G15" s="3"/>
    </row>
    <row r="16" spans="1:14" x14ac:dyDescent="0.2">
      <c r="G16" s="3"/>
    </row>
    <row r="17" spans="7:7" x14ac:dyDescent="0.2">
      <c r="G17" s="3"/>
    </row>
    <row r="18" spans="7:7" x14ac:dyDescent="0.2">
      <c r="G18" s="3"/>
    </row>
    <row r="19" spans="7:7" x14ac:dyDescent="0.2">
      <c r="G19" s="3"/>
    </row>
    <row r="20" spans="7:7" x14ac:dyDescent="0.2">
      <c r="G20" s="3"/>
    </row>
    <row r="21" spans="7:7" x14ac:dyDescent="0.2">
      <c r="G21" s="3"/>
    </row>
    <row r="22" spans="7:7" x14ac:dyDescent="0.2">
      <c r="G22" s="3"/>
    </row>
    <row r="23" spans="7:7" x14ac:dyDescent="0.2">
      <c r="G23" s="3"/>
    </row>
    <row r="24" spans="7:7" x14ac:dyDescent="0.2">
      <c r="G24" s="3"/>
    </row>
    <row r="25" spans="7:7" x14ac:dyDescent="0.2">
      <c r="G25" s="3"/>
    </row>
    <row r="26" spans="7:7" x14ac:dyDescent="0.2">
      <c r="G26" s="3"/>
    </row>
    <row r="27" spans="7:7" x14ac:dyDescent="0.2">
      <c r="G27" s="3"/>
    </row>
    <row r="28" spans="7:7" x14ac:dyDescent="0.2">
      <c r="G28" s="3"/>
    </row>
    <row r="29" spans="7:7" x14ac:dyDescent="0.2">
      <c r="G29" s="3"/>
    </row>
    <row r="30" spans="7:7" x14ac:dyDescent="0.2">
      <c r="G30" s="3"/>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
  <sheetViews>
    <sheetView topLeftCell="D1" workbookViewId="0">
      <selection activeCell="K16" sqref="K16"/>
    </sheetView>
  </sheetViews>
  <sheetFormatPr defaultColWidth="11" defaultRowHeight="12.75" x14ac:dyDescent="0.2"/>
  <cols>
    <col min="1" max="1" width="6.75" customWidth="1"/>
    <col min="2" max="2" width="7.25" customWidth="1"/>
    <col min="4" max="4" width="12.25" bestFit="1" customWidth="1"/>
    <col min="5" max="5" width="8.375" customWidth="1"/>
    <col min="6" max="6" width="16.375" style="3" bestFit="1" customWidth="1"/>
    <col min="7" max="7" width="15.875" bestFit="1" customWidth="1"/>
    <col min="8" max="8" width="12.125" bestFit="1" customWidth="1"/>
    <col min="9" max="9" width="14" bestFit="1" customWidth="1"/>
  </cols>
  <sheetData>
    <row r="1" spans="1:11" x14ac:dyDescent="0.2">
      <c r="A1" s="1" t="s">
        <v>53</v>
      </c>
    </row>
    <row r="2" spans="1:11" x14ac:dyDescent="0.2">
      <c r="G2" s="1" t="s">
        <v>51</v>
      </c>
      <c r="H2" s="1" t="s">
        <v>52</v>
      </c>
    </row>
    <row r="3" spans="1:11" x14ac:dyDescent="0.2">
      <c r="A3" s="1" t="s">
        <v>3</v>
      </c>
      <c r="B3" s="1" t="s">
        <v>4</v>
      </c>
      <c r="C3" s="1" t="s">
        <v>44</v>
      </c>
      <c r="D3" s="1" t="s">
        <v>46</v>
      </c>
      <c r="E3" s="1" t="s">
        <v>47</v>
      </c>
      <c r="F3" s="5" t="s">
        <v>41</v>
      </c>
      <c r="G3" s="1" t="s">
        <v>50</v>
      </c>
      <c r="H3" s="1" t="s">
        <v>8</v>
      </c>
      <c r="I3" s="1" t="s">
        <v>9</v>
      </c>
      <c r="J3" s="1" t="s">
        <v>40</v>
      </c>
      <c r="K3" s="1" t="s">
        <v>11</v>
      </c>
    </row>
    <row r="4" spans="1:11" x14ac:dyDescent="0.2">
      <c r="A4" s="2">
        <v>38807</v>
      </c>
      <c r="B4" s="4">
        <v>0.21180555555555555</v>
      </c>
      <c r="C4" t="s">
        <v>43</v>
      </c>
      <c r="D4">
        <v>35</v>
      </c>
      <c r="E4" t="s">
        <v>38</v>
      </c>
      <c r="F4" s="3">
        <v>14.35</v>
      </c>
      <c r="H4">
        <v>1</v>
      </c>
    </row>
    <row r="5" spans="1:11" x14ac:dyDescent="0.2">
      <c r="A5" s="2">
        <v>38807</v>
      </c>
      <c r="B5" s="4">
        <v>0.21875</v>
      </c>
      <c r="C5" t="s">
        <v>43</v>
      </c>
      <c r="D5">
        <v>40</v>
      </c>
      <c r="E5" t="s">
        <v>38</v>
      </c>
      <c r="F5" s="3">
        <v>17.5</v>
      </c>
      <c r="I5">
        <v>1</v>
      </c>
    </row>
    <row r="6" spans="1:11" x14ac:dyDescent="0.2">
      <c r="A6" s="2">
        <v>38807</v>
      </c>
      <c r="B6" s="4">
        <v>0.22222222222222221</v>
      </c>
      <c r="C6" t="s">
        <v>43</v>
      </c>
      <c r="D6">
        <v>25</v>
      </c>
      <c r="E6" t="s">
        <v>39</v>
      </c>
      <c r="F6" s="3">
        <v>23.3</v>
      </c>
      <c r="G6">
        <v>1</v>
      </c>
      <c r="H6">
        <v>1</v>
      </c>
    </row>
    <row r="7" spans="1:11" x14ac:dyDescent="0.2">
      <c r="A7" s="2">
        <v>38807</v>
      </c>
      <c r="B7" s="4">
        <v>0.22291666666666665</v>
      </c>
      <c r="C7" t="s">
        <v>43</v>
      </c>
      <c r="D7">
        <v>33</v>
      </c>
      <c r="E7" t="s">
        <v>38</v>
      </c>
      <c r="F7" s="3">
        <v>28.25</v>
      </c>
      <c r="H7">
        <v>2</v>
      </c>
    </row>
    <row r="8" spans="1:11" x14ac:dyDescent="0.2">
      <c r="A8" s="2">
        <v>38807</v>
      </c>
      <c r="B8" s="4">
        <v>0.23958333333333334</v>
      </c>
      <c r="C8" t="s">
        <v>42</v>
      </c>
      <c r="D8">
        <v>48</v>
      </c>
      <c r="E8" t="s">
        <v>38</v>
      </c>
      <c r="F8" s="3">
        <v>16.850000000000001</v>
      </c>
      <c r="I8">
        <v>1</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
  <sheetViews>
    <sheetView topLeftCell="A11" workbookViewId="0">
      <selection activeCell="E42" sqref="E42"/>
    </sheetView>
  </sheetViews>
  <sheetFormatPr defaultColWidth="11" defaultRowHeight="12.75" x14ac:dyDescent="0.2"/>
  <cols>
    <col min="1" max="1" width="7.125" customWidth="1"/>
    <col min="2" max="2" width="10.625" bestFit="1" customWidth="1"/>
    <col min="3" max="3" width="9.625" bestFit="1" customWidth="1"/>
    <col min="4" max="4" width="4.875" bestFit="1" customWidth="1"/>
    <col min="5" max="5" width="9.875" bestFit="1" customWidth="1"/>
    <col min="6" max="6" width="8.25" bestFit="1" customWidth="1"/>
    <col min="7" max="7" width="5.625" bestFit="1" customWidth="1"/>
    <col min="8" max="8" width="8.75" bestFit="1" customWidth="1"/>
    <col min="9" max="9" width="10.125" bestFit="1" customWidth="1"/>
    <col min="10" max="10" width="6.25" bestFit="1" customWidth="1"/>
    <col min="11" max="11" width="7.75" bestFit="1" customWidth="1"/>
    <col min="12" max="12" width="5" bestFit="1" customWidth="1"/>
    <col min="13" max="13" width="8.375" bestFit="1" customWidth="1"/>
    <col min="14" max="16" width="5.625" bestFit="1" customWidth="1"/>
    <col min="17" max="17" width="4.375" bestFit="1" customWidth="1"/>
    <col min="18" max="18" width="5.625" bestFit="1" customWidth="1"/>
    <col min="19" max="19" width="6.875" bestFit="1" customWidth="1"/>
    <col min="20" max="20" width="6.75" bestFit="1" customWidth="1"/>
    <col min="21" max="21" width="11" bestFit="1" customWidth="1"/>
  </cols>
  <sheetData>
    <row r="1" spans="1:21" s="1" customFormat="1" x14ac:dyDescent="0.2">
      <c r="A1" s="1" t="s">
        <v>20</v>
      </c>
    </row>
    <row r="2" spans="1:21" s="1" customFormat="1" x14ac:dyDescent="0.2"/>
    <row r="3" spans="1:21" s="1" customFormat="1" x14ac:dyDescent="0.2">
      <c r="A3" s="1" t="s">
        <v>19</v>
      </c>
      <c r="B3" s="1" t="s">
        <v>55</v>
      </c>
      <c r="C3" s="1" t="s">
        <v>21</v>
      </c>
      <c r="D3" s="1" t="s">
        <v>22</v>
      </c>
      <c r="E3" s="1" t="s">
        <v>23</v>
      </c>
      <c r="F3" s="1" t="s">
        <v>24</v>
      </c>
      <c r="G3" s="1" t="s">
        <v>25</v>
      </c>
      <c r="H3" s="1" t="s">
        <v>26</v>
      </c>
      <c r="I3" s="1" t="s">
        <v>56</v>
      </c>
      <c r="J3" s="1" t="s">
        <v>57</v>
      </c>
      <c r="K3" s="1" t="s">
        <v>27</v>
      </c>
      <c r="L3" s="1" t="s">
        <v>28</v>
      </c>
      <c r="M3" s="1" t="s">
        <v>12</v>
      </c>
      <c r="N3" s="1" t="s">
        <v>29</v>
      </c>
      <c r="O3" s="1" t="s">
        <v>13</v>
      </c>
      <c r="P3" s="1" t="s">
        <v>14</v>
      </c>
      <c r="Q3" s="1" t="s">
        <v>15</v>
      </c>
      <c r="R3" s="1" t="s">
        <v>16</v>
      </c>
      <c r="S3" s="1" t="s">
        <v>17</v>
      </c>
      <c r="T3" s="1" t="s">
        <v>18</v>
      </c>
      <c r="U3" s="1" t="s">
        <v>30</v>
      </c>
    </row>
  </sheetData>
  <phoneticPr fontId="3" type="noConversion"/>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
  <sheetViews>
    <sheetView tabSelected="1" topLeftCell="F1" zoomScale="110" zoomScaleNormal="110" zoomScalePageLayoutView="150" workbookViewId="0"/>
  </sheetViews>
  <sheetFormatPr defaultColWidth="10.75" defaultRowHeight="12.75" x14ac:dyDescent="0.2"/>
  <cols>
    <col min="1" max="1" width="10" style="6" customWidth="1"/>
    <col min="2" max="2" width="9.5" style="6" bestFit="1" customWidth="1"/>
    <col min="3" max="3" width="14.75" style="6" customWidth="1"/>
    <col min="4" max="4" width="12.375" style="6" bestFit="1" customWidth="1"/>
    <col min="5" max="5" width="13.75" style="6" bestFit="1" customWidth="1"/>
    <col min="6" max="6" width="13.75" style="6" customWidth="1"/>
    <col min="7" max="7" width="10.75" style="6"/>
    <col min="8" max="8" width="24.625" style="6" customWidth="1"/>
    <col min="9" max="9" width="11.25" style="6" customWidth="1"/>
    <col min="10" max="10" width="10.75" style="6" customWidth="1"/>
    <col min="11" max="11" width="12.875" style="6" bestFit="1" customWidth="1"/>
    <col min="12" max="16384" width="10.75" style="6"/>
  </cols>
  <sheetData>
    <row r="1" spans="1:15" x14ac:dyDescent="0.2">
      <c r="A1" s="7" t="s">
        <v>71</v>
      </c>
    </row>
    <row r="2" spans="1:15" x14ac:dyDescent="0.2">
      <c r="A2" s="7" t="s">
        <v>83</v>
      </c>
    </row>
    <row r="3" spans="1:15" s="7" customFormat="1" ht="13.5" thickBot="1" x14ac:dyDescent="0.25">
      <c r="A3" s="10" t="s">
        <v>67</v>
      </c>
      <c r="B3" s="10" t="s">
        <v>66</v>
      </c>
      <c r="C3" s="10" t="s">
        <v>68</v>
      </c>
      <c r="D3" s="12" t="s">
        <v>69</v>
      </c>
      <c r="E3" s="12" t="s">
        <v>70</v>
      </c>
      <c r="F3" s="19" t="s">
        <v>81</v>
      </c>
      <c r="H3" s="7" t="s">
        <v>72</v>
      </c>
    </row>
    <row r="4" spans="1:15" ht="13.5" thickTop="1" x14ac:dyDescent="0.2">
      <c r="A4" s="11" t="s">
        <v>64</v>
      </c>
      <c r="B4" s="6" t="s">
        <v>58</v>
      </c>
      <c r="C4" s="9">
        <v>289</v>
      </c>
      <c r="D4" s="9">
        <v>646</v>
      </c>
      <c r="E4" s="13">
        <v>3</v>
      </c>
      <c r="F4" s="13">
        <f>SUM(C4:D4)</f>
        <v>935</v>
      </c>
      <c r="I4" s="14" t="s">
        <v>64</v>
      </c>
      <c r="J4" s="14" t="s">
        <v>65</v>
      </c>
    </row>
    <row r="5" spans="1:15" x14ac:dyDescent="0.2">
      <c r="A5" s="11" t="s">
        <v>64</v>
      </c>
      <c r="B5" s="6" t="s">
        <v>58</v>
      </c>
      <c r="C5" s="9">
        <v>307</v>
      </c>
      <c r="D5" s="9">
        <v>579</v>
      </c>
      <c r="E5" s="13">
        <v>3</v>
      </c>
      <c r="F5" s="13">
        <f t="shared" ref="F5:F29" si="0">SUM(C5:D5)</f>
        <v>886</v>
      </c>
      <c r="H5" s="6" t="s">
        <v>73</v>
      </c>
      <c r="I5" s="8">
        <f>SUM(C4:D15)/3</f>
        <v>4293.666666666667</v>
      </c>
      <c r="J5" s="8">
        <f>SUM(C16:D29)/3</f>
        <v>9393.6666666666661</v>
      </c>
      <c r="K5" s="8"/>
    </row>
    <row r="6" spans="1:15" x14ac:dyDescent="0.2">
      <c r="A6" s="11" t="s">
        <v>64</v>
      </c>
      <c r="B6" s="6" t="s">
        <v>58</v>
      </c>
      <c r="C6" s="9">
        <v>298</v>
      </c>
      <c r="D6" s="9">
        <v>572</v>
      </c>
      <c r="E6" s="13">
        <v>3</v>
      </c>
      <c r="F6" s="13">
        <f t="shared" si="0"/>
        <v>870</v>
      </c>
      <c r="H6" s="6" t="s">
        <v>74</v>
      </c>
      <c r="I6" s="8">
        <f>SUM(C4:C15)/3</f>
        <v>1404.6666666666667</v>
      </c>
      <c r="J6" s="8">
        <f>SUM(C16:C29)/3</f>
        <v>2813.3333333333335</v>
      </c>
      <c r="K6" s="8"/>
    </row>
    <row r="7" spans="1:15" x14ac:dyDescent="0.2">
      <c r="A7" s="11" t="s">
        <v>64</v>
      </c>
      <c r="B7" s="6" t="s">
        <v>58</v>
      </c>
      <c r="C7" s="9">
        <v>233</v>
      </c>
      <c r="D7" s="9">
        <v>523</v>
      </c>
      <c r="E7" s="13">
        <v>4</v>
      </c>
      <c r="F7" s="13">
        <f t="shared" si="0"/>
        <v>756</v>
      </c>
      <c r="H7" s="6" t="s">
        <v>75</v>
      </c>
      <c r="I7" s="16">
        <f>SUM(D4:D15)/3</f>
        <v>2889</v>
      </c>
      <c r="J7" s="15">
        <f>SUM(D16:D29)/3</f>
        <v>6580.333333333333</v>
      </c>
    </row>
    <row r="8" spans="1:15" x14ac:dyDescent="0.2">
      <c r="A8" s="11" t="s">
        <v>64</v>
      </c>
      <c r="B8" s="6" t="s">
        <v>59</v>
      </c>
      <c r="C8" s="9">
        <v>354</v>
      </c>
      <c r="D8" s="9">
        <v>782</v>
      </c>
      <c r="E8" s="13">
        <v>2</v>
      </c>
      <c r="F8" s="13">
        <f t="shared" si="0"/>
        <v>1136</v>
      </c>
      <c r="H8" s="6" t="s">
        <v>76</v>
      </c>
      <c r="I8" s="17">
        <f>SUM(E4:E15)/3</f>
        <v>10.333333333333334</v>
      </c>
      <c r="J8" s="17">
        <f>SUM(E16:E29)/3</f>
        <v>31.666666666666668</v>
      </c>
    </row>
    <row r="9" spans="1:15" x14ac:dyDescent="0.2">
      <c r="A9" s="11" t="s">
        <v>64</v>
      </c>
      <c r="B9" s="6" t="s">
        <v>59</v>
      </c>
      <c r="C9" s="9">
        <v>387</v>
      </c>
      <c r="D9" s="9">
        <v>664</v>
      </c>
      <c r="E9" s="13">
        <v>3</v>
      </c>
      <c r="F9" s="13">
        <f t="shared" si="0"/>
        <v>1051</v>
      </c>
      <c r="H9" s="6" t="s">
        <v>78</v>
      </c>
      <c r="I9" s="18">
        <f>SUM(C4:C15)/SUM(C4:D15)</f>
        <v>0.32714851331418371</v>
      </c>
      <c r="J9" s="18">
        <f>SUM(C16:C29)/SUM(C16:D29)</f>
        <v>0.29949256591320395</v>
      </c>
    </row>
    <row r="10" spans="1:15" x14ac:dyDescent="0.2">
      <c r="A10" s="11" t="s">
        <v>64</v>
      </c>
      <c r="B10" s="6" t="s">
        <v>59</v>
      </c>
      <c r="C10" s="9">
        <v>419</v>
      </c>
      <c r="D10" s="9">
        <v>621</v>
      </c>
      <c r="E10" s="13">
        <v>2</v>
      </c>
      <c r="F10" s="13">
        <f t="shared" si="0"/>
        <v>1040</v>
      </c>
      <c r="H10" s="6" t="s">
        <v>79</v>
      </c>
      <c r="I10" s="18">
        <f>SUM(D4:D15)/SUM(C4:D15)</f>
        <v>0.67285148668581629</v>
      </c>
      <c r="J10" s="18">
        <f>SUM(D16:D29)/SUM(C16:D29)</f>
        <v>0.70050743408679605</v>
      </c>
    </row>
    <row r="11" spans="1:15" x14ac:dyDescent="0.2">
      <c r="A11" s="11" t="s">
        <v>64</v>
      </c>
      <c r="B11" s="6" t="s">
        <v>59</v>
      </c>
      <c r="C11" s="9">
        <v>341</v>
      </c>
      <c r="D11" s="9">
        <v>731</v>
      </c>
      <c r="E11" s="13">
        <v>2</v>
      </c>
      <c r="F11" s="13">
        <f t="shared" si="0"/>
        <v>1072</v>
      </c>
      <c r="H11" s="6" t="s">
        <v>80</v>
      </c>
      <c r="I11" s="16">
        <f>SUM(D4:D15)/SUM(E4:E15)</f>
        <v>279.58064516129031</v>
      </c>
      <c r="J11" s="16">
        <f>SUM(D16:D29)/SUM(E16:E29)</f>
        <v>207.8</v>
      </c>
    </row>
    <row r="12" spans="1:15" x14ac:dyDescent="0.2">
      <c r="A12" s="11" t="s">
        <v>64</v>
      </c>
      <c r="B12" s="6" t="s">
        <v>60</v>
      </c>
      <c r="C12" s="9">
        <v>403</v>
      </c>
      <c r="D12" s="9">
        <v>805</v>
      </c>
      <c r="E12" s="13">
        <v>2</v>
      </c>
      <c r="F12" s="13">
        <f t="shared" si="0"/>
        <v>1208</v>
      </c>
    </row>
    <row r="13" spans="1:15" x14ac:dyDescent="0.2">
      <c r="A13" s="11" t="s">
        <v>64</v>
      </c>
      <c r="B13" s="6" t="s">
        <v>60</v>
      </c>
      <c r="C13" s="9">
        <v>412</v>
      </c>
      <c r="D13" s="9">
        <v>891</v>
      </c>
      <c r="E13" s="13">
        <v>2</v>
      </c>
      <c r="F13" s="13">
        <f t="shared" si="0"/>
        <v>1303</v>
      </c>
    </row>
    <row r="14" spans="1:15" x14ac:dyDescent="0.2">
      <c r="A14" s="11" t="s">
        <v>64</v>
      </c>
      <c r="B14" s="6" t="s">
        <v>60</v>
      </c>
      <c r="C14" s="9">
        <v>345</v>
      </c>
      <c r="D14" s="9">
        <v>913</v>
      </c>
      <c r="E14" s="13">
        <v>2</v>
      </c>
      <c r="F14" s="13">
        <f t="shared" si="0"/>
        <v>1258</v>
      </c>
      <c r="O14" s="8"/>
    </row>
    <row r="15" spans="1:15" x14ac:dyDescent="0.2">
      <c r="A15" s="11" t="s">
        <v>64</v>
      </c>
      <c r="B15" s="6" t="s">
        <v>60</v>
      </c>
      <c r="C15" s="9">
        <v>426</v>
      </c>
      <c r="D15" s="9">
        <v>940</v>
      </c>
      <c r="E15" s="13">
        <v>3</v>
      </c>
      <c r="F15" s="13">
        <f t="shared" si="0"/>
        <v>1366</v>
      </c>
      <c r="J15" s="8"/>
      <c r="M15" s="8"/>
      <c r="N15" s="8"/>
      <c r="O15" s="8"/>
    </row>
    <row r="16" spans="1:15" x14ac:dyDescent="0.2">
      <c r="A16" s="11" t="s">
        <v>65</v>
      </c>
      <c r="B16" s="6" t="s">
        <v>61</v>
      </c>
      <c r="C16" s="9">
        <v>442</v>
      </c>
      <c r="D16" s="9">
        <v>1289</v>
      </c>
      <c r="E16" s="13">
        <v>12</v>
      </c>
      <c r="F16" s="13">
        <f t="shared" si="0"/>
        <v>1731</v>
      </c>
      <c r="H16" s="7" t="s">
        <v>77</v>
      </c>
      <c r="O16" s="8"/>
    </row>
    <row r="17" spans="1:15" x14ac:dyDescent="0.2">
      <c r="A17" s="11" t="s">
        <v>65</v>
      </c>
      <c r="B17" s="6" t="s">
        <v>61</v>
      </c>
      <c r="C17" s="9">
        <v>508</v>
      </c>
      <c r="D17" s="9">
        <v>1178</v>
      </c>
      <c r="E17" s="13">
        <v>10</v>
      </c>
      <c r="F17" s="13">
        <f t="shared" si="0"/>
        <v>1686</v>
      </c>
      <c r="I17" s="14" t="s">
        <v>58</v>
      </c>
      <c r="J17" s="14" t="s">
        <v>59</v>
      </c>
      <c r="K17" s="14" t="s">
        <v>60</v>
      </c>
      <c r="L17" s="14" t="s">
        <v>61</v>
      </c>
      <c r="M17" s="14" t="s">
        <v>62</v>
      </c>
      <c r="N17" s="14" t="s">
        <v>63</v>
      </c>
      <c r="O17" s="8"/>
    </row>
    <row r="18" spans="1:15" x14ac:dyDescent="0.2">
      <c r="A18" s="11" t="s">
        <v>65</v>
      </c>
      <c r="B18" s="6" t="s">
        <v>61</v>
      </c>
      <c r="C18" s="9">
        <v>467</v>
      </c>
      <c r="D18" s="9">
        <v>1332</v>
      </c>
      <c r="E18" s="13">
        <v>12</v>
      </c>
      <c r="F18" s="13">
        <f t="shared" si="0"/>
        <v>1799</v>
      </c>
      <c r="H18" s="6" t="s">
        <v>78</v>
      </c>
      <c r="I18" s="18">
        <f>SUMIF($B$4:$B$29,I$17,$C$4:$C$29)/SUMIF($B$4:$B$29,I$17,$F$4:$F$29)</f>
        <v>0.32695097185958805</v>
      </c>
      <c r="J18" s="18">
        <f t="shared" ref="J18:N18" si="1">SUMIF($B$4:$B$29,J$17,$C$4:$C$29)/SUMIF($B$4:$B$29,J$17,$F$4:$F$29)</f>
        <v>0.34915096534077694</v>
      </c>
      <c r="K18" s="18">
        <f t="shared" si="1"/>
        <v>0.30886075949367087</v>
      </c>
      <c r="L18" s="18">
        <f t="shared" si="1"/>
        <v>0.25642490005711022</v>
      </c>
      <c r="M18" s="18">
        <f t="shared" si="1"/>
        <v>0.24624897699372555</v>
      </c>
      <c r="N18" s="18">
        <f t="shared" si="1"/>
        <v>0.38664047151277015</v>
      </c>
      <c r="O18" s="8"/>
    </row>
    <row r="19" spans="1:15" x14ac:dyDescent="0.2">
      <c r="A19" s="11" t="s">
        <v>65</v>
      </c>
      <c r="B19" s="6" t="s">
        <v>61</v>
      </c>
      <c r="C19" s="9">
        <v>379</v>
      </c>
      <c r="D19" s="9">
        <v>1409</v>
      </c>
      <c r="E19" s="13">
        <v>11</v>
      </c>
      <c r="F19" s="13">
        <f t="shared" si="0"/>
        <v>1788</v>
      </c>
      <c r="H19" s="6" t="s">
        <v>79</v>
      </c>
      <c r="I19" s="18">
        <f>SUMIF($B$4:$B$29,I$17,$D$4:$D$29)/SUMIF($B$4:$B$29,I$17,$F$4:$F$29)</f>
        <v>0.6730490281404119</v>
      </c>
      <c r="J19" s="18">
        <f t="shared" ref="J19:N19" si="2">SUMIF($B$4:$B$29,J$17,$D$4:$D$29)/SUMIF($B$4:$B$29,J$17,$F$4:$F$29)</f>
        <v>0.65084903465922306</v>
      </c>
      <c r="K19" s="18">
        <f t="shared" si="2"/>
        <v>0.69113924050632913</v>
      </c>
      <c r="L19" s="18">
        <f t="shared" si="2"/>
        <v>0.74357509994288973</v>
      </c>
      <c r="M19" s="18">
        <f t="shared" si="2"/>
        <v>0.75375102300627439</v>
      </c>
      <c r="N19" s="18">
        <f t="shared" si="2"/>
        <v>0.61335952848722985</v>
      </c>
      <c r="O19" s="8"/>
    </row>
    <row r="20" spans="1:15" x14ac:dyDescent="0.2">
      <c r="A20" s="11" t="s">
        <v>65</v>
      </c>
      <c r="B20" s="6" t="s">
        <v>62</v>
      </c>
      <c r="C20" s="9">
        <v>542</v>
      </c>
      <c r="D20" s="9">
        <v>1468</v>
      </c>
      <c r="E20" s="13">
        <v>8</v>
      </c>
      <c r="F20" s="13">
        <f t="shared" si="0"/>
        <v>2010</v>
      </c>
      <c r="H20" s="6" t="s">
        <v>80</v>
      </c>
      <c r="I20" s="16">
        <f>SUMIF($B$4:$B$29,I$17,$D$4:$D$29)/SUMIF($B$4:$B$29,I$17,$E$4:$E$29)</f>
        <v>178.46153846153845</v>
      </c>
      <c r="J20" s="16">
        <f t="shared" ref="J20:N20" si="3">SUMIF($B$4:$B$29,J$17,$D$4:$D$29)/SUMIF($B$4:$B$29,J$17,$E$4:$E$29)</f>
        <v>310.88888888888891</v>
      </c>
      <c r="K20" s="16">
        <f t="shared" si="3"/>
        <v>394.33333333333331</v>
      </c>
      <c r="L20" s="16">
        <f t="shared" si="3"/>
        <v>115.73333333333333</v>
      </c>
      <c r="M20" s="16">
        <f t="shared" si="3"/>
        <v>243.79411764705881</v>
      </c>
      <c r="N20" s="16">
        <f t="shared" si="3"/>
        <v>390.25</v>
      </c>
    </row>
    <row r="21" spans="1:15" x14ac:dyDescent="0.2">
      <c r="A21" s="11" t="s">
        <v>65</v>
      </c>
      <c r="B21" s="6" t="s">
        <v>62</v>
      </c>
      <c r="C21" s="9">
        <v>449</v>
      </c>
      <c r="D21" s="9">
        <v>1652</v>
      </c>
      <c r="E21" s="13">
        <v>7</v>
      </c>
      <c r="F21" s="13">
        <f t="shared" si="0"/>
        <v>2101</v>
      </c>
      <c r="H21" s="6" t="s">
        <v>82</v>
      </c>
      <c r="I21" s="18">
        <f>(SUMIF($B$4:$B$29,I$17,$D$4:$D$29)+SUMIF($B$4:$B$29,I$17,$C$4:$C$29))/SUM($F$4:$F$15)</f>
        <v>0.26760344693734961</v>
      </c>
      <c r="J21" s="18">
        <f t="shared" ref="J21:K21" si="4">(SUMIF($B$4:$B$29,J$17,$D$4:$D$29)+SUMIF($B$4:$B$29,J$17,$C$4:$C$29))/SUM($F$4:$F$15)</f>
        <v>0.33374737986181197</v>
      </c>
      <c r="K21" s="18">
        <f t="shared" si="4"/>
        <v>0.39864917320083842</v>
      </c>
      <c r="L21" s="18">
        <f>(SUMIF($B$4:$B$29,L$17,$D$4:$D$29)+SUMIF($B$4:$B$29,L$17,$C$4:$C$29))/SUM($F$16:$F$29)</f>
        <v>0.24853624782654982</v>
      </c>
      <c r="M21" s="18">
        <f t="shared" ref="M21:N21" si="5">(SUMIF($B$4:$B$29,M$17,$D$4:$D$29)+SUMIF($B$4:$B$29,M$17,$C$4:$C$29))/SUM($F$16:$F$29)</f>
        <v>0.39022745821652888</v>
      </c>
      <c r="N21" s="18">
        <f t="shared" si="5"/>
        <v>0.36123629395692131</v>
      </c>
    </row>
    <row r="22" spans="1:15" x14ac:dyDescent="0.2">
      <c r="A22" s="11" t="s">
        <v>65</v>
      </c>
      <c r="B22" s="6" t="s">
        <v>62</v>
      </c>
      <c r="C22" s="9">
        <v>503</v>
      </c>
      <c r="D22" s="9">
        <v>1581</v>
      </c>
      <c r="E22" s="13">
        <v>7</v>
      </c>
      <c r="F22" s="13">
        <f t="shared" si="0"/>
        <v>2084</v>
      </c>
      <c r="J22" s="8"/>
    </row>
    <row r="23" spans="1:15" x14ac:dyDescent="0.2">
      <c r="A23" s="11" t="s">
        <v>65</v>
      </c>
      <c r="B23" s="6" t="s">
        <v>62</v>
      </c>
      <c r="C23" s="9">
        <v>622</v>
      </c>
      <c r="D23" s="9">
        <v>1732</v>
      </c>
      <c r="E23" s="13">
        <v>6</v>
      </c>
      <c r="F23" s="13">
        <f t="shared" si="0"/>
        <v>2354</v>
      </c>
      <c r="J23" s="8"/>
    </row>
    <row r="24" spans="1:15" x14ac:dyDescent="0.2">
      <c r="A24" s="11" t="s">
        <v>65</v>
      </c>
      <c r="B24" s="6" t="s">
        <v>62</v>
      </c>
      <c r="C24" s="9">
        <v>592</v>
      </c>
      <c r="D24" s="9">
        <v>1856</v>
      </c>
      <c r="E24" s="13">
        <v>6</v>
      </c>
      <c r="F24" s="13">
        <f t="shared" si="0"/>
        <v>2448</v>
      </c>
      <c r="J24" s="8"/>
    </row>
    <row r="25" spans="1:15" x14ac:dyDescent="0.2">
      <c r="A25" s="11" t="s">
        <v>65</v>
      </c>
      <c r="B25" s="6" t="s">
        <v>63</v>
      </c>
      <c r="C25" s="9">
        <v>873</v>
      </c>
      <c r="D25" s="9">
        <v>1345</v>
      </c>
      <c r="E25" s="13">
        <v>4</v>
      </c>
      <c r="F25" s="13">
        <f t="shared" si="0"/>
        <v>2218</v>
      </c>
      <c r="J25" s="8"/>
    </row>
    <row r="26" spans="1:15" x14ac:dyDescent="0.2">
      <c r="A26" s="11" t="s">
        <v>65</v>
      </c>
      <c r="B26" s="6" t="s">
        <v>63</v>
      </c>
      <c r="C26" s="9">
        <v>697</v>
      </c>
      <c r="D26" s="9">
        <v>1209</v>
      </c>
      <c r="E26" s="13">
        <v>3</v>
      </c>
      <c r="F26" s="13">
        <f t="shared" si="0"/>
        <v>1906</v>
      </c>
      <c r="H26" s="7" t="s">
        <v>84</v>
      </c>
      <c r="J26" s="8"/>
    </row>
    <row r="27" spans="1:15" x14ac:dyDescent="0.2">
      <c r="A27" s="11" t="s">
        <v>65</v>
      </c>
      <c r="B27" s="6" t="s">
        <v>63</v>
      </c>
      <c r="C27" s="9">
        <v>741</v>
      </c>
      <c r="D27" s="9">
        <v>1137</v>
      </c>
      <c r="E27" s="13">
        <v>3</v>
      </c>
      <c r="F27" s="13">
        <f t="shared" si="0"/>
        <v>1878</v>
      </c>
      <c r="I27" s="14" t="s">
        <v>64</v>
      </c>
      <c r="J27" s="21" t="s">
        <v>65</v>
      </c>
    </row>
    <row r="28" spans="1:15" x14ac:dyDescent="0.2">
      <c r="A28" s="11" t="s">
        <v>65</v>
      </c>
      <c r="B28" s="6" t="s">
        <v>63</v>
      </c>
      <c r="C28" s="9">
        <v>846</v>
      </c>
      <c r="D28" s="9">
        <v>1324</v>
      </c>
      <c r="E28" s="13">
        <v>3</v>
      </c>
      <c r="F28" s="13">
        <f t="shared" si="0"/>
        <v>2170</v>
      </c>
      <c r="H28" s="6" t="s">
        <v>68</v>
      </c>
      <c r="I28" s="16">
        <f>SUM(C4:C15)/COUNT(C4:C15)</f>
        <v>351.16666666666669</v>
      </c>
      <c r="J28" s="16">
        <f>SUM(C16:C29)/COUNT(C16:C29)</f>
        <v>602.85714285714289</v>
      </c>
    </row>
    <row r="29" spans="1:15" x14ac:dyDescent="0.2">
      <c r="A29" s="11" t="s">
        <v>65</v>
      </c>
      <c r="B29" s="6" t="s">
        <v>63</v>
      </c>
      <c r="C29" s="9">
        <v>779</v>
      </c>
      <c r="D29" s="9">
        <v>1229</v>
      </c>
      <c r="E29" s="13">
        <v>3</v>
      </c>
      <c r="F29" s="13">
        <f t="shared" si="0"/>
        <v>2008</v>
      </c>
      <c r="H29" s="6" t="s">
        <v>69</v>
      </c>
      <c r="I29" s="16">
        <f>SUM(D4:D15)/COUNT(D4:D15)</f>
        <v>722.25</v>
      </c>
      <c r="J29" s="16">
        <f>SUM(D16:D29)/COUNT(D16:D29)</f>
        <v>1410.0714285714287</v>
      </c>
    </row>
    <row r="30" spans="1:15" x14ac:dyDescent="0.2">
      <c r="H30" s="6" t="s">
        <v>70</v>
      </c>
      <c r="I30" s="20">
        <f>SUM(E4:E15)/COUNT(E4:E15)</f>
        <v>2.5833333333333335</v>
      </c>
      <c r="J30" s="20">
        <f>SUM(E16:E29)/COUNT(E16:E29)</f>
        <v>6.7857142857142856</v>
      </c>
    </row>
    <row r="31" spans="1:15" x14ac:dyDescent="0.2">
      <c r="J31" s="8"/>
    </row>
    <row r="32" spans="1:15" x14ac:dyDescent="0.2">
      <c r="I32" s="14" t="s">
        <v>58</v>
      </c>
      <c r="J32" s="14" t="s">
        <v>59</v>
      </c>
      <c r="K32" s="14" t="s">
        <v>60</v>
      </c>
      <c r="L32" s="14" t="s">
        <v>61</v>
      </c>
      <c r="M32" s="14" t="s">
        <v>62</v>
      </c>
      <c r="N32" s="14" t="s">
        <v>63</v>
      </c>
    </row>
    <row r="33" spans="8:14" x14ac:dyDescent="0.2">
      <c r="H33" s="6" t="s">
        <v>68</v>
      </c>
      <c r="I33" s="16">
        <f>(SUMIF($B$4:$B$29,I$32,$C$4:$C$29))/COUNTIF($B$4:$B$29,I$32)</f>
        <v>281.75</v>
      </c>
      <c r="J33" s="16">
        <f t="shared" ref="J33:N33" si="6">(SUMIF($B$4:$B$29,J$32,$C$4:$C$29))/COUNTIF($B$4:$B$29,J$32)</f>
        <v>375.25</v>
      </c>
      <c r="K33" s="16">
        <f t="shared" si="6"/>
        <v>396.5</v>
      </c>
      <c r="L33" s="16">
        <f t="shared" si="6"/>
        <v>449</v>
      </c>
      <c r="M33" s="16">
        <f t="shared" si="6"/>
        <v>541.6</v>
      </c>
      <c r="N33" s="16">
        <f t="shared" si="6"/>
        <v>787.2</v>
      </c>
    </row>
    <row r="34" spans="8:14" x14ac:dyDescent="0.2">
      <c r="H34" s="6" t="s">
        <v>69</v>
      </c>
      <c r="I34" s="16">
        <f>(SUMIF($B$4:$B$29,I$32,$D$4:$D$29))/COUNTIF($B$4:$B$29,I$32)</f>
        <v>580</v>
      </c>
      <c r="J34" s="16">
        <f t="shared" ref="J34:N34" si="7">(SUMIF($B$4:$B$29,J$32,$D$4:$D$29))/COUNTIF($B$4:$B$29,J$32)</f>
        <v>699.5</v>
      </c>
      <c r="K34" s="16">
        <f t="shared" si="7"/>
        <v>887.25</v>
      </c>
      <c r="L34" s="16">
        <f t="shared" si="7"/>
        <v>1302</v>
      </c>
      <c r="M34" s="16">
        <f t="shared" si="7"/>
        <v>1657.8</v>
      </c>
      <c r="N34" s="16">
        <f t="shared" si="7"/>
        <v>1248.8</v>
      </c>
    </row>
    <row r="35" spans="8:14" x14ac:dyDescent="0.2">
      <c r="H35" s="6" t="s">
        <v>70</v>
      </c>
      <c r="I35" s="20">
        <f>(SUMIF($B$4:$B$29,I$32,$E$4:$E$29))/COUNTIF($B$4:$B$29,I$32)</f>
        <v>3.25</v>
      </c>
      <c r="J35" s="20">
        <f t="shared" ref="J35:N35" si="8">(SUMIF($B$4:$B$29,J$32,$E$4:$E$29))/COUNTIF($B$4:$B$29,J$32)</f>
        <v>2.25</v>
      </c>
      <c r="K35" s="20">
        <f t="shared" si="8"/>
        <v>2.25</v>
      </c>
      <c r="L35" s="20">
        <f t="shared" si="8"/>
        <v>11.25</v>
      </c>
      <c r="M35" s="20">
        <f t="shared" si="8"/>
        <v>6.8</v>
      </c>
      <c r="N35" s="20">
        <f t="shared" si="8"/>
        <v>3.2</v>
      </c>
    </row>
  </sheetData>
  <sortState xmlns:xlrd2="http://schemas.microsoft.com/office/spreadsheetml/2017/richdata2" ref="A4:E29">
    <sortCondition ref="B4:B29"/>
  </sortState>
  <phoneticPr fontId="3" type="noConversion"/>
  <pageMargins left="0.75" right="0.75" top="1" bottom="1" header="0.5" footer="0.5"/>
  <pageSetup orientation="portrait" horizontalDpi="0" verticalDpi="0"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Dine In Daily Log</vt:lpstr>
      <vt:lpstr>Delivery Daily Log</vt:lpstr>
      <vt:lpstr>Cust Sat Results</vt:lpstr>
      <vt:lpstr>Sales Assessment</vt:lpstr>
    </vt:vector>
  </TitlesOfParts>
  <Company>Univ. of Cincinnati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Evans</dc:creator>
  <cp:lastModifiedBy>Natnael Kebede</cp:lastModifiedBy>
  <dcterms:created xsi:type="dcterms:W3CDTF">2010-03-06T13:25:31Z</dcterms:created>
  <dcterms:modified xsi:type="dcterms:W3CDTF">2019-03-17T20:13:29Z</dcterms:modified>
</cp:coreProperties>
</file>