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EstaPasta_de_trabalho"/>
  <mc:AlternateContent xmlns:mc="http://schemas.openxmlformats.org/markup-compatibility/2006">
    <mc:Choice Requires="x15">
      <x15ac:absPath xmlns:x15ac="http://schemas.microsoft.com/office/spreadsheetml/2010/11/ac" url="/Users/presleyvasconcellos/Downloads/"/>
    </mc:Choice>
  </mc:AlternateContent>
  <xr:revisionPtr revIDLastSave="0" documentId="8_{979A6FA9-D52D-1E40-BD74-6C6746E362DE}" xr6:coauthVersionLast="47" xr6:coauthVersionMax="47" xr10:uidLastSave="{00000000-0000-0000-0000-000000000000}"/>
  <workbookProtection workbookAlgorithmName="SHA-512" workbookHashValue="JIltxt31T8ezT70LMmm3hpckhMYy6hFXYbuSKorhI7r7w4Ki9902o0PryWNygB5ypSsse+AHYpgy6Wl3o9hTeA==" workbookSaltValue="I9pxAMt4N72Yu+Mo9Cn/Fw==" workbookSpinCount="100000" lockStructure="1"/>
  <bookViews>
    <workbookView xWindow="0" yWindow="500" windowWidth="33600" windowHeight="19400" tabRatio="850" xr2:uid="{00000000-000D-0000-FFFF-FFFF00000000}"/>
  </bookViews>
  <sheets>
    <sheet name="Visão Geral" sheetId="21" r:id="rId1"/>
    <sheet name="DATA" sheetId="18" state="hidden" r:id="rId2"/>
    <sheet name="JAN" sheetId="5" r:id="rId3"/>
    <sheet name="FEV" sheetId="16" r:id="rId4"/>
    <sheet name="MAR" sheetId="15" r:id="rId5"/>
    <sheet name="ABR" sheetId="14" r:id="rId6"/>
    <sheet name="MAI" sheetId="13" r:id="rId7"/>
    <sheet name="JUN" sheetId="12" r:id="rId8"/>
    <sheet name="JUL" sheetId="11" r:id="rId9"/>
    <sheet name="AGO" sheetId="10" r:id="rId10"/>
    <sheet name="SET" sheetId="9" r:id="rId11"/>
    <sheet name="OUT" sheetId="6" r:id="rId12"/>
    <sheet name="NOV" sheetId="7" r:id="rId13"/>
    <sheet name="DEZ" sheetId="8" r:id="rId14"/>
  </sheets>
  <definedNames>
    <definedName name="SET">SET!$F$15</definedName>
    <definedName name="TDA">DATA!$B$14</definedName>
    <definedName name="TEA">DATA!$C$14</definedName>
    <definedName name="TOTDespesasABR">ABR!$F$9</definedName>
    <definedName name="TOTDespesasAGO">AGO!$F$9</definedName>
    <definedName name="TOTDespesasANO" localSheetId="0">'Visão Geral'!$F$9</definedName>
    <definedName name="TOTDespesasDEZ">DEZ!$F$9</definedName>
    <definedName name="TOTDespesasFEV">FEV!$F$9</definedName>
    <definedName name="TOTDespesasJAN">JAN!$F$9</definedName>
    <definedName name="TOTDespesasJUL">JUL!$F$9</definedName>
    <definedName name="TOTDespesasJUN">JUN!$F$9</definedName>
    <definedName name="TOTDespesasMAI">MAI!$F$9</definedName>
    <definedName name="TOTDespesasMAR">MAR!$F$9</definedName>
    <definedName name="TOTDespesasNOV">NOV!$F$9</definedName>
    <definedName name="TOTDespesasOUT">OUT!$F$9</definedName>
    <definedName name="TOTDespesasSET">SET!$F$9</definedName>
    <definedName name="TOTEconomiasABR">ABR!$F$12</definedName>
    <definedName name="TOTEconomiasAGO">AGO!$F$12</definedName>
    <definedName name="TOTEconomiasANO" localSheetId="0">'Visão Geral'!$F$12</definedName>
    <definedName name="TOTEconomiasDEZ">DEZ!$F$12</definedName>
    <definedName name="TOTEconomiasFEV">FEV!$F$12</definedName>
    <definedName name="TOTEconomiasJAN">JAN!$F$12</definedName>
    <definedName name="TOTEconomiasJUL">JUL!$F$12</definedName>
    <definedName name="TOTEconomiasJUN">JUN!$F$12</definedName>
    <definedName name="TOTEconomiasMAI">MAI!$F$12</definedName>
    <definedName name="TOTEconomiasMAR">MAR!$F$12</definedName>
    <definedName name="TOTEconomiasNOV">NOV!$F$12</definedName>
    <definedName name="TOTEconomiasOUT">OUT!$F$12</definedName>
    <definedName name="TOTEconomiasSET">SET!$F$12</definedName>
    <definedName name="TOTRendasABR">ABR!$F$6</definedName>
    <definedName name="TOTRendasAGO">AGO!$F$6</definedName>
    <definedName name="TOTRendasANO" localSheetId="0">'Visão Geral'!$F$6</definedName>
    <definedName name="TOTRendasDEZ">DEZ!$F$6</definedName>
    <definedName name="TOTRendasFEV">FEV!$F$6</definedName>
    <definedName name="TOTRendasJAN">JAN!$F$6</definedName>
    <definedName name="TOTRendasJUL">JUL!$F$6</definedName>
    <definedName name="TOTRendasJUN">JUN!$F$6</definedName>
    <definedName name="TOTRendasMAI">MAI!$F$6</definedName>
    <definedName name="TOTRendasMAR">MAR!$F$6</definedName>
    <definedName name="TOTRendasNOV">NOV!$F$6</definedName>
    <definedName name="TOTRendasOUT">OUT!$F$6</definedName>
    <definedName name="TOTRendasSET">SET!$F$6</definedName>
    <definedName name="TOTSaldoABR">ABR!$F$15</definedName>
    <definedName name="TOTSaldoAGO">AGO!$F$15</definedName>
    <definedName name="TOTSaldoANO" localSheetId="0">'Visão Geral'!$F$15</definedName>
    <definedName name="TOTSaldoDEZ">DEZ!$F$15</definedName>
    <definedName name="TOTSaldoFEV">FEV!$F$15</definedName>
    <definedName name="TOTSaldoJAN">JAN!$F$15</definedName>
    <definedName name="TOTSaldoJUL">JUL!$F$15</definedName>
    <definedName name="TOTSaldoJUN">JUN!$F$15</definedName>
    <definedName name="TOTSaldoMAI">MAI!$F$15</definedName>
    <definedName name="TOTSaldoMAR">MAR!$F$15</definedName>
    <definedName name="TOTSaldoNOV">NOV!$F$15</definedName>
    <definedName name="TOTSaldoOUT">OUT!$F$15</definedName>
    <definedName name="TOTSaldoSET">SET!$F$15</definedName>
    <definedName name="TRA">DATA!$A$14</definedName>
    <definedName name="TSA">DATA!$D$14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8" l="1"/>
  <c r="E42" i="8"/>
  <c r="E43" i="8"/>
  <c r="E44" i="8"/>
  <c r="E45" i="8"/>
  <c r="E46" i="8"/>
  <c r="G41" i="8"/>
  <c r="G42" i="8"/>
  <c r="G43" i="8"/>
  <c r="G44" i="8"/>
  <c r="G45" i="8"/>
  <c r="G46" i="8"/>
  <c r="E41" i="7"/>
  <c r="E42" i="7"/>
  <c r="E43" i="7"/>
  <c r="E44" i="7"/>
  <c r="E45" i="7"/>
  <c r="E46" i="7"/>
  <c r="G41" i="7"/>
  <c r="G42" i="7"/>
  <c r="G43" i="7"/>
  <c r="G44" i="7"/>
  <c r="G45" i="7"/>
  <c r="G46" i="7"/>
  <c r="E41" i="6"/>
  <c r="E42" i="6"/>
  <c r="E43" i="6"/>
  <c r="E44" i="6"/>
  <c r="E45" i="6"/>
  <c r="E46" i="6"/>
  <c r="G41" i="6"/>
  <c r="G42" i="6"/>
  <c r="G43" i="6"/>
  <c r="G44" i="6"/>
  <c r="G45" i="6"/>
  <c r="G46" i="6"/>
  <c r="E41" i="9"/>
  <c r="E42" i="9"/>
  <c r="E43" i="9"/>
  <c r="E44" i="9"/>
  <c r="E45" i="9"/>
  <c r="E46" i="9"/>
  <c r="G41" i="9"/>
  <c r="G42" i="9"/>
  <c r="G43" i="9"/>
  <c r="G44" i="9"/>
  <c r="G45" i="9"/>
  <c r="G46" i="9"/>
  <c r="E41" i="10"/>
  <c r="E42" i="10"/>
  <c r="E43" i="10"/>
  <c r="E44" i="10"/>
  <c r="E45" i="10"/>
  <c r="E46" i="10"/>
  <c r="G41" i="10"/>
  <c r="G42" i="10"/>
  <c r="G43" i="10"/>
  <c r="G44" i="10"/>
  <c r="G45" i="10"/>
  <c r="G46" i="10"/>
  <c r="E46" i="11"/>
  <c r="G46" i="11"/>
  <c r="E41" i="11"/>
  <c r="E42" i="11"/>
  <c r="E43" i="11"/>
  <c r="E44" i="11"/>
  <c r="E45" i="11"/>
  <c r="G41" i="11"/>
  <c r="G42" i="11"/>
  <c r="G43" i="11"/>
  <c r="G44" i="11"/>
  <c r="G45" i="11"/>
  <c r="E41" i="12"/>
  <c r="E42" i="12"/>
  <c r="E43" i="12"/>
  <c r="E44" i="12"/>
  <c r="E45" i="12"/>
  <c r="E46" i="12"/>
  <c r="E47" i="12"/>
  <c r="E48" i="12"/>
  <c r="G41" i="12"/>
  <c r="G42" i="12"/>
  <c r="G43" i="12"/>
  <c r="G44" i="12"/>
  <c r="G45" i="12"/>
  <c r="G46" i="12"/>
  <c r="G47" i="12"/>
  <c r="G48" i="12"/>
  <c r="E41" i="14"/>
  <c r="E42" i="14"/>
  <c r="E43" i="14"/>
  <c r="E44" i="14"/>
  <c r="E44" i="13"/>
  <c r="E45" i="14"/>
  <c r="E45" i="13"/>
  <c r="E46" i="14"/>
  <c r="E47" i="14"/>
  <c r="E48" i="14"/>
  <c r="E49" i="14"/>
  <c r="G41" i="14"/>
  <c r="G42" i="14"/>
  <c r="G43" i="14"/>
  <c r="G44" i="14"/>
  <c r="G44" i="13"/>
  <c r="G45" i="14"/>
  <c r="G46" i="14"/>
  <c r="G47" i="14"/>
  <c r="G48" i="14"/>
  <c r="G49" i="14"/>
  <c r="E41" i="13"/>
  <c r="E42" i="13"/>
  <c r="E43" i="13"/>
  <c r="E46" i="13"/>
  <c r="E47" i="13"/>
  <c r="E48" i="13"/>
  <c r="G41" i="13"/>
  <c r="G42" i="13"/>
  <c r="G43" i="13"/>
  <c r="G45" i="13"/>
  <c r="G46" i="13"/>
  <c r="G47" i="13"/>
  <c r="G48" i="13"/>
  <c r="E45" i="16"/>
  <c r="E46" i="16"/>
  <c r="E47" i="16"/>
  <c r="E48" i="16"/>
  <c r="E49" i="16"/>
  <c r="E49" i="15"/>
  <c r="E50" i="16"/>
  <c r="E50" i="15"/>
  <c r="E51" i="16"/>
  <c r="E52" i="16"/>
  <c r="E53" i="16"/>
  <c r="G45" i="16"/>
  <c r="G45" i="15"/>
  <c r="G46" i="16"/>
  <c r="G46" i="15"/>
  <c r="G47" i="16"/>
  <c r="G47" i="15"/>
  <c r="G48" i="16"/>
  <c r="G49" i="16"/>
  <c r="G50" i="16"/>
  <c r="G51" i="16"/>
  <c r="G52" i="16"/>
  <c r="G53" i="16"/>
  <c r="E41" i="16"/>
  <c r="E42" i="16"/>
  <c r="E43" i="16"/>
  <c r="E43" i="15"/>
  <c r="E44" i="16"/>
  <c r="E44" i="15"/>
  <c r="G41" i="16"/>
  <c r="G41" i="15"/>
  <c r="G42" i="16"/>
  <c r="G42" i="15"/>
  <c r="G43" i="16"/>
  <c r="G43" i="15"/>
  <c r="G44" i="16"/>
  <c r="G44" i="15"/>
  <c r="E41" i="15"/>
  <c r="E42" i="15"/>
  <c r="E45" i="15"/>
  <c r="E46" i="15"/>
  <c r="E47" i="15"/>
  <c r="E48" i="15"/>
  <c r="G48" i="15"/>
  <c r="G49" i="15"/>
  <c r="G50" i="15"/>
  <c r="F12" i="8"/>
  <c r="F12" i="7"/>
  <c r="F12" i="6"/>
  <c r="F12" i="9"/>
  <c r="F12" i="10"/>
  <c r="F12" i="11"/>
  <c r="F12" i="12"/>
  <c r="F12" i="13"/>
  <c r="F12" i="14"/>
  <c r="F12" i="15"/>
  <c r="F12" i="16"/>
  <c r="F6" i="16"/>
  <c r="F12" i="5"/>
  <c r="F6" i="5"/>
  <c r="F9" i="5"/>
  <c r="C34" i="16"/>
  <c r="B23" i="15"/>
  <c r="B23" i="14"/>
  <c r="B23" i="13"/>
  <c r="B23" i="12"/>
  <c r="B23" i="11"/>
  <c r="B23" i="10"/>
  <c r="B23" i="9"/>
  <c r="B23" i="6"/>
  <c r="B23" i="7"/>
  <c r="B23" i="8"/>
  <c r="B24" i="15"/>
  <c r="B24" i="14"/>
  <c r="B24" i="13"/>
  <c r="B24" i="12"/>
  <c r="B24" i="11"/>
  <c r="B24" i="10"/>
  <c r="B24" i="9"/>
  <c r="B24" i="6"/>
  <c r="B24" i="7"/>
  <c r="B24" i="8"/>
  <c r="B25" i="15"/>
  <c r="B25" i="14"/>
  <c r="B25" i="13"/>
  <c r="B25" i="12"/>
  <c r="B25" i="11"/>
  <c r="B25" i="10"/>
  <c r="B25" i="9"/>
  <c r="B25" i="6"/>
  <c r="B25" i="7"/>
  <c r="B25" i="8"/>
  <c r="B26" i="15"/>
  <c r="B26" i="14"/>
  <c r="B26" i="13"/>
  <c r="B26" i="12"/>
  <c r="B26" i="11"/>
  <c r="B26" i="10"/>
  <c r="B26" i="9"/>
  <c r="B26" i="6"/>
  <c r="B26" i="7"/>
  <c r="B26" i="8"/>
  <c r="B27" i="15"/>
  <c r="B27" i="14"/>
  <c r="B27" i="13"/>
  <c r="B27" i="12"/>
  <c r="B27" i="11"/>
  <c r="B27" i="10"/>
  <c r="B27" i="9"/>
  <c r="B27" i="6"/>
  <c r="B27" i="7"/>
  <c r="B27" i="8"/>
  <c r="B33" i="15"/>
  <c r="B33" i="14"/>
  <c r="B33" i="13"/>
  <c r="B33" i="12"/>
  <c r="B33" i="11"/>
  <c r="B33" i="10"/>
  <c r="B33" i="9"/>
  <c r="B33" i="6"/>
  <c r="B33" i="7"/>
  <c r="B33" i="8"/>
  <c r="B35" i="15"/>
  <c r="B35" i="14"/>
  <c r="B35" i="13"/>
  <c r="B35" i="12"/>
  <c r="B35" i="11"/>
  <c r="B35" i="10"/>
  <c r="B35" i="9"/>
  <c r="B35" i="6"/>
  <c r="B35" i="7"/>
  <c r="B35" i="8"/>
  <c r="B36" i="15"/>
  <c r="B36" i="14"/>
  <c r="B36" i="13"/>
  <c r="B36" i="12"/>
  <c r="B36" i="11"/>
  <c r="B36" i="10"/>
  <c r="B36" i="9"/>
  <c r="B36" i="6"/>
  <c r="B36" i="7"/>
  <c r="B36" i="8"/>
  <c r="B37" i="15"/>
  <c r="B37" i="14"/>
  <c r="B37" i="13"/>
  <c r="B37" i="12"/>
  <c r="B37" i="11"/>
  <c r="B37" i="10"/>
  <c r="B37" i="9"/>
  <c r="B37" i="6"/>
  <c r="B37" i="7"/>
  <c r="B37" i="8"/>
  <c r="B38" i="15"/>
  <c r="B38" i="14"/>
  <c r="B38" i="13"/>
  <c r="B38" i="12"/>
  <c r="B38" i="11"/>
  <c r="B38" i="10"/>
  <c r="B38" i="9"/>
  <c r="B38" i="6"/>
  <c r="B38" i="7"/>
  <c r="B38" i="8"/>
  <c r="B39" i="15"/>
  <c r="B39" i="14"/>
  <c r="B39" i="13"/>
  <c r="B39" i="12"/>
  <c r="B39" i="11"/>
  <c r="B39" i="10"/>
  <c r="B39" i="9"/>
  <c r="B39" i="6"/>
  <c r="B39" i="7"/>
  <c r="B39" i="8"/>
  <c r="C28" i="15"/>
  <c r="C28" i="14"/>
  <c r="C28" i="13"/>
  <c r="C28" i="12"/>
  <c r="C28" i="11"/>
  <c r="C28" i="10"/>
  <c r="C28" i="9"/>
  <c r="C28" i="6"/>
  <c r="C28" i="7"/>
  <c r="C28" i="8"/>
  <c r="C29" i="15"/>
  <c r="C29" i="14"/>
  <c r="C29" i="13"/>
  <c r="C29" i="12"/>
  <c r="C29" i="11"/>
  <c r="C29" i="10"/>
  <c r="C29" i="9"/>
  <c r="C29" i="6"/>
  <c r="C29" i="7"/>
  <c r="C29" i="8"/>
  <c r="C30" i="15"/>
  <c r="C30" i="14"/>
  <c r="C30" i="13"/>
  <c r="C30" i="12"/>
  <c r="C30" i="11"/>
  <c r="C30" i="10"/>
  <c r="C30" i="9"/>
  <c r="C30" i="6"/>
  <c r="C30" i="7"/>
  <c r="C30" i="8"/>
  <c r="C31" i="15"/>
  <c r="C31" i="14"/>
  <c r="C31" i="13"/>
  <c r="C31" i="12"/>
  <c r="C31" i="11"/>
  <c r="C31" i="10"/>
  <c r="C31" i="9"/>
  <c r="C31" i="6"/>
  <c r="C31" i="7"/>
  <c r="C31" i="8"/>
  <c r="C32" i="15"/>
  <c r="C32" i="14"/>
  <c r="C32" i="13"/>
  <c r="C32" i="12"/>
  <c r="C32" i="11"/>
  <c r="C32" i="10"/>
  <c r="C32" i="9"/>
  <c r="C32" i="6"/>
  <c r="C32" i="7"/>
  <c r="C32" i="8"/>
  <c r="C33" i="15"/>
  <c r="C33" i="14"/>
  <c r="C33" i="13"/>
  <c r="C33" i="12"/>
  <c r="C33" i="11"/>
  <c r="C33" i="10"/>
  <c r="C33" i="9"/>
  <c r="C33" i="6"/>
  <c r="C33" i="7"/>
  <c r="C33" i="8"/>
  <c r="C34" i="15"/>
  <c r="C34" i="14"/>
  <c r="C34" i="13"/>
  <c r="C34" i="12"/>
  <c r="C34" i="11"/>
  <c r="C34" i="10"/>
  <c r="C34" i="9"/>
  <c r="C34" i="6"/>
  <c r="C34" i="7"/>
  <c r="C34" i="8"/>
  <c r="C35" i="15"/>
  <c r="C35" i="14"/>
  <c r="C35" i="13"/>
  <c r="C35" i="12"/>
  <c r="C35" i="11"/>
  <c r="C35" i="10"/>
  <c r="C35" i="9"/>
  <c r="C35" i="6"/>
  <c r="C35" i="7"/>
  <c r="C35" i="8"/>
  <c r="G21" i="16"/>
  <c r="G21" i="15"/>
  <c r="G26" i="16"/>
  <c r="G26" i="15"/>
  <c r="G27" i="16"/>
  <c r="G27" i="15"/>
  <c r="G28" i="16"/>
  <c r="G28" i="15"/>
  <c r="E31" i="16"/>
  <c r="E31" i="15"/>
  <c r="E32" i="16"/>
  <c r="E32" i="15"/>
  <c r="E33" i="16"/>
  <c r="E33" i="15"/>
  <c r="E34" i="16"/>
  <c r="E34" i="15"/>
  <c r="E35" i="16"/>
  <c r="E35" i="15"/>
  <c r="E36" i="16"/>
  <c r="E36" i="15"/>
  <c r="E37" i="16"/>
  <c r="E37" i="15"/>
  <c r="E38" i="16"/>
  <c r="E38" i="15"/>
  <c r="E39" i="16"/>
  <c r="E39" i="15"/>
  <c r="E40" i="16"/>
  <c r="E40" i="15"/>
  <c r="G31" i="16"/>
  <c r="G31" i="15"/>
  <c r="G32" i="16"/>
  <c r="G32" i="15"/>
  <c r="G33" i="16"/>
  <c r="G33" i="15"/>
  <c r="G34" i="16"/>
  <c r="G34" i="15"/>
  <c r="G35" i="16"/>
  <c r="G35" i="15"/>
  <c r="G36" i="16"/>
  <c r="G36" i="15"/>
  <c r="G37" i="16"/>
  <c r="G37" i="15"/>
  <c r="G38" i="16"/>
  <c r="G38" i="15"/>
  <c r="G39" i="16"/>
  <c r="G39" i="15"/>
  <c r="G40" i="16"/>
  <c r="G40" i="15"/>
  <c r="C21" i="16"/>
  <c r="C21" i="15"/>
  <c r="C21" i="14"/>
  <c r="C21" i="13"/>
  <c r="C21" i="12"/>
  <c r="C21" i="11"/>
  <c r="C21" i="10"/>
  <c r="C21" i="9"/>
  <c r="C21" i="6"/>
  <c r="C21" i="7"/>
  <c r="C21" i="8"/>
  <c r="C22" i="16"/>
  <c r="C22" i="15"/>
  <c r="C22" i="14"/>
  <c r="C22" i="13"/>
  <c r="C22" i="12"/>
  <c r="C22" i="11"/>
  <c r="C22" i="10"/>
  <c r="C22" i="9"/>
  <c r="C22" i="6"/>
  <c r="C22" i="7"/>
  <c r="C22" i="8"/>
  <c r="C24" i="16"/>
  <c r="C24" i="15"/>
  <c r="C24" i="14"/>
  <c r="C24" i="13"/>
  <c r="C24" i="12"/>
  <c r="C24" i="11"/>
  <c r="C24" i="10"/>
  <c r="C24" i="9"/>
  <c r="C24" i="6"/>
  <c r="C24" i="7"/>
  <c r="C24" i="8"/>
  <c r="C25" i="16"/>
  <c r="C25" i="15"/>
  <c r="C25" i="14"/>
  <c r="C25" i="13"/>
  <c r="C25" i="12"/>
  <c r="C25" i="11"/>
  <c r="C25" i="10"/>
  <c r="C25" i="9"/>
  <c r="C25" i="6"/>
  <c r="C25" i="7"/>
  <c r="C25" i="8"/>
  <c r="C26" i="16"/>
  <c r="C26" i="15"/>
  <c r="C26" i="14"/>
  <c r="C26" i="13"/>
  <c r="C26" i="12"/>
  <c r="C26" i="11"/>
  <c r="C26" i="10"/>
  <c r="C26" i="9"/>
  <c r="C26" i="6"/>
  <c r="C26" i="7"/>
  <c r="C26" i="8"/>
  <c r="C28" i="16"/>
  <c r="C29" i="16"/>
  <c r="B25" i="16"/>
  <c r="B21" i="15"/>
  <c r="B21" i="13"/>
  <c r="B21" i="12"/>
  <c r="B21" i="11"/>
  <c r="B21" i="10"/>
  <c r="B21" i="9"/>
  <c r="B21" i="6"/>
  <c r="B21" i="7"/>
  <c r="B21" i="8"/>
  <c r="B22" i="15"/>
  <c r="B22" i="13"/>
  <c r="B22" i="12"/>
  <c r="B22" i="11"/>
  <c r="B22" i="10"/>
  <c r="B22" i="9"/>
  <c r="B22" i="6"/>
  <c r="B22" i="7"/>
  <c r="B22" i="8"/>
  <c r="B23" i="16"/>
  <c r="B24" i="16"/>
  <c r="B26" i="16"/>
  <c r="B27" i="16"/>
  <c r="B28" i="16"/>
  <c r="B28" i="15"/>
  <c r="B28" i="14"/>
  <c r="B28" i="13"/>
  <c r="B28" i="12"/>
  <c r="B28" i="11"/>
  <c r="B28" i="10"/>
  <c r="B28" i="9"/>
  <c r="B28" i="6"/>
  <c r="B28" i="7"/>
  <c r="B28" i="8"/>
  <c r="B29" i="16"/>
  <c r="B29" i="15"/>
  <c r="B29" i="14"/>
  <c r="B29" i="13"/>
  <c r="B29" i="12"/>
  <c r="B29" i="11"/>
  <c r="B29" i="10"/>
  <c r="B29" i="9"/>
  <c r="B29" i="6"/>
  <c r="B29" i="7"/>
  <c r="B29" i="8"/>
  <c r="B30" i="16"/>
  <c r="B30" i="15"/>
  <c r="B30" i="14"/>
  <c r="B30" i="13"/>
  <c r="B30" i="12"/>
  <c r="B30" i="11"/>
  <c r="B30" i="10"/>
  <c r="B30" i="9"/>
  <c r="B30" i="6"/>
  <c r="B30" i="7"/>
  <c r="B30" i="8"/>
  <c r="B31" i="16"/>
  <c r="B31" i="15"/>
  <c r="B31" i="14"/>
  <c r="B31" i="13"/>
  <c r="B31" i="12"/>
  <c r="B31" i="11"/>
  <c r="B31" i="10"/>
  <c r="B31" i="9"/>
  <c r="B31" i="6"/>
  <c r="B31" i="7"/>
  <c r="B31" i="8"/>
  <c r="B32" i="16"/>
  <c r="B32" i="15"/>
  <c r="B32" i="14"/>
  <c r="B32" i="13"/>
  <c r="B32" i="12"/>
  <c r="B32" i="11"/>
  <c r="B32" i="10"/>
  <c r="B32" i="9"/>
  <c r="B32" i="6"/>
  <c r="B32" i="7"/>
  <c r="B32" i="8"/>
  <c r="B33" i="16"/>
  <c r="B34" i="16"/>
  <c r="B34" i="15"/>
  <c r="B34" i="14"/>
  <c r="B34" i="13"/>
  <c r="B34" i="12"/>
  <c r="B34" i="11"/>
  <c r="B34" i="10"/>
  <c r="B34" i="9"/>
  <c r="B34" i="6"/>
  <c r="B34" i="7"/>
  <c r="B34" i="8"/>
  <c r="B35" i="16"/>
  <c r="B36" i="16"/>
  <c r="B37" i="16"/>
  <c r="B38" i="16"/>
  <c r="B39" i="16"/>
  <c r="B40" i="16"/>
  <c r="B40" i="15"/>
  <c r="B40" i="14"/>
  <c r="B40" i="13"/>
  <c r="B40" i="12"/>
  <c r="B40" i="11"/>
  <c r="B40" i="10"/>
  <c r="B40" i="9"/>
  <c r="B40" i="6"/>
  <c r="B40" i="7"/>
  <c r="B40" i="8"/>
  <c r="C23" i="16"/>
  <c r="C23" i="15"/>
  <c r="C23" i="14"/>
  <c r="C23" i="13"/>
  <c r="C23" i="12"/>
  <c r="C23" i="11"/>
  <c r="C23" i="10"/>
  <c r="C23" i="9"/>
  <c r="C23" i="6"/>
  <c r="C23" i="7"/>
  <c r="C23" i="8"/>
  <c r="C27" i="16"/>
  <c r="C27" i="15"/>
  <c r="C27" i="14"/>
  <c r="C27" i="13"/>
  <c r="C27" i="12"/>
  <c r="C27" i="11"/>
  <c r="C27" i="10"/>
  <c r="C27" i="9"/>
  <c r="C27" i="6"/>
  <c r="C27" i="7"/>
  <c r="C27" i="8"/>
  <c r="C30" i="16"/>
  <c r="C31" i="16"/>
  <c r="C32" i="16"/>
  <c r="C33" i="16"/>
  <c r="C35" i="16"/>
  <c r="C36" i="16"/>
  <c r="C36" i="15"/>
  <c r="C36" i="14"/>
  <c r="C36" i="13"/>
  <c r="C36" i="12"/>
  <c r="C36" i="11"/>
  <c r="C36" i="10"/>
  <c r="C36" i="9"/>
  <c r="C36" i="6"/>
  <c r="C36" i="7"/>
  <c r="C36" i="8"/>
  <c r="C37" i="16"/>
  <c r="C37" i="15"/>
  <c r="C37" i="14"/>
  <c r="C37" i="13"/>
  <c r="C37" i="12"/>
  <c r="C37" i="11"/>
  <c r="C37" i="10"/>
  <c r="C37" i="9"/>
  <c r="C37" i="6"/>
  <c r="C37" i="7"/>
  <c r="C37" i="8"/>
  <c r="C38" i="16"/>
  <c r="C38" i="15"/>
  <c r="C38" i="14"/>
  <c r="C38" i="13"/>
  <c r="C38" i="12"/>
  <c r="C38" i="11"/>
  <c r="C38" i="10"/>
  <c r="C38" i="9"/>
  <c r="C38" i="6"/>
  <c r="C38" i="7"/>
  <c r="C38" i="8"/>
  <c r="C39" i="16"/>
  <c r="C39" i="15"/>
  <c r="C39" i="14"/>
  <c r="C39" i="13"/>
  <c r="C39" i="12"/>
  <c r="C39" i="11"/>
  <c r="C39" i="10"/>
  <c r="C39" i="9"/>
  <c r="C39" i="6"/>
  <c r="C39" i="7"/>
  <c r="C39" i="8"/>
  <c r="C40" i="16"/>
  <c r="C40" i="15"/>
  <c r="C40" i="14"/>
  <c r="G36" i="14"/>
  <c r="G36" i="13"/>
  <c r="G36" i="12"/>
  <c r="G36" i="11"/>
  <c r="G36" i="10"/>
  <c r="G36" i="9"/>
  <c r="G36" i="6"/>
  <c r="G36" i="7"/>
  <c r="G36" i="8"/>
  <c r="E38" i="14"/>
  <c r="E38" i="13"/>
  <c r="E38" i="12"/>
  <c r="E38" i="11"/>
  <c r="E38" i="10"/>
  <c r="E38" i="9"/>
  <c r="E38" i="6"/>
  <c r="E38" i="7"/>
  <c r="E38" i="8"/>
  <c r="G39" i="14"/>
  <c r="G39" i="13"/>
  <c r="G39" i="12"/>
  <c r="G39" i="11"/>
  <c r="G39" i="10"/>
  <c r="G39" i="9"/>
  <c r="G39" i="6"/>
  <c r="G39" i="7"/>
  <c r="G39" i="8"/>
  <c r="G35" i="14"/>
  <c r="G35" i="13"/>
  <c r="G35" i="12"/>
  <c r="G35" i="11"/>
  <c r="G35" i="10"/>
  <c r="G35" i="9"/>
  <c r="G35" i="6"/>
  <c r="G35" i="7"/>
  <c r="G35" i="8"/>
  <c r="E37" i="14"/>
  <c r="E37" i="13"/>
  <c r="E37" i="12"/>
  <c r="E37" i="11"/>
  <c r="E37" i="10"/>
  <c r="E37" i="9"/>
  <c r="E37" i="6"/>
  <c r="E37" i="7"/>
  <c r="E37" i="8"/>
  <c r="G34" i="14"/>
  <c r="G34" i="13"/>
  <c r="G34" i="12"/>
  <c r="G34" i="11"/>
  <c r="G34" i="10"/>
  <c r="G34" i="9"/>
  <c r="G34" i="6"/>
  <c r="G34" i="7"/>
  <c r="G34" i="8"/>
  <c r="G32" i="14"/>
  <c r="G32" i="13"/>
  <c r="G32" i="12"/>
  <c r="G32" i="11"/>
  <c r="G32" i="10"/>
  <c r="G32" i="9"/>
  <c r="G32" i="6"/>
  <c r="G32" i="7"/>
  <c r="G32" i="8"/>
  <c r="E34" i="14"/>
  <c r="E34" i="13"/>
  <c r="E34" i="12"/>
  <c r="E34" i="11"/>
  <c r="E34" i="10"/>
  <c r="E34" i="9"/>
  <c r="E34" i="6"/>
  <c r="E34" i="7"/>
  <c r="E34" i="8"/>
  <c r="E33" i="14"/>
  <c r="E33" i="13"/>
  <c r="E33" i="12"/>
  <c r="E33" i="11"/>
  <c r="E33" i="10"/>
  <c r="E33" i="9"/>
  <c r="E33" i="6"/>
  <c r="E33" i="7"/>
  <c r="E33" i="8"/>
  <c r="G33" i="14"/>
  <c r="G33" i="13"/>
  <c r="G33" i="12"/>
  <c r="G33" i="11"/>
  <c r="G33" i="10"/>
  <c r="G33" i="9"/>
  <c r="G33" i="6"/>
  <c r="G33" i="7"/>
  <c r="G33" i="8"/>
  <c r="E35" i="14"/>
  <c r="E35" i="13"/>
  <c r="E35" i="12"/>
  <c r="E35" i="11"/>
  <c r="E35" i="10"/>
  <c r="E35" i="9"/>
  <c r="E35" i="6"/>
  <c r="E35" i="7"/>
  <c r="E35" i="8"/>
  <c r="E32" i="14"/>
  <c r="E32" i="13"/>
  <c r="E32" i="12"/>
  <c r="E32" i="11"/>
  <c r="E32" i="10"/>
  <c r="E32" i="9"/>
  <c r="E32" i="6"/>
  <c r="E32" i="7"/>
  <c r="E32" i="8"/>
  <c r="G37" i="14"/>
  <c r="G37" i="13"/>
  <c r="G37" i="12"/>
  <c r="G37" i="11"/>
  <c r="G37" i="10"/>
  <c r="G37" i="9"/>
  <c r="G37" i="6"/>
  <c r="G37" i="7"/>
  <c r="G37" i="8"/>
  <c r="E39" i="14"/>
  <c r="E39" i="13"/>
  <c r="E39" i="12"/>
  <c r="E39" i="11"/>
  <c r="E39" i="10"/>
  <c r="E39" i="9"/>
  <c r="E39" i="6"/>
  <c r="E39" i="7"/>
  <c r="E39" i="8"/>
  <c r="G38" i="14"/>
  <c r="G38" i="13"/>
  <c r="G38" i="12"/>
  <c r="G38" i="11"/>
  <c r="G38" i="10"/>
  <c r="G38" i="9"/>
  <c r="G38" i="6"/>
  <c r="G38" i="7"/>
  <c r="G38" i="8"/>
  <c r="E40" i="14"/>
  <c r="E40" i="13"/>
  <c r="E40" i="12"/>
  <c r="E40" i="11"/>
  <c r="E40" i="10"/>
  <c r="E40" i="9"/>
  <c r="E40" i="6"/>
  <c r="E40" i="7"/>
  <c r="E40" i="8"/>
  <c r="E36" i="14"/>
  <c r="E36" i="13"/>
  <c r="E36" i="12"/>
  <c r="E36" i="11"/>
  <c r="E36" i="10"/>
  <c r="E36" i="9"/>
  <c r="E36" i="6"/>
  <c r="E36" i="7"/>
  <c r="E36" i="8"/>
  <c r="G40" i="14"/>
  <c r="G40" i="13"/>
  <c r="G40" i="12"/>
  <c r="G40" i="11"/>
  <c r="G40" i="10"/>
  <c r="G40" i="9"/>
  <c r="G40" i="6"/>
  <c r="G40" i="7"/>
  <c r="G40" i="8"/>
  <c r="C40" i="13"/>
  <c r="C40" i="12"/>
  <c r="C40" i="11"/>
  <c r="C40" i="10"/>
  <c r="C40" i="9"/>
  <c r="C40" i="6"/>
  <c r="C40" i="7"/>
  <c r="C40" i="8"/>
  <c r="G18" i="16"/>
  <c r="G19" i="16"/>
  <c r="G21" i="14"/>
  <c r="G21" i="13"/>
  <c r="G21" i="12"/>
  <c r="G21" i="11"/>
  <c r="G21" i="10"/>
  <c r="G21" i="9"/>
  <c r="G21" i="6"/>
  <c r="G21" i="7"/>
  <c r="G21" i="8"/>
  <c r="G26" i="14"/>
  <c r="G26" i="13"/>
  <c r="G26" i="12"/>
  <c r="G26" i="11"/>
  <c r="G26" i="10"/>
  <c r="G26" i="9"/>
  <c r="G26" i="6"/>
  <c r="G26" i="7"/>
  <c r="G26" i="8"/>
  <c r="G27" i="14"/>
  <c r="G27" i="13"/>
  <c r="G27" i="12"/>
  <c r="G27" i="11"/>
  <c r="G27" i="10"/>
  <c r="G27" i="9"/>
  <c r="G27" i="6"/>
  <c r="G27" i="7"/>
  <c r="G27" i="8"/>
  <c r="G28" i="14"/>
  <c r="G28" i="13"/>
  <c r="G28" i="12"/>
  <c r="G28" i="11"/>
  <c r="G28" i="10"/>
  <c r="G28" i="9"/>
  <c r="G28" i="6"/>
  <c r="G28" i="7"/>
  <c r="G28" i="8"/>
  <c r="G30" i="16"/>
  <c r="B18" i="16"/>
  <c r="B18" i="15"/>
  <c r="B18" i="14"/>
  <c r="B18" i="13"/>
  <c r="B18" i="12"/>
  <c r="B18" i="11"/>
  <c r="B18" i="10"/>
  <c r="B18" i="9"/>
  <c r="B18" i="6"/>
  <c r="B18" i="7"/>
  <c r="B18" i="8"/>
  <c r="B19" i="16"/>
  <c r="B19" i="15"/>
  <c r="B19" i="14"/>
  <c r="B19" i="13"/>
  <c r="B19" i="12"/>
  <c r="B19" i="11"/>
  <c r="B19" i="10"/>
  <c r="B19" i="9"/>
  <c r="B19" i="6"/>
  <c r="B19" i="7"/>
  <c r="B19" i="8"/>
  <c r="B20" i="16"/>
  <c r="B20" i="15"/>
  <c r="B20" i="14"/>
  <c r="B20" i="13"/>
  <c r="B20" i="12"/>
  <c r="B20" i="11"/>
  <c r="B20" i="10"/>
  <c r="B20" i="9"/>
  <c r="B20" i="6"/>
  <c r="B20" i="7"/>
  <c r="B20" i="8"/>
  <c r="G18" i="15"/>
  <c r="G18" i="14"/>
  <c r="F9" i="16"/>
  <c r="G30" i="15"/>
  <c r="G19" i="15"/>
  <c r="G19" i="14"/>
  <c r="G19" i="13"/>
  <c r="G19" i="12"/>
  <c r="G19" i="11"/>
  <c r="G19" i="10"/>
  <c r="G19" i="9"/>
  <c r="G19" i="6"/>
  <c r="G19" i="7"/>
  <c r="G19" i="8"/>
  <c r="C19" i="16"/>
  <c r="G30" i="14"/>
  <c r="G30" i="13"/>
  <c r="G30" i="12"/>
  <c r="G30" i="11"/>
  <c r="G30" i="10"/>
  <c r="G30" i="9"/>
  <c r="G30" i="6"/>
  <c r="G30" i="7"/>
  <c r="G30" i="8"/>
  <c r="G31" i="14"/>
  <c r="G31" i="13"/>
  <c r="G31" i="12"/>
  <c r="G31" i="11"/>
  <c r="G31" i="10"/>
  <c r="G31" i="9"/>
  <c r="G31" i="6"/>
  <c r="G31" i="7"/>
  <c r="G31" i="8"/>
  <c r="F9" i="15"/>
  <c r="G18" i="13"/>
  <c r="F9" i="14"/>
  <c r="C20" i="21"/>
  <c r="G18" i="12"/>
  <c r="F9" i="13"/>
  <c r="A1" i="18"/>
  <c r="E18" i="16"/>
  <c r="E18" i="15"/>
  <c r="E18" i="14"/>
  <c r="E18" i="13"/>
  <c r="E18" i="12"/>
  <c r="E18" i="11"/>
  <c r="E18" i="10"/>
  <c r="E18" i="9"/>
  <c r="E18" i="6"/>
  <c r="E18" i="7"/>
  <c r="E18" i="8"/>
  <c r="E19" i="16"/>
  <c r="E19" i="15"/>
  <c r="E19" i="14"/>
  <c r="E19" i="13"/>
  <c r="E19" i="12"/>
  <c r="E19" i="11"/>
  <c r="E19" i="10"/>
  <c r="E19" i="9"/>
  <c r="E19" i="6"/>
  <c r="E19" i="7"/>
  <c r="E19" i="8"/>
  <c r="E20" i="16"/>
  <c r="E20" i="15"/>
  <c r="E20" i="14"/>
  <c r="E20" i="13"/>
  <c r="E20" i="12"/>
  <c r="E20" i="11"/>
  <c r="E20" i="10"/>
  <c r="E20" i="9"/>
  <c r="E20" i="6"/>
  <c r="E20" i="7"/>
  <c r="E20" i="8"/>
  <c r="E21" i="16"/>
  <c r="E21" i="15"/>
  <c r="E21" i="14"/>
  <c r="E21" i="13"/>
  <c r="E21" i="12"/>
  <c r="E21" i="11"/>
  <c r="E21" i="10"/>
  <c r="E21" i="9"/>
  <c r="E21" i="6"/>
  <c r="E21" i="7"/>
  <c r="E21" i="8"/>
  <c r="E22" i="16"/>
  <c r="E22" i="15"/>
  <c r="E23" i="16"/>
  <c r="E23" i="15"/>
  <c r="E24" i="16"/>
  <c r="E24" i="15"/>
  <c r="E24" i="14"/>
  <c r="E24" i="13"/>
  <c r="E24" i="12"/>
  <c r="E24" i="11"/>
  <c r="E24" i="10"/>
  <c r="E24" i="9"/>
  <c r="E24" i="6"/>
  <c r="E24" i="7"/>
  <c r="E24" i="8"/>
  <c r="E25" i="16"/>
  <c r="E25" i="15"/>
  <c r="E26" i="16"/>
  <c r="E26" i="15"/>
  <c r="E26" i="14"/>
  <c r="E26" i="13"/>
  <c r="E26" i="12"/>
  <c r="E26" i="11"/>
  <c r="E26" i="10"/>
  <c r="E26" i="9"/>
  <c r="E26" i="6"/>
  <c r="E26" i="7"/>
  <c r="E26" i="8"/>
  <c r="E27" i="16"/>
  <c r="E27" i="15"/>
  <c r="E28" i="16"/>
  <c r="E28" i="15"/>
  <c r="E28" i="14"/>
  <c r="E28" i="13"/>
  <c r="E28" i="12"/>
  <c r="E28" i="11"/>
  <c r="E28" i="10"/>
  <c r="E28" i="9"/>
  <c r="E28" i="6"/>
  <c r="E28" i="7"/>
  <c r="E28" i="8"/>
  <c r="E29" i="16"/>
  <c r="E29" i="15"/>
  <c r="E30" i="16"/>
  <c r="E30" i="15"/>
  <c r="C19" i="15"/>
  <c r="C19" i="14"/>
  <c r="C18" i="16"/>
  <c r="C20" i="16"/>
  <c r="E22" i="14"/>
  <c r="E22" i="13"/>
  <c r="E22" i="12"/>
  <c r="E22" i="11"/>
  <c r="E22" i="10"/>
  <c r="E22" i="9"/>
  <c r="E22" i="6"/>
  <c r="E22" i="7"/>
  <c r="E22" i="8"/>
  <c r="E25" i="14"/>
  <c r="E25" i="13"/>
  <c r="E25" i="12"/>
  <c r="E25" i="11"/>
  <c r="E25" i="10"/>
  <c r="E25" i="9"/>
  <c r="E25" i="6"/>
  <c r="E25" i="7"/>
  <c r="E25" i="8"/>
  <c r="E30" i="14"/>
  <c r="E30" i="13"/>
  <c r="E30" i="12"/>
  <c r="E30" i="11"/>
  <c r="E30" i="10"/>
  <c r="E30" i="9"/>
  <c r="E30" i="6"/>
  <c r="E30" i="7"/>
  <c r="E30" i="8"/>
  <c r="E31" i="14"/>
  <c r="E31" i="13"/>
  <c r="E31" i="12"/>
  <c r="E31" i="11"/>
  <c r="E31" i="10"/>
  <c r="E31" i="9"/>
  <c r="E31" i="6"/>
  <c r="E31" i="7"/>
  <c r="E31" i="8"/>
  <c r="E29" i="14"/>
  <c r="E29" i="13"/>
  <c r="E29" i="12"/>
  <c r="E29" i="11"/>
  <c r="E29" i="10"/>
  <c r="E29" i="9"/>
  <c r="E29" i="6"/>
  <c r="E29" i="7"/>
  <c r="E29" i="8"/>
  <c r="E27" i="14"/>
  <c r="E27" i="13"/>
  <c r="E27" i="12"/>
  <c r="E27" i="11"/>
  <c r="E27" i="10"/>
  <c r="E27" i="9"/>
  <c r="E27" i="6"/>
  <c r="E27" i="7"/>
  <c r="E27" i="8"/>
  <c r="E23" i="14"/>
  <c r="E23" i="13"/>
  <c r="E23" i="12"/>
  <c r="E23" i="11"/>
  <c r="E23" i="10"/>
  <c r="E23" i="9"/>
  <c r="E23" i="6"/>
  <c r="E23" i="7"/>
  <c r="E23" i="8"/>
  <c r="G18" i="11"/>
  <c r="F9" i="12"/>
  <c r="C20" i="15"/>
  <c r="C20" i="14"/>
  <c r="C20" i="13"/>
  <c r="C20" i="12"/>
  <c r="C20" i="11"/>
  <c r="C20" i="10"/>
  <c r="C18" i="15"/>
  <c r="C19" i="13"/>
  <c r="C18" i="14"/>
  <c r="F6" i="14"/>
  <c r="C23" i="21"/>
  <c r="F6" i="15"/>
  <c r="G18" i="10"/>
  <c r="F9" i="11"/>
  <c r="D26" i="21"/>
  <c r="C20" i="9"/>
  <c r="C20" i="6"/>
  <c r="C20" i="7"/>
  <c r="C20" i="8"/>
  <c r="E21" i="21"/>
  <c r="C2" i="18"/>
  <c r="E31" i="21"/>
  <c r="C12" i="18"/>
  <c r="E30" i="21"/>
  <c r="C11" i="18"/>
  <c r="E29" i="21"/>
  <c r="C10" i="18"/>
  <c r="E28" i="21"/>
  <c r="C9" i="18"/>
  <c r="E26" i="21"/>
  <c r="C7" i="18"/>
  <c r="E25" i="21"/>
  <c r="C6" i="18"/>
  <c r="E23" i="21"/>
  <c r="C4" i="18"/>
  <c r="E20" i="21"/>
  <c r="C1" i="18"/>
  <c r="E27" i="21"/>
  <c r="C8" i="18"/>
  <c r="E24" i="21"/>
  <c r="C5" i="18"/>
  <c r="E22" i="21"/>
  <c r="C3" i="18"/>
  <c r="D20" i="21"/>
  <c r="F20" i="21"/>
  <c r="B1" i="18"/>
  <c r="A1048576" i="5"/>
  <c r="F15" i="5"/>
  <c r="D1" i="18"/>
  <c r="A1048575" i="5"/>
  <c r="A1048574" i="5"/>
  <c r="D24" i="21"/>
  <c r="B5" i="18"/>
  <c r="D22" i="21"/>
  <c r="B3" i="18"/>
  <c r="D25" i="21"/>
  <c r="B6" i="18"/>
  <c r="D23" i="21"/>
  <c r="B4" i="18"/>
  <c r="D21" i="21"/>
  <c r="B2" i="18"/>
  <c r="A2" i="18"/>
  <c r="C21" i="21"/>
  <c r="F15" i="16"/>
  <c r="D2" i="18"/>
  <c r="A1048576" i="16"/>
  <c r="A1048575" i="16"/>
  <c r="A1048574" i="16"/>
  <c r="C18" i="13"/>
  <c r="C19" i="12"/>
  <c r="B7" i="18"/>
  <c r="C18" i="12"/>
  <c r="F6" i="13"/>
  <c r="G18" i="9"/>
  <c r="F9" i="10"/>
  <c r="F21" i="21"/>
  <c r="F23" i="21"/>
  <c r="C14" i="18"/>
  <c r="F12" i="21"/>
  <c r="A1048576" i="15"/>
  <c r="C22" i="21"/>
  <c r="F22" i="21"/>
  <c r="A3" i="18"/>
  <c r="A1048575" i="15"/>
  <c r="A1048574" i="15"/>
  <c r="F15" i="15"/>
  <c r="D3" i="18"/>
  <c r="A4" i="18"/>
  <c r="A1048575" i="14"/>
  <c r="A1048574" i="14"/>
  <c r="A1048576" i="14"/>
  <c r="F15" i="14"/>
  <c r="D4" i="18"/>
  <c r="C19" i="11"/>
  <c r="D27" i="21"/>
  <c r="B8" i="18"/>
  <c r="C18" i="11"/>
  <c r="F6" i="12"/>
  <c r="C25" i="21"/>
  <c r="F25" i="21"/>
  <c r="G18" i="6"/>
  <c r="F9" i="9"/>
  <c r="A1048576" i="13"/>
  <c r="C24" i="21"/>
  <c r="F24" i="21"/>
  <c r="F15" i="13"/>
  <c r="D5" i="18"/>
  <c r="A1048575" i="13"/>
  <c r="A1048574" i="13"/>
  <c r="A5" i="18"/>
  <c r="C19" i="10"/>
  <c r="C19" i="9"/>
  <c r="D28" i="21"/>
  <c r="B9" i="18"/>
  <c r="G18" i="7"/>
  <c r="F9" i="6"/>
  <c r="C18" i="10"/>
  <c r="F6" i="11"/>
  <c r="C26" i="21"/>
  <c r="F26" i="21"/>
  <c r="A6" i="18"/>
  <c r="F15" i="12"/>
  <c r="D6" i="18"/>
  <c r="A1048576" i="12"/>
  <c r="A1048575" i="12"/>
  <c r="A1048574" i="12"/>
  <c r="D29" i="21"/>
  <c r="B10" i="18"/>
  <c r="F15" i="11"/>
  <c r="D7" i="18"/>
  <c r="A1048576" i="11"/>
  <c r="A1048575" i="11"/>
  <c r="A1048574" i="11"/>
  <c r="G18" i="8"/>
  <c r="F9" i="8"/>
  <c r="F9" i="7"/>
  <c r="A7" i="18"/>
  <c r="F6" i="10"/>
  <c r="C27" i="21"/>
  <c r="F27" i="21"/>
  <c r="C18" i="9"/>
  <c r="C19" i="6"/>
  <c r="C19" i="7"/>
  <c r="D30" i="21"/>
  <c r="B11" i="18"/>
  <c r="F15" i="10"/>
  <c r="D8" i="18"/>
  <c r="A1048575" i="10"/>
  <c r="A1048574" i="10"/>
  <c r="A8" i="18"/>
  <c r="D31" i="21"/>
  <c r="B12" i="18"/>
  <c r="A1048576" i="10"/>
  <c r="C18" i="6"/>
  <c r="F6" i="9"/>
  <c r="C28" i="21"/>
  <c r="F28" i="21"/>
  <c r="B14" i="18"/>
  <c r="F9" i="21"/>
  <c r="F15" i="9"/>
  <c r="D9" i="18"/>
  <c r="A1048575" i="9"/>
  <c r="A1048574" i="9"/>
  <c r="A1048576" i="9"/>
  <c r="A9" i="18"/>
  <c r="C18" i="7"/>
  <c r="F6" i="6"/>
  <c r="C29" i="21"/>
  <c r="F29" i="21"/>
  <c r="C19" i="8"/>
  <c r="C18" i="8"/>
  <c r="F6" i="8"/>
  <c r="A1048575" i="8"/>
  <c r="A1048574" i="8"/>
  <c r="F6" i="7"/>
  <c r="C30" i="21"/>
  <c r="F30" i="21"/>
  <c r="F15" i="6"/>
  <c r="D10" i="18"/>
  <c r="A10" i="18"/>
  <c r="A1048576" i="6"/>
  <c r="A1048575" i="6"/>
  <c r="A1048574" i="6"/>
  <c r="A1048576" i="8"/>
  <c r="A12" i="18"/>
  <c r="F15" i="8"/>
  <c r="D12" i="18"/>
  <c r="A1048575" i="7"/>
  <c r="A1048574" i="7"/>
  <c r="F15" i="7"/>
  <c r="D11" i="18"/>
  <c r="A11" i="18"/>
  <c r="A14" i="18"/>
  <c r="F6" i="21"/>
  <c r="F15" i="21"/>
  <c r="C31" i="21"/>
  <c r="F31" i="21"/>
  <c r="A1048576" i="7"/>
  <c r="D14" i="18"/>
  <c r="A1048575" i="21"/>
  <c r="A1048574" i="21"/>
  <c r="A1048576" i="21"/>
</calcChain>
</file>

<file path=xl/sharedStrings.xml><?xml version="1.0" encoding="utf-8"?>
<sst xmlns="http://schemas.openxmlformats.org/spreadsheetml/2006/main" count="462" uniqueCount="66">
  <si>
    <t>Percentual da renda gasta</t>
  </si>
  <si>
    <t>Renda mensal</t>
  </si>
  <si>
    <t>ITEM</t>
  </si>
  <si>
    <t>VALOR</t>
  </si>
  <si>
    <t>Despesas mensais</t>
  </si>
  <si>
    <t>Aluguel/hipoteca</t>
  </si>
  <si>
    <t>Eletricidade</t>
  </si>
  <si>
    <t>Gás</t>
  </si>
  <si>
    <t>Telefone celular</t>
  </si>
  <si>
    <t>Supermercado</t>
  </si>
  <si>
    <t>Parcela do carro</t>
  </si>
  <si>
    <t>Despesas com o veículo</t>
  </si>
  <si>
    <t>Cartões de crédito</t>
  </si>
  <si>
    <t>Seguro do veículo</t>
  </si>
  <si>
    <t>Cuidados pessoais</t>
  </si>
  <si>
    <t>Entretenimento</t>
  </si>
  <si>
    <t>Diversos</t>
  </si>
  <si>
    <t>Resumo</t>
  </si>
  <si>
    <t>RENDA MENSAL TOTAL</t>
  </si>
  <si>
    <t>DESPESAS MENSAIS TOTAIS</t>
  </si>
  <si>
    <t>ECONOMIAS MENSAIS TOTAIS</t>
  </si>
  <si>
    <t>SALDO EM DINHEIRO</t>
  </si>
  <si>
    <t>DATA DE PAGAMENTO</t>
  </si>
  <si>
    <t>[Data]</t>
  </si>
  <si>
    <t>Economia mensal</t>
  </si>
  <si>
    <t>DATA</t>
  </si>
  <si>
    <t xml:space="preserve"> </t>
  </si>
  <si>
    <t>DADOS DO GRÁFICO</t>
  </si>
  <si>
    <t>Academia</t>
  </si>
  <si>
    <t>Orçamento Janeiro</t>
  </si>
  <si>
    <t>Orçamento Fevereiro</t>
  </si>
  <si>
    <t>Orçamento Março</t>
  </si>
  <si>
    <t>Orçamento Abril</t>
  </si>
  <si>
    <t>Orçamento Maio</t>
  </si>
  <si>
    <t>Orçamento Junho</t>
  </si>
  <si>
    <t>Orçamento Julho</t>
  </si>
  <si>
    <t>Orçamento Agosto</t>
  </si>
  <si>
    <t>Orçamento Setembro</t>
  </si>
  <si>
    <t>Orçamento Outubro</t>
  </si>
  <si>
    <t>Orçamento Novembro</t>
  </si>
  <si>
    <t>Orçamento Dezembro</t>
  </si>
  <si>
    <t>Visão Geral Anual</t>
  </si>
  <si>
    <t>Resumo Anual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</si>
  <si>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</si>
  <si>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</si>
  <si>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</si>
  <si>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</si>
  <si>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</si>
  <si>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</si>
  <si>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</si>
  <si>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</si>
  <si>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</si>
  <si>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</si>
  <si>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</si>
  <si>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</si>
  <si>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</si>
  <si>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Rendas</t>
  </si>
  <si>
    <t>Despesas</t>
  </si>
  <si>
    <t>Economias</t>
  </si>
  <si>
    <t>RENDA ANUAL TOTAL</t>
  </si>
  <si>
    <t>DESPESAS ANUAIS TOTAIS</t>
  </si>
  <si>
    <t>ECONOMIAS ANUAIS TOTAIS</t>
  </si>
  <si>
    <t>BALANÇO ANUAL</t>
  </si>
  <si>
    <t>Registro 01</t>
  </si>
  <si>
    <t>Registro 02</t>
  </si>
  <si>
    <t>Recebimento 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</si>
</sst>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£&quot;#,##0"/>
    <numFmt numFmtId="165" formatCode="&quot;£&quot;#,##0.00"/>
    <numFmt numFmtId="166" formatCode="&quot;R$&quot;\ #,##0"/>
    <numFmt numFmtId="167" formatCode="&quot;R$&quot;\ #,##0.00"/>
  </numFmts>
  <fonts count="14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color theme="9" tint="-0.249977111117893"/>
      <name val="Tahoma"/>
      <family val="2"/>
      <scheme val="major"/>
    </font>
    <font>
      <sz val="10"/>
      <color theme="9" tint="-0.249977111117893"/>
      <name val="Century Gothic"/>
      <family val="2"/>
      <scheme val="minor"/>
    </font>
    <font>
      <sz val="10"/>
      <name val="Century Gothic"/>
      <family val="2"/>
      <scheme val="minor"/>
    </font>
    <font>
      <sz val="10"/>
      <color theme="3" tint="0.24994659260841701"/>
      <name val="Century Gothic"/>
      <family val="2"/>
    </font>
    <font>
      <sz val="1"/>
      <color theme="3" tint="0.24994659260841701"/>
      <name val="Century Gothic"/>
      <family val="2"/>
      <scheme val="minor"/>
    </font>
    <font>
      <sz val="10"/>
      <color theme="3" tint="0.24994659260841701"/>
      <name val="Century Gothic"/>
      <scheme val="minor"/>
    </font>
    <font>
      <sz val="10"/>
      <color theme="3" tint="0.24994659260841701"/>
      <name val="Century Gothic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37">
    <xf numFmtId="0" fontId="0" fillId="3" borderId="0" xfId="0"/>
    <xf numFmtId="0" fontId="2" fillId="3" borderId="0" xfId="0" applyFont="1" applyAlignment="1">
      <alignment horizontal="left" vertical="center"/>
    </xf>
    <xf numFmtId="165" fontId="2" fillId="3" borderId="0" xfId="0" applyNumberFormat="1" applyFont="1" applyAlignment="1">
      <alignment horizontal="left" vertical="center"/>
    </xf>
    <xf numFmtId="0" fontId="0" fillId="3" borderId="0" xfId="0" applyAlignment="1">
      <alignment horizontal="left" vertical="center"/>
    </xf>
    <xf numFmtId="9" fontId="0" fillId="3" borderId="0" xfId="0" applyNumberFormat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horizontal="left"/>
    </xf>
    <xf numFmtId="14" fontId="0" fillId="3" borderId="0" xfId="0" applyNumberFormat="1" applyAlignment="1">
      <alignment horizontal="left"/>
    </xf>
    <xf numFmtId="0" fontId="6" fillId="3" borderId="0" xfId="2">
      <alignment horizontal="left"/>
    </xf>
    <xf numFmtId="0" fontId="5" fillId="2" borderId="0" xfId="1" applyBorder="1">
      <alignment horizontal="left" vertical="center"/>
    </xf>
    <xf numFmtId="167" fontId="0" fillId="3" borderId="0" xfId="0" applyNumberFormat="1" applyAlignment="1">
      <alignment horizontal="left" vertical="center"/>
    </xf>
    <xf numFmtId="167" fontId="0" fillId="3" borderId="0" xfId="0" applyNumberFormat="1" applyAlignment="1">
      <alignment horizontal="left"/>
    </xf>
    <xf numFmtId="0" fontId="7" fillId="3" borderId="1" xfId="3" applyFont="1" applyAlignment="1">
      <alignment horizontal="left" vertical="center"/>
    </xf>
    <xf numFmtId="14" fontId="7" fillId="3" borderId="1" xfId="3" applyNumberFormat="1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3" borderId="0" xfId="0" applyFont="1"/>
    <xf numFmtId="9" fontId="2" fillId="3" borderId="0" xfId="0" applyNumberFormat="1" applyFont="1" applyAlignment="1">
      <alignment horizontal="left" vertical="center"/>
    </xf>
    <xf numFmtId="0" fontId="0" fillId="3" borderId="0" xfId="0" applyAlignment="1">
      <alignment horizontal="center" vertical="center"/>
    </xf>
    <xf numFmtId="166" fontId="3" fillId="3" borderId="0" xfId="4" applyNumberFormat="1" applyAlignment="1">
      <alignment horizontal="left" vertical="top"/>
    </xf>
    <xf numFmtId="0" fontId="7" fillId="3" borderId="1" xfId="3" applyFont="1" applyAlignment="1">
      <alignment horizontal="left"/>
    </xf>
    <xf numFmtId="0" fontId="2" fillId="3" borderId="0" xfId="0" applyFont="1" applyAlignment="1">
      <alignment horizontal="left"/>
    </xf>
    <xf numFmtId="0" fontId="10" fillId="3" borderId="0" xfId="0" applyFont="1" applyAlignment="1">
      <alignment horizontal="left" vertical="center"/>
    </xf>
    <xf numFmtId="167" fontId="9" fillId="3" borderId="0" xfId="0" applyNumberFormat="1" applyFont="1" applyAlignment="1">
      <alignment horizontal="left"/>
    </xf>
    <xf numFmtId="0" fontId="9" fillId="3" borderId="0" xfId="0" applyFont="1" applyAlignment="1">
      <alignment horizontal="left"/>
    </xf>
    <xf numFmtId="0" fontId="11" fillId="3" borderId="0" xfId="0" applyFont="1" applyAlignment="1">
      <alignment horizontal="center" vertical="center"/>
    </xf>
    <xf numFmtId="0" fontId="11" fillId="3" borderId="0" xfId="0" applyFont="1"/>
    <xf numFmtId="0" fontId="10" fillId="3" borderId="0" xfId="0" applyFont="1" applyAlignment="1">
      <alignment horizontal="center" vertical="center"/>
    </xf>
    <xf numFmtId="0" fontId="12" fillId="3" borderId="0" xfId="0" applyFont="1" applyAlignment="1">
      <alignment horizontal="left" vertical="center"/>
    </xf>
    <xf numFmtId="167" fontId="12" fillId="3" borderId="0" xfId="0" applyNumberFormat="1" applyFont="1" applyAlignment="1">
      <alignment horizontal="left" vertical="center"/>
    </xf>
    <xf numFmtId="14" fontId="12" fillId="3" borderId="0" xfId="0" applyNumberFormat="1" applyFont="1" applyAlignment="1">
      <alignment horizontal="left" vertical="center"/>
    </xf>
    <xf numFmtId="167" fontId="9" fillId="3" borderId="0" xfId="0" applyNumberFormat="1" applyFont="1" applyAlignment="1">
      <alignment horizontal="center" vertical="center"/>
    </xf>
    <xf numFmtId="0" fontId="13" fillId="3" borderId="0" xfId="0" applyNumberFormat="1" applyFont="1" applyAlignment="1">
      <alignment horizontal="left" vertical="center"/>
    </xf>
    <xf numFmtId="14" fontId="13" fillId="3" borderId="0" xfId="0" applyNumberFormat="1" applyFont="1" applyAlignment="1">
      <alignment horizontal="left" vertical="center"/>
    </xf>
    <xf numFmtId="167" fontId="13" fillId="3" borderId="0" xfId="0" applyNumberFormat="1" applyFont="1" applyAlignment="1">
      <alignment horizontal="left" vertical="center"/>
    </xf>
    <xf numFmtId="0" fontId="13" fillId="3" borderId="0" xfId="0" applyFont="1" applyAlignment="1">
      <alignment horizontal="left" vertical="center"/>
    </xf>
    <xf numFmtId="0" fontId="7" fillId="3" borderId="1" xfId="3" applyFont="1" applyAlignment="1"/>
    <xf numFmtId="166" fontId="3" fillId="3" borderId="0" xfId="4" applyNumberFormat="1" applyAlignment="1">
      <alignment horizontal="left" vertical="top"/>
    </xf>
  </cellXfs>
  <cellStyles count="6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169"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color theme="7" tint="-0.24994659260841701"/>
      </font>
    </dxf>
    <dxf>
      <font>
        <color rgb="FF9C0006"/>
      </font>
    </dxf>
    <dxf>
      <font>
        <strike val="0"/>
        <color theme="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</dxf>
    <dxf>
      <font>
        <color rgb="FF9C0006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Tahoma"/>
        <scheme val="major"/>
      </font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numFmt numFmtId="167" formatCode="&quot;R$&quot;\ 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Tabela de orçamento pessoal" pivot="0" count="3" xr9:uid="{00000000-0011-0000-FFFF-FFFF00000000}">
      <tableStyleElement type="wholeTable" dxfId="168"/>
      <tableStyleElement type="headerRow" dxfId="167"/>
      <tableStyleElement type="totalRow" dxfId="166"/>
    </tableStyle>
  </tableStyles>
  <colors>
    <mruColors>
      <color rgb="FF534B34"/>
      <color rgb="FFBE5108"/>
      <color rgb="FFCF6F03"/>
      <color rgb="FFFCB3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 /><Relationship Id="rId1" Type="http://schemas.microsoft.com/office/2011/relationships/chartStyle" Target="style14.xml" 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 /><Relationship Id="rId1" Type="http://schemas.microsoft.com/office/2011/relationships/chartStyle" Target="style15.xml" 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 /><Relationship Id="rId1" Type="http://schemas.microsoft.com/office/2011/relationships/chartStyle" Target="style16.xml" 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 /><Relationship Id="rId1" Type="http://schemas.microsoft.com/office/2011/relationships/chartStyle" Target="style17.xml" 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 /><Relationship Id="rId1" Type="http://schemas.microsoft.com/office/2011/relationships/chartStyle" Target="style18.xml" 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 /><Relationship Id="rId1" Type="http://schemas.microsoft.com/office/2011/relationships/chartStyle" Target="style1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 /><Relationship Id="rId1" Type="http://schemas.microsoft.com/office/2011/relationships/chartStyle" Target="style20.xml" 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 /><Relationship Id="rId1" Type="http://schemas.microsoft.com/office/2011/relationships/chartStyle" Target="style21.xml" 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 /><Relationship Id="rId1" Type="http://schemas.microsoft.com/office/2011/relationships/chartStyle" Target="style22.xml" 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 /><Relationship Id="rId1" Type="http://schemas.microsoft.com/office/2011/relationships/chartStyle" Target="style23.xml" 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 /><Relationship Id="rId1" Type="http://schemas.microsoft.com/office/2011/relationships/chartStyle" Target="style24.xml" 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 /><Relationship Id="rId1" Type="http://schemas.microsoft.com/office/2011/relationships/chartStyle" Target="style25.xml" 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 /><Relationship Id="rId1" Type="http://schemas.microsoft.com/office/2011/relationships/chartStyle" Target="style26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'Visão Geral'!$A$1048574:$A$1048575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ABR!$F$6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ABR!$F$9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06704"/>
        <c:axId val="-2146706160"/>
      </c:barChart>
      <c:catAx>
        <c:axId val="-21467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6160"/>
        <c:crosses val="autoZero"/>
        <c:auto val="1"/>
        <c:lblAlgn val="ctr"/>
        <c:lblOffset val="100"/>
        <c:noMultiLvlLbl val="0"/>
      </c:catAx>
      <c:valAx>
        <c:axId val="-2146706160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MAI!$A$1048574:$A$1048575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MAI!$F$6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MAI!$F$9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13232"/>
        <c:axId val="-2146712144"/>
      </c:barChart>
      <c:catAx>
        <c:axId val="-21467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2144"/>
        <c:crosses val="autoZero"/>
        <c:auto val="1"/>
        <c:lblAlgn val="ctr"/>
        <c:lblOffset val="100"/>
        <c:noMultiLvlLbl val="0"/>
      </c:catAx>
      <c:valAx>
        <c:axId val="-2146712144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JUN!$A$1048574:$A$1048575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JUN!$F$6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JUN!$F$9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11056"/>
        <c:axId val="-2146719216"/>
      </c:barChart>
      <c:catAx>
        <c:axId val="-21467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9216"/>
        <c:crosses val="autoZero"/>
        <c:auto val="1"/>
        <c:lblAlgn val="ctr"/>
        <c:lblOffset val="100"/>
        <c:noMultiLvlLbl val="0"/>
      </c:catAx>
      <c:valAx>
        <c:axId val="-2146719216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JUL!$A$1048574:$A$1048575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JUL!$F$6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JUL!$F$9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09968"/>
        <c:axId val="-2146709424"/>
      </c:barChart>
      <c:catAx>
        <c:axId val="-21467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9424"/>
        <c:crosses val="autoZero"/>
        <c:auto val="1"/>
        <c:lblAlgn val="ctr"/>
        <c:lblOffset val="100"/>
        <c:noMultiLvlLbl val="0"/>
      </c:catAx>
      <c:valAx>
        <c:axId val="-2146709424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AGO!$A$1048574:$A$1048575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AGO!$F$6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AGO!$F$9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07792"/>
        <c:axId val="-2146704528"/>
      </c:barChart>
      <c:catAx>
        <c:axId val="-21467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4528"/>
        <c:crosses val="autoZero"/>
        <c:auto val="1"/>
        <c:lblAlgn val="ctr"/>
        <c:lblOffset val="100"/>
        <c:noMultiLvlLbl val="0"/>
      </c:catAx>
      <c:valAx>
        <c:axId val="-2146704528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SET!$A$1048574:$A$1048575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64096457817"/>
          <c:y val="4.9161479412315134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'Visão Geral'!$F$6</c:f>
              <c:numCache>
                <c:formatCode>"R$"\ #,##0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'Visão Geral'!$F$9</c:f>
              <c:numCache>
                <c:formatCode>"R$"\ #,##0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ser>
          <c:idx val="2"/>
          <c:order val="2"/>
          <c:tx>
            <c:v>Economias</c:v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'Visão Geral'!$F$12</c:f>
              <c:numCache>
                <c:formatCode>"R$"\ 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42CC-989C-AEE6AA1A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17040"/>
        <c:axId val="-2146714864"/>
      </c:barChart>
      <c:catAx>
        <c:axId val="-21467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4864"/>
        <c:crosses val="autoZero"/>
        <c:auto val="1"/>
        <c:lblAlgn val="ctr"/>
        <c:lblOffset val="100"/>
        <c:noMultiLvlLbl val="0"/>
      </c:catAx>
      <c:valAx>
        <c:axId val="-2146714864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81718179400315594"/>
          <c:h val="6.718453207161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SET!$F$6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SET!$F$9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05616"/>
        <c:axId val="-2146703984"/>
      </c:barChart>
      <c:catAx>
        <c:axId val="-21467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3984"/>
        <c:crosses val="autoZero"/>
        <c:auto val="1"/>
        <c:lblAlgn val="ctr"/>
        <c:lblOffset val="100"/>
        <c:noMultiLvlLbl val="0"/>
      </c:catAx>
      <c:valAx>
        <c:axId val="-2146703984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OUT!$A$1048574:$A$1048575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OUT!$F$6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OUT!$F$9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16496"/>
        <c:axId val="-2146715952"/>
      </c:barChart>
      <c:catAx>
        <c:axId val="-21467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5952"/>
        <c:crosses val="autoZero"/>
        <c:auto val="1"/>
        <c:lblAlgn val="ctr"/>
        <c:lblOffset val="100"/>
        <c:noMultiLvlLbl val="0"/>
      </c:catAx>
      <c:valAx>
        <c:axId val="-2146715952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NOV!$A$1048574:$A$1048575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NOV!$F$6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NOV!$F$9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13776"/>
        <c:axId val="-2146715408"/>
      </c:barChart>
      <c:catAx>
        <c:axId val="-21467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5408"/>
        <c:crosses val="autoZero"/>
        <c:auto val="1"/>
        <c:lblAlgn val="ctr"/>
        <c:lblOffset val="100"/>
        <c:noMultiLvlLbl val="0"/>
      </c:catAx>
      <c:valAx>
        <c:axId val="-2146715408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DEZ!$A$1048574:$A$1048575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DEZ!$F$6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DEZ!$F$9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074271872"/>
        <c:axId val="-2074264800"/>
      </c:barChart>
      <c:catAx>
        <c:axId val="-20742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4264800"/>
        <c:crosses val="autoZero"/>
        <c:auto val="1"/>
        <c:lblAlgn val="ctr"/>
        <c:lblOffset val="100"/>
        <c:noMultiLvlLbl val="0"/>
      </c:catAx>
      <c:valAx>
        <c:axId val="-2074264800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42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JAN!$A$1048574:$A$1048575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JAN!$F$6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JAN!$F$9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08880"/>
        <c:axId val="-2146718128"/>
      </c:barChart>
      <c:catAx>
        <c:axId val="-21467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8128"/>
        <c:crosses val="autoZero"/>
        <c:auto val="1"/>
        <c:lblAlgn val="ctr"/>
        <c:lblOffset val="100"/>
        <c:noMultiLvlLbl val="0"/>
      </c:catAx>
      <c:valAx>
        <c:axId val="-2146718128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FEV!$A$1048574:$A$1048575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FEV!$F$6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FEV!$F$9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12688"/>
        <c:axId val="-2146708336"/>
      </c:barChart>
      <c:catAx>
        <c:axId val="-21467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8336"/>
        <c:crosses val="autoZero"/>
        <c:auto val="1"/>
        <c:lblAlgn val="ctr"/>
        <c:lblOffset val="100"/>
        <c:noMultiLvlLbl val="0"/>
      </c:catAx>
      <c:valAx>
        <c:axId val="-2146708336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MAR!$A$1048574:$A$1048575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Renda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MAR!$F$6</c:f>
              <c:numCache>
                <c:formatCode>"R$"\ 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Despesas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MAR!$F$9</c:f>
              <c:numCache>
                <c:formatCode>"R$"\ 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707248"/>
        <c:axId val="-2146718672"/>
      </c:barChart>
      <c:catAx>
        <c:axId val="-2146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18672"/>
        <c:crosses val="autoZero"/>
        <c:auto val="1"/>
        <c:lblAlgn val="ctr"/>
        <c:lblOffset val="100"/>
        <c:noMultiLvlLbl val="0"/>
      </c:catAx>
      <c:valAx>
        <c:axId val="-2146718672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7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ABR!$A$1048574:$A$1048575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20.xml" /><Relationship Id="rId1" Type="http://schemas.openxmlformats.org/officeDocument/2006/relationships/chart" Target="../charts/chart19.xml" 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22.xml" /><Relationship Id="rId1" Type="http://schemas.openxmlformats.org/officeDocument/2006/relationships/chart" Target="../charts/chart21.xml" 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24.xml" /><Relationship Id="rId1" Type="http://schemas.openxmlformats.org/officeDocument/2006/relationships/chart" Target="../charts/chart23.xml" 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26.xml" /><Relationship Id="rId1" Type="http://schemas.openxmlformats.org/officeDocument/2006/relationships/chart" Target="../charts/chart25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6.xml" /><Relationship Id="rId1" Type="http://schemas.openxmlformats.org/officeDocument/2006/relationships/chart" Target="../charts/chart5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8.xml" /><Relationship Id="rId1" Type="http://schemas.openxmlformats.org/officeDocument/2006/relationships/chart" Target="../charts/chart7.xml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10.xml" /><Relationship Id="rId1" Type="http://schemas.openxmlformats.org/officeDocument/2006/relationships/chart" Target="../charts/chart9.xml" 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12.xml" /><Relationship Id="rId1" Type="http://schemas.openxmlformats.org/officeDocument/2006/relationships/chart" Target="../charts/chart11.xml" 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14.xml" /><Relationship Id="rId1" Type="http://schemas.openxmlformats.org/officeDocument/2006/relationships/chart" Target="../charts/chart13.xml" 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16.xml" /><Relationship Id="rId1" Type="http://schemas.openxmlformats.org/officeDocument/2006/relationships/chart" Target="../charts/chart15.xml" 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18.xml" /><Relationship Id="rId1" Type="http://schemas.openxmlformats.org/officeDocument/2006/relationships/chart" Target="../charts/chart1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3</xdr:col>
      <xdr:colOff>835918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16298</xdr:colOff>
      <xdr:row>3</xdr:row>
      <xdr:rowOff>146802</xdr:rowOff>
    </xdr:from>
    <xdr:to>
      <xdr:col>9</xdr:col>
      <xdr:colOff>1121453</xdr:colOff>
      <xdr:row>14</xdr:row>
      <xdr:rowOff>579069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133350</xdr:colOff>
      <xdr:row>2</xdr:row>
      <xdr:rowOff>28575</xdr:rowOff>
    </xdr:from>
    <xdr:to>
      <xdr:col>12</xdr:col>
      <xdr:colOff>67275</xdr:colOff>
      <xdr:row>5</xdr:row>
      <xdr:rowOff>160655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609600"/>
          <a:ext cx="838800" cy="8369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165066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165066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165066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163196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69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904240</xdr:colOff>
      <xdr:row>2</xdr:row>
      <xdr:rowOff>31116</xdr:rowOff>
    </xdr:from>
    <xdr:to>
      <xdr:col>11</xdr:col>
      <xdr:colOff>199990</xdr:colOff>
      <xdr:row>5</xdr:row>
      <xdr:rowOff>165066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5" y="612141"/>
          <a:ext cx="838800" cy="838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183417</xdr:colOff>
      <xdr:row>16</xdr:row>
      <xdr:rowOff>59921</xdr:rowOff>
    </xdr:to>
    <xdr:graphicFrame macro="">
      <xdr:nvGraphicFramePr>
        <xdr:cNvPr id="2" name="gráficoPctdeRenda" descr="Gráfico de rosca mostrando o percentual de renda." title="Gráfico de percentual de rend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gráficodeRendaeDespesas" descr="Gráfico de barras em colunas mostrando renda e despesas." title="Renda versus Despesas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904239</xdr:colOff>
      <xdr:row>2</xdr:row>
      <xdr:rowOff>31116</xdr:rowOff>
    </xdr:from>
    <xdr:to>
      <xdr:col>11</xdr:col>
      <xdr:colOff>199989</xdr:colOff>
      <xdr:row>5</xdr:row>
      <xdr:rowOff>165066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314" y="612141"/>
          <a:ext cx="838800" cy="838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aDespesasFevereiro8" displayName="TabelaDespesasFevereiro8" ref="B19:E31" totalsRowShown="0" dataDxfId="165">
  <autoFilter ref="B19:E31" xr:uid="{00000000-0009-0000-0100-000007000000}"/>
  <tableColumns count="4">
    <tableColumn id="1" xr3:uid="{00000000-0010-0000-0000-000001000000}" name="Mês" dataDxfId="164">
      <calculatedColumnFormula>TabelaDespesasJaneiro[[#This Row],[ITEM]]</calculatedColumnFormula>
    </tableColumn>
    <tableColumn id="2" xr3:uid="{00000000-0010-0000-0000-000002000000}" name="Rendas" dataDxfId="163"/>
    <tableColumn id="3" xr3:uid="{00000000-0010-0000-0000-000003000000}" name="Despesas" dataDxfId="162">
      <calculatedColumnFormula>TabelaDespesasJaneiro[[#This Row],[VALOR]]</calculatedColumnFormula>
    </tableColumn>
    <tableColumn id="4" xr3:uid="{00000000-0010-0000-0000-000004000000}" name="Economias" dataDxfId="161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9000000}" name="TabelaEconomiasMarço" displayName="TabelaEconomiasMarço" ref="I17:J40" totalsRowShown="0" headerRowDxfId="131" dataDxfId="130">
  <autoFilter ref="I17:J40" xr:uid="{00000000-0009-0000-0100-00002A000000}"/>
  <tableColumns count="2">
    <tableColumn id="1" xr3:uid="{00000000-0010-0000-0900-000001000000}" name="DATA" dataDxfId="129"/>
    <tableColumn id="2" xr3:uid="{00000000-0010-0000-0900-000002000000}" name="VALOR" dataDxfId="128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A000000}" name="TabelaRendaMensalAbril" displayName="TabelaRendaMensalAbril" ref="B17:C40" totalsRowShown="0" dataDxfId="127">
  <autoFilter ref="B17:C40" xr:uid="{00000000-0009-0000-0100-000025000000}"/>
  <tableColumns count="2">
    <tableColumn id="1" xr3:uid="{00000000-0010-0000-0A00-000001000000}" name="ITEM" dataDxfId="126">
      <calculatedColumnFormula>TabelaRendaMarço[[#This Row],[ITEM]]</calculatedColumnFormula>
    </tableColumn>
    <tableColumn id="2" xr3:uid="{00000000-0010-0000-0A00-000002000000}" name="VALOR" dataDxfId="125">
      <calculatedColumnFormula>TabelaRendaMarço[[#This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B000000}" name="TabelaDespesasAbril" displayName="TabelaDespesasAbril" ref="E17:G49" totalsRowShown="0" dataDxfId="124">
  <autoFilter ref="E17:G49" xr:uid="{00000000-0009-0000-0100-000026000000}"/>
  <tableColumns count="3">
    <tableColumn id="1" xr3:uid="{00000000-0010-0000-0B00-000001000000}" name="ITEM" dataDxfId="123">
      <calculatedColumnFormula>TabelaDespesasMarço[[#This Row],[ITEM]]</calculatedColumnFormula>
    </tableColumn>
    <tableColumn id="2" xr3:uid="{00000000-0010-0000-0B00-000002000000}" name="DATA DE PAGAMENTO" dataDxfId="122"/>
    <tableColumn id="3" xr3:uid="{00000000-0010-0000-0B00-000003000000}" name="VALOR" dataDxfId="121">
      <calculatedColumnFormula>TabelaDespesasMarço[[#This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C000000}" name="TabelaEconomiasAbril" displayName="TabelaEconomiasAbril" ref="I17:J40" totalsRowShown="0" headerRowDxfId="120" dataDxfId="119">
  <autoFilter ref="I17:J40" xr:uid="{00000000-0009-0000-0100-000027000000}"/>
  <tableColumns count="2">
    <tableColumn id="1" xr3:uid="{00000000-0010-0000-0C00-000001000000}" name="DATA" dataDxfId="118"/>
    <tableColumn id="2" xr3:uid="{00000000-0010-0000-0C00-000002000000}" name="VALOR" dataDxfId="117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D000000}" name="TabelaRendaMaio" displayName="TabelaRendaMaio" ref="B17:C40" totalsRowShown="0" dataDxfId="116">
  <autoFilter ref="B17:C40" xr:uid="{00000000-0009-0000-0100-000022000000}"/>
  <tableColumns count="2">
    <tableColumn id="1" xr3:uid="{00000000-0010-0000-0D00-000001000000}" name="ITEM" dataDxfId="115">
      <calculatedColumnFormula>TabelaRendaMensalAbril[[#This Row],[ITEM]]</calculatedColumnFormula>
    </tableColumn>
    <tableColumn id="2" xr3:uid="{00000000-0010-0000-0D00-000002000000}" name="VALOR" dataDxfId="114">
      <calculatedColumnFormula>TabelaRendaMensalAbril[[#This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DespesasMaio" displayName="TabelaDespesasMaio" ref="E17:G48" totalsRowShown="0" dataDxfId="113">
  <autoFilter ref="E17:G48" xr:uid="{00000000-0009-0000-0100-000023000000}"/>
  <tableColumns count="3">
    <tableColumn id="1" xr3:uid="{00000000-0010-0000-0E00-000001000000}" name="ITEM" dataDxfId="112">
      <calculatedColumnFormula>TabelaDespesasAbril[[#This Row],[ITEM]]</calculatedColumnFormula>
    </tableColumn>
    <tableColumn id="2" xr3:uid="{00000000-0010-0000-0E00-000002000000}" name="DATA DE PAGAMENTO" dataDxfId="111"/>
    <tableColumn id="3" xr3:uid="{00000000-0010-0000-0E00-000003000000}" name="VALOR" dataDxfId="110">
      <calculatedColumnFormula>TabelaDespesasAbril[[#This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F000000}" name="TabelaEconomiasMaio" displayName="TabelaEconomiasMaio" ref="I17:J40" totalsRowShown="0" headerRowDxfId="109" dataDxfId="108">
  <autoFilter ref="I17:J40" xr:uid="{00000000-0009-0000-0100-000024000000}"/>
  <tableColumns count="2">
    <tableColumn id="1" xr3:uid="{00000000-0010-0000-0F00-000001000000}" name="DATA" dataDxfId="107"/>
    <tableColumn id="2" xr3:uid="{00000000-0010-0000-0F00-000002000000}" name="VALOR" dataDxfId="106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0000000}" name="TabelaRendaJunho" displayName="TabelaRendaJunho" ref="B17:C40" totalsRowShown="0" dataDxfId="105">
  <autoFilter ref="B17:C40" xr:uid="{00000000-0009-0000-0100-00001F000000}"/>
  <tableColumns count="2">
    <tableColumn id="1" xr3:uid="{00000000-0010-0000-1000-000001000000}" name="ITEM" dataDxfId="104">
      <calculatedColumnFormula>TabelaRendaMaio[[#This Row],[ITEM]]</calculatedColumnFormula>
    </tableColumn>
    <tableColumn id="2" xr3:uid="{00000000-0010-0000-1000-000002000000}" name="VALOR" dataDxfId="103">
      <calculatedColumnFormula>TabelaRendaMaio[[#This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1000000}" name="TabelaDespesasJunho" displayName="TabelaDespesasJunho" ref="E17:G48" totalsRowShown="0" dataDxfId="102">
  <autoFilter ref="E17:G48" xr:uid="{00000000-0009-0000-0100-000020000000}"/>
  <tableColumns count="3">
    <tableColumn id="1" xr3:uid="{00000000-0010-0000-1100-000001000000}" name="ITEM" dataDxfId="101">
      <calculatedColumnFormula>TabelaDespesasMaio[[#This Row],[ITEM]]</calculatedColumnFormula>
    </tableColumn>
    <tableColumn id="2" xr3:uid="{00000000-0010-0000-1100-000002000000}" name="DATA DE PAGAMENTO" dataDxfId="100"/>
    <tableColumn id="3" xr3:uid="{00000000-0010-0000-1100-000003000000}" name="VALOR" dataDxfId="99">
      <calculatedColumnFormula>TabelaDespesasMaio[[#This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2000000}" name="TabelaEconomiasJunho" displayName="TabelaEconomiasJunho" ref="I17:J40" totalsRowShown="0" headerRowDxfId="98" dataDxfId="97">
  <autoFilter ref="I17:J40" xr:uid="{00000000-0009-0000-0100-000021000000}"/>
  <tableColumns count="2">
    <tableColumn id="1" xr3:uid="{00000000-0010-0000-1200-000001000000}" name="DATA" dataDxfId="96"/>
    <tableColumn id="2" xr3:uid="{00000000-0010-0000-1200-000002000000}" name="VALOR" dataDxfId="95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elaRendaJaneiro" displayName="TabelaRendaJaneiro" ref="B17:C40" totalsRowShown="0" dataDxfId="160">
  <autoFilter ref="B17:C40" xr:uid="{00000000-0009-0000-0100-00000A000000}"/>
  <tableColumns count="2">
    <tableColumn id="1" xr3:uid="{00000000-0010-0000-0100-000001000000}" name="ITEM" dataDxfId="159"/>
    <tableColumn id="2" xr3:uid="{00000000-0010-0000-0100-000002000000}" name="VALOR" dataDxfId="158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3000000}" name="TabelaRendaJulho" displayName="TabelaRendaJulho" ref="B17:C40" totalsRowShown="0" dataDxfId="94">
  <autoFilter ref="B17:C40" xr:uid="{00000000-0009-0000-0100-00001C000000}"/>
  <tableColumns count="2">
    <tableColumn id="1" xr3:uid="{00000000-0010-0000-1300-000001000000}" name="ITEM" dataDxfId="93">
      <calculatedColumnFormula>TabelaRendaJunho[[#This Row],[ITEM]]</calculatedColumnFormula>
    </tableColumn>
    <tableColumn id="2" xr3:uid="{00000000-0010-0000-1300-000002000000}" name="VALOR" dataDxfId="92">
      <calculatedColumnFormula>TabelaRendaJunho[[#This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4000000}" name="TabelaDespesasJulho" displayName="TabelaDespesasJulho" ref="E17:G46" totalsRowShown="0" dataDxfId="91">
  <autoFilter ref="E17:G46" xr:uid="{00000000-0009-0000-0100-00001D000000}"/>
  <tableColumns count="3">
    <tableColumn id="1" xr3:uid="{00000000-0010-0000-1400-000001000000}" name="ITEM" dataDxfId="90">
      <calculatedColumnFormula>TabelaDespesasJunho[[#This Row],[ITEM]]</calculatedColumnFormula>
    </tableColumn>
    <tableColumn id="2" xr3:uid="{00000000-0010-0000-1400-000002000000}" name="DATA DE PAGAMENTO" dataDxfId="89"/>
    <tableColumn id="3" xr3:uid="{00000000-0010-0000-1400-000003000000}" name="VALOR" dataDxfId="88">
      <calculatedColumnFormula>TabelaDespesasJunho[[#This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5000000}" name="TabelaEconomiasJulho" displayName="TabelaEconomiasJulho" ref="I17:J40" totalsRowShown="0" headerRowDxfId="87" dataDxfId="86">
  <autoFilter ref="I17:J40" xr:uid="{00000000-0009-0000-0100-00001E000000}"/>
  <tableColumns count="2">
    <tableColumn id="1" xr3:uid="{00000000-0010-0000-1500-000001000000}" name="DATA" dataDxfId="85"/>
    <tableColumn id="2" xr3:uid="{00000000-0010-0000-1500-000002000000}" name="VALOR" dataDxfId="84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elaRendaAgosto" displayName="TabelaRendaAgosto" ref="B17:C40" totalsRowShown="0" dataDxfId="83">
  <autoFilter ref="B17:C40" xr:uid="{00000000-0009-0000-0100-000019000000}"/>
  <tableColumns count="2">
    <tableColumn id="1" xr3:uid="{00000000-0010-0000-1600-000001000000}" name="ITEM" dataDxfId="82">
      <calculatedColumnFormula>TabelaRendaJulho[[#This Row],[ITEM]]</calculatedColumnFormula>
    </tableColumn>
    <tableColumn id="2" xr3:uid="{00000000-0010-0000-1600-000002000000}" name="VALOR" dataDxfId="81">
      <calculatedColumnFormula>TabelaRendaJulho[[#This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elaDespesasAgosto" displayName="TabelaDespesasAgosto" ref="E17:G46" totalsRowShown="0" dataDxfId="80">
  <autoFilter ref="E17:G46" xr:uid="{00000000-0009-0000-0100-00001A000000}"/>
  <tableColumns count="3">
    <tableColumn id="1" xr3:uid="{00000000-0010-0000-1700-000001000000}" name="ITEM" dataDxfId="79">
      <calculatedColumnFormula>TabelaDespesasJulho[[#This Row],[ITEM]]</calculatedColumnFormula>
    </tableColumn>
    <tableColumn id="2" xr3:uid="{00000000-0010-0000-1700-000002000000}" name="DATA DE PAGAMENTO" dataDxfId="78"/>
    <tableColumn id="3" xr3:uid="{00000000-0010-0000-1700-000003000000}" name="VALOR" dataDxfId="77">
      <calculatedColumnFormula>TabelaDespesasJulho[[#This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elaEconomiasAgosto" displayName="TabelaEconomiasAgosto" ref="I17:J40" totalsRowShown="0" headerRowDxfId="76" dataDxfId="75">
  <autoFilter ref="I17:J40" xr:uid="{00000000-0009-0000-0100-00001B000000}"/>
  <tableColumns count="2">
    <tableColumn id="1" xr3:uid="{00000000-0010-0000-1800-000001000000}" name="DATA" dataDxfId="74"/>
    <tableColumn id="2" xr3:uid="{00000000-0010-0000-1800-000002000000}" name="VALOR" dataDxfId="73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9000000}" name="TabelaRendaSetembro" displayName="TabelaRendaSetembro" ref="B17:C40" totalsRowShown="0" dataDxfId="72">
  <autoFilter ref="B17:C40" xr:uid="{00000000-0009-0000-0100-000016000000}"/>
  <tableColumns count="2">
    <tableColumn id="1" xr3:uid="{00000000-0010-0000-1900-000001000000}" name="ITEM" dataDxfId="71">
      <calculatedColumnFormula>TabelaRendaAgosto[[#This Row],[ITEM]]</calculatedColumnFormula>
    </tableColumn>
    <tableColumn id="2" xr3:uid="{00000000-0010-0000-1900-000002000000}" name="VALOR" dataDxfId="70">
      <calculatedColumnFormula>TabelaRendaAgosto[[#This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A000000}" name="TabelaDespesasSetembro" displayName="TabelaDespesasSetembro" ref="E17:G46" totalsRowShown="0" dataDxfId="69">
  <autoFilter ref="E17:G46" xr:uid="{00000000-0009-0000-0100-000017000000}"/>
  <tableColumns count="3">
    <tableColumn id="1" xr3:uid="{00000000-0010-0000-1A00-000001000000}" name="ITEM" dataDxfId="68">
      <calculatedColumnFormula>TabelaDespesasAgosto[[#This Row],[ITEM]]</calculatedColumnFormula>
    </tableColumn>
    <tableColumn id="2" xr3:uid="{00000000-0010-0000-1A00-000002000000}" name="DATA DE PAGAMENTO" dataDxfId="67"/>
    <tableColumn id="3" xr3:uid="{00000000-0010-0000-1A00-000003000000}" name="VALOR" dataDxfId="66">
      <calculatedColumnFormula>TabelaDespesasAgosto[[#This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B000000}" name="TabelaEconomiasSetembro" displayName="TabelaEconomiasSetembro" ref="I17:J40" totalsRowShown="0" headerRowDxfId="65" dataDxfId="64">
  <autoFilter ref="I17:J40" xr:uid="{00000000-0009-0000-0100-000018000000}"/>
  <tableColumns count="2">
    <tableColumn id="1" xr3:uid="{00000000-0010-0000-1B00-000001000000}" name="DATA" dataDxfId="63"/>
    <tableColumn id="2" xr3:uid="{00000000-0010-0000-1B00-000002000000}" name="VALOR" dataDxfId="62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C000000}" name="TabelaRendaOutubro" displayName="TabelaRendaOutubro" ref="B17:C40" totalsRowShown="0" dataDxfId="61">
  <autoFilter ref="B17:C40" xr:uid="{00000000-0009-0000-0100-00000D000000}"/>
  <tableColumns count="2">
    <tableColumn id="1" xr3:uid="{00000000-0010-0000-1C00-000001000000}" name="ITEM" dataDxfId="60">
      <calculatedColumnFormula>TabelaRendaSetembro[[#This Row],[ITEM]]</calculatedColumnFormula>
    </tableColumn>
    <tableColumn id="2" xr3:uid="{00000000-0010-0000-1C00-000002000000}" name="VALOR" dataDxfId="59">
      <calculatedColumnFormula>TabelaRendaSetembro[[#This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elaDespesasJaneiro" displayName="TabelaDespesasJaneiro" ref="E17:G53" totalsRowShown="0" dataDxfId="157">
  <autoFilter ref="E17:G53" xr:uid="{00000000-0009-0000-0100-00000B000000}"/>
  <sortState xmlns:xlrd2="http://schemas.microsoft.com/office/spreadsheetml/2017/richdata2" ref="E18:G30">
    <sortCondition ref="E17:E30"/>
  </sortState>
  <tableColumns count="3">
    <tableColumn id="1" xr3:uid="{00000000-0010-0000-0200-000001000000}" name="ITEM" dataDxfId="156"/>
    <tableColumn id="2" xr3:uid="{00000000-0010-0000-0200-000002000000}" name="DATA DE PAGAMENTO" dataDxfId="155"/>
    <tableColumn id="3" xr3:uid="{00000000-0010-0000-0200-000003000000}" name="VALOR" dataDxfId="154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D000000}" name="TabelaDespesasOutubro" displayName="TabelaDespesasOutubro" ref="E17:G46" totalsRowShown="0" dataDxfId="58">
  <autoFilter ref="E17:G46" xr:uid="{00000000-0009-0000-0100-00000E000000}"/>
  <tableColumns count="3">
    <tableColumn id="1" xr3:uid="{00000000-0010-0000-1D00-000001000000}" name="ITEM" dataDxfId="57">
      <calculatedColumnFormula>TabelaDespesasSetembro[[#This Row],[ITEM]]</calculatedColumnFormula>
    </tableColumn>
    <tableColumn id="2" xr3:uid="{00000000-0010-0000-1D00-000002000000}" name="DATA DE PAGAMENTO" dataDxfId="56"/>
    <tableColumn id="3" xr3:uid="{00000000-0010-0000-1D00-000003000000}" name="VALOR" dataDxfId="55">
      <calculatedColumnFormula>TabelaDespesasSetembro[[#This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E000000}" name="TabelaEconomiasOutubro" displayName="TabelaEconomiasOutubro" ref="I17:J40" totalsRowShown="0" headerRowDxfId="54" dataDxfId="53">
  <autoFilter ref="I17:J40" xr:uid="{00000000-0009-0000-0100-00000F000000}"/>
  <tableColumns count="2">
    <tableColumn id="1" xr3:uid="{00000000-0010-0000-1E00-000001000000}" name="DATA" dataDxfId="52"/>
    <tableColumn id="2" xr3:uid="{00000000-0010-0000-1E00-000002000000}" name="VALOR" dataDxfId="51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F000000}" name="TabelaRendaNovembro" displayName="TabelaRendaNovembro" ref="B17:C40" totalsRowShown="0" dataDxfId="50">
  <autoFilter ref="B17:C40" xr:uid="{00000000-0009-0000-0100-000010000000}"/>
  <tableColumns count="2">
    <tableColumn id="1" xr3:uid="{00000000-0010-0000-1F00-000001000000}" name="ITEM" dataDxfId="49">
      <calculatedColumnFormula>TabelaRendaOutubro[[#This Row],[ITEM]]</calculatedColumnFormula>
    </tableColumn>
    <tableColumn id="2" xr3:uid="{00000000-0010-0000-1F00-000002000000}" name="VALOR" dataDxfId="48">
      <calculatedColumnFormula>TabelaRendaOutubro[[#This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0000000}" name="TabelaDespesasNovembro" displayName="TabelaDespesasNovembro" ref="E17:G46" totalsRowShown="0" dataDxfId="47">
  <autoFilter ref="E17:G46" xr:uid="{00000000-0009-0000-0100-000011000000}"/>
  <tableColumns count="3">
    <tableColumn id="1" xr3:uid="{00000000-0010-0000-2000-000001000000}" name="ITEM" dataDxfId="46">
      <calculatedColumnFormula>TabelaDespesasOutubro[[#This Row],[ITEM]]</calculatedColumnFormula>
    </tableColumn>
    <tableColumn id="2" xr3:uid="{00000000-0010-0000-2000-000002000000}" name="DATA DE PAGAMENTO" dataDxfId="45"/>
    <tableColumn id="3" xr3:uid="{00000000-0010-0000-2000-000003000000}" name="VALOR" dataDxfId="44">
      <calculatedColumnFormula>TabelaDespesasOutubro[[#This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21000000}" name="TabelaEconomiasNovembro" displayName="TabelaEconomiasNovembro" ref="I17:J40" totalsRowShown="0" headerRowDxfId="43" dataDxfId="42">
  <autoFilter ref="I17:J40" xr:uid="{00000000-0009-0000-0100-000012000000}"/>
  <tableColumns count="2">
    <tableColumn id="1" xr3:uid="{00000000-0010-0000-2100-000001000000}" name="DATA" dataDxfId="41"/>
    <tableColumn id="2" xr3:uid="{00000000-0010-0000-2100-000002000000}" name="VALOR" dataDxfId="40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22000000}" name="TabelaRendaDezembro" displayName="TabelaRendaDezembro" ref="B17:C40" totalsRowShown="0" dataDxfId="39">
  <autoFilter ref="B17:C40" xr:uid="{00000000-0009-0000-0100-000013000000}"/>
  <tableColumns count="2">
    <tableColumn id="1" xr3:uid="{00000000-0010-0000-2200-000001000000}" name="ITEM" dataDxfId="38">
      <calculatedColumnFormula>TabelaRendaNovembro[[#This Row],[ITEM]]</calculatedColumnFormula>
    </tableColumn>
    <tableColumn id="2" xr3:uid="{00000000-0010-0000-2200-000002000000}" name="VALOR" dataDxfId="37">
      <calculatedColumnFormula>TabelaRendaNovembro[[#This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3000000}" name="TabelaDespesasDezembro" displayName="TabelaDespesasDezembro" ref="E17:G46" totalsRowShown="0" dataDxfId="36">
  <autoFilter ref="E17:G46" xr:uid="{00000000-0009-0000-0100-000014000000}"/>
  <tableColumns count="3">
    <tableColumn id="1" xr3:uid="{00000000-0010-0000-2300-000001000000}" name="ITEM" dataDxfId="35">
      <calculatedColumnFormula>TabelaDespesasNovembro[[#This Row],[ITEM]]</calculatedColumnFormula>
    </tableColumn>
    <tableColumn id="2" xr3:uid="{00000000-0010-0000-2300-000002000000}" name="DATA DE PAGAMENTO" dataDxfId="34"/>
    <tableColumn id="3" xr3:uid="{00000000-0010-0000-2300-000003000000}" name="VALOR" dataDxfId="33">
      <calculatedColumnFormula>TabelaDespesasNovembro[[#This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4000000}" name="TabelaEconomiasDezembro" displayName="TabelaEconomiasDezembro" ref="I17:J40" totalsRowShown="0" headerRowDxfId="32" dataDxfId="31">
  <autoFilter ref="I17:J40" xr:uid="{00000000-0009-0000-0100-000015000000}"/>
  <tableColumns count="2">
    <tableColumn id="1" xr3:uid="{00000000-0010-0000-2400-000001000000}" name="DATA" dataDxfId="30"/>
    <tableColumn id="2" xr3:uid="{00000000-0010-0000-2400-000002000000}" name="VALOR" dataDxfId="29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elaEconomiasJaneiro" displayName="TabelaEconomiasJaneiro" ref="I17:J40" totalsRowShown="0" headerRowDxfId="153" dataDxfId="152">
  <autoFilter ref="I17:J40" xr:uid="{00000000-0009-0000-0100-00000C000000}"/>
  <tableColumns count="2">
    <tableColumn id="1" xr3:uid="{00000000-0010-0000-0300-000001000000}" name="DATA" dataDxfId="151"/>
    <tableColumn id="2" xr3:uid="{00000000-0010-0000-0300-000002000000}" name="VALOR" dataDxfId="150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4000000}" name="TabelaRendaFevereiro" displayName="TabelaRendaFevereiro" ref="B17:C40" totalsRowShown="0" dataDxfId="149">
  <autoFilter ref="B17:C40" xr:uid="{00000000-0009-0000-0100-00002B000000}"/>
  <sortState xmlns:xlrd2="http://schemas.microsoft.com/office/spreadsheetml/2017/richdata2" ref="B18:C20">
    <sortCondition ref="C17:C20"/>
  </sortState>
  <tableColumns count="2">
    <tableColumn id="1" xr3:uid="{00000000-0010-0000-0400-000001000000}" name="ITEM" dataDxfId="148">
      <calculatedColumnFormula>TabelaRendaJaneiro[[#This Row],[ITEM]]</calculatedColumnFormula>
    </tableColumn>
    <tableColumn id="2" xr3:uid="{00000000-0010-0000-0400-000002000000}" name="VALOR" dataDxfId="147">
      <calculatedColumnFormula>TabelaRendaJaneiro[[#This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5000000}" name="TabelaDespesasFevereiro" displayName="TabelaDespesasFevereiro" ref="E17:G56" totalsRowShown="0" dataDxfId="146">
  <autoFilter ref="E17:G56" xr:uid="{00000000-0009-0000-0100-00002C000000}"/>
  <tableColumns count="3">
    <tableColumn id="1" xr3:uid="{00000000-0010-0000-0500-000001000000}" name="ITEM" dataDxfId="145">
      <calculatedColumnFormula>TabelaDespesasJaneiro[[#This Row],[ITEM]]</calculatedColumnFormula>
    </tableColumn>
    <tableColumn id="2" xr3:uid="{00000000-0010-0000-0500-000002000000}" name="DATA DE PAGAMENTO" dataDxfId="144"/>
    <tableColumn id="3" xr3:uid="{00000000-0010-0000-0500-000003000000}" name="VALOR" dataDxfId="143">
      <calculatedColumnFormula>TabelaDespesasJaneiro[[#This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06000000}" name="TabelaEconomiasFevereiro" displayName="TabelaEconomiasFevereiro" ref="I17:J40" totalsRowShown="0" headerRowDxfId="142" dataDxfId="141">
  <autoFilter ref="I17:J40" xr:uid="{00000000-0009-0000-0100-00002D000000}"/>
  <tableColumns count="2">
    <tableColumn id="1" xr3:uid="{00000000-0010-0000-0600-000001000000}" name="DATA" dataDxfId="140"/>
    <tableColumn id="2" xr3:uid="{00000000-0010-0000-0600-000002000000}" name="VALOR" dataDxfId="139"/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Economias" altTextSummary="Insira a economia mensal e a data da economia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7000000}" name="TabelaRendaMarço" displayName="TabelaRendaMarço" ref="B17:C40" totalsRowShown="0" dataDxfId="138">
  <autoFilter ref="B17:C40" xr:uid="{00000000-0009-0000-0100-000028000000}"/>
  <tableColumns count="2">
    <tableColumn id="1" xr3:uid="{00000000-0010-0000-0700-000001000000}" name="ITEM" dataDxfId="137">
      <calculatedColumnFormula>TabelaRendaFevereiro[[#This Row],[ITEM]]</calculatedColumnFormula>
    </tableColumn>
    <tableColumn id="2" xr3:uid="{00000000-0010-0000-0700-000002000000}" name="VALOR" dataDxfId="136">
      <calculatedColumnFormula>TabelaRendaFevereiro[[#This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Inserir fontes de renda mensal e os valores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8000000}" name="TabelaDespesasMarço" displayName="TabelaDespesasMarço" ref="E17:G50" totalsRowShown="0" dataDxfId="135">
  <autoFilter ref="E17:G50" xr:uid="{00000000-0009-0000-0100-000029000000}"/>
  <tableColumns count="3">
    <tableColumn id="1" xr3:uid="{00000000-0010-0000-0800-000001000000}" name="ITEM" dataDxfId="134">
      <calculatedColumnFormula>TabelaDespesasFevereiro[[#This Row],[ITEM]]</calculatedColumnFormula>
    </tableColumn>
    <tableColumn id="2" xr3:uid="{00000000-0010-0000-0800-000002000000}" name="DATA DE PAGAMENTO" dataDxfId="133"/>
    <tableColumn id="3" xr3:uid="{00000000-0010-0000-0800-000003000000}" name="VALOR" dataDxfId="132">
      <calculatedColumnFormula>TabelaDespesasFevereiro[[#This Row],[VALOR]]</calculatedColumnFormula>
    </tableColumn>
  </tableColumns>
  <tableStyleInfo name="Tabela de orçamento pessoal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Inserir itens de despesas mensais, a data de conclusão e as quantidades por mês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 /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Relationship Id="rId5" Type="http://schemas.openxmlformats.org/officeDocument/2006/relationships/table" Target="../tables/table25.xml" /><Relationship Id="rId4" Type="http://schemas.openxmlformats.org/officeDocument/2006/relationships/table" Target="../tables/table24.xml" 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 /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0.bin" /><Relationship Id="rId5" Type="http://schemas.openxmlformats.org/officeDocument/2006/relationships/table" Target="../tables/table28.xml" /><Relationship Id="rId4" Type="http://schemas.openxmlformats.org/officeDocument/2006/relationships/table" Target="../tables/table27.xml" 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 /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1.bin" /><Relationship Id="rId5" Type="http://schemas.openxmlformats.org/officeDocument/2006/relationships/table" Target="../tables/table31.xml" /><Relationship Id="rId4" Type="http://schemas.openxmlformats.org/officeDocument/2006/relationships/table" Target="../tables/table30.xml" 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 /><Relationship Id="rId2" Type="http://schemas.openxmlformats.org/officeDocument/2006/relationships/drawing" Target="../drawings/drawing12.xml" /><Relationship Id="rId1" Type="http://schemas.openxmlformats.org/officeDocument/2006/relationships/printerSettings" Target="../printerSettings/printerSettings12.bin" /><Relationship Id="rId5" Type="http://schemas.openxmlformats.org/officeDocument/2006/relationships/table" Target="../tables/table34.xml" /><Relationship Id="rId4" Type="http://schemas.openxmlformats.org/officeDocument/2006/relationships/table" Target="../tables/table33.xml" 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 /><Relationship Id="rId2" Type="http://schemas.openxmlformats.org/officeDocument/2006/relationships/drawing" Target="../drawings/drawing13.xml" /><Relationship Id="rId1" Type="http://schemas.openxmlformats.org/officeDocument/2006/relationships/printerSettings" Target="../printerSettings/printerSettings13.bin" /><Relationship Id="rId5" Type="http://schemas.openxmlformats.org/officeDocument/2006/relationships/table" Target="../tables/table37.xml" /><Relationship Id="rId4" Type="http://schemas.openxmlformats.org/officeDocument/2006/relationships/table" Target="../tables/table36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Relationship Id="rId5" Type="http://schemas.openxmlformats.org/officeDocument/2006/relationships/table" Target="../tables/table4.xml" /><Relationship Id="rId4" Type="http://schemas.openxmlformats.org/officeDocument/2006/relationships/table" Target="../tables/table3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Relationship Id="rId5" Type="http://schemas.openxmlformats.org/officeDocument/2006/relationships/table" Target="../tables/table7.xml" /><Relationship Id="rId4" Type="http://schemas.openxmlformats.org/officeDocument/2006/relationships/table" Target="../tables/table6.xml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 /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Relationship Id="rId5" Type="http://schemas.openxmlformats.org/officeDocument/2006/relationships/table" Target="../tables/table10.xml" /><Relationship Id="rId4" Type="http://schemas.openxmlformats.org/officeDocument/2006/relationships/table" Target="../tables/table9.xm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 /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Relationship Id="rId5" Type="http://schemas.openxmlformats.org/officeDocument/2006/relationships/table" Target="../tables/table13.xml" /><Relationship Id="rId4" Type="http://schemas.openxmlformats.org/officeDocument/2006/relationships/table" Target="../tables/table12.xml" 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 /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Relationship Id="rId5" Type="http://schemas.openxmlformats.org/officeDocument/2006/relationships/table" Target="../tables/table16.xml" /><Relationship Id="rId4" Type="http://schemas.openxmlformats.org/officeDocument/2006/relationships/table" Target="../tables/table15.xml" 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 /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Relationship Id="rId5" Type="http://schemas.openxmlformats.org/officeDocument/2006/relationships/table" Target="../tables/table19.xml" /><Relationship Id="rId4" Type="http://schemas.openxmlformats.org/officeDocument/2006/relationships/table" Target="../tables/table18.xml" 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 /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Relationship Id="rId5" Type="http://schemas.openxmlformats.org/officeDocument/2006/relationships/table" Target="../tables/table22.xml" /><Relationship Id="rId4" Type="http://schemas.openxmlformats.org/officeDocument/2006/relationships/table" Target="../tables/table2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249977111117893"/>
    <pageSetUpPr fitToPage="1"/>
  </sheetPr>
  <dimension ref="A1:L1048576"/>
  <sheetViews>
    <sheetView showGridLines="0" tabSelected="1" zoomScale="91" zoomScaleNormal="100" workbookViewId="0">
      <selection activeCell="C20" sqref="C20:E31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4.67578125" style="11" customWidth="1"/>
    <col min="4" max="5" width="14.67578125" style="6" customWidth="1"/>
    <col min="6" max="6" width="31.49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2" s="14" customFormat="1" ht="5.25" customHeight="1" x14ac:dyDescent="0.15"/>
    <row r="2" spans="1:12" s="9" customFormat="1" ht="40.5" customHeight="1" x14ac:dyDescent="0.15">
      <c r="B2" s="9" t="s">
        <v>41</v>
      </c>
      <c r="K2" s="9" t="s">
        <v>26</v>
      </c>
    </row>
    <row r="3" spans="1:12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2" s="3" customFormat="1" ht="18.75" customHeight="1" x14ac:dyDescent="0.15">
      <c r="A4" s="15"/>
      <c r="F4" s="19" t="s">
        <v>59</v>
      </c>
    </row>
    <row r="5" spans="1:12" s="3" customFormat="1" ht="3.75" customHeight="1" x14ac:dyDescent="0.15">
      <c r="F5" s="6"/>
    </row>
    <row r="6" spans="1:12" s="3" customFormat="1" ht="46.5" customHeight="1" x14ac:dyDescent="0.15">
      <c r="F6" s="18">
        <f>TRA</f>
        <v>1200</v>
      </c>
      <c r="I6" s="1"/>
      <c r="J6" s="2"/>
    </row>
    <row r="7" spans="1:12" s="3" customFormat="1" ht="18.75" customHeight="1" x14ac:dyDescent="0.15">
      <c r="F7" s="19" t="s">
        <v>60</v>
      </c>
      <c r="I7" s="1"/>
      <c r="J7" s="2"/>
    </row>
    <row r="8" spans="1:12" s="3" customFormat="1" ht="3.75" customHeight="1" x14ac:dyDescent="0.15">
      <c r="F8" s="6"/>
      <c r="I8" s="1"/>
      <c r="J8" s="2"/>
    </row>
    <row r="9" spans="1:12" s="3" customFormat="1" ht="46.5" customHeight="1" x14ac:dyDescent="0.15">
      <c r="F9" s="18">
        <f>TDA</f>
        <v>480</v>
      </c>
    </row>
    <row r="10" spans="1:12" s="3" customFormat="1" ht="18.75" customHeight="1" x14ac:dyDescent="0.15">
      <c r="A10" s="4"/>
      <c r="F10" s="19" t="s">
        <v>61</v>
      </c>
    </row>
    <row r="11" spans="1:12" s="3" customFormat="1" ht="3.75" customHeight="1" x14ac:dyDescent="0.15">
      <c r="A11" s="4"/>
      <c r="F11" s="6"/>
    </row>
    <row r="12" spans="1:12" s="3" customFormat="1" ht="46.5" customHeight="1" x14ac:dyDescent="0.15">
      <c r="A12" s="4"/>
      <c r="F12" s="18">
        <f>TEA</f>
        <v>0</v>
      </c>
    </row>
    <row r="13" spans="1:12" s="3" customFormat="1" ht="18.75" customHeight="1" x14ac:dyDescent="0.15">
      <c r="A13" s="4"/>
      <c r="F13" s="19" t="s">
        <v>62</v>
      </c>
    </row>
    <row r="14" spans="1:12" s="3" customFormat="1" ht="3.75" customHeight="1" x14ac:dyDescent="0.15">
      <c r="A14" s="4"/>
      <c r="F14" s="6"/>
    </row>
    <row r="15" spans="1:12" s="3" customFormat="1" ht="46.5" customHeight="1" x14ac:dyDescent="0.15">
      <c r="A15" s="4"/>
      <c r="F15" s="18">
        <f>TOTRendasANO-TOTDespesasANO-TOTEconomiasANO</f>
        <v>720</v>
      </c>
    </row>
    <row r="16" spans="1:12" s="3" customFormat="1" ht="31.5" customHeight="1" x14ac:dyDescent="0.2">
      <c r="B16" s="8"/>
      <c r="C16" s="8"/>
      <c r="D16"/>
      <c r="E16" s="6"/>
      <c r="F16" s="7"/>
      <c r="G16" s="11"/>
      <c r="H16" s="6"/>
      <c r="I16" s="7"/>
      <c r="J16" s="11"/>
      <c r="K16" s="6"/>
      <c r="L16" s="6"/>
    </row>
    <row r="17" spans="1:12" s="3" customFormat="1" ht="18.75" customHeight="1" x14ac:dyDescent="0.15">
      <c r="C17" s="10"/>
      <c r="E17" s="6"/>
      <c r="F17" s="7"/>
      <c r="G17" s="11"/>
      <c r="H17" s="6"/>
      <c r="I17" s="7"/>
      <c r="J17" s="11"/>
      <c r="K17" s="6"/>
      <c r="L17" s="6"/>
    </row>
    <row r="18" spans="1:12" ht="27.95" customHeight="1" x14ac:dyDescent="0.2">
      <c r="A18" s="3"/>
      <c r="B18" s="8" t="s">
        <v>42</v>
      </c>
      <c r="C18" s="8"/>
      <c r="D18" s="8"/>
      <c r="F18" s="17"/>
    </row>
    <row r="19" spans="1:12" ht="27.95" customHeight="1" x14ac:dyDescent="0.15">
      <c r="A19" s="3"/>
      <c r="B19" s="12" t="s">
        <v>55</v>
      </c>
      <c r="C19" s="13" t="s">
        <v>56</v>
      </c>
      <c r="D19" s="12" t="s">
        <v>57</v>
      </c>
      <c r="E19" s="12" t="s">
        <v>58</v>
      </c>
      <c r="F19" s="11"/>
    </row>
    <row r="20" spans="1:12" ht="27.95" customHeight="1" x14ac:dyDescent="0.15">
      <c r="A20" s="3"/>
      <c r="B20" s="3" t="s">
        <v>43</v>
      </c>
      <c r="C20" s="30">
        <f>TOTRendasJAN</f>
        <v>100</v>
      </c>
      <c r="D20" s="30">
        <f>TOTDespesasJAN</f>
        <v>40</v>
      </c>
      <c r="E20" s="30">
        <f>TOTEconomiasJAN</f>
        <v>0</v>
      </c>
      <c r="F20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1" spans="1:12" ht="27.95" customHeight="1" x14ac:dyDescent="0.15">
      <c r="A21" s="3"/>
      <c r="B21" s="3" t="s">
        <v>44</v>
      </c>
      <c r="C21" s="30">
        <f>TOTRendasFEV</f>
        <v>100</v>
      </c>
      <c r="D21" s="30">
        <f>TOTDespesasFEV</f>
        <v>40</v>
      </c>
      <c r="E21" s="30">
        <f>TOTEconomiasFEV</f>
        <v>0</v>
      </c>
      <c r="F21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2" spans="1:12" ht="27.95" customHeight="1" x14ac:dyDescent="0.15">
      <c r="A22" s="3"/>
      <c r="B22" s="3" t="s">
        <v>45</v>
      </c>
      <c r="C22" s="30">
        <f>TOTRendasMAR</f>
        <v>100</v>
      </c>
      <c r="D22" s="30">
        <f>TOTDespesasMAR</f>
        <v>40</v>
      </c>
      <c r="E22" s="30">
        <f>TOTEconomiasMAR</f>
        <v>0</v>
      </c>
      <c r="F22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3" spans="1:12" ht="27.95" customHeight="1" x14ac:dyDescent="0.15">
      <c r="A23" s="3"/>
      <c r="B23" s="3" t="s">
        <v>46</v>
      </c>
      <c r="C23" s="30">
        <f>TOTRendasABR</f>
        <v>100</v>
      </c>
      <c r="D23" s="30">
        <f>TOTDespesasABR</f>
        <v>40</v>
      </c>
      <c r="E23" s="30">
        <f>TOTEconomiasABR</f>
        <v>0</v>
      </c>
      <c r="F23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4" spans="1:12" ht="27.95" customHeight="1" x14ac:dyDescent="0.15">
      <c r="A24" s="3"/>
      <c r="B24" s="3" t="s">
        <v>47</v>
      </c>
      <c r="C24" s="30">
        <f>TOTRendasMAI</f>
        <v>100</v>
      </c>
      <c r="D24" s="30">
        <f>TOTDespesasMAI</f>
        <v>40</v>
      </c>
      <c r="E24" s="30">
        <f>TOTEconomiasMAI</f>
        <v>0</v>
      </c>
      <c r="F24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5" spans="1:12" ht="27.95" customHeight="1" x14ac:dyDescent="0.15">
      <c r="A25" s="3"/>
      <c r="B25" s="3" t="s">
        <v>48</v>
      </c>
      <c r="C25" s="30">
        <f>TOTRendasJUN</f>
        <v>100</v>
      </c>
      <c r="D25" s="30">
        <f>TOTDespesasJUN</f>
        <v>40</v>
      </c>
      <c r="E25" s="30">
        <f>TOTEconomiasJUN</f>
        <v>0</v>
      </c>
      <c r="F25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6" spans="1:12" ht="27.95" customHeight="1" x14ac:dyDescent="0.15">
      <c r="A26" s="3"/>
      <c r="B26" s="3" t="s">
        <v>49</v>
      </c>
      <c r="C26" s="30">
        <f>TOTRendasJUL</f>
        <v>100</v>
      </c>
      <c r="D26" s="30">
        <f>TOTDespesasJUL</f>
        <v>40</v>
      </c>
      <c r="E26" s="30">
        <f>TOTEconomiasJUL</f>
        <v>0</v>
      </c>
      <c r="F26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7" spans="1:12" ht="27.95" customHeight="1" x14ac:dyDescent="0.15">
      <c r="A27" s="3"/>
      <c r="B27" s="3" t="s">
        <v>50</v>
      </c>
      <c r="C27" s="30">
        <f>TOTRendasAGO</f>
        <v>100</v>
      </c>
      <c r="D27" s="30">
        <f>TOTDespesasAGO</f>
        <v>40</v>
      </c>
      <c r="E27" s="30">
        <f>TOTEconomiasAGO</f>
        <v>0</v>
      </c>
      <c r="F27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8" spans="1:12" ht="27.95" customHeight="1" x14ac:dyDescent="0.15">
      <c r="A28" s="3"/>
      <c r="B28" s="3" t="s">
        <v>51</v>
      </c>
      <c r="C28" s="30">
        <f>TOTRendasSET</f>
        <v>100</v>
      </c>
      <c r="D28" s="30">
        <f>TOTDespesasSET</f>
        <v>40</v>
      </c>
      <c r="E28" s="30">
        <f>TOTEconomiasSET</f>
        <v>0</v>
      </c>
      <c r="F28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29" spans="1:12" ht="27.95" customHeight="1" x14ac:dyDescent="0.15">
      <c r="A29" s="3"/>
      <c r="B29" s="3" t="s">
        <v>52</v>
      </c>
      <c r="C29" s="30">
        <f>TOTRendasOUT</f>
        <v>100</v>
      </c>
      <c r="D29" s="30">
        <f>TOTDespesasOUT</f>
        <v>40</v>
      </c>
      <c r="E29" s="30">
        <f>TOTEconomiasOUT</f>
        <v>0</v>
      </c>
      <c r="F29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30" spans="1:12" ht="27.95" customHeight="1" x14ac:dyDescent="0.15">
      <c r="A30" s="3"/>
      <c r="B30" s="3" t="s">
        <v>53</v>
      </c>
      <c r="C30" s="30">
        <f>TOTRendasNOV</f>
        <v>100</v>
      </c>
      <c r="D30" s="30">
        <f>TOTDespesasNOV</f>
        <v>40</v>
      </c>
      <c r="E30" s="30">
        <f>TOTEconomiasNOV</f>
        <v>0</v>
      </c>
      <c r="F30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31" spans="1:12" ht="27.75" customHeight="1" x14ac:dyDescent="0.15">
      <c r="B31" s="3" t="s">
        <v>54</v>
      </c>
      <c r="C31" s="30">
        <f>TOTRendasDEZ</f>
        <v>100</v>
      </c>
      <c r="D31" s="30">
        <f>TOTDespesasDEZ</f>
        <v>40</v>
      </c>
      <c r="E31" s="30">
        <f>TOTEconomiasDEZ</f>
        <v>0</v>
      </c>
      <c r="F31" s="26" t="str">
        <f>IF(TabelaDespesasFevereiro8[[#This Row],[Rendas]]&gt;TabelaDespesasFevereiro8[[#This Row],[Despesas]],"Sucesso, guerreiro!",IF(TabelaDespesasFevereiro8[[#This Row],[Rendas]]=TabelaDespesasFevereiro8[[#This Row],[Despesas]],"Não fez mais que a obrigação","Deu merda, hein?"))</f>
        <v>Sucesso, guerreiro!</v>
      </c>
    </row>
    <row r="32" spans="1:12" ht="27.75" customHeight="1" x14ac:dyDescent="0.15">
      <c r="C32" s="22"/>
      <c r="D32" s="23"/>
      <c r="E32" s="23"/>
      <c r="I32" s="3"/>
      <c r="J32" s="5"/>
      <c r="K32" s="10"/>
      <c r="L32" s="21"/>
    </row>
    <row r="1048574" spans="1:2" ht="27.75" customHeight="1" x14ac:dyDescent="0.15">
      <c r="A1048574" s="16">
        <f>MIN(1-A1048575,1)</f>
        <v>0.6</v>
      </c>
      <c r="B1048574" s="20"/>
    </row>
    <row r="1048575" spans="1:2" ht="27.75" customHeight="1" x14ac:dyDescent="0.15">
      <c r="A1048575" s="16">
        <f>MIN(TOTDespesasANO/TOTRendasANO,1)</f>
        <v>0.4</v>
      </c>
      <c r="B1048575" s="20"/>
    </row>
    <row r="1048576" spans="1:2" ht="27.75" customHeight="1" x14ac:dyDescent="0.15">
      <c r="A1048576" s="15" t="b">
        <f>(TOTDespesasANO/TOTRendasANO)&gt;1</f>
        <v>0</v>
      </c>
      <c r="B1048576" s="20"/>
    </row>
  </sheetData>
  <sheetProtection algorithmName="SHA-512" hashValue="b6YCh96PrdpN03pl7oBj3aQdBD93sZThMvmRuMrXFIaQjm2+3u/VfIaqvvsVHnbrVcjJzPuKlsJIKvYesUUCWw==" saltValue="2LUKlt+LlgvTSZW33FhmpA==" spinCount="100000" sheet="1" objects="1" scenarios="1" formatCells="0" formatColumns="0" formatRows="0" insertColumns="0" insertHyperlinks="0" deleteColumns="0" deleteRows="0" selectLockedCells="1" sort="0" autoFilter="0" pivotTables="0" selectUnlockedCells="1"/>
  <conditionalFormatting sqref="C20:C31">
    <cfRule type="colorScale" priority="8">
      <colorScale>
        <cfvo type="min"/>
        <cfvo type="max"/>
        <color theme="2" tint="-9.9978637043366805E-2"/>
        <color rgb="FFBE5108"/>
      </colorScale>
    </cfRule>
  </conditionalFormatting>
  <conditionalFormatting sqref="D20:D31">
    <cfRule type="colorScale" priority="9">
      <colorScale>
        <cfvo type="min"/>
        <cfvo type="max"/>
        <color theme="2" tint="-9.9978637043366805E-2"/>
        <color theme="7" tint="-0.499984740745262"/>
      </colorScale>
    </cfRule>
  </conditionalFormatting>
  <conditionalFormatting sqref="E20:E31">
    <cfRule type="colorScale" priority="10">
      <colorScale>
        <cfvo type="min"/>
        <cfvo type="max"/>
        <color theme="2" tint="-9.9978637043366805E-2"/>
        <color rgb="FFBE5108"/>
      </colorScale>
    </cfRule>
  </conditionalFormatting>
  <conditionalFormatting sqref="F15">
    <cfRule type="cellIs" dxfId="28" priority="16" operator="lessThan">
      <formula>0</formula>
    </cfRule>
    <cfRule type="expression" dxfId="27" priority="32">
      <formula>$A$1048576</formula>
    </cfRule>
  </conditionalFormatting>
  <conditionalFormatting sqref="F20:F31">
    <cfRule type="containsText" dxfId="26" priority="1" operator="containsText" text="obrigação">
      <formula>NOT(ISERROR(SEARCH("obrigação",F20)))</formula>
    </cfRule>
    <cfRule type="containsText" dxfId="25" priority="2" operator="containsText" text="merda">
      <formula>NOT(ISERROR(SEARCH("merda",F20)))</formula>
    </cfRule>
    <cfRule type="containsText" dxfId="24" priority="3" operator="containsText" text="Sucesso">
      <formula>NOT(ISERROR(SEARCH("Sucesso",F20)))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ignoredErrors>
    <ignoredError sqref="B20:B31 D20:D27 D29:D31" calculatedColumn="1"/>
  </ignoredErrors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9">
    <tabColor theme="3" tint="0.249977111117893"/>
    <pageSetUpPr fitToPage="1"/>
  </sheetPr>
  <dimension ref="A1:K1048576"/>
  <sheetViews>
    <sheetView showGridLines="0" topLeftCell="A31" zoomScaleNormal="100" workbookViewId="0">
      <selection activeCell="I53" sqref="E47:I53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36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TOTRendasAGO-TOTDespesasAGO-TOTEconomiasAGO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TabelaRendaJulho[[#This Row],[ITEM]]</f>
        <v>Registro 01</v>
      </c>
      <c r="C18" s="10">
        <f>TabelaRendaJulho[[#This Row],[VALOR]]</f>
        <v>100</v>
      </c>
      <c r="D18" s="3"/>
      <c r="E18" s="3" t="str">
        <f>TabelaDespesasJulho[[#This Row],[ITEM]]</f>
        <v>Academia</v>
      </c>
      <c r="F18" s="5" t="s">
        <v>23</v>
      </c>
      <c r="G18" s="10">
        <f>TabelaDespesasJulho[[#This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TabelaRendaJulho[[#This Row],[ITEM]]</f>
        <v>Registro 02</v>
      </c>
      <c r="C19" s="10">
        <f>TabelaRendaJulho[[#This Row],[VALOR]]</f>
        <v>0</v>
      </c>
      <c r="D19" s="3"/>
      <c r="E19" s="3" t="str">
        <f>TabelaDespesasJulho[[#This Row],[ITEM]]</f>
        <v>Aluguel/hipoteca</v>
      </c>
      <c r="F19" s="5" t="s">
        <v>23</v>
      </c>
      <c r="G19" s="10">
        <f>TabelaDespesasJulho[[#This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TabelaRendaJulho[[#This Row],[ITEM]]</f>
        <v>Recebimento Aluguel</v>
      </c>
      <c r="C20" s="10">
        <f>TabelaRendaJulho[[#This Row],[VALOR]]</f>
        <v>0</v>
      </c>
      <c r="D20" s="3"/>
      <c r="E20" s="3" t="str">
        <f>TabelaDespesasJulho[[#This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TabelaRendaJulho[[#This Row],[ITEM]]</f>
        <v>0</v>
      </c>
      <c r="C21" s="28">
        <f>TabelaRendaJulho[[#This Row],[VALOR]]</f>
        <v>0</v>
      </c>
      <c r="D21" s="3"/>
      <c r="E21" s="3" t="str">
        <f>TabelaDespesasJulho[[#This Row],[ITEM]]</f>
        <v>Cuidados pessoais</v>
      </c>
      <c r="F21" s="5" t="s">
        <v>23</v>
      </c>
      <c r="G21" s="10">
        <f>TabelaDespesasJulho[[#This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TabelaRendaJulho[[#This Row],[ITEM]]</f>
        <v>0</v>
      </c>
      <c r="C22" s="28">
        <f>TabelaRendaJulho[[#This Row],[VALOR]]</f>
        <v>0</v>
      </c>
      <c r="D22" s="3"/>
      <c r="E22" s="3" t="str">
        <f>TabelaDespesasJulho[[#This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TabelaRendaJulho[[#This Row],[ITEM]]</f>
        <v>0</v>
      </c>
      <c r="C23" s="28">
        <f>TabelaRendaJulho[[#This Row],[VALOR]]</f>
        <v>0</v>
      </c>
      <c r="D23" s="3"/>
      <c r="E23" s="3" t="str">
        <f>TabelaDespesasJulho[[#This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TabelaRendaJulho[[#This Row],[ITEM]]</f>
        <v>0</v>
      </c>
      <c r="C24" s="28">
        <f>TabelaRendaJulho[[#This Row],[VALOR]]</f>
        <v>0</v>
      </c>
      <c r="D24" s="3"/>
      <c r="E24" s="3" t="str">
        <f>TabelaDespesasJulho[[#This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TabelaRendaJulho[[#This Row],[ITEM]]</f>
        <v>0</v>
      </c>
      <c r="C25" s="28">
        <f>TabelaRendaJulho[[#This Row],[VALOR]]</f>
        <v>0</v>
      </c>
      <c r="D25" s="3"/>
      <c r="E25" s="3" t="str">
        <f>TabelaDespesasJulho[[#This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TabelaRendaJulho[[#This Row],[ITEM]]</f>
        <v>0</v>
      </c>
      <c r="C26" s="28">
        <f>TabelaRendaJulho[[#This Row],[VALOR]]</f>
        <v>0</v>
      </c>
      <c r="D26" s="3"/>
      <c r="E26" s="3" t="str">
        <f>TabelaDespesasJulho[[#This Row],[ITEM]]</f>
        <v>Gás</v>
      </c>
      <c r="F26" s="5" t="s">
        <v>23</v>
      </c>
      <c r="G26" s="10">
        <f>TabelaDespesasJulho[[#This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TabelaRendaJulho[[#This Row],[ITEM]]</f>
        <v>0</v>
      </c>
      <c r="C27" s="28">
        <f>TabelaRendaJulho[[#This Row],[VALOR]]</f>
        <v>0</v>
      </c>
      <c r="D27" s="3"/>
      <c r="E27" s="3" t="str">
        <f>TabelaDespesasJulho[[#This Row],[ITEM]]</f>
        <v>Parcela do carro</v>
      </c>
      <c r="F27" s="5" t="s">
        <v>23</v>
      </c>
      <c r="G27" s="10">
        <f>TabelaDespesasJulho[[#This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TabelaRendaJulho[[#This Row],[ITEM]]</f>
        <v>0</v>
      </c>
      <c r="C28" s="28">
        <f>TabelaRendaJulho[[#This Row],[VALOR]]</f>
        <v>0</v>
      </c>
      <c r="D28" s="3"/>
      <c r="E28" s="3" t="str">
        <f>TabelaDespesasJulho[[#This Row],[ITEM]]</f>
        <v>Seguro do veículo</v>
      </c>
      <c r="F28" s="5" t="s">
        <v>23</v>
      </c>
      <c r="G28" s="10">
        <f>TabelaDespesasJulho[[#This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TabelaRendaJulho[[#This Row],[ITEM]]</f>
        <v>0</v>
      </c>
      <c r="C29" s="28">
        <f>TabelaRendaJulho[[#This Row],[VALOR]]</f>
        <v>0</v>
      </c>
      <c r="D29" s="3"/>
      <c r="E29" s="3" t="str">
        <f>TabelaDespesasJulho[[#This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TabelaRendaJulho[[#This Row],[ITEM]]</f>
        <v>0</v>
      </c>
      <c r="C30" s="28">
        <f>TabelaRendaJulho[[#This Row],[VALOR]]</f>
        <v>0</v>
      </c>
      <c r="D30" s="3"/>
      <c r="E30" s="3" t="str">
        <f>TabelaDespesasJulho[[#This Row],[ITEM]]</f>
        <v>Telefone celular</v>
      </c>
      <c r="F30" s="5" t="s">
        <v>23</v>
      </c>
      <c r="G30" s="10">
        <f>TabelaDespesasJulho[[#This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TabelaRendaJulho[[#This Row],[ITEM]]</f>
        <v>0</v>
      </c>
      <c r="C31" s="28">
        <f>TabelaRendaJulho[[#This Row],[VALOR]]</f>
        <v>0</v>
      </c>
      <c r="E31" s="27">
        <f>TabelaDespesasJulho[[#This Row],[ITEM]]</f>
        <v>0</v>
      </c>
      <c r="F31" s="29"/>
      <c r="G31" s="10">
        <f>TabelaDespesasJulho[[#This Row],[VALOR]]</f>
        <v>0</v>
      </c>
      <c r="I31" s="29"/>
      <c r="J31" s="28"/>
    </row>
    <row r="32" spans="1:11" ht="27.75" customHeight="1" x14ac:dyDescent="0.15">
      <c r="B32" s="27">
        <f>TabelaRendaJulho[[#This Row],[ITEM]]</f>
        <v>0</v>
      </c>
      <c r="C32" s="28">
        <f>TabelaRendaJulho[[#This Row],[VALOR]]</f>
        <v>0</v>
      </c>
      <c r="E32" s="27">
        <f>TabelaDespesasJulho[[#This Row],[ITEM]]</f>
        <v>0</v>
      </c>
      <c r="F32" s="29"/>
      <c r="G32" s="10">
        <f>TabelaDespesasJulho[[#This Row],[VALOR]]</f>
        <v>0</v>
      </c>
      <c r="I32" s="29"/>
      <c r="J32" s="28"/>
    </row>
    <row r="33" spans="2:10" ht="27.75" customHeight="1" x14ac:dyDescent="0.15">
      <c r="B33" s="27">
        <f>TabelaRendaJulho[[#This Row],[ITEM]]</f>
        <v>0</v>
      </c>
      <c r="C33" s="28">
        <f>TabelaRendaJulho[[#This Row],[VALOR]]</f>
        <v>0</v>
      </c>
      <c r="E33" s="27">
        <f>TabelaDespesasJulho[[#This Row],[ITEM]]</f>
        <v>0</v>
      </c>
      <c r="F33" s="29"/>
      <c r="G33" s="10">
        <f>TabelaDespesasJulho[[#This Row],[VALOR]]</f>
        <v>0</v>
      </c>
      <c r="I33" s="29"/>
      <c r="J33" s="28"/>
    </row>
    <row r="34" spans="2:10" ht="27.75" customHeight="1" x14ac:dyDescent="0.15">
      <c r="B34" s="27">
        <f>TabelaRendaJulho[[#This Row],[ITEM]]</f>
        <v>0</v>
      </c>
      <c r="C34" s="28">
        <f>TabelaRendaJulho[[#This Row],[VALOR]]</f>
        <v>0</v>
      </c>
      <c r="E34" s="27">
        <f>TabelaDespesasJulho[[#This Row],[ITEM]]</f>
        <v>0</v>
      </c>
      <c r="F34" s="29"/>
      <c r="G34" s="10">
        <f>TabelaDespesasJulho[[#This Row],[VALOR]]</f>
        <v>0</v>
      </c>
      <c r="I34" s="29"/>
      <c r="J34" s="28"/>
    </row>
    <row r="35" spans="2:10" ht="27.75" customHeight="1" x14ac:dyDescent="0.15">
      <c r="B35" s="27">
        <f>TabelaRendaJulho[[#This Row],[ITEM]]</f>
        <v>0</v>
      </c>
      <c r="C35" s="28">
        <f>TabelaRendaJulho[[#This Row],[VALOR]]</f>
        <v>0</v>
      </c>
      <c r="E35" s="27">
        <f>TabelaDespesasJulho[[#This Row],[ITEM]]</f>
        <v>0</v>
      </c>
      <c r="F35" s="29"/>
      <c r="G35" s="10">
        <f>TabelaDespesasJulho[[#This Row],[VALOR]]</f>
        <v>0</v>
      </c>
      <c r="I35" s="29"/>
      <c r="J35" s="28"/>
    </row>
    <row r="36" spans="2:10" ht="27.75" customHeight="1" x14ac:dyDescent="0.15">
      <c r="B36" s="27">
        <f>TabelaRendaJulho[[#This Row],[ITEM]]</f>
        <v>0</v>
      </c>
      <c r="C36" s="28">
        <f>TabelaRendaJulho[[#This Row],[VALOR]]</f>
        <v>0</v>
      </c>
      <c r="E36" s="27">
        <f>TabelaDespesasJulho[[#This Row],[ITEM]]</f>
        <v>0</v>
      </c>
      <c r="F36" s="29"/>
      <c r="G36" s="10">
        <f>TabelaDespesasJulho[[#This Row],[VALOR]]</f>
        <v>0</v>
      </c>
      <c r="I36" s="29"/>
      <c r="J36" s="28"/>
    </row>
    <row r="37" spans="2:10" ht="27.75" customHeight="1" x14ac:dyDescent="0.15">
      <c r="B37" s="27">
        <f>TabelaRendaJulho[[#This Row],[ITEM]]</f>
        <v>0</v>
      </c>
      <c r="C37" s="28">
        <f>TabelaRendaJulho[[#This Row],[VALOR]]</f>
        <v>0</v>
      </c>
      <c r="E37" s="27">
        <f>TabelaDespesasJulho[[#This Row],[ITEM]]</f>
        <v>0</v>
      </c>
      <c r="F37" s="29"/>
      <c r="G37" s="10">
        <f>TabelaDespesasJulho[[#This Row],[VALOR]]</f>
        <v>0</v>
      </c>
      <c r="I37" s="29"/>
      <c r="J37" s="28"/>
    </row>
    <row r="38" spans="2:10" ht="27.75" customHeight="1" x14ac:dyDescent="0.15">
      <c r="B38" s="27">
        <f>TabelaRendaJulho[[#This Row],[ITEM]]</f>
        <v>0</v>
      </c>
      <c r="C38" s="28">
        <f>TabelaRendaJulho[[#This Row],[VALOR]]</f>
        <v>0</v>
      </c>
      <c r="E38" s="27">
        <f>TabelaDespesasJulho[[#This Row],[ITEM]]</f>
        <v>0</v>
      </c>
      <c r="F38" s="29"/>
      <c r="G38" s="10">
        <f>TabelaDespesasJulho[[#This Row],[VALOR]]</f>
        <v>0</v>
      </c>
      <c r="I38" s="29"/>
      <c r="J38" s="28"/>
    </row>
    <row r="39" spans="2:10" ht="27.75" customHeight="1" x14ac:dyDescent="0.15">
      <c r="B39" s="27">
        <f>TabelaRendaJulho[[#This Row],[ITEM]]</f>
        <v>0</v>
      </c>
      <c r="C39" s="28">
        <f>TabelaRendaJulho[[#This Row],[VALOR]]</f>
        <v>0</v>
      </c>
      <c r="E39" s="27">
        <f>TabelaDespesasJulho[[#This Row],[ITEM]]</f>
        <v>0</v>
      </c>
      <c r="F39" s="29"/>
      <c r="G39" s="10">
        <f>TabelaDespesasJulho[[#This Row],[VALOR]]</f>
        <v>0</v>
      </c>
      <c r="I39" s="29"/>
      <c r="J39" s="28"/>
    </row>
    <row r="40" spans="2:10" ht="27.75" customHeight="1" x14ac:dyDescent="0.15">
      <c r="B40" s="27">
        <f>TabelaRendaJulho[[#This Row],[ITEM]]</f>
        <v>0</v>
      </c>
      <c r="C40" s="28">
        <f>TabelaRendaJulho[[#This Row],[VALOR]]</f>
        <v>0</v>
      </c>
      <c r="E40" s="27">
        <f>TabelaDespesasJulho[[#This Row],[ITEM]]</f>
        <v>0</v>
      </c>
      <c r="F40" s="29"/>
      <c r="G40" s="10">
        <f>TabelaDespesasJulho[[#This Row],[VALOR]]</f>
        <v>0</v>
      </c>
      <c r="I40" s="29"/>
      <c r="J40" s="28"/>
    </row>
    <row r="41" spans="2:10" ht="27.75" customHeight="1" x14ac:dyDescent="0.15">
      <c r="E41" s="31">
        <f>TabelaDespesasJulho[[#This Row],[ITEM]]</f>
        <v>0</v>
      </c>
      <c r="F41" s="32"/>
      <c r="G41" s="33">
        <f>TabelaDespesasJulho[[#This Row],[VALOR]]</f>
        <v>0</v>
      </c>
    </row>
    <row r="42" spans="2:10" ht="27.75" customHeight="1" x14ac:dyDescent="0.15">
      <c r="E42" s="31">
        <f>TabelaDespesasJulho[[#This Row],[ITEM]]</f>
        <v>0</v>
      </c>
      <c r="F42" s="32"/>
      <c r="G42" s="33">
        <f>TabelaDespesasJulho[[#This Row],[VALOR]]</f>
        <v>0</v>
      </c>
    </row>
    <row r="43" spans="2:10" ht="27.75" customHeight="1" x14ac:dyDescent="0.15">
      <c r="E43" s="31">
        <f>TabelaDespesasJulho[[#This Row],[ITEM]]</f>
        <v>0</v>
      </c>
      <c r="F43" s="32"/>
      <c r="G43" s="33">
        <f>TabelaDespesasJulho[[#This Row],[VALOR]]</f>
        <v>0</v>
      </c>
    </row>
    <row r="44" spans="2:10" ht="27.75" customHeight="1" x14ac:dyDescent="0.15">
      <c r="E44" s="31">
        <f>TabelaDespesasJulho[[#This Row],[ITEM]]</f>
        <v>0</v>
      </c>
      <c r="F44" s="32"/>
      <c r="G44" s="33">
        <f>TabelaDespesasJulho[[#This Row],[VALOR]]</f>
        <v>0</v>
      </c>
    </row>
    <row r="45" spans="2:10" ht="27.75" customHeight="1" x14ac:dyDescent="0.15">
      <c r="E45" s="31">
        <f>TabelaDespesasJulho[[#This Row],[ITEM]]</f>
        <v>0</v>
      </c>
      <c r="F45" s="32"/>
      <c r="G45" s="33">
        <f>TabelaDespesasJulho[[#This Row],[VALOR]]</f>
        <v>0</v>
      </c>
    </row>
    <row r="46" spans="2:10" ht="27.75" customHeight="1" x14ac:dyDescent="0.15">
      <c r="E46" s="31">
        <f>TabelaDespesasJulho[[#This Row],[ITEM]]</f>
        <v>0</v>
      </c>
      <c r="F46" s="32"/>
      <c r="G46" s="33">
        <f>TabelaDespesasJulho[[#This Row],[VALOR]]</f>
        <v>0</v>
      </c>
    </row>
    <row r="47" spans="2:10" ht="27.75" customHeight="1" x14ac:dyDescent="0.15">
      <c r="E47" s="31"/>
      <c r="F47" s="32"/>
      <c r="G47" s="33"/>
    </row>
    <row r="48" spans="2:10" ht="27.75" customHeight="1" x14ac:dyDescent="0.15">
      <c r="E48" s="31"/>
      <c r="F48" s="32"/>
      <c r="G48" s="33"/>
    </row>
    <row r="49" spans="5:7" ht="27.75" customHeight="1" x14ac:dyDescent="0.15">
      <c r="E49" s="31"/>
      <c r="F49" s="32"/>
      <c r="G49" s="33"/>
    </row>
    <row r="50" spans="5:7" ht="27.75" customHeight="1" x14ac:dyDescent="0.15">
      <c r="E50" s="31"/>
      <c r="F50" s="32"/>
      <c r="G50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MIN(TOTDespesasAGO/TOTRendasAGO,1)</f>
        <v>0.4</v>
      </c>
    </row>
    <row r="1048576" spans="1:1" ht="27.75" customHeight="1" x14ac:dyDescent="0.15">
      <c r="A1048576" s="15" t="b">
        <f>(TOTDespesasAGO/TOTRendasAGO)&gt;1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9" priority="1" operator="lessThan">
      <formula>0</formula>
    </cfRule>
    <cfRule type="expression" dxfId="8" priority="7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0">
    <tabColor theme="3" tint="0.249977111117893"/>
    <pageSetUpPr fitToPage="1"/>
  </sheetPr>
  <dimension ref="A1:K1048576"/>
  <sheetViews>
    <sheetView showGridLines="0" topLeftCell="A23" zoomScaleNormal="100" workbookViewId="0">
      <selection activeCell="I44" sqref="I44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37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TOTRendasSET-TOTDespesasSET-TOTEconomiasSET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TabelaRendaAgosto[[#This Row],[ITEM]]</f>
        <v>Registro 01</v>
      </c>
      <c r="C18" s="10">
        <f>TabelaRendaAgosto[[#This Row],[VALOR]]</f>
        <v>100</v>
      </c>
      <c r="D18" s="3"/>
      <c r="E18" s="3" t="str">
        <f>TabelaDespesasAgosto[[#This Row],[ITEM]]</f>
        <v>Academia</v>
      </c>
      <c r="F18" s="5" t="s">
        <v>23</v>
      </c>
      <c r="G18" s="10">
        <f>TabelaDespesasAgosto[[#This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TabelaRendaAgosto[[#This Row],[ITEM]]</f>
        <v>Registro 02</v>
      </c>
      <c r="C19" s="10">
        <f>TabelaRendaAgosto[[#This Row],[VALOR]]</f>
        <v>0</v>
      </c>
      <c r="D19" s="3"/>
      <c r="E19" s="3" t="str">
        <f>TabelaDespesasAgosto[[#This Row],[ITEM]]</f>
        <v>Aluguel/hipoteca</v>
      </c>
      <c r="F19" s="5" t="s">
        <v>23</v>
      </c>
      <c r="G19" s="10">
        <f>TabelaDespesasAgosto[[#This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TabelaRendaAgosto[[#This Row],[ITEM]]</f>
        <v>Recebimento Aluguel</v>
      </c>
      <c r="C20" s="10">
        <f>TabelaRendaAgosto[[#This Row],[VALOR]]</f>
        <v>0</v>
      </c>
      <c r="D20" s="3"/>
      <c r="E20" s="3" t="str">
        <f>TabelaDespesasAgosto[[#This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TabelaRendaAgosto[[#This Row],[ITEM]]</f>
        <v>0</v>
      </c>
      <c r="C21" s="28">
        <f>TabelaRendaAgosto[[#This Row],[VALOR]]</f>
        <v>0</v>
      </c>
      <c r="D21" s="3"/>
      <c r="E21" s="3" t="str">
        <f>TabelaDespesasAgosto[[#This Row],[ITEM]]</f>
        <v>Cuidados pessoais</v>
      </c>
      <c r="F21" s="5" t="s">
        <v>23</v>
      </c>
      <c r="G21" s="10">
        <f>TabelaDespesasAgosto[[#This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TabelaRendaAgosto[[#This Row],[ITEM]]</f>
        <v>0</v>
      </c>
      <c r="C22" s="28">
        <f>TabelaRendaAgosto[[#This Row],[VALOR]]</f>
        <v>0</v>
      </c>
      <c r="D22" s="3"/>
      <c r="E22" s="3" t="str">
        <f>TabelaDespesasAgosto[[#This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TabelaRendaAgosto[[#This Row],[ITEM]]</f>
        <v>0</v>
      </c>
      <c r="C23" s="28">
        <f>TabelaRendaAgosto[[#This Row],[VALOR]]</f>
        <v>0</v>
      </c>
      <c r="D23" s="3"/>
      <c r="E23" s="3" t="str">
        <f>TabelaDespesasAgosto[[#This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TabelaRendaAgosto[[#This Row],[ITEM]]</f>
        <v>0</v>
      </c>
      <c r="C24" s="28">
        <f>TabelaRendaAgosto[[#This Row],[VALOR]]</f>
        <v>0</v>
      </c>
      <c r="D24" s="3"/>
      <c r="E24" s="3" t="str">
        <f>TabelaDespesasAgosto[[#This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TabelaRendaAgosto[[#This Row],[ITEM]]</f>
        <v>0</v>
      </c>
      <c r="C25" s="28">
        <f>TabelaRendaAgosto[[#This Row],[VALOR]]</f>
        <v>0</v>
      </c>
      <c r="D25" s="3"/>
      <c r="E25" s="3" t="str">
        <f>TabelaDespesasAgosto[[#This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TabelaRendaAgosto[[#This Row],[ITEM]]</f>
        <v>0</v>
      </c>
      <c r="C26" s="28">
        <f>TabelaRendaAgosto[[#This Row],[VALOR]]</f>
        <v>0</v>
      </c>
      <c r="D26" s="3"/>
      <c r="E26" s="3" t="str">
        <f>TabelaDespesasAgosto[[#This Row],[ITEM]]</f>
        <v>Gás</v>
      </c>
      <c r="F26" s="5" t="s">
        <v>23</v>
      </c>
      <c r="G26" s="10">
        <f>TabelaDespesasAgosto[[#This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TabelaRendaAgosto[[#This Row],[ITEM]]</f>
        <v>0</v>
      </c>
      <c r="C27" s="28">
        <f>TabelaRendaAgosto[[#This Row],[VALOR]]</f>
        <v>0</v>
      </c>
      <c r="D27" s="3"/>
      <c r="E27" s="3" t="str">
        <f>TabelaDespesasAgosto[[#This Row],[ITEM]]</f>
        <v>Parcela do carro</v>
      </c>
      <c r="F27" s="5" t="s">
        <v>23</v>
      </c>
      <c r="G27" s="10">
        <f>TabelaDespesasAgosto[[#This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TabelaRendaAgosto[[#This Row],[ITEM]]</f>
        <v>0</v>
      </c>
      <c r="C28" s="28">
        <f>TabelaRendaAgosto[[#This Row],[VALOR]]</f>
        <v>0</v>
      </c>
      <c r="D28" s="3"/>
      <c r="E28" s="3" t="str">
        <f>TabelaDespesasAgosto[[#This Row],[ITEM]]</f>
        <v>Seguro do veículo</v>
      </c>
      <c r="F28" s="5" t="s">
        <v>23</v>
      </c>
      <c r="G28" s="10">
        <f>TabelaDespesasAgosto[[#This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TabelaRendaAgosto[[#This Row],[ITEM]]</f>
        <v>0</v>
      </c>
      <c r="C29" s="28">
        <f>TabelaRendaAgosto[[#This Row],[VALOR]]</f>
        <v>0</v>
      </c>
      <c r="D29" s="3"/>
      <c r="E29" s="3" t="str">
        <f>TabelaDespesasAgosto[[#This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TabelaRendaAgosto[[#This Row],[ITEM]]</f>
        <v>0</v>
      </c>
      <c r="C30" s="28">
        <f>TabelaRendaAgosto[[#This Row],[VALOR]]</f>
        <v>0</v>
      </c>
      <c r="D30" s="3"/>
      <c r="E30" s="3" t="str">
        <f>TabelaDespesasAgosto[[#This Row],[ITEM]]</f>
        <v>Telefone celular</v>
      </c>
      <c r="F30" s="5" t="s">
        <v>23</v>
      </c>
      <c r="G30" s="10">
        <f>TabelaDespesasAgosto[[#This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TabelaRendaAgosto[[#This Row],[ITEM]]</f>
        <v>0</v>
      </c>
      <c r="C31" s="28">
        <f>TabelaRendaAgosto[[#This Row],[VALOR]]</f>
        <v>0</v>
      </c>
      <c r="E31" s="27">
        <f>TabelaDespesasAgosto[[#This Row],[ITEM]]</f>
        <v>0</v>
      </c>
      <c r="F31" s="29"/>
      <c r="G31" s="10">
        <f>TabelaDespesasAgosto[[#This Row],[VALOR]]</f>
        <v>0</v>
      </c>
      <c r="I31" s="29"/>
      <c r="J31" s="28"/>
    </row>
    <row r="32" spans="1:11" ht="27.75" customHeight="1" x14ac:dyDescent="0.15">
      <c r="B32" s="27">
        <f>TabelaRendaAgosto[[#This Row],[ITEM]]</f>
        <v>0</v>
      </c>
      <c r="C32" s="28">
        <f>TabelaRendaAgosto[[#This Row],[VALOR]]</f>
        <v>0</v>
      </c>
      <c r="E32" s="27">
        <f>TabelaDespesasAgosto[[#This Row],[ITEM]]</f>
        <v>0</v>
      </c>
      <c r="F32" s="29"/>
      <c r="G32" s="10">
        <f>TabelaDespesasAgosto[[#This Row],[VALOR]]</f>
        <v>0</v>
      </c>
      <c r="I32" s="29"/>
      <c r="J32" s="28"/>
    </row>
    <row r="33" spans="2:10" ht="27.75" customHeight="1" x14ac:dyDescent="0.15">
      <c r="B33" s="27">
        <f>TabelaRendaAgosto[[#This Row],[ITEM]]</f>
        <v>0</v>
      </c>
      <c r="C33" s="28">
        <f>TabelaRendaAgosto[[#This Row],[VALOR]]</f>
        <v>0</v>
      </c>
      <c r="E33" s="27">
        <f>TabelaDespesasAgosto[[#This Row],[ITEM]]</f>
        <v>0</v>
      </c>
      <c r="F33" s="29"/>
      <c r="G33" s="10">
        <f>TabelaDespesasAgosto[[#This Row],[VALOR]]</f>
        <v>0</v>
      </c>
      <c r="I33" s="29"/>
      <c r="J33" s="28"/>
    </row>
    <row r="34" spans="2:10" ht="27.75" customHeight="1" x14ac:dyDescent="0.15">
      <c r="B34" s="27">
        <f>TabelaRendaAgosto[[#This Row],[ITEM]]</f>
        <v>0</v>
      </c>
      <c r="C34" s="28">
        <f>TabelaRendaAgosto[[#This Row],[VALOR]]</f>
        <v>0</v>
      </c>
      <c r="E34" s="27">
        <f>TabelaDespesasAgosto[[#This Row],[ITEM]]</f>
        <v>0</v>
      </c>
      <c r="F34" s="29"/>
      <c r="G34" s="10">
        <f>TabelaDespesasAgosto[[#This Row],[VALOR]]</f>
        <v>0</v>
      </c>
      <c r="I34" s="29"/>
      <c r="J34" s="28"/>
    </row>
    <row r="35" spans="2:10" ht="27.75" customHeight="1" x14ac:dyDescent="0.15">
      <c r="B35" s="27">
        <f>TabelaRendaAgosto[[#This Row],[ITEM]]</f>
        <v>0</v>
      </c>
      <c r="C35" s="28">
        <f>TabelaRendaAgosto[[#This Row],[VALOR]]</f>
        <v>0</v>
      </c>
      <c r="E35" s="27">
        <f>TabelaDespesasAgosto[[#This Row],[ITEM]]</f>
        <v>0</v>
      </c>
      <c r="F35" s="29"/>
      <c r="G35" s="10">
        <f>TabelaDespesasAgosto[[#This Row],[VALOR]]</f>
        <v>0</v>
      </c>
      <c r="I35" s="29"/>
      <c r="J35" s="28"/>
    </row>
    <row r="36" spans="2:10" ht="27.75" customHeight="1" x14ac:dyDescent="0.15">
      <c r="B36" s="27">
        <f>TabelaRendaAgosto[[#This Row],[ITEM]]</f>
        <v>0</v>
      </c>
      <c r="C36" s="28">
        <f>TabelaRendaAgosto[[#This Row],[VALOR]]</f>
        <v>0</v>
      </c>
      <c r="E36" s="27">
        <f>TabelaDespesasAgosto[[#This Row],[ITEM]]</f>
        <v>0</v>
      </c>
      <c r="F36" s="29"/>
      <c r="G36" s="10">
        <f>TabelaDespesasAgosto[[#This Row],[VALOR]]</f>
        <v>0</v>
      </c>
      <c r="I36" s="29"/>
      <c r="J36" s="28"/>
    </row>
    <row r="37" spans="2:10" ht="27.75" customHeight="1" x14ac:dyDescent="0.15">
      <c r="B37" s="27">
        <f>TabelaRendaAgosto[[#This Row],[ITEM]]</f>
        <v>0</v>
      </c>
      <c r="C37" s="28">
        <f>TabelaRendaAgosto[[#This Row],[VALOR]]</f>
        <v>0</v>
      </c>
      <c r="E37" s="27">
        <f>TabelaDespesasAgosto[[#This Row],[ITEM]]</f>
        <v>0</v>
      </c>
      <c r="F37" s="29"/>
      <c r="G37" s="10">
        <f>TabelaDespesasAgosto[[#This Row],[VALOR]]</f>
        <v>0</v>
      </c>
      <c r="I37" s="29"/>
      <c r="J37" s="28"/>
    </row>
    <row r="38" spans="2:10" ht="27.75" customHeight="1" x14ac:dyDescent="0.15">
      <c r="B38" s="27">
        <f>TabelaRendaAgosto[[#This Row],[ITEM]]</f>
        <v>0</v>
      </c>
      <c r="C38" s="28">
        <f>TabelaRendaAgosto[[#This Row],[VALOR]]</f>
        <v>0</v>
      </c>
      <c r="E38" s="27">
        <f>TabelaDespesasAgosto[[#This Row],[ITEM]]</f>
        <v>0</v>
      </c>
      <c r="F38" s="29"/>
      <c r="G38" s="10">
        <f>TabelaDespesasAgosto[[#This Row],[VALOR]]</f>
        <v>0</v>
      </c>
      <c r="I38" s="29"/>
      <c r="J38" s="28"/>
    </row>
    <row r="39" spans="2:10" ht="27.75" customHeight="1" x14ac:dyDescent="0.15">
      <c r="B39" s="27">
        <f>TabelaRendaAgosto[[#This Row],[ITEM]]</f>
        <v>0</v>
      </c>
      <c r="C39" s="28">
        <f>TabelaRendaAgosto[[#This Row],[VALOR]]</f>
        <v>0</v>
      </c>
      <c r="E39" s="27">
        <f>TabelaDespesasAgosto[[#This Row],[ITEM]]</f>
        <v>0</v>
      </c>
      <c r="F39" s="29"/>
      <c r="G39" s="10">
        <f>TabelaDespesasAgosto[[#This Row],[VALOR]]</f>
        <v>0</v>
      </c>
      <c r="I39" s="29"/>
      <c r="J39" s="28"/>
    </row>
    <row r="40" spans="2:10" ht="27.75" customHeight="1" x14ac:dyDescent="0.15">
      <c r="B40" s="27">
        <f>TabelaRendaAgosto[[#This Row],[ITEM]]</f>
        <v>0</v>
      </c>
      <c r="C40" s="28">
        <f>TabelaRendaAgosto[[#This Row],[VALOR]]</f>
        <v>0</v>
      </c>
      <c r="E40" s="27">
        <f>TabelaDespesasAgosto[[#This Row],[ITEM]]</f>
        <v>0</v>
      </c>
      <c r="F40" s="29"/>
      <c r="G40" s="10">
        <f>TabelaDespesasAgosto[[#This Row],[VALOR]]</f>
        <v>0</v>
      </c>
      <c r="I40" s="29"/>
      <c r="J40" s="28"/>
    </row>
    <row r="41" spans="2:10" ht="27.75" customHeight="1" x14ac:dyDescent="0.15">
      <c r="E41" s="31">
        <f>TabelaDespesasAgosto[[#This Row],[ITEM]]</f>
        <v>0</v>
      </c>
      <c r="F41" s="32"/>
      <c r="G41" s="33">
        <f>TabelaDespesasAgosto[[#This Row],[VALOR]]</f>
        <v>0</v>
      </c>
    </row>
    <row r="42" spans="2:10" ht="27.75" customHeight="1" x14ac:dyDescent="0.15">
      <c r="E42" s="31">
        <f>TabelaDespesasAgosto[[#This Row],[ITEM]]</f>
        <v>0</v>
      </c>
      <c r="F42" s="32"/>
      <c r="G42" s="33">
        <f>TabelaDespesasAgosto[[#This Row],[VALOR]]</f>
        <v>0</v>
      </c>
    </row>
    <row r="43" spans="2:10" ht="27.75" customHeight="1" x14ac:dyDescent="0.15">
      <c r="E43" s="31">
        <f>TabelaDespesasAgosto[[#This Row],[ITEM]]</f>
        <v>0</v>
      </c>
      <c r="F43" s="32"/>
      <c r="G43" s="33">
        <f>TabelaDespesasAgosto[[#This Row],[VALOR]]</f>
        <v>0</v>
      </c>
    </row>
    <row r="44" spans="2:10" ht="27.75" customHeight="1" x14ac:dyDescent="0.15">
      <c r="E44" s="31">
        <f>TabelaDespesasAgosto[[#This Row],[ITEM]]</f>
        <v>0</v>
      </c>
      <c r="F44" s="32"/>
      <c r="G44" s="33">
        <f>TabelaDespesasAgosto[[#This Row],[VALOR]]</f>
        <v>0</v>
      </c>
    </row>
    <row r="45" spans="2:10" ht="27.75" customHeight="1" x14ac:dyDescent="0.15">
      <c r="E45" s="31">
        <f>TabelaDespesasAgosto[[#This Row],[ITEM]]</f>
        <v>0</v>
      </c>
      <c r="F45" s="32"/>
      <c r="G45" s="33">
        <f>TabelaDespesasAgosto[[#This Row],[VALOR]]</f>
        <v>0</v>
      </c>
    </row>
    <row r="46" spans="2:10" ht="27.75" customHeight="1" x14ac:dyDescent="0.15">
      <c r="E46" s="31">
        <f>TabelaDespesasAgosto[[#This Row],[ITEM]]</f>
        <v>0</v>
      </c>
      <c r="F46" s="32"/>
      <c r="G46" s="33">
        <f>TabelaDespesasAgosto[[#This Row],[VALOR]]</f>
        <v>0</v>
      </c>
    </row>
    <row r="48" spans="2:10" ht="27.75" customHeight="1" x14ac:dyDescent="0.15">
      <c r="E48" s="31"/>
      <c r="F48" s="32"/>
      <c r="G48" s="33"/>
    </row>
    <row r="49" spans="5:7" ht="27.75" customHeight="1" x14ac:dyDescent="0.15">
      <c r="E49" s="31"/>
      <c r="F49" s="32"/>
      <c r="G49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MIN(TOTDespesasSET/TOTRendasSET,1)</f>
        <v>0.4</v>
      </c>
    </row>
    <row r="1048576" spans="1:1" ht="27.75" customHeight="1" x14ac:dyDescent="0.15">
      <c r="A1048576" s="15" t="b">
        <f>(TOTDespesasSET/TOTRendasSET)&gt;1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7" priority="1" operator="lessThan">
      <formula>0</formula>
    </cfRule>
    <cfRule type="expression" dxfId="6" priority="6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1">
    <tabColor theme="3" tint="0.249977111117893"/>
    <pageSetUpPr fitToPage="1"/>
  </sheetPr>
  <dimension ref="A1:K1048576"/>
  <sheetViews>
    <sheetView showGridLines="0" topLeftCell="A36" zoomScaleNormal="100" workbookViewId="0">
      <selection activeCell="I48" sqref="E47:I48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38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TOTRendasOUT-TOTDespesasOUT-TOTEconomiasOUT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TabelaRendaSetembro[[#This Row],[ITEM]]</f>
        <v>Registro 01</v>
      </c>
      <c r="C18" s="10">
        <f>TabelaRendaSetembro[[#This Row],[VALOR]]</f>
        <v>100</v>
      </c>
      <c r="D18" s="3"/>
      <c r="E18" s="3" t="str">
        <f>TabelaDespesasSetembro[[#This Row],[ITEM]]</f>
        <v>Academia</v>
      </c>
      <c r="F18" s="5" t="s">
        <v>23</v>
      </c>
      <c r="G18" s="10">
        <f>TabelaDespesasSetembro[[#This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TabelaRendaSetembro[[#This Row],[ITEM]]</f>
        <v>Registro 02</v>
      </c>
      <c r="C19" s="10">
        <f>TabelaRendaSetembro[[#This Row],[VALOR]]</f>
        <v>0</v>
      </c>
      <c r="D19" s="3"/>
      <c r="E19" s="3" t="str">
        <f>TabelaDespesasSetembro[[#This Row],[ITEM]]</f>
        <v>Aluguel/hipoteca</v>
      </c>
      <c r="F19" s="5" t="s">
        <v>23</v>
      </c>
      <c r="G19" s="10">
        <f>TabelaDespesasSetembro[[#This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TabelaRendaSetembro[[#This Row],[ITEM]]</f>
        <v>Recebimento Aluguel</v>
      </c>
      <c r="C20" s="10">
        <f>TabelaRendaSetembro[[#This Row],[VALOR]]</f>
        <v>0</v>
      </c>
      <c r="D20" s="3"/>
      <c r="E20" s="3" t="str">
        <f>TabelaDespesasSetembro[[#This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TabelaRendaSetembro[[#This Row],[ITEM]]</f>
        <v>0</v>
      </c>
      <c r="C21" s="28">
        <f>TabelaRendaSetembro[[#This Row],[VALOR]]</f>
        <v>0</v>
      </c>
      <c r="D21" s="3"/>
      <c r="E21" s="3" t="str">
        <f>TabelaDespesasSetembro[[#This Row],[ITEM]]</f>
        <v>Cuidados pessoais</v>
      </c>
      <c r="F21" s="5" t="s">
        <v>23</v>
      </c>
      <c r="G21" s="10">
        <f>TabelaDespesasSetembro[[#This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TabelaRendaSetembro[[#This Row],[ITEM]]</f>
        <v>0</v>
      </c>
      <c r="C22" s="28">
        <f>TabelaRendaSetembro[[#This Row],[VALOR]]</f>
        <v>0</v>
      </c>
      <c r="D22" s="3"/>
      <c r="E22" s="3" t="str">
        <f>TabelaDespesasSetembro[[#This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TabelaRendaSetembro[[#This Row],[ITEM]]</f>
        <v>0</v>
      </c>
      <c r="C23" s="28">
        <f>TabelaRendaSetembro[[#This Row],[VALOR]]</f>
        <v>0</v>
      </c>
      <c r="D23" s="3"/>
      <c r="E23" s="3" t="str">
        <f>TabelaDespesasSetembro[[#This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TabelaRendaSetembro[[#This Row],[ITEM]]</f>
        <v>0</v>
      </c>
      <c r="C24" s="28">
        <f>TabelaRendaSetembro[[#This Row],[VALOR]]</f>
        <v>0</v>
      </c>
      <c r="D24" s="3"/>
      <c r="E24" s="3" t="str">
        <f>TabelaDespesasSetembro[[#This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TabelaRendaSetembro[[#This Row],[ITEM]]</f>
        <v>0</v>
      </c>
      <c r="C25" s="28">
        <f>TabelaRendaSetembro[[#This Row],[VALOR]]</f>
        <v>0</v>
      </c>
      <c r="D25" s="3"/>
      <c r="E25" s="3" t="str">
        <f>TabelaDespesasSetembro[[#This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TabelaRendaSetembro[[#This Row],[ITEM]]</f>
        <v>0</v>
      </c>
      <c r="C26" s="28">
        <f>TabelaRendaSetembro[[#This Row],[VALOR]]</f>
        <v>0</v>
      </c>
      <c r="D26" s="3"/>
      <c r="E26" s="3" t="str">
        <f>TabelaDespesasSetembro[[#This Row],[ITEM]]</f>
        <v>Gás</v>
      </c>
      <c r="F26" s="5" t="s">
        <v>23</v>
      </c>
      <c r="G26" s="10">
        <f>TabelaDespesasSetembro[[#This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TabelaRendaSetembro[[#This Row],[ITEM]]</f>
        <v>0</v>
      </c>
      <c r="C27" s="28">
        <f>TabelaRendaSetembro[[#This Row],[VALOR]]</f>
        <v>0</v>
      </c>
      <c r="D27" s="3"/>
      <c r="E27" s="3" t="str">
        <f>TabelaDespesasSetembro[[#This Row],[ITEM]]</f>
        <v>Parcela do carro</v>
      </c>
      <c r="F27" s="5" t="s">
        <v>23</v>
      </c>
      <c r="G27" s="10">
        <f>TabelaDespesasSetembro[[#This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TabelaRendaSetembro[[#This Row],[ITEM]]</f>
        <v>0</v>
      </c>
      <c r="C28" s="28">
        <f>TabelaRendaSetembro[[#This Row],[VALOR]]</f>
        <v>0</v>
      </c>
      <c r="D28" s="3"/>
      <c r="E28" s="3" t="str">
        <f>TabelaDespesasSetembro[[#This Row],[ITEM]]</f>
        <v>Seguro do veículo</v>
      </c>
      <c r="F28" s="5" t="s">
        <v>23</v>
      </c>
      <c r="G28" s="10">
        <f>TabelaDespesasSetembro[[#This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TabelaRendaSetembro[[#This Row],[ITEM]]</f>
        <v>0</v>
      </c>
      <c r="C29" s="28">
        <f>TabelaRendaSetembro[[#This Row],[VALOR]]</f>
        <v>0</v>
      </c>
      <c r="D29" s="3"/>
      <c r="E29" s="3" t="str">
        <f>TabelaDespesasSetembro[[#This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TabelaRendaSetembro[[#This Row],[ITEM]]</f>
        <v>0</v>
      </c>
      <c r="C30" s="28">
        <f>TabelaRendaSetembro[[#This Row],[VALOR]]</f>
        <v>0</v>
      </c>
      <c r="D30" s="3"/>
      <c r="E30" s="3" t="str">
        <f>TabelaDespesasSetembro[[#This Row],[ITEM]]</f>
        <v>Telefone celular</v>
      </c>
      <c r="F30" s="5" t="s">
        <v>23</v>
      </c>
      <c r="G30" s="10">
        <f>TabelaDespesasSetembro[[#This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TabelaRendaSetembro[[#This Row],[ITEM]]</f>
        <v>0</v>
      </c>
      <c r="C31" s="28">
        <f>TabelaRendaSetembro[[#This Row],[VALOR]]</f>
        <v>0</v>
      </c>
      <c r="E31" s="27">
        <f>TabelaDespesasSetembro[[#This Row],[ITEM]]</f>
        <v>0</v>
      </c>
      <c r="F31" s="29"/>
      <c r="G31" s="10">
        <f>TabelaDespesasSetembro[[#This Row],[VALOR]]</f>
        <v>0</v>
      </c>
      <c r="I31" s="29"/>
      <c r="J31" s="28"/>
    </row>
    <row r="32" spans="1:11" ht="27.75" customHeight="1" x14ac:dyDescent="0.15">
      <c r="B32" s="27">
        <f>TabelaRendaSetembro[[#This Row],[ITEM]]</f>
        <v>0</v>
      </c>
      <c r="C32" s="28">
        <f>TabelaRendaSetembro[[#This Row],[VALOR]]</f>
        <v>0</v>
      </c>
      <c r="E32" s="27">
        <f>TabelaDespesasSetembro[[#This Row],[ITEM]]</f>
        <v>0</v>
      </c>
      <c r="F32" s="29"/>
      <c r="G32" s="10">
        <f>TabelaDespesasSetembro[[#This Row],[VALOR]]</f>
        <v>0</v>
      </c>
      <c r="I32" s="29"/>
      <c r="J32" s="28"/>
    </row>
    <row r="33" spans="2:10" ht="27.75" customHeight="1" x14ac:dyDescent="0.15">
      <c r="B33" s="27">
        <f>TabelaRendaSetembro[[#This Row],[ITEM]]</f>
        <v>0</v>
      </c>
      <c r="C33" s="28">
        <f>TabelaRendaSetembro[[#This Row],[VALOR]]</f>
        <v>0</v>
      </c>
      <c r="E33" s="27">
        <f>TabelaDespesasSetembro[[#This Row],[ITEM]]</f>
        <v>0</v>
      </c>
      <c r="F33" s="29"/>
      <c r="G33" s="10">
        <f>TabelaDespesasSetembro[[#This Row],[VALOR]]</f>
        <v>0</v>
      </c>
      <c r="I33" s="29"/>
      <c r="J33" s="28"/>
    </row>
    <row r="34" spans="2:10" ht="27.75" customHeight="1" x14ac:dyDescent="0.15">
      <c r="B34" s="27">
        <f>TabelaRendaSetembro[[#This Row],[ITEM]]</f>
        <v>0</v>
      </c>
      <c r="C34" s="28">
        <f>TabelaRendaSetembro[[#This Row],[VALOR]]</f>
        <v>0</v>
      </c>
      <c r="E34" s="27">
        <f>TabelaDespesasSetembro[[#This Row],[ITEM]]</f>
        <v>0</v>
      </c>
      <c r="F34" s="29"/>
      <c r="G34" s="10">
        <f>TabelaDespesasSetembro[[#This Row],[VALOR]]</f>
        <v>0</v>
      </c>
      <c r="I34" s="29"/>
      <c r="J34" s="28"/>
    </row>
    <row r="35" spans="2:10" ht="27.75" customHeight="1" x14ac:dyDescent="0.15">
      <c r="B35" s="27">
        <f>TabelaRendaSetembro[[#This Row],[ITEM]]</f>
        <v>0</v>
      </c>
      <c r="C35" s="28">
        <f>TabelaRendaSetembro[[#This Row],[VALOR]]</f>
        <v>0</v>
      </c>
      <c r="E35" s="27">
        <f>TabelaDespesasSetembro[[#This Row],[ITEM]]</f>
        <v>0</v>
      </c>
      <c r="F35" s="29"/>
      <c r="G35" s="10">
        <f>TabelaDespesasSetembro[[#This Row],[VALOR]]</f>
        <v>0</v>
      </c>
      <c r="I35" s="29"/>
      <c r="J35" s="28"/>
    </row>
    <row r="36" spans="2:10" ht="27.75" customHeight="1" x14ac:dyDescent="0.15">
      <c r="B36" s="27">
        <f>TabelaRendaSetembro[[#This Row],[ITEM]]</f>
        <v>0</v>
      </c>
      <c r="C36" s="28">
        <f>TabelaRendaSetembro[[#This Row],[VALOR]]</f>
        <v>0</v>
      </c>
      <c r="E36" s="27">
        <f>TabelaDespesasSetembro[[#This Row],[ITEM]]</f>
        <v>0</v>
      </c>
      <c r="F36" s="29"/>
      <c r="G36" s="10">
        <f>TabelaDespesasSetembro[[#This Row],[VALOR]]</f>
        <v>0</v>
      </c>
      <c r="I36" s="29"/>
      <c r="J36" s="28"/>
    </row>
    <row r="37" spans="2:10" ht="27.75" customHeight="1" x14ac:dyDescent="0.15">
      <c r="B37" s="27">
        <f>TabelaRendaSetembro[[#This Row],[ITEM]]</f>
        <v>0</v>
      </c>
      <c r="C37" s="28">
        <f>TabelaRendaSetembro[[#This Row],[VALOR]]</f>
        <v>0</v>
      </c>
      <c r="E37" s="27">
        <f>TabelaDespesasSetembro[[#This Row],[ITEM]]</f>
        <v>0</v>
      </c>
      <c r="F37" s="29"/>
      <c r="G37" s="10">
        <f>TabelaDespesasSetembro[[#This Row],[VALOR]]</f>
        <v>0</v>
      </c>
      <c r="I37" s="29"/>
      <c r="J37" s="28"/>
    </row>
    <row r="38" spans="2:10" ht="27.75" customHeight="1" x14ac:dyDescent="0.15">
      <c r="B38" s="27">
        <f>TabelaRendaSetembro[[#This Row],[ITEM]]</f>
        <v>0</v>
      </c>
      <c r="C38" s="28">
        <f>TabelaRendaSetembro[[#This Row],[VALOR]]</f>
        <v>0</v>
      </c>
      <c r="E38" s="27">
        <f>TabelaDespesasSetembro[[#This Row],[ITEM]]</f>
        <v>0</v>
      </c>
      <c r="F38" s="29"/>
      <c r="G38" s="10">
        <f>TabelaDespesasSetembro[[#This Row],[VALOR]]</f>
        <v>0</v>
      </c>
      <c r="I38" s="29"/>
      <c r="J38" s="28"/>
    </row>
    <row r="39" spans="2:10" ht="27.75" customHeight="1" x14ac:dyDescent="0.15">
      <c r="B39" s="27">
        <f>TabelaRendaSetembro[[#This Row],[ITEM]]</f>
        <v>0</v>
      </c>
      <c r="C39" s="28">
        <f>TabelaRendaSetembro[[#This Row],[VALOR]]</f>
        <v>0</v>
      </c>
      <c r="E39" s="27">
        <f>TabelaDespesasSetembro[[#This Row],[ITEM]]</f>
        <v>0</v>
      </c>
      <c r="F39" s="29"/>
      <c r="G39" s="10">
        <f>TabelaDespesasSetembro[[#This Row],[VALOR]]</f>
        <v>0</v>
      </c>
      <c r="I39" s="29"/>
      <c r="J39" s="28"/>
    </row>
    <row r="40" spans="2:10" ht="27.75" customHeight="1" x14ac:dyDescent="0.15">
      <c r="B40" s="27">
        <f>TabelaRendaSetembro[[#This Row],[ITEM]]</f>
        <v>0</v>
      </c>
      <c r="C40" s="28">
        <f>TabelaRendaSetembro[[#This Row],[VALOR]]</f>
        <v>0</v>
      </c>
      <c r="E40" s="27">
        <f>TabelaDespesasSetembro[[#This Row],[ITEM]]</f>
        <v>0</v>
      </c>
      <c r="F40" s="29"/>
      <c r="G40" s="10">
        <f>TabelaDespesasSetembro[[#This Row],[VALOR]]</f>
        <v>0</v>
      </c>
      <c r="I40" s="29"/>
      <c r="J40" s="28"/>
    </row>
    <row r="41" spans="2:10" ht="27.75" customHeight="1" x14ac:dyDescent="0.15">
      <c r="E41" s="31">
        <f>TabelaDespesasSetembro[[#This Row],[ITEM]]</f>
        <v>0</v>
      </c>
      <c r="F41" s="32"/>
      <c r="G41" s="33">
        <f>TabelaDespesasSetembro[[#This Row],[VALOR]]</f>
        <v>0</v>
      </c>
    </row>
    <row r="42" spans="2:10" ht="27.75" customHeight="1" x14ac:dyDescent="0.15">
      <c r="E42" s="31">
        <f>TabelaDespesasSetembro[[#This Row],[ITEM]]</f>
        <v>0</v>
      </c>
      <c r="F42" s="32"/>
      <c r="G42" s="33">
        <f>TabelaDespesasSetembro[[#This Row],[VALOR]]</f>
        <v>0</v>
      </c>
    </row>
    <row r="43" spans="2:10" ht="27.75" customHeight="1" x14ac:dyDescent="0.15">
      <c r="E43" s="31">
        <f>TabelaDespesasSetembro[[#This Row],[ITEM]]</f>
        <v>0</v>
      </c>
      <c r="F43" s="32"/>
      <c r="G43" s="33">
        <f>TabelaDespesasSetembro[[#This Row],[VALOR]]</f>
        <v>0</v>
      </c>
    </row>
    <row r="44" spans="2:10" ht="27.75" customHeight="1" x14ac:dyDescent="0.15">
      <c r="E44" s="31">
        <f>TabelaDespesasSetembro[[#This Row],[ITEM]]</f>
        <v>0</v>
      </c>
      <c r="F44" s="32"/>
      <c r="G44" s="33">
        <f>TabelaDespesasSetembro[[#This Row],[VALOR]]</f>
        <v>0</v>
      </c>
    </row>
    <row r="45" spans="2:10" ht="27.75" customHeight="1" x14ac:dyDescent="0.15">
      <c r="E45" s="31">
        <f>TabelaDespesasSetembro[[#This Row],[ITEM]]</f>
        <v>0</v>
      </c>
      <c r="F45" s="32"/>
      <c r="G45" s="33">
        <f>TabelaDespesasSetembro[[#This Row],[VALOR]]</f>
        <v>0</v>
      </c>
    </row>
    <row r="46" spans="2:10" ht="27.75" customHeight="1" x14ac:dyDescent="0.15">
      <c r="E46" s="31">
        <f>TabelaDespesasSetembro[[#This Row],[ITEM]]</f>
        <v>0</v>
      </c>
      <c r="F46" s="32"/>
      <c r="G46" s="33">
        <f>TabelaDespesasSetembro[[#This Row],[VALOR]]</f>
        <v>0</v>
      </c>
    </row>
    <row r="47" spans="2:10" ht="27.75" customHeight="1" x14ac:dyDescent="0.15">
      <c r="E47" s="31"/>
      <c r="F47" s="32"/>
      <c r="G47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MIN(TOTDespesasOUT/TOTRendasOUT,1)</f>
        <v>0.4</v>
      </c>
    </row>
    <row r="1048576" spans="1:1" ht="27.75" customHeight="1" x14ac:dyDescent="0.15">
      <c r="A1048576" s="15" t="b">
        <f>(TOTDespesasOUT/TOTRendasOUT)&gt;1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5" priority="1" operator="lessThan">
      <formula>0</formula>
    </cfRule>
    <cfRule type="expression" dxfId="4" priority="5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2">
    <tabColor theme="3" tint="0.249977111117893"/>
    <pageSetUpPr fitToPage="1"/>
  </sheetPr>
  <dimension ref="A1:K1048576"/>
  <sheetViews>
    <sheetView showGridLines="0" topLeftCell="A29" zoomScaleNormal="100" workbookViewId="0">
      <selection activeCell="I51" sqref="E47:I51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39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TOTRendasNOV-TOTDespesasNOV-TOTEconomiasNOV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TabelaRendaOutubro[[#This Row],[ITEM]]</f>
        <v>Registro 01</v>
      </c>
      <c r="C18" s="10">
        <f>TabelaRendaOutubro[[#This Row],[VALOR]]</f>
        <v>100</v>
      </c>
      <c r="D18" s="3"/>
      <c r="E18" s="3" t="str">
        <f>TabelaDespesasOutubro[[#This Row],[ITEM]]</f>
        <v>Academia</v>
      </c>
      <c r="F18" s="5" t="s">
        <v>23</v>
      </c>
      <c r="G18" s="10">
        <f>TabelaDespesasOutubro[[#This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TabelaRendaOutubro[[#This Row],[ITEM]]</f>
        <v>Registro 02</v>
      </c>
      <c r="C19" s="10">
        <f>TabelaRendaOutubro[[#This Row],[VALOR]]</f>
        <v>0</v>
      </c>
      <c r="D19" s="3"/>
      <c r="E19" s="3" t="str">
        <f>TabelaDespesasOutubro[[#This Row],[ITEM]]</f>
        <v>Aluguel/hipoteca</v>
      </c>
      <c r="F19" s="5" t="s">
        <v>23</v>
      </c>
      <c r="G19" s="10">
        <f>TabelaDespesasOutubro[[#This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TabelaRendaOutubro[[#This Row],[ITEM]]</f>
        <v>Recebimento Aluguel</v>
      </c>
      <c r="C20" s="10">
        <f>TabelaRendaOutubro[[#This Row],[VALOR]]</f>
        <v>0</v>
      </c>
      <c r="D20" s="3"/>
      <c r="E20" s="3" t="str">
        <f>TabelaDespesasOutubro[[#This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TabelaRendaOutubro[[#This Row],[ITEM]]</f>
        <v>0</v>
      </c>
      <c r="C21" s="28">
        <f>TabelaRendaOutubro[[#This Row],[VALOR]]</f>
        <v>0</v>
      </c>
      <c r="D21" s="3"/>
      <c r="E21" s="3" t="str">
        <f>TabelaDespesasOutubro[[#This Row],[ITEM]]</f>
        <v>Cuidados pessoais</v>
      </c>
      <c r="F21" s="5" t="s">
        <v>23</v>
      </c>
      <c r="G21" s="10">
        <f>TabelaDespesasOutubro[[#This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TabelaRendaOutubro[[#This Row],[ITEM]]</f>
        <v>0</v>
      </c>
      <c r="C22" s="28">
        <f>TabelaRendaOutubro[[#This Row],[VALOR]]</f>
        <v>0</v>
      </c>
      <c r="D22" s="3"/>
      <c r="E22" s="3" t="str">
        <f>TabelaDespesasOutubro[[#This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TabelaRendaOutubro[[#This Row],[ITEM]]</f>
        <v>0</v>
      </c>
      <c r="C23" s="28">
        <f>TabelaRendaOutubro[[#This Row],[VALOR]]</f>
        <v>0</v>
      </c>
      <c r="D23" s="3"/>
      <c r="E23" s="3" t="str">
        <f>TabelaDespesasOutubro[[#This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TabelaRendaOutubro[[#This Row],[ITEM]]</f>
        <v>0</v>
      </c>
      <c r="C24" s="28">
        <f>TabelaRendaOutubro[[#This Row],[VALOR]]</f>
        <v>0</v>
      </c>
      <c r="D24" s="3"/>
      <c r="E24" s="3" t="str">
        <f>TabelaDespesasOutubro[[#This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TabelaRendaOutubro[[#This Row],[ITEM]]</f>
        <v>0</v>
      </c>
      <c r="C25" s="28">
        <f>TabelaRendaOutubro[[#This Row],[VALOR]]</f>
        <v>0</v>
      </c>
      <c r="D25" s="3"/>
      <c r="E25" s="3" t="str">
        <f>TabelaDespesasOutubro[[#This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TabelaRendaOutubro[[#This Row],[ITEM]]</f>
        <v>0</v>
      </c>
      <c r="C26" s="28">
        <f>TabelaRendaOutubro[[#This Row],[VALOR]]</f>
        <v>0</v>
      </c>
      <c r="D26" s="3"/>
      <c r="E26" s="3" t="str">
        <f>TabelaDespesasOutubro[[#This Row],[ITEM]]</f>
        <v>Gás</v>
      </c>
      <c r="F26" s="5" t="s">
        <v>23</v>
      </c>
      <c r="G26" s="10">
        <f>TabelaDespesasOutubro[[#This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TabelaRendaOutubro[[#This Row],[ITEM]]</f>
        <v>0</v>
      </c>
      <c r="C27" s="28">
        <f>TabelaRendaOutubro[[#This Row],[VALOR]]</f>
        <v>0</v>
      </c>
      <c r="D27" s="3"/>
      <c r="E27" s="3" t="str">
        <f>TabelaDespesasOutubro[[#This Row],[ITEM]]</f>
        <v>Parcela do carro</v>
      </c>
      <c r="F27" s="5" t="s">
        <v>23</v>
      </c>
      <c r="G27" s="10">
        <f>TabelaDespesasOutubro[[#This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TabelaRendaOutubro[[#This Row],[ITEM]]</f>
        <v>0</v>
      </c>
      <c r="C28" s="28">
        <f>TabelaRendaOutubro[[#This Row],[VALOR]]</f>
        <v>0</v>
      </c>
      <c r="D28" s="3"/>
      <c r="E28" s="3" t="str">
        <f>TabelaDespesasOutubro[[#This Row],[ITEM]]</f>
        <v>Seguro do veículo</v>
      </c>
      <c r="F28" s="5" t="s">
        <v>23</v>
      </c>
      <c r="G28" s="10">
        <f>TabelaDespesasOutubro[[#This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TabelaRendaOutubro[[#This Row],[ITEM]]</f>
        <v>0</v>
      </c>
      <c r="C29" s="28">
        <f>TabelaRendaOutubro[[#This Row],[VALOR]]</f>
        <v>0</v>
      </c>
      <c r="D29" s="3"/>
      <c r="E29" s="3" t="str">
        <f>TabelaDespesasOutubro[[#This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TabelaRendaOutubro[[#This Row],[ITEM]]</f>
        <v>0</v>
      </c>
      <c r="C30" s="28">
        <f>TabelaRendaOutubro[[#This Row],[VALOR]]</f>
        <v>0</v>
      </c>
      <c r="D30" s="3"/>
      <c r="E30" s="3" t="str">
        <f>TabelaDespesasOutubro[[#This Row],[ITEM]]</f>
        <v>Telefone celular</v>
      </c>
      <c r="F30" s="5" t="s">
        <v>23</v>
      </c>
      <c r="G30" s="10">
        <f>TabelaDespesasOutubro[[#This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TabelaRendaOutubro[[#This Row],[ITEM]]</f>
        <v>0</v>
      </c>
      <c r="C31" s="28">
        <f>TabelaRendaOutubro[[#This Row],[VALOR]]</f>
        <v>0</v>
      </c>
      <c r="E31" s="27">
        <f>TabelaDespesasOutubro[[#This Row],[ITEM]]</f>
        <v>0</v>
      </c>
      <c r="F31" s="29"/>
      <c r="G31" s="28">
        <f>TabelaDespesasOutubro[[#This Row],[VALOR]]</f>
        <v>0</v>
      </c>
      <c r="I31" s="29"/>
      <c r="J31" s="28"/>
    </row>
    <row r="32" spans="1:11" ht="27.75" customHeight="1" x14ac:dyDescent="0.15">
      <c r="B32" s="27">
        <f>TabelaRendaOutubro[[#This Row],[ITEM]]</f>
        <v>0</v>
      </c>
      <c r="C32" s="28">
        <f>TabelaRendaOutubro[[#This Row],[VALOR]]</f>
        <v>0</v>
      </c>
      <c r="E32" s="27">
        <f>TabelaDespesasOutubro[[#This Row],[ITEM]]</f>
        <v>0</v>
      </c>
      <c r="F32" s="29"/>
      <c r="G32" s="28">
        <f>TabelaDespesasOutubro[[#This Row],[VALOR]]</f>
        <v>0</v>
      </c>
      <c r="I32" s="29"/>
      <c r="J32" s="28"/>
    </row>
    <row r="33" spans="2:10" ht="27.75" customHeight="1" x14ac:dyDescent="0.15">
      <c r="B33" s="27">
        <f>TabelaRendaOutubro[[#This Row],[ITEM]]</f>
        <v>0</v>
      </c>
      <c r="C33" s="28">
        <f>TabelaRendaOutubro[[#This Row],[VALOR]]</f>
        <v>0</v>
      </c>
      <c r="E33" s="27">
        <f>TabelaDespesasOutubro[[#This Row],[ITEM]]</f>
        <v>0</v>
      </c>
      <c r="F33" s="29"/>
      <c r="G33" s="28">
        <f>TabelaDespesasOutubro[[#This Row],[VALOR]]</f>
        <v>0</v>
      </c>
      <c r="I33" s="29"/>
      <c r="J33" s="28"/>
    </row>
    <row r="34" spans="2:10" ht="27.75" customHeight="1" x14ac:dyDescent="0.15">
      <c r="B34" s="27">
        <f>TabelaRendaOutubro[[#This Row],[ITEM]]</f>
        <v>0</v>
      </c>
      <c r="C34" s="28">
        <f>TabelaRendaOutubro[[#This Row],[VALOR]]</f>
        <v>0</v>
      </c>
      <c r="E34" s="27">
        <f>TabelaDespesasOutubro[[#This Row],[ITEM]]</f>
        <v>0</v>
      </c>
      <c r="F34" s="29"/>
      <c r="G34" s="28">
        <f>TabelaDespesasOutubro[[#This Row],[VALOR]]</f>
        <v>0</v>
      </c>
      <c r="I34" s="29"/>
      <c r="J34" s="28"/>
    </row>
    <row r="35" spans="2:10" ht="27.75" customHeight="1" x14ac:dyDescent="0.15">
      <c r="B35" s="27">
        <f>TabelaRendaOutubro[[#This Row],[ITEM]]</f>
        <v>0</v>
      </c>
      <c r="C35" s="28">
        <f>TabelaRendaOutubro[[#This Row],[VALOR]]</f>
        <v>0</v>
      </c>
      <c r="E35" s="27">
        <f>TabelaDespesasOutubro[[#This Row],[ITEM]]</f>
        <v>0</v>
      </c>
      <c r="F35" s="29"/>
      <c r="G35" s="28">
        <f>TabelaDespesasOutubro[[#This Row],[VALOR]]</f>
        <v>0</v>
      </c>
      <c r="I35" s="29"/>
      <c r="J35" s="28"/>
    </row>
    <row r="36" spans="2:10" ht="27.75" customHeight="1" x14ac:dyDescent="0.15">
      <c r="B36" s="27">
        <f>TabelaRendaOutubro[[#This Row],[ITEM]]</f>
        <v>0</v>
      </c>
      <c r="C36" s="28">
        <f>TabelaRendaOutubro[[#This Row],[VALOR]]</f>
        <v>0</v>
      </c>
      <c r="E36" s="27">
        <f>TabelaDespesasOutubro[[#This Row],[ITEM]]</f>
        <v>0</v>
      </c>
      <c r="F36" s="29"/>
      <c r="G36" s="28">
        <f>TabelaDespesasOutubro[[#This Row],[VALOR]]</f>
        <v>0</v>
      </c>
      <c r="I36" s="29"/>
      <c r="J36" s="28"/>
    </row>
    <row r="37" spans="2:10" ht="27.75" customHeight="1" x14ac:dyDescent="0.15">
      <c r="B37" s="27">
        <f>TabelaRendaOutubro[[#This Row],[ITEM]]</f>
        <v>0</v>
      </c>
      <c r="C37" s="28">
        <f>TabelaRendaOutubro[[#This Row],[VALOR]]</f>
        <v>0</v>
      </c>
      <c r="E37" s="27">
        <f>TabelaDespesasOutubro[[#This Row],[ITEM]]</f>
        <v>0</v>
      </c>
      <c r="F37" s="29"/>
      <c r="G37" s="28">
        <f>TabelaDespesasOutubro[[#This Row],[VALOR]]</f>
        <v>0</v>
      </c>
      <c r="I37" s="29"/>
      <c r="J37" s="28"/>
    </row>
    <row r="38" spans="2:10" ht="27.75" customHeight="1" x14ac:dyDescent="0.15">
      <c r="B38" s="27">
        <f>TabelaRendaOutubro[[#This Row],[ITEM]]</f>
        <v>0</v>
      </c>
      <c r="C38" s="28">
        <f>TabelaRendaOutubro[[#This Row],[VALOR]]</f>
        <v>0</v>
      </c>
      <c r="E38" s="27">
        <f>TabelaDespesasOutubro[[#This Row],[ITEM]]</f>
        <v>0</v>
      </c>
      <c r="F38" s="29"/>
      <c r="G38" s="28">
        <f>TabelaDespesasOutubro[[#This Row],[VALOR]]</f>
        <v>0</v>
      </c>
      <c r="I38" s="29"/>
      <c r="J38" s="28"/>
    </row>
    <row r="39" spans="2:10" ht="27.75" customHeight="1" x14ac:dyDescent="0.15">
      <c r="B39" s="27">
        <f>TabelaRendaOutubro[[#This Row],[ITEM]]</f>
        <v>0</v>
      </c>
      <c r="C39" s="28">
        <f>TabelaRendaOutubro[[#This Row],[VALOR]]</f>
        <v>0</v>
      </c>
      <c r="E39" s="27">
        <f>TabelaDespesasOutubro[[#This Row],[ITEM]]</f>
        <v>0</v>
      </c>
      <c r="F39" s="29"/>
      <c r="G39" s="28">
        <f>TabelaDespesasOutubro[[#This Row],[VALOR]]</f>
        <v>0</v>
      </c>
      <c r="I39" s="29"/>
      <c r="J39" s="28"/>
    </row>
    <row r="40" spans="2:10" ht="27.75" customHeight="1" x14ac:dyDescent="0.15">
      <c r="B40" s="27">
        <f>TabelaRendaOutubro[[#This Row],[ITEM]]</f>
        <v>0</v>
      </c>
      <c r="C40" s="28">
        <f>TabelaRendaOutubro[[#This Row],[VALOR]]</f>
        <v>0</v>
      </c>
      <c r="E40" s="27">
        <f>TabelaDespesasOutubro[[#This Row],[ITEM]]</f>
        <v>0</v>
      </c>
      <c r="F40" s="29"/>
      <c r="G40" s="28">
        <f>TabelaDespesasOutubro[[#This Row],[VALOR]]</f>
        <v>0</v>
      </c>
      <c r="I40" s="29"/>
      <c r="J40" s="28"/>
    </row>
    <row r="41" spans="2:10" ht="27.75" customHeight="1" x14ac:dyDescent="0.15">
      <c r="E41" s="31">
        <f>TabelaDespesasOutubro[[#This Row],[ITEM]]</f>
        <v>0</v>
      </c>
      <c r="F41" s="32"/>
      <c r="G41" s="33">
        <f>TabelaDespesasOutubro[[#This Row],[VALOR]]</f>
        <v>0</v>
      </c>
    </row>
    <row r="42" spans="2:10" ht="27.75" customHeight="1" x14ac:dyDescent="0.15">
      <c r="E42" s="31">
        <f>TabelaDespesasOutubro[[#This Row],[ITEM]]</f>
        <v>0</v>
      </c>
      <c r="F42" s="32"/>
      <c r="G42" s="33">
        <f>TabelaDespesasOutubro[[#This Row],[VALOR]]</f>
        <v>0</v>
      </c>
    </row>
    <row r="43" spans="2:10" ht="27.75" customHeight="1" x14ac:dyDescent="0.15">
      <c r="E43" s="31">
        <f>TabelaDespesasOutubro[[#This Row],[ITEM]]</f>
        <v>0</v>
      </c>
      <c r="F43" s="32"/>
      <c r="G43" s="33">
        <f>TabelaDespesasOutubro[[#This Row],[VALOR]]</f>
        <v>0</v>
      </c>
    </row>
    <row r="44" spans="2:10" ht="27.75" customHeight="1" x14ac:dyDescent="0.15">
      <c r="E44" s="31">
        <f>TabelaDespesasOutubro[[#This Row],[ITEM]]</f>
        <v>0</v>
      </c>
      <c r="F44" s="32"/>
      <c r="G44" s="33">
        <f>TabelaDespesasOutubro[[#This Row],[VALOR]]</f>
        <v>0</v>
      </c>
    </row>
    <row r="45" spans="2:10" ht="27.75" customHeight="1" x14ac:dyDescent="0.15">
      <c r="E45" s="31">
        <f>TabelaDespesasOutubro[[#This Row],[ITEM]]</f>
        <v>0</v>
      </c>
      <c r="F45" s="32"/>
      <c r="G45" s="33">
        <f>TabelaDespesasOutubro[[#This Row],[VALOR]]</f>
        <v>0</v>
      </c>
    </row>
    <row r="46" spans="2:10" ht="27.75" customHeight="1" x14ac:dyDescent="0.15">
      <c r="E46" s="31">
        <f>TabelaDespesasOutubro[[#This Row],[ITEM]]</f>
        <v>0</v>
      </c>
      <c r="F46" s="32"/>
      <c r="G46" s="33">
        <f>TabelaDespesasOutubro[[#This Row],[VALOR]]</f>
        <v>0</v>
      </c>
    </row>
    <row r="47" spans="2:10" ht="27.75" customHeight="1" x14ac:dyDescent="0.15">
      <c r="E47" s="31"/>
      <c r="F47" s="32"/>
      <c r="G47" s="33"/>
    </row>
    <row r="48" spans="2:10" ht="27.75" customHeight="1" x14ac:dyDescent="0.15">
      <c r="E48" s="31"/>
      <c r="F48" s="32"/>
      <c r="G48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MIN(TOTDespesasNOV/TOTRendasNOV,1)</f>
        <v>0.4</v>
      </c>
    </row>
    <row r="1048576" spans="1:1" ht="27.75" customHeight="1" x14ac:dyDescent="0.15">
      <c r="A1048576" s="15" t="b">
        <f>(TOTDespesasNOV/TOTRendasNOV)&gt;1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3" priority="1" operator="lessThan">
      <formula>0</formula>
    </cfRule>
    <cfRule type="expression" dxfId="2" priority="4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3">
    <tabColor theme="3" tint="0.249977111117893"/>
    <pageSetUpPr fitToPage="1"/>
  </sheetPr>
  <dimension ref="A1:K1048576"/>
  <sheetViews>
    <sheetView showGridLines="0" zoomScaleNormal="100" workbookViewId="0">
      <selection activeCell="F12" sqref="F12:G12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40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TOTRendasDEZ-TOTDespesasDEZ-TOTEconomiasDEZ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TabelaRendaNovembro[[#This Row],[ITEM]]</f>
        <v>Registro 01</v>
      </c>
      <c r="C18" s="10">
        <f>TabelaRendaNovembro[[#This Row],[VALOR]]</f>
        <v>100</v>
      </c>
      <c r="D18" s="3"/>
      <c r="E18" s="3" t="str">
        <f>TabelaDespesasNovembro[[#This Row],[ITEM]]</f>
        <v>Academia</v>
      </c>
      <c r="F18" s="5" t="s">
        <v>23</v>
      </c>
      <c r="G18" s="10">
        <f>TabelaDespesasNovembro[[#This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TabelaRendaNovembro[[#This Row],[ITEM]]</f>
        <v>Registro 02</v>
      </c>
      <c r="C19" s="10">
        <f>TabelaRendaNovembro[[#This Row],[VALOR]]</f>
        <v>0</v>
      </c>
      <c r="D19" s="3"/>
      <c r="E19" s="3" t="str">
        <f>TabelaDespesasNovembro[[#This Row],[ITEM]]</f>
        <v>Aluguel/hipoteca</v>
      </c>
      <c r="F19" s="5" t="s">
        <v>23</v>
      </c>
      <c r="G19" s="10">
        <f>TabelaDespesasNovembro[[#This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TabelaRendaNovembro[[#This Row],[ITEM]]</f>
        <v>Recebimento Aluguel</v>
      </c>
      <c r="C20" s="10">
        <f>TabelaRendaNovembro[[#This Row],[VALOR]]</f>
        <v>0</v>
      </c>
      <c r="D20" s="3"/>
      <c r="E20" s="3" t="str">
        <f>TabelaDespesasNovembro[[#This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TabelaRendaNovembro[[#This Row],[ITEM]]</f>
        <v>0</v>
      </c>
      <c r="C21" s="28">
        <f>TabelaRendaNovembro[[#This Row],[VALOR]]</f>
        <v>0</v>
      </c>
      <c r="D21" s="3"/>
      <c r="E21" s="3" t="str">
        <f>TabelaDespesasNovembro[[#This Row],[ITEM]]</f>
        <v>Cuidados pessoais</v>
      </c>
      <c r="F21" s="5" t="s">
        <v>23</v>
      </c>
      <c r="G21" s="10">
        <f>TabelaDespesasNovembro[[#This Row],[VALOR]]</f>
        <v>0</v>
      </c>
      <c r="H21" s="3"/>
      <c r="I21" s="29"/>
      <c r="J21" s="10">
        <v>0</v>
      </c>
      <c r="K21" s="3"/>
    </row>
    <row r="22" spans="1:11" ht="27.95" customHeight="1" x14ac:dyDescent="0.15">
      <c r="A22" s="3"/>
      <c r="B22" s="27">
        <f>TabelaRendaNovembro[[#This Row],[ITEM]]</f>
        <v>0</v>
      </c>
      <c r="C22" s="28">
        <f>TabelaRendaNovembro[[#This Row],[VALOR]]</f>
        <v>0</v>
      </c>
      <c r="D22" s="3"/>
      <c r="E22" s="3" t="str">
        <f>TabelaDespesasNovembro[[#This Row],[ITEM]]</f>
        <v>Despesas com o veículo</v>
      </c>
      <c r="F22" s="5" t="s">
        <v>23</v>
      </c>
      <c r="G22" s="10"/>
      <c r="H22" s="3"/>
      <c r="I22" s="29"/>
      <c r="J22" s="10">
        <v>0</v>
      </c>
      <c r="K22" s="3"/>
    </row>
    <row r="23" spans="1:11" ht="27.95" customHeight="1" x14ac:dyDescent="0.15">
      <c r="A23" s="3"/>
      <c r="B23" s="27">
        <f>TabelaRendaNovembro[[#This Row],[ITEM]]</f>
        <v>0</v>
      </c>
      <c r="C23" s="28">
        <f>TabelaRendaNovembro[[#This Row],[VALOR]]</f>
        <v>0</v>
      </c>
      <c r="D23" s="3"/>
      <c r="E23" s="3" t="str">
        <f>TabelaDespesasNovembro[[#This Row],[ITEM]]</f>
        <v>Diversos</v>
      </c>
      <c r="F23" s="5" t="s">
        <v>23</v>
      </c>
      <c r="G23" s="10"/>
      <c r="H23" s="3"/>
      <c r="I23" s="29"/>
      <c r="J23" s="10">
        <v>0</v>
      </c>
      <c r="K23" s="3"/>
    </row>
    <row r="24" spans="1:11" ht="27.95" customHeight="1" x14ac:dyDescent="0.15">
      <c r="A24" s="3"/>
      <c r="B24" s="27">
        <f>TabelaRendaNovembro[[#This Row],[ITEM]]</f>
        <v>0</v>
      </c>
      <c r="C24" s="28">
        <f>TabelaRendaNovembro[[#This Row],[VALOR]]</f>
        <v>0</v>
      </c>
      <c r="D24" s="3"/>
      <c r="E24" s="3" t="str">
        <f>TabelaDespesasNovembro[[#This Row],[ITEM]]</f>
        <v>Eletricidade</v>
      </c>
      <c r="F24" s="5" t="s">
        <v>23</v>
      </c>
      <c r="G24" s="10"/>
      <c r="H24" s="3"/>
      <c r="I24" s="29"/>
      <c r="J24" s="10">
        <v>0</v>
      </c>
      <c r="K24" s="3"/>
    </row>
    <row r="25" spans="1:11" ht="27.95" customHeight="1" x14ac:dyDescent="0.15">
      <c r="A25" s="3"/>
      <c r="B25" s="27">
        <f>TabelaRendaNovembro[[#This Row],[ITEM]]</f>
        <v>0</v>
      </c>
      <c r="C25" s="28">
        <f>TabelaRendaNovembro[[#This Row],[VALOR]]</f>
        <v>0</v>
      </c>
      <c r="D25" s="3"/>
      <c r="E25" s="3" t="str">
        <f>TabelaDespesasNovembro[[#This Row],[ITEM]]</f>
        <v>Entretenimento</v>
      </c>
      <c r="F25" s="5" t="s">
        <v>23</v>
      </c>
      <c r="G25" s="10"/>
      <c r="H25" s="3"/>
      <c r="I25" s="29"/>
      <c r="J25" s="10">
        <v>0</v>
      </c>
      <c r="K25" s="3"/>
    </row>
    <row r="26" spans="1:11" ht="27.95" customHeight="1" x14ac:dyDescent="0.15">
      <c r="A26" s="3"/>
      <c r="B26" s="27">
        <f>TabelaRendaNovembro[[#This Row],[ITEM]]</f>
        <v>0</v>
      </c>
      <c r="C26" s="28">
        <f>TabelaRendaNovembro[[#This Row],[VALOR]]</f>
        <v>0</v>
      </c>
      <c r="D26" s="3"/>
      <c r="E26" s="3" t="str">
        <f>TabelaDespesasNovembro[[#This Row],[ITEM]]</f>
        <v>Gás</v>
      </c>
      <c r="F26" s="5" t="s">
        <v>23</v>
      </c>
      <c r="G26" s="10">
        <f>TabelaDespesasNovembro[[#This Row],[VALOR]]</f>
        <v>0</v>
      </c>
      <c r="H26" s="3"/>
      <c r="I26" s="29"/>
      <c r="J26" s="10">
        <v>0</v>
      </c>
      <c r="K26" s="3"/>
    </row>
    <row r="27" spans="1:11" ht="27.95" customHeight="1" x14ac:dyDescent="0.15">
      <c r="A27" s="3"/>
      <c r="B27" s="27">
        <f>TabelaRendaNovembro[[#This Row],[ITEM]]</f>
        <v>0</v>
      </c>
      <c r="C27" s="28">
        <f>TabelaRendaNovembro[[#This Row],[VALOR]]</f>
        <v>0</v>
      </c>
      <c r="D27" s="3"/>
      <c r="E27" s="3" t="str">
        <f>TabelaDespesasNovembro[[#This Row],[ITEM]]</f>
        <v>Parcela do carro</v>
      </c>
      <c r="F27" s="5" t="s">
        <v>23</v>
      </c>
      <c r="G27" s="10">
        <f>TabelaDespesasNovembro[[#This Row],[VALOR]]</f>
        <v>0</v>
      </c>
      <c r="H27" s="3"/>
      <c r="I27" s="29"/>
      <c r="J27" s="10">
        <v>0</v>
      </c>
      <c r="K27" s="3"/>
    </row>
    <row r="28" spans="1:11" ht="27.95" customHeight="1" x14ac:dyDescent="0.15">
      <c r="A28" s="3"/>
      <c r="B28" s="27">
        <f>TabelaRendaNovembro[[#This Row],[ITEM]]</f>
        <v>0</v>
      </c>
      <c r="C28" s="28">
        <f>TabelaRendaNovembro[[#This Row],[VALOR]]</f>
        <v>0</v>
      </c>
      <c r="D28" s="3"/>
      <c r="E28" s="3" t="str">
        <f>TabelaDespesasNovembro[[#This Row],[ITEM]]</f>
        <v>Seguro do veículo</v>
      </c>
      <c r="F28" s="5" t="s">
        <v>23</v>
      </c>
      <c r="G28" s="10">
        <f>TabelaDespesasNovembro[[#This Row],[VALOR]]</f>
        <v>0</v>
      </c>
      <c r="H28" s="3"/>
      <c r="I28" s="29"/>
      <c r="J28" s="10">
        <v>0</v>
      </c>
      <c r="K28" s="3"/>
    </row>
    <row r="29" spans="1:11" ht="27.95" customHeight="1" x14ac:dyDescent="0.15">
      <c r="A29" s="3"/>
      <c r="B29" s="27">
        <f>TabelaRendaNovembro[[#This Row],[ITEM]]</f>
        <v>0</v>
      </c>
      <c r="C29" s="28">
        <f>TabelaRendaNovembro[[#This Row],[VALOR]]</f>
        <v>0</v>
      </c>
      <c r="D29" s="3"/>
      <c r="E29" s="3" t="str">
        <f>TabelaDespesasNovembro[[#This Row],[ITEM]]</f>
        <v>Supermercado</v>
      </c>
      <c r="F29" s="5" t="s">
        <v>23</v>
      </c>
      <c r="G29" s="10"/>
      <c r="H29" s="3"/>
      <c r="I29" s="29"/>
      <c r="J29" s="10">
        <v>0</v>
      </c>
      <c r="K29" s="3"/>
    </row>
    <row r="30" spans="1:11" ht="27.95" customHeight="1" x14ac:dyDescent="0.15">
      <c r="A30" s="3"/>
      <c r="B30" s="27">
        <f>TabelaRendaNovembro[[#This Row],[ITEM]]</f>
        <v>0</v>
      </c>
      <c r="C30" s="28">
        <f>TabelaRendaNovembro[[#This Row],[VALOR]]</f>
        <v>0</v>
      </c>
      <c r="D30" s="3"/>
      <c r="E30" s="3" t="str">
        <f>TabelaDespesasNovembro[[#This Row],[ITEM]]</f>
        <v>Telefone celular</v>
      </c>
      <c r="F30" s="5" t="s">
        <v>23</v>
      </c>
      <c r="G30" s="10">
        <f>TabelaDespesasNovembro[[#This Row],[VALOR]]</f>
        <v>0</v>
      </c>
      <c r="H30" s="3"/>
      <c r="I30" s="29"/>
      <c r="J30" s="10">
        <v>0</v>
      </c>
      <c r="K30" s="3"/>
    </row>
    <row r="31" spans="1:11" ht="27.75" customHeight="1" x14ac:dyDescent="0.15">
      <c r="B31" s="27">
        <f>TabelaRendaNovembro[[#This Row],[ITEM]]</f>
        <v>0</v>
      </c>
      <c r="C31" s="28">
        <f>TabelaRendaNovembro[[#This Row],[VALOR]]</f>
        <v>0</v>
      </c>
      <c r="E31" s="27">
        <f>TabelaDespesasNovembro[[#This Row],[ITEM]]</f>
        <v>0</v>
      </c>
      <c r="F31" s="29"/>
      <c r="G31" s="28">
        <f>TabelaDespesasNovembro[[#This Row],[VALOR]]</f>
        <v>0</v>
      </c>
      <c r="I31" s="29"/>
      <c r="J31" s="10">
        <v>0</v>
      </c>
    </row>
    <row r="32" spans="1:11" ht="27.75" customHeight="1" x14ac:dyDescent="0.15">
      <c r="B32" s="27">
        <f>TabelaRendaNovembro[[#This Row],[ITEM]]</f>
        <v>0</v>
      </c>
      <c r="C32" s="28">
        <f>TabelaRendaNovembro[[#This Row],[VALOR]]</f>
        <v>0</v>
      </c>
      <c r="E32" s="27">
        <f>TabelaDespesasNovembro[[#This Row],[ITEM]]</f>
        <v>0</v>
      </c>
      <c r="F32" s="29"/>
      <c r="G32" s="28">
        <f>TabelaDespesasNovembro[[#This Row],[VALOR]]</f>
        <v>0</v>
      </c>
      <c r="I32" s="29"/>
      <c r="J32" s="10">
        <v>0</v>
      </c>
    </row>
    <row r="33" spans="2:10" ht="27.75" customHeight="1" x14ac:dyDescent="0.15">
      <c r="B33" s="27">
        <f>TabelaRendaNovembro[[#This Row],[ITEM]]</f>
        <v>0</v>
      </c>
      <c r="C33" s="28">
        <f>TabelaRendaNovembro[[#This Row],[VALOR]]</f>
        <v>0</v>
      </c>
      <c r="E33" s="27">
        <f>TabelaDespesasNovembro[[#This Row],[ITEM]]</f>
        <v>0</v>
      </c>
      <c r="F33" s="29"/>
      <c r="G33" s="28">
        <f>TabelaDespesasNovembro[[#This Row],[VALOR]]</f>
        <v>0</v>
      </c>
      <c r="I33" s="29"/>
      <c r="J33" s="10">
        <v>0</v>
      </c>
    </row>
    <row r="34" spans="2:10" ht="27.75" customHeight="1" x14ac:dyDescent="0.15">
      <c r="B34" s="27">
        <f>TabelaRendaNovembro[[#This Row],[ITEM]]</f>
        <v>0</v>
      </c>
      <c r="C34" s="28">
        <f>TabelaRendaNovembro[[#This Row],[VALOR]]</f>
        <v>0</v>
      </c>
      <c r="E34" s="27">
        <f>TabelaDespesasNovembro[[#This Row],[ITEM]]</f>
        <v>0</v>
      </c>
      <c r="F34" s="29"/>
      <c r="G34" s="28">
        <f>TabelaDespesasNovembro[[#This Row],[VALOR]]</f>
        <v>0</v>
      </c>
      <c r="I34" s="29"/>
      <c r="J34" s="10">
        <v>0</v>
      </c>
    </row>
    <row r="35" spans="2:10" ht="27.75" customHeight="1" x14ac:dyDescent="0.15">
      <c r="B35" s="27">
        <f>TabelaRendaNovembro[[#This Row],[ITEM]]</f>
        <v>0</v>
      </c>
      <c r="C35" s="28">
        <f>TabelaRendaNovembro[[#This Row],[VALOR]]</f>
        <v>0</v>
      </c>
      <c r="E35" s="27">
        <f>TabelaDespesasNovembro[[#This Row],[ITEM]]</f>
        <v>0</v>
      </c>
      <c r="F35" s="29"/>
      <c r="G35" s="28">
        <f>TabelaDespesasNovembro[[#This Row],[VALOR]]</f>
        <v>0</v>
      </c>
      <c r="I35" s="29"/>
      <c r="J35" s="10">
        <v>0</v>
      </c>
    </row>
    <row r="36" spans="2:10" ht="27.75" customHeight="1" x14ac:dyDescent="0.15">
      <c r="B36" s="27">
        <f>TabelaRendaNovembro[[#This Row],[ITEM]]</f>
        <v>0</v>
      </c>
      <c r="C36" s="28">
        <f>TabelaRendaNovembro[[#This Row],[VALOR]]</f>
        <v>0</v>
      </c>
      <c r="E36" s="27">
        <f>TabelaDespesasNovembro[[#This Row],[ITEM]]</f>
        <v>0</v>
      </c>
      <c r="F36" s="29"/>
      <c r="G36" s="28">
        <f>TabelaDespesasNovembro[[#This Row],[VALOR]]</f>
        <v>0</v>
      </c>
      <c r="I36" s="29"/>
      <c r="J36" s="10">
        <v>0</v>
      </c>
    </row>
    <row r="37" spans="2:10" ht="27.75" customHeight="1" x14ac:dyDescent="0.15">
      <c r="B37" s="27">
        <f>TabelaRendaNovembro[[#This Row],[ITEM]]</f>
        <v>0</v>
      </c>
      <c r="C37" s="28">
        <f>TabelaRendaNovembro[[#This Row],[VALOR]]</f>
        <v>0</v>
      </c>
      <c r="E37" s="27">
        <f>TabelaDespesasNovembro[[#This Row],[ITEM]]</f>
        <v>0</v>
      </c>
      <c r="F37" s="29"/>
      <c r="G37" s="28">
        <f>TabelaDespesasNovembro[[#This Row],[VALOR]]</f>
        <v>0</v>
      </c>
      <c r="I37" s="29"/>
      <c r="J37" s="10">
        <v>0</v>
      </c>
    </row>
    <row r="38" spans="2:10" ht="27.75" customHeight="1" x14ac:dyDescent="0.15">
      <c r="B38" s="27">
        <f>TabelaRendaNovembro[[#This Row],[ITEM]]</f>
        <v>0</v>
      </c>
      <c r="C38" s="28">
        <f>TabelaRendaNovembro[[#This Row],[VALOR]]</f>
        <v>0</v>
      </c>
      <c r="E38" s="27">
        <f>TabelaDespesasNovembro[[#This Row],[ITEM]]</f>
        <v>0</v>
      </c>
      <c r="F38" s="29"/>
      <c r="G38" s="28">
        <f>TabelaDespesasNovembro[[#This Row],[VALOR]]</f>
        <v>0</v>
      </c>
      <c r="I38" s="29"/>
      <c r="J38" s="10">
        <v>0</v>
      </c>
    </row>
    <row r="39" spans="2:10" ht="27.75" customHeight="1" x14ac:dyDescent="0.15">
      <c r="B39" s="27">
        <f>TabelaRendaNovembro[[#This Row],[ITEM]]</f>
        <v>0</v>
      </c>
      <c r="C39" s="28">
        <f>TabelaRendaNovembro[[#This Row],[VALOR]]</f>
        <v>0</v>
      </c>
      <c r="E39" s="27">
        <f>TabelaDespesasNovembro[[#This Row],[ITEM]]</f>
        <v>0</v>
      </c>
      <c r="F39" s="29"/>
      <c r="G39" s="28">
        <f>TabelaDespesasNovembro[[#This Row],[VALOR]]</f>
        <v>0</v>
      </c>
      <c r="I39" s="29"/>
      <c r="J39" s="10">
        <v>0</v>
      </c>
    </row>
    <row r="40" spans="2:10" ht="27.75" customHeight="1" x14ac:dyDescent="0.15">
      <c r="B40" s="27">
        <f>TabelaRendaNovembro[[#This Row],[ITEM]]</f>
        <v>0</v>
      </c>
      <c r="C40" s="28">
        <f>TabelaRendaNovembro[[#This Row],[VALOR]]</f>
        <v>0</v>
      </c>
      <c r="E40" s="27">
        <f>TabelaDespesasNovembro[[#This Row],[ITEM]]</f>
        <v>0</v>
      </c>
      <c r="F40" s="29"/>
      <c r="G40" s="28">
        <f>TabelaDespesasNovembro[[#This Row],[VALOR]]</f>
        <v>0</v>
      </c>
      <c r="I40" s="29"/>
      <c r="J40" s="10">
        <v>0</v>
      </c>
    </row>
    <row r="41" spans="2:10" ht="27.75" customHeight="1" x14ac:dyDescent="0.15">
      <c r="E41" s="31">
        <f>TabelaDespesasNovembro[[#This Row],[ITEM]]</f>
        <v>0</v>
      </c>
      <c r="F41" s="32"/>
      <c r="G41" s="33">
        <f>TabelaDespesasNovembro[[#This Row],[VALOR]]</f>
        <v>0</v>
      </c>
    </row>
    <row r="42" spans="2:10" ht="27.75" customHeight="1" x14ac:dyDescent="0.15">
      <c r="E42" s="31">
        <f>TabelaDespesasNovembro[[#This Row],[ITEM]]</f>
        <v>0</v>
      </c>
      <c r="F42" s="32"/>
      <c r="G42" s="33">
        <f>TabelaDespesasNovembro[[#This Row],[VALOR]]</f>
        <v>0</v>
      </c>
    </row>
    <row r="43" spans="2:10" ht="27.75" customHeight="1" x14ac:dyDescent="0.15">
      <c r="E43" s="31">
        <f>TabelaDespesasNovembro[[#This Row],[ITEM]]</f>
        <v>0</v>
      </c>
      <c r="F43" s="32"/>
      <c r="G43" s="33">
        <f>TabelaDespesasNovembro[[#This Row],[VALOR]]</f>
        <v>0</v>
      </c>
    </row>
    <row r="44" spans="2:10" ht="27.75" customHeight="1" x14ac:dyDescent="0.15">
      <c r="E44" s="31">
        <f>TabelaDespesasNovembro[[#This Row],[ITEM]]</f>
        <v>0</v>
      </c>
      <c r="F44" s="32"/>
      <c r="G44" s="33">
        <f>TabelaDespesasNovembro[[#This Row],[VALOR]]</f>
        <v>0</v>
      </c>
    </row>
    <row r="45" spans="2:10" ht="27.75" customHeight="1" x14ac:dyDescent="0.15">
      <c r="E45" s="31">
        <f>TabelaDespesasNovembro[[#This Row],[ITEM]]</f>
        <v>0</v>
      </c>
      <c r="F45" s="32"/>
      <c r="G45" s="33">
        <f>TabelaDespesasNovembro[[#This Row],[VALOR]]</f>
        <v>0</v>
      </c>
    </row>
    <row r="46" spans="2:10" ht="27.75" customHeight="1" x14ac:dyDescent="0.15">
      <c r="E46" s="31">
        <f>TabelaDespesasNovembro[[#This Row],[ITEM]]</f>
        <v>0</v>
      </c>
      <c r="F46" s="32"/>
      <c r="G46" s="33">
        <f>TabelaDespesasNovembro[[#This Row],[VALOR]]</f>
        <v>0</v>
      </c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MIN(TOTDespesasDEZ/TOTRendasDEZ,1)</f>
        <v>0.4</v>
      </c>
    </row>
    <row r="1048576" spans="1:1" ht="27.75" customHeight="1" x14ac:dyDescent="0.15">
      <c r="A1048576" s="15" t="b">
        <f>(TOTDespesasDEZ/TOTRendasDEZ)&gt;1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1" priority="1" operator="lessThan">
      <formula>0</formula>
    </cfRule>
    <cfRule type="expression" dxfId="0" priority="3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theme="3" tint="0.749992370372631"/>
  </sheetPr>
  <dimension ref="A1:E14"/>
  <sheetViews>
    <sheetView zoomScale="107" workbookViewId="0">
      <selection activeCell="F15" sqref="F15"/>
    </sheetView>
  </sheetViews>
  <sheetFormatPr defaultColWidth="9.20703125" defaultRowHeight="3" x14ac:dyDescent="0.05"/>
  <cols>
    <col min="1" max="1" width="2.1328125" style="24" bestFit="1" customWidth="1"/>
    <col min="2" max="2" width="2.66796875" style="24" bestFit="1" customWidth="1"/>
    <col min="3" max="3" width="1.8671875" style="24" bestFit="1" customWidth="1"/>
    <col min="4" max="4" width="2.66796875" style="24" bestFit="1" customWidth="1"/>
    <col min="5" max="5" width="12.94140625" style="24" customWidth="1"/>
    <col min="6" max="16384" width="9.20703125" style="25"/>
  </cols>
  <sheetData>
    <row r="1" spans="1:4" x14ac:dyDescent="0.05">
      <c r="A1" s="24">
        <f>TOTRendasJAN</f>
        <v>100</v>
      </c>
      <c r="B1" s="24">
        <f>TOTDespesasJAN</f>
        <v>40</v>
      </c>
      <c r="C1" s="24">
        <f>TOTEconomiasJAN</f>
        <v>0</v>
      </c>
      <c r="D1" s="24">
        <f>TOTSaldoJAN</f>
        <v>60</v>
      </c>
    </row>
    <row r="2" spans="1:4" x14ac:dyDescent="0.05">
      <c r="A2" s="24">
        <f>TOTRendasFEV</f>
        <v>100</v>
      </c>
      <c r="B2" s="24">
        <f>TOTDespesasFEV</f>
        <v>40</v>
      </c>
      <c r="C2" s="24">
        <f>TOTEconomiasFEV</f>
        <v>0</v>
      </c>
      <c r="D2" s="24">
        <f>TOTSaldoFEV</f>
        <v>60</v>
      </c>
    </row>
    <row r="3" spans="1:4" x14ac:dyDescent="0.05">
      <c r="A3" s="24">
        <f>TOTRendasMAR</f>
        <v>100</v>
      </c>
      <c r="B3" s="24">
        <f>TOTDespesasMAR</f>
        <v>40</v>
      </c>
      <c r="C3" s="24">
        <f>TOTEconomiasMAR</f>
        <v>0</v>
      </c>
      <c r="D3" s="24">
        <f>TOTSaldoMAR</f>
        <v>60</v>
      </c>
    </row>
    <row r="4" spans="1:4" x14ac:dyDescent="0.05">
      <c r="A4" s="24">
        <f>TOTRendasABR</f>
        <v>100</v>
      </c>
      <c r="B4" s="24">
        <f>TOTDespesasABR</f>
        <v>40</v>
      </c>
      <c r="C4" s="24">
        <f>TOTEconomiasABR</f>
        <v>0</v>
      </c>
      <c r="D4" s="24">
        <f>TOTSaldoABR</f>
        <v>60</v>
      </c>
    </row>
    <row r="5" spans="1:4" x14ac:dyDescent="0.05">
      <c r="A5" s="24">
        <f>TOTRendasMAI</f>
        <v>100</v>
      </c>
      <c r="B5" s="24">
        <f>TOTDespesasMAI</f>
        <v>40</v>
      </c>
      <c r="C5" s="24">
        <f>TOTEconomiasMAI</f>
        <v>0</v>
      </c>
      <c r="D5" s="24">
        <f>TOTSaldoMAI</f>
        <v>60</v>
      </c>
    </row>
    <row r="6" spans="1:4" x14ac:dyDescent="0.05">
      <c r="A6" s="24">
        <f>TOTRendasJUN</f>
        <v>100</v>
      </c>
      <c r="B6" s="24">
        <f>TOTDespesasJUN</f>
        <v>40</v>
      </c>
      <c r="C6" s="24">
        <f>TOTEconomiasJUN</f>
        <v>0</v>
      </c>
      <c r="D6" s="24">
        <f>TOTSaldoJUN</f>
        <v>60</v>
      </c>
    </row>
    <row r="7" spans="1:4" x14ac:dyDescent="0.05">
      <c r="A7" s="24">
        <f>TOTRendasJUL</f>
        <v>100</v>
      </c>
      <c r="B7" s="24">
        <f>TOTDespesasJUL</f>
        <v>40</v>
      </c>
      <c r="C7" s="24">
        <f>TOTEconomiasJUL</f>
        <v>0</v>
      </c>
      <c r="D7" s="24">
        <f>TOTSaldoJUL</f>
        <v>60</v>
      </c>
    </row>
    <row r="8" spans="1:4" x14ac:dyDescent="0.05">
      <c r="A8" s="24">
        <f>TOTRendasAGO</f>
        <v>100</v>
      </c>
      <c r="B8" s="24">
        <f>TOTDespesasAGO</f>
        <v>40</v>
      </c>
      <c r="C8" s="24">
        <f>TOTEconomiasAGO</f>
        <v>0</v>
      </c>
      <c r="D8" s="24">
        <f>TOTSaldoAGO</f>
        <v>60</v>
      </c>
    </row>
    <row r="9" spans="1:4" x14ac:dyDescent="0.05">
      <c r="A9" s="24">
        <f>TOTRendasSET</f>
        <v>100</v>
      </c>
      <c r="B9" s="24">
        <f>TOTDespesasSET</f>
        <v>40</v>
      </c>
      <c r="C9" s="24">
        <f>TOTEconomiasSET</f>
        <v>0</v>
      </c>
      <c r="D9" s="24">
        <f>TOTSaldoSET</f>
        <v>60</v>
      </c>
    </row>
    <row r="10" spans="1:4" x14ac:dyDescent="0.05">
      <c r="A10" s="24">
        <f>TOTRendasOUT</f>
        <v>100</v>
      </c>
      <c r="B10" s="24">
        <f>TOTDespesasOUT</f>
        <v>40</v>
      </c>
      <c r="C10" s="24">
        <f>TOTEconomiasOUT</f>
        <v>0</v>
      </c>
      <c r="D10" s="24">
        <f>TOTSaldoOUT</f>
        <v>60</v>
      </c>
    </row>
    <row r="11" spans="1:4" x14ac:dyDescent="0.05">
      <c r="A11" s="24">
        <f>TOTRendasNOV</f>
        <v>100</v>
      </c>
      <c r="B11" s="24">
        <f>TOTDespesasNOV</f>
        <v>40</v>
      </c>
      <c r="C11" s="24">
        <f>TOTEconomiasNOV</f>
        <v>0</v>
      </c>
      <c r="D11" s="24">
        <f>TOTSaldoNOV</f>
        <v>60</v>
      </c>
    </row>
    <row r="12" spans="1:4" x14ac:dyDescent="0.05">
      <c r="A12" s="24">
        <f>TOTRendasDEZ</f>
        <v>100</v>
      </c>
      <c r="B12" s="24">
        <f>TOTDespesasDEZ</f>
        <v>40</v>
      </c>
      <c r="C12" s="24">
        <f>TOTEconomiasDEZ</f>
        <v>0</v>
      </c>
      <c r="D12" s="24">
        <f>TOTSaldoDEZ</f>
        <v>60</v>
      </c>
    </row>
    <row r="13" spans="1:4" ht="6" customHeight="1" x14ac:dyDescent="0.05"/>
    <row r="14" spans="1:4" x14ac:dyDescent="0.05">
      <c r="A14" s="24">
        <f>SUM(A1:A12)</f>
        <v>1200</v>
      </c>
      <c r="B14" s="24">
        <f>SUM(B1:B12)</f>
        <v>480</v>
      </c>
      <c r="C14" s="24">
        <f>SUM(C1:C12)</f>
        <v>0</v>
      </c>
      <c r="D14" s="24">
        <f>SUM(D1:D12)</f>
        <v>720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>
    <tabColor theme="3" tint="0.249977111117893"/>
    <pageSetUpPr fitToPage="1"/>
  </sheetPr>
  <dimension ref="A1:K1048576"/>
  <sheetViews>
    <sheetView showGridLines="0" zoomScaleNormal="100" workbookViewId="0">
      <selection activeCell="B23" sqref="B23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29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TOTRendasJAN-TOTDespesasJAN-TOTEconomiasJAN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">
        <v>63</v>
      </c>
      <c r="C18" s="10">
        <v>100</v>
      </c>
      <c r="D18" s="3"/>
      <c r="E18" s="3" t="s">
        <v>28</v>
      </c>
      <c r="F18" s="5" t="s">
        <v>23</v>
      </c>
      <c r="G18" s="10"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">
        <v>64</v>
      </c>
      <c r="C19" s="10"/>
      <c r="D19" s="3"/>
      <c r="E19" s="3" t="s">
        <v>5</v>
      </c>
      <c r="F19" s="5" t="s">
        <v>23</v>
      </c>
      <c r="G19" s="10"/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">
        <v>65</v>
      </c>
      <c r="C20" s="10"/>
      <c r="D20" s="3"/>
      <c r="E20" s="3" t="s">
        <v>12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v>0</v>
      </c>
      <c r="C21" s="28"/>
      <c r="D21" s="3"/>
      <c r="E21" s="3" t="s">
        <v>14</v>
      </c>
      <c r="F21" s="5" t="s">
        <v>23</v>
      </c>
      <c r="G21" s="10"/>
      <c r="H21" s="3"/>
      <c r="I21" s="29"/>
      <c r="J21" s="10"/>
      <c r="K21" s="3"/>
    </row>
    <row r="22" spans="1:11" ht="27.95" customHeight="1" x14ac:dyDescent="0.15">
      <c r="A22" s="3"/>
      <c r="B22" s="27">
        <v>0</v>
      </c>
      <c r="C22" s="28"/>
      <c r="D22" s="3"/>
      <c r="E22" s="3" t="s">
        <v>11</v>
      </c>
      <c r="F22" s="5" t="s">
        <v>23</v>
      </c>
      <c r="G22" s="10"/>
      <c r="H22" s="3"/>
      <c r="I22" s="29"/>
      <c r="J22" s="10"/>
      <c r="K22" s="3"/>
    </row>
    <row r="23" spans="1:11" ht="27.95" customHeight="1" x14ac:dyDescent="0.15">
      <c r="A23" s="3"/>
      <c r="B23" s="27"/>
      <c r="C23" s="28"/>
      <c r="D23" s="3"/>
      <c r="E23" s="3" t="s">
        <v>16</v>
      </c>
      <c r="F23" s="5" t="s">
        <v>23</v>
      </c>
      <c r="G23" s="10"/>
      <c r="H23" s="3"/>
      <c r="I23" s="29"/>
      <c r="J23" s="10"/>
      <c r="K23" s="3"/>
    </row>
    <row r="24" spans="1:11" ht="27.95" customHeight="1" x14ac:dyDescent="0.15">
      <c r="A24" s="3"/>
      <c r="B24" s="27"/>
      <c r="C24" s="28"/>
      <c r="D24" s="3"/>
      <c r="E24" s="3" t="s">
        <v>6</v>
      </c>
      <c r="F24" s="5" t="s">
        <v>23</v>
      </c>
      <c r="G24" s="10"/>
      <c r="H24" s="3"/>
      <c r="I24" s="29"/>
      <c r="J24" s="10"/>
      <c r="K24" s="3"/>
    </row>
    <row r="25" spans="1:11" ht="27.95" customHeight="1" x14ac:dyDescent="0.15">
      <c r="A25" s="3"/>
      <c r="B25" s="27"/>
      <c r="C25" s="28"/>
      <c r="D25" s="3"/>
      <c r="E25" s="3" t="s">
        <v>15</v>
      </c>
      <c r="F25" s="5" t="s">
        <v>23</v>
      </c>
      <c r="G25" s="10"/>
      <c r="H25" s="3"/>
      <c r="I25" s="29"/>
      <c r="J25" s="10"/>
      <c r="K25" s="3"/>
    </row>
    <row r="26" spans="1:11" ht="27.95" customHeight="1" x14ac:dyDescent="0.15">
      <c r="A26" s="3"/>
      <c r="B26" s="27"/>
      <c r="C26" s="28"/>
      <c r="D26" s="3"/>
      <c r="E26" s="3" t="s">
        <v>7</v>
      </c>
      <c r="F26" s="5" t="s">
        <v>23</v>
      </c>
      <c r="G26" s="10"/>
      <c r="H26" s="3"/>
      <c r="I26" s="29"/>
      <c r="J26" s="10"/>
      <c r="K26" s="3"/>
    </row>
    <row r="27" spans="1:11" ht="27.95" customHeight="1" x14ac:dyDescent="0.15">
      <c r="A27" s="3"/>
      <c r="B27" s="27"/>
      <c r="C27" s="28"/>
      <c r="D27" s="3"/>
      <c r="E27" s="3" t="s">
        <v>10</v>
      </c>
      <c r="F27" s="5" t="s">
        <v>23</v>
      </c>
      <c r="G27" s="10"/>
      <c r="H27" s="3"/>
      <c r="I27" s="29"/>
      <c r="J27" s="10"/>
      <c r="K27" s="3"/>
    </row>
    <row r="28" spans="1:11" ht="27.95" customHeight="1" x14ac:dyDescent="0.15">
      <c r="A28" s="3"/>
      <c r="B28" s="27"/>
      <c r="C28" s="28"/>
      <c r="D28" s="3"/>
      <c r="E28" s="3" t="s">
        <v>13</v>
      </c>
      <c r="F28" s="5" t="s">
        <v>23</v>
      </c>
      <c r="G28" s="10"/>
      <c r="H28" s="3"/>
      <c r="I28" s="29"/>
      <c r="J28" s="10"/>
      <c r="K28" s="3"/>
    </row>
    <row r="29" spans="1:11" ht="27.95" customHeight="1" x14ac:dyDescent="0.15">
      <c r="A29" s="3"/>
      <c r="B29" s="27"/>
      <c r="C29" s="28"/>
      <c r="D29" s="3"/>
      <c r="E29" s="3" t="s">
        <v>9</v>
      </c>
      <c r="F29" s="5" t="s">
        <v>23</v>
      </c>
      <c r="G29" s="10"/>
      <c r="H29" s="3"/>
      <c r="I29" s="29"/>
      <c r="J29" s="10"/>
      <c r="K29" s="3"/>
    </row>
    <row r="30" spans="1:11" ht="27.95" customHeight="1" x14ac:dyDescent="0.15">
      <c r="A30" s="3"/>
      <c r="B30" s="27"/>
      <c r="C30" s="28"/>
      <c r="D30" s="3"/>
      <c r="E30" s="3" t="s">
        <v>8</v>
      </c>
      <c r="F30" s="5" t="s">
        <v>23</v>
      </c>
      <c r="G30" s="10"/>
      <c r="H30" s="3"/>
      <c r="I30" s="29"/>
      <c r="J30" s="10"/>
      <c r="K30" s="3"/>
    </row>
    <row r="31" spans="1:11" ht="27.75" customHeight="1" x14ac:dyDescent="0.15">
      <c r="B31" s="27"/>
      <c r="C31" s="28"/>
      <c r="E31" s="27"/>
      <c r="F31" s="29"/>
      <c r="G31" s="28"/>
      <c r="I31" s="29"/>
      <c r="J31" s="10"/>
    </row>
    <row r="32" spans="1:11" ht="27.75" customHeight="1" x14ac:dyDescent="0.15">
      <c r="B32" s="27"/>
      <c r="C32" s="28"/>
      <c r="E32" s="27"/>
      <c r="F32" s="29"/>
      <c r="G32" s="28"/>
      <c r="I32" s="29"/>
      <c r="J32" s="10"/>
    </row>
    <row r="33" spans="2:10" ht="27.75" customHeight="1" x14ac:dyDescent="0.15">
      <c r="B33" s="27"/>
      <c r="C33" s="28"/>
      <c r="E33" s="27"/>
      <c r="F33" s="29"/>
      <c r="G33" s="28"/>
      <c r="I33" s="29"/>
      <c r="J33" s="10"/>
    </row>
    <row r="34" spans="2:10" ht="27.75" customHeight="1" x14ac:dyDescent="0.15">
      <c r="B34" s="27"/>
      <c r="C34" s="28"/>
      <c r="E34" s="27"/>
      <c r="F34" s="29"/>
      <c r="G34" s="28"/>
      <c r="I34" s="29"/>
      <c r="J34" s="10"/>
    </row>
    <row r="35" spans="2:10" ht="27.75" customHeight="1" x14ac:dyDescent="0.15">
      <c r="B35" s="27"/>
      <c r="C35" s="28"/>
      <c r="E35" s="27"/>
      <c r="F35" s="29"/>
      <c r="G35" s="28"/>
      <c r="I35" s="29"/>
      <c r="J35" s="10"/>
    </row>
    <row r="36" spans="2:10" ht="27.75" customHeight="1" x14ac:dyDescent="0.15">
      <c r="B36" s="27"/>
      <c r="C36" s="28"/>
      <c r="E36" s="27"/>
      <c r="F36" s="29"/>
      <c r="G36" s="28"/>
      <c r="I36" s="29"/>
      <c r="J36" s="10"/>
    </row>
    <row r="37" spans="2:10" ht="27.75" customHeight="1" x14ac:dyDescent="0.15">
      <c r="B37" s="27"/>
      <c r="C37" s="28"/>
      <c r="E37" s="27"/>
      <c r="F37" s="29"/>
      <c r="G37" s="28"/>
      <c r="I37" s="29"/>
      <c r="J37" s="10"/>
    </row>
    <row r="38" spans="2:10" ht="27.75" customHeight="1" x14ac:dyDescent="0.15">
      <c r="B38" s="27"/>
      <c r="C38" s="28"/>
      <c r="E38" s="27"/>
      <c r="F38" s="29"/>
      <c r="G38" s="28"/>
      <c r="I38" s="29"/>
      <c r="J38" s="10"/>
    </row>
    <row r="39" spans="2:10" ht="27.75" customHeight="1" x14ac:dyDescent="0.15">
      <c r="B39" s="27"/>
      <c r="C39" s="28"/>
      <c r="E39" s="27"/>
      <c r="F39" s="29"/>
      <c r="G39" s="28"/>
      <c r="I39" s="29"/>
      <c r="J39" s="10"/>
    </row>
    <row r="40" spans="2:10" ht="27.75" customHeight="1" x14ac:dyDescent="0.15">
      <c r="B40" s="27"/>
      <c r="C40" s="28"/>
      <c r="E40" s="27"/>
      <c r="F40" s="29"/>
      <c r="G40" s="28"/>
      <c r="I40" s="29"/>
      <c r="J40" s="10"/>
    </row>
    <row r="41" spans="2:10" ht="27.75" customHeight="1" x14ac:dyDescent="0.15">
      <c r="E41" s="27"/>
      <c r="F41" s="29"/>
      <c r="G41" s="28"/>
    </row>
    <row r="42" spans="2:10" ht="27.75" customHeight="1" x14ac:dyDescent="0.15">
      <c r="E42" s="34"/>
      <c r="F42" s="32"/>
      <c r="G42" s="33"/>
    </row>
    <row r="43" spans="2:10" ht="27.75" customHeight="1" x14ac:dyDescent="0.15">
      <c r="E43" s="34"/>
      <c r="F43" s="32"/>
      <c r="G43" s="33"/>
    </row>
    <row r="44" spans="2:10" ht="27.75" customHeight="1" x14ac:dyDescent="0.15">
      <c r="E44" s="34"/>
      <c r="F44" s="32"/>
      <c r="G44" s="33"/>
    </row>
    <row r="45" spans="2:10" ht="27.75" customHeight="1" x14ac:dyDescent="0.15">
      <c r="E45" s="34"/>
      <c r="F45" s="32"/>
      <c r="G45" s="33"/>
    </row>
    <row r="46" spans="2:10" ht="27.75" customHeight="1" x14ac:dyDescent="0.15">
      <c r="E46" s="34"/>
      <c r="F46" s="32"/>
      <c r="G46" s="33"/>
    </row>
    <row r="47" spans="2:10" ht="27.75" customHeight="1" x14ac:dyDescent="0.15">
      <c r="E47" s="34"/>
      <c r="F47" s="32"/>
      <c r="G47" s="33"/>
    </row>
    <row r="48" spans="2:10" ht="27.75" customHeight="1" x14ac:dyDescent="0.15">
      <c r="E48" s="34"/>
      <c r="F48" s="32"/>
      <c r="G48" s="33"/>
    </row>
    <row r="49" spans="5:7" ht="27.75" customHeight="1" x14ac:dyDescent="0.15">
      <c r="E49" s="34"/>
      <c r="F49" s="32"/>
      <c r="G49" s="33"/>
    </row>
    <row r="50" spans="5:7" ht="27.75" customHeight="1" x14ac:dyDescent="0.15">
      <c r="E50" s="34"/>
      <c r="F50" s="32"/>
      <c r="G50" s="33"/>
    </row>
    <row r="51" spans="5:7" ht="27.75" customHeight="1" x14ac:dyDescent="0.15">
      <c r="E51" s="34"/>
      <c r="F51" s="32"/>
      <c r="G51" s="33"/>
    </row>
    <row r="52" spans="5:7" ht="27.75" customHeight="1" x14ac:dyDescent="0.15">
      <c r="E52" s="34"/>
      <c r="F52" s="32"/>
      <c r="G52" s="33"/>
    </row>
    <row r="53" spans="5:7" ht="27.75" customHeight="1" x14ac:dyDescent="0.15">
      <c r="E53" s="34"/>
      <c r="F53" s="32"/>
      <c r="G53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MIN(TOTDespesasJAN/TOTRendasJAN,1)</f>
        <v>0.4</v>
      </c>
    </row>
    <row r="1048576" spans="1:1" ht="27.75" customHeight="1" x14ac:dyDescent="0.15">
      <c r="A1048576" s="15" t="b">
        <f>(TOTDespesasJAN/TOTRendasJAN)&gt;1</f>
        <v>0</v>
      </c>
    </row>
  </sheetData>
  <sheetProtection formatCells="0" formatColumns="0" formatRows="0" insertRows="0" insertHyperlinks="0" deleteColumns="0" deleteRows="0" sort="0" autoFilter="0" pivotTables="0"/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23" priority="1" operator="lessThan">
      <formula>0</formula>
    </cfRule>
    <cfRule type="expression" dxfId="22" priority="14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3" tint="0.249977111117893"/>
    <pageSetUpPr fitToPage="1"/>
  </sheetPr>
  <dimension ref="A1:K1048576"/>
  <sheetViews>
    <sheetView showGridLines="0" zoomScaleNormal="100" workbookViewId="0">
      <selection activeCell="B23" sqref="B23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30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TOTRendasFEV-TOTDespesasFEV-TOTEconomiasFEV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TabelaRendaJaneiro[[#This Row],[ITEM]]</f>
        <v>Registro 01</v>
      </c>
      <c r="C18" s="10">
        <f>TabelaRendaJaneiro[[#This Row],[VALOR]]</f>
        <v>100</v>
      </c>
      <c r="D18" s="3"/>
      <c r="E18" s="3" t="str">
        <f>TabelaDespesasJaneiro[[#This Row],[ITEM]]</f>
        <v>Academia</v>
      </c>
      <c r="F18" s="5" t="s">
        <v>23</v>
      </c>
      <c r="G18" s="10">
        <f>TabelaDespesasJaneiro[[#This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TabelaRendaJaneiro[[#This Row],[ITEM]]</f>
        <v>Registro 02</v>
      </c>
      <c r="C19" s="10">
        <f>TabelaRendaJaneiro[[#This Row],[VALOR]]</f>
        <v>0</v>
      </c>
      <c r="D19" s="3"/>
      <c r="E19" s="3" t="str">
        <f>TabelaDespesasJaneiro[[#This Row],[ITEM]]</f>
        <v>Aluguel/hipoteca</v>
      </c>
      <c r="F19" s="5" t="s">
        <v>23</v>
      </c>
      <c r="G19" s="10">
        <f>TabelaDespesasJaneiro[[#This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TabelaRendaJaneiro[[#This Row],[ITEM]]</f>
        <v>Recebimento Aluguel</v>
      </c>
      <c r="C20" s="10">
        <f>TabelaRendaJaneiro[[#This Row],[VALOR]]</f>
        <v>0</v>
      </c>
      <c r="D20" s="3"/>
      <c r="E20" s="3" t="str">
        <f>TabelaDespesasJaneiro[[#This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v>0</v>
      </c>
      <c r="C21" s="28">
        <f>TabelaRendaJaneiro[[#This Row],[VALOR]]</f>
        <v>0</v>
      </c>
      <c r="D21" s="3"/>
      <c r="E21" s="3" t="str">
        <f>TabelaDespesasJaneiro[[#This Row],[ITEM]]</f>
        <v>Cuidados pessoais</v>
      </c>
      <c r="F21" s="5" t="s">
        <v>23</v>
      </c>
      <c r="G21" s="10">
        <f>TabelaDespesasJaneiro[[#This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v>0</v>
      </c>
      <c r="C22" s="28">
        <f>TabelaRendaJaneiro[[#This Row],[VALOR]]</f>
        <v>0</v>
      </c>
      <c r="D22" s="3"/>
      <c r="E22" s="3" t="str">
        <f>TabelaDespesasJaneiro[[#This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TabelaRendaJaneiro[[#This Row],[ITEM]]</f>
        <v>0</v>
      </c>
      <c r="C23" s="28">
        <f>TabelaRendaJaneiro[[#This Row],[VALOR]]</f>
        <v>0</v>
      </c>
      <c r="D23" s="3"/>
      <c r="E23" s="3" t="str">
        <f>TabelaDespesasJaneiro[[#This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TabelaRendaJaneiro[[#This Row],[ITEM]]</f>
        <v>0</v>
      </c>
      <c r="C24" s="28">
        <f>TabelaRendaJaneiro[[#This Row],[VALOR]]</f>
        <v>0</v>
      </c>
      <c r="D24" s="3"/>
      <c r="E24" s="3" t="str">
        <f>TabelaDespesasJaneiro[[#This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TabelaRendaJaneiro[[#This Row],[ITEM]]</f>
        <v>0</v>
      </c>
      <c r="C25" s="28">
        <f>TabelaRendaJaneiro[[#This Row],[VALOR]]</f>
        <v>0</v>
      </c>
      <c r="D25" s="3"/>
      <c r="E25" s="3" t="str">
        <f>TabelaDespesasJaneiro[[#This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TabelaRendaJaneiro[[#This Row],[ITEM]]</f>
        <v>0</v>
      </c>
      <c r="C26" s="28">
        <f>TabelaRendaJaneiro[[#This Row],[VALOR]]</f>
        <v>0</v>
      </c>
      <c r="D26" s="3"/>
      <c r="E26" s="3" t="str">
        <f>TabelaDespesasJaneiro[[#This Row],[ITEM]]</f>
        <v>Gás</v>
      </c>
      <c r="F26" s="5" t="s">
        <v>23</v>
      </c>
      <c r="G26" s="10">
        <f>TabelaDespesasJaneiro[[#This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TabelaRendaJaneiro[[#This Row],[ITEM]]</f>
        <v>0</v>
      </c>
      <c r="C27" s="28">
        <f>TabelaRendaJaneiro[[#This Row],[VALOR]]</f>
        <v>0</v>
      </c>
      <c r="D27" s="3"/>
      <c r="E27" s="3" t="str">
        <f>TabelaDespesasJaneiro[[#This Row],[ITEM]]</f>
        <v>Parcela do carro</v>
      </c>
      <c r="F27" s="5" t="s">
        <v>23</v>
      </c>
      <c r="G27" s="10">
        <f>TabelaDespesasJaneiro[[#This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TabelaRendaJaneiro[[#This Row],[ITEM]]</f>
        <v>0</v>
      </c>
      <c r="C28" s="28">
        <f>TabelaRendaJaneiro[[#This Row],[VALOR]]</f>
        <v>0</v>
      </c>
      <c r="D28" s="3"/>
      <c r="E28" s="3" t="str">
        <f>TabelaDespesasJaneiro[[#This Row],[ITEM]]</f>
        <v>Seguro do veículo</v>
      </c>
      <c r="F28" s="5" t="s">
        <v>23</v>
      </c>
      <c r="G28" s="10">
        <f>TabelaDespesasJaneiro[[#This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TabelaRendaJaneiro[[#This Row],[ITEM]]</f>
        <v>0</v>
      </c>
      <c r="C29" s="28">
        <f>TabelaRendaJaneiro[[#This Row],[VALOR]]</f>
        <v>0</v>
      </c>
      <c r="D29" s="3"/>
      <c r="E29" s="3" t="str">
        <f>TabelaDespesasJaneiro[[#This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TabelaRendaJaneiro[[#This Row],[ITEM]]</f>
        <v>0</v>
      </c>
      <c r="C30" s="28">
        <f>TabelaRendaJaneiro[[#This Row],[VALOR]]</f>
        <v>0</v>
      </c>
      <c r="D30" s="3"/>
      <c r="E30" s="3" t="str">
        <f>TabelaDespesasJaneiro[[#This Row],[ITEM]]</f>
        <v>Telefone celular</v>
      </c>
      <c r="F30" s="5" t="s">
        <v>23</v>
      </c>
      <c r="G30" s="10">
        <f>TabelaDespesasJaneiro[[#This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TabelaRendaJaneiro[[#This Row],[ITEM]]</f>
        <v>0</v>
      </c>
      <c r="C31" s="28">
        <f>TabelaRendaJaneiro[[#This Row],[VALOR]]</f>
        <v>0</v>
      </c>
      <c r="E31" s="27">
        <f>TabelaDespesasJaneiro[[#This Row],[ITEM]]</f>
        <v>0</v>
      </c>
      <c r="F31" s="29"/>
      <c r="G31" s="10">
        <f>TabelaDespesasJaneiro[[#This Row],[VALOR]]</f>
        <v>0</v>
      </c>
      <c r="I31" s="29"/>
      <c r="J31" s="28"/>
    </row>
    <row r="32" spans="1:11" ht="27.75" customHeight="1" x14ac:dyDescent="0.15">
      <c r="B32" s="27">
        <f>TabelaRendaJaneiro[[#This Row],[ITEM]]</f>
        <v>0</v>
      </c>
      <c r="C32" s="28">
        <f>TabelaRendaJaneiro[[#This Row],[VALOR]]</f>
        <v>0</v>
      </c>
      <c r="E32" s="27">
        <f>TabelaDespesasJaneiro[[#This Row],[ITEM]]</f>
        <v>0</v>
      </c>
      <c r="F32" s="29"/>
      <c r="G32" s="10">
        <f>TabelaDespesasJaneiro[[#This Row],[VALOR]]</f>
        <v>0</v>
      </c>
      <c r="I32" s="29"/>
      <c r="J32" s="28"/>
    </row>
    <row r="33" spans="2:10" ht="27.75" customHeight="1" x14ac:dyDescent="0.15">
      <c r="B33" s="27">
        <f>TabelaRendaJaneiro[[#This Row],[ITEM]]</f>
        <v>0</v>
      </c>
      <c r="C33" s="28">
        <f>TabelaRendaJaneiro[[#This Row],[VALOR]]</f>
        <v>0</v>
      </c>
      <c r="E33" s="27">
        <f>TabelaDespesasJaneiro[[#This Row],[ITEM]]</f>
        <v>0</v>
      </c>
      <c r="F33" s="29"/>
      <c r="G33" s="10">
        <f>TabelaDespesasJaneiro[[#This Row],[VALOR]]</f>
        <v>0</v>
      </c>
      <c r="I33" s="29"/>
      <c r="J33" s="28"/>
    </row>
    <row r="34" spans="2:10" ht="27.75" customHeight="1" x14ac:dyDescent="0.15">
      <c r="B34" s="27">
        <f>TabelaRendaJaneiro[[#This Row],[ITEM]]</f>
        <v>0</v>
      </c>
      <c r="C34" s="28">
        <f>TabelaRendaJaneiro[[#This Row],[VALOR]]</f>
        <v>0</v>
      </c>
      <c r="E34" s="27">
        <f>TabelaDespesasJaneiro[[#This Row],[ITEM]]</f>
        <v>0</v>
      </c>
      <c r="F34" s="29"/>
      <c r="G34" s="10">
        <f>TabelaDespesasJaneiro[[#This Row],[VALOR]]</f>
        <v>0</v>
      </c>
      <c r="I34" s="29"/>
      <c r="J34" s="28"/>
    </row>
    <row r="35" spans="2:10" ht="27.75" customHeight="1" x14ac:dyDescent="0.15">
      <c r="B35" s="27">
        <f>TabelaRendaJaneiro[[#This Row],[ITEM]]</f>
        <v>0</v>
      </c>
      <c r="C35" s="28">
        <f>TabelaRendaJaneiro[[#This Row],[VALOR]]</f>
        <v>0</v>
      </c>
      <c r="E35" s="27">
        <f>TabelaDespesasJaneiro[[#This Row],[ITEM]]</f>
        <v>0</v>
      </c>
      <c r="F35" s="29"/>
      <c r="G35" s="10">
        <f>TabelaDespesasJaneiro[[#This Row],[VALOR]]</f>
        <v>0</v>
      </c>
      <c r="I35" s="29"/>
      <c r="J35" s="28"/>
    </row>
    <row r="36" spans="2:10" ht="27.75" customHeight="1" x14ac:dyDescent="0.15">
      <c r="B36" s="27">
        <f>TabelaRendaJaneiro[[#This Row],[ITEM]]</f>
        <v>0</v>
      </c>
      <c r="C36" s="28">
        <f>TabelaRendaJaneiro[[#This Row],[VALOR]]</f>
        <v>0</v>
      </c>
      <c r="E36" s="27">
        <f>TabelaDespesasJaneiro[[#This Row],[ITEM]]</f>
        <v>0</v>
      </c>
      <c r="F36" s="29"/>
      <c r="G36" s="10">
        <f>TabelaDespesasJaneiro[[#This Row],[VALOR]]</f>
        <v>0</v>
      </c>
      <c r="I36" s="29"/>
      <c r="J36" s="28"/>
    </row>
    <row r="37" spans="2:10" ht="27.75" customHeight="1" x14ac:dyDescent="0.15">
      <c r="B37" s="27">
        <f>TabelaRendaJaneiro[[#This Row],[ITEM]]</f>
        <v>0</v>
      </c>
      <c r="C37" s="28">
        <f>TabelaRendaJaneiro[[#This Row],[VALOR]]</f>
        <v>0</v>
      </c>
      <c r="E37" s="27">
        <f>TabelaDespesasJaneiro[[#This Row],[ITEM]]</f>
        <v>0</v>
      </c>
      <c r="F37" s="29"/>
      <c r="G37" s="10">
        <f>TabelaDespesasJaneiro[[#This Row],[VALOR]]</f>
        <v>0</v>
      </c>
      <c r="I37" s="29"/>
      <c r="J37" s="28"/>
    </row>
    <row r="38" spans="2:10" ht="27.75" customHeight="1" x14ac:dyDescent="0.15">
      <c r="B38" s="27">
        <f>TabelaRendaJaneiro[[#This Row],[ITEM]]</f>
        <v>0</v>
      </c>
      <c r="C38" s="28">
        <f>TabelaRendaJaneiro[[#This Row],[VALOR]]</f>
        <v>0</v>
      </c>
      <c r="E38" s="27">
        <f>TabelaDespesasJaneiro[[#This Row],[ITEM]]</f>
        <v>0</v>
      </c>
      <c r="F38" s="29"/>
      <c r="G38" s="10">
        <f>TabelaDespesasJaneiro[[#This Row],[VALOR]]</f>
        <v>0</v>
      </c>
      <c r="I38" s="29"/>
      <c r="J38" s="28"/>
    </row>
    <row r="39" spans="2:10" ht="27.75" customHeight="1" x14ac:dyDescent="0.15">
      <c r="B39" s="27">
        <f>TabelaRendaJaneiro[[#This Row],[ITEM]]</f>
        <v>0</v>
      </c>
      <c r="C39" s="28">
        <f>TabelaRendaJaneiro[[#This Row],[VALOR]]</f>
        <v>0</v>
      </c>
      <c r="E39" s="27">
        <f>TabelaDespesasJaneiro[[#This Row],[ITEM]]</f>
        <v>0</v>
      </c>
      <c r="F39" s="29"/>
      <c r="G39" s="10">
        <f>TabelaDespesasJaneiro[[#This Row],[VALOR]]</f>
        <v>0</v>
      </c>
      <c r="I39" s="29"/>
      <c r="J39" s="28"/>
    </row>
    <row r="40" spans="2:10" ht="27.75" customHeight="1" x14ac:dyDescent="0.15">
      <c r="B40" s="27">
        <f>TabelaRendaJaneiro[[#This Row],[ITEM]]</f>
        <v>0</v>
      </c>
      <c r="C40" s="28">
        <f>TabelaRendaJaneiro[[#This Row],[VALOR]]</f>
        <v>0</v>
      </c>
      <c r="E40" s="27">
        <f>TabelaDespesasJaneiro[[#This Row],[ITEM]]</f>
        <v>0</v>
      </c>
      <c r="F40" s="29"/>
      <c r="G40" s="10">
        <f>TabelaDespesasJaneiro[[#This Row],[VALOR]]</f>
        <v>0</v>
      </c>
      <c r="I40" s="29"/>
      <c r="J40" s="28"/>
    </row>
    <row r="41" spans="2:10" ht="27.75" customHeight="1" x14ac:dyDescent="0.15">
      <c r="E41" s="31">
        <f>TabelaDespesasJaneiro[[#This Row],[ITEM]]</f>
        <v>0</v>
      </c>
      <c r="F41" s="32"/>
      <c r="G41" s="33">
        <f>TabelaDespesasJaneiro[[#This Row],[VALOR]]</f>
        <v>0</v>
      </c>
    </row>
    <row r="42" spans="2:10" ht="27.75" customHeight="1" x14ac:dyDescent="0.15">
      <c r="E42" s="31">
        <f>TabelaDespesasJaneiro[[#This Row],[ITEM]]</f>
        <v>0</v>
      </c>
      <c r="F42" s="32"/>
      <c r="G42" s="33">
        <f>TabelaDespesasJaneiro[[#This Row],[VALOR]]</f>
        <v>0</v>
      </c>
    </row>
    <row r="43" spans="2:10" ht="27.75" customHeight="1" x14ac:dyDescent="0.15">
      <c r="E43" s="31">
        <f>TabelaDespesasJaneiro[[#This Row],[ITEM]]</f>
        <v>0</v>
      </c>
      <c r="F43" s="32"/>
      <c r="G43" s="33">
        <f>TabelaDespesasJaneiro[[#This Row],[VALOR]]</f>
        <v>0</v>
      </c>
    </row>
    <row r="44" spans="2:10" ht="27.75" customHeight="1" x14ac:dyDescent="0.15">
      <c r="E44" s="31">
        <f>TabelaDespesasJaneiro[[#This Row],[ITEM]]</f>
        <v>0</v>
      </c>
      <c r="F44" s="32"/>
      <c r="G44" s="33">
        <f>TabelaDespesasJaneiro[[#This Row],[VALOR]]</f>
        <v>0</v>
      </c>
    </row>
    <row r="45" spans="2:10" ht="27.75" customHeight="1" x14ac:dyDescent="0.15">
      <c r="E45" s="31">
        <f>TabelaDespesasJaneiro[[#This Row],[ITEM]]</f>
        <v>0</v>
      </c>
      <c r="F45" s="32"/>
      <c r="G45" s="33">
        <f>TabelaDespesasJaneiro[[#This Row],[VALOR]]</f>
        <v>0</v>
      </c>
    </row>
    <row r="46" spans="2:10" ht="27.75" customHeight="1" x14ac:dyDescent="0.15">
      <c r="E46" s="31">
        <f>TabelaDespesasJaneiro[[#This Row],[ITEM]]</f>
        <v>0</v>
      </c>
      <c r="F46" s="32"/>
      <c r="G46" s="33">
        <f>TabelaDespesasJaneiro[[#This Row],[VALOR]]</f>
        <v>0</v>
      </c>
    </row>
    <row r="47" spans="2:10" ht="27.75" customHeight="1" x14ac:dyDescent="0.15">
      <c r="E47" s="31">
        <f>TabelaDespesasJaneiro[[#This Row],[ITEM]]</f>
        <v>0</v>
      </c>
      <c r="F47" s="32"/>
      <c r="G47" s="33">
        <f>TabelaDespesasJaneiro[[#This Row],[VALOR]]</f>
        <v>0</v>
      </c>
    </row>
    <row r="48" spans="2:10" ht="27.75" customHeight="1" x14ac:dyDescent="0.15">
      <c r="E48" s="31">
        <f>TabelaDespesasJaneiro[[#This Row],[ITEM]]</f>
        <v>0</v>
      </c>
      <c r="F48" s="32"/>
      <c r="G48" s="33">
        <f>TabelaDespesasJaneiro[[#This Row],[VALOR]]</f>
        <v>0</v>
      </c>
    </row>
    <row r="49" spans="5:7" ht="27.75" customHeight="1" x14ac:dyDescent="0.15">
      <c r="E49" s="31">
        <f>TabelaDespesasJaneiro[[#This Row],[ITEM]]</f>
        <v>0</v>
      </c>
      <c r="F49" s="32"/>
      <c r="G49" s="33">
        <f>TabelaDespesasJaneiro[[#This Row],[VALOR]]</f>
        <v>0</v>
      </c>
    </row>
    <row r="50" spans="5:7" ht="27.75" customHeight="1" x14ac:dyDescent="0.15">
      <c r="E50" s="31">
        <f>TabelaDespesasJaneiro[[#This Row],[ITEM]]</f>
        <v>0</v>
      </c>
      <c r="F50" s="32"/>
      <c r="G50" s="33">
        <f>TabelaDespesasJaneiro[[#This Row],[VALOR]]</f>
        <v>0</v>
      </c>
    </row>
    <row r="51" spans="5:7" ht="27.75" customHeight="1" x14ac:dyDescent="0.15">
      <c r="E51" s="31">
        <f>TabelaDespesasJaneiro[[#This Row],[ITEM]]</f>
        <v>0</v>
      </c>
      <c r="F51" s="32"/>
      <c r="G51" s="33">
        <f>TabelaDespesasJaneiro[[#This Row],[VALOR]]</f>
        <v>0</v>
      </c>
    </row>
    <row r="52" spans="5:7" ht="27.75" customHeight="1" x14ac:dyDescent="0.15">
      <c r="E52" s="31">
        <f>TabelaDespesasJaneiro[[#This Row],[ITEM]]</f>
        <v>0</v>
      </c>
      <c r="F52" s="32"/>
      <c r="G52" s="33">
        <f>TabelaDespesasJaneiro[[#This Row],[VALOR]]</f>
        <v>0</v>
      </c>
    </row>
    <row r="53" spans="5:7" ht="27.75" customHeight="1" x14ac:dyDescent="0.15">
      <c r="E53" s="31">
        <f>TabelaDespesasJaneiro[[#This Row],[ITEM]]</f>
        <v>0</v>
      </c>
      <c r="F53" s="32"/>
      <c r="G53" s="33">
        <f>TabelaDespesasJaneiro[[#This Row],[VALOR]]</f>
        <v>0</v>
      </c>
    </row>
    <row r="54" spans="5:7" ht="27.75" customHeight="1" x14ac:dyDescent="0.15">
      <c r="E54" s="31"/>
      <c r="F54" s="32"/>
      <c r="G54" s="33"/>
    </row>
    <row r="55" spans="5:7" ht="27.75" customHeight="1" x14ac:dyDescent="0.15">
      <c r="E55" s="31"/>
      <c r="F55" s="32"/>
      <c r="G55" s="33"/>
    </row>
    <row r="56" spans="5:7" ht="27.75" customHeight="1" x14ac:dyDescent="0.15">
      <c r="E56" s="31"/>
      <c r="F56" s="32"/>
      <c r="G56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MIN(TOTDespesasFEV/TOTRendasFEV,1)</f>
        <v>0.4</v>
      </c>
    </row>
    <row r="1048576" spans="1:1" ht="27.75" customHeight="1" x14ac:dyDescent="0.15">
      <c r="A1048576" s="15" t="b">
        <f>(TOTDespesasFEV/TOTRendasFEV)&gt;1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21" priority="1" operator="lessThan">
      <formula>0</formula>
    </cfRule>
    <cfRule type="expression" dxfId="20" priority="13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>
    <tabColor theme="3" tint="0.249977111117893"/>
    <pageSetUpPr fitToPage="1"/>
  </sheetPr>
  <dimension ref="A1:K1048576"/>
  <sheetViews>
    <sheetView showGridLines="0" zoomScaleNormal="100" workbookViewId="0">
      <selection activeCell="E41" sqref="E41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31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TOTRendasMAR-TOTDespesasMAR-TOTEconomiasMAR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TabelaRendaFevereiro[[#This Row],[ITEM]]</f>
        <v>Registro 01</v>
      </c>
      <c r="C18" s="10">
        <f>TabelaRendaFevereiro[[#This Row],[VALOR]]</f>
        <v>100</v>
      </c>
      <c r="D18" s="3"/>
      <c r="E18" s="3" t="str">
        <f>TabelaDespesasFevereiro[[#This Row],[ITEM]]</f>
        <v>Academia</v>
      </c>
      <c r="F18" s="5" t="s">
        <v>23</v>
      </c>
      <c r="G18" s="10">
        <f>TabelaDespesasFevereiro[[#This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TabelaRendaFevereiro[[#This Row],[ITEM]]</f>
        <v>Registro 02</v>
      </c>
      <c r="C19" s="10">
        <f>TabelaRendaFevereiro[[#This Row],[VALOR]]</f>
        <v>0</v>
      </c>
      <c r="D19" s="3"/>
      <c r="E19" s="3" t="str">
        <f>TabelaDespesasFevereiro[[#This Row],[ITEM]]</f>
        <v>Aluguel/hipoteca</v>
      </c>
      <c r="F19" s="5" t="s">
        <v>23</v>
      </c>
      <c r="G19" s="10">
        <f>TabelaDespesasFevereiro[[#This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TabelaRendaFevereiro[[#This Row],[ITEM]]</f>
        <v>Recebimento Aluguel</v>
      </c>
      <c r="C20" s="10">
        <f>TabelaRendaFevereiro[[#This Row],[VALOR]]</f>
        <v>0</v>
      </c>
      <c r="D20" s="3"/>
      <c r="E20" s="3" t="str">
        <f>TabelaDespesasFevereiro[[#This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TabelaRendaFevereiro[[#This Row],[ITEM]]</f>
        <v>0</v>
      </c>
      <c r="C21" s="28">
        <f>TabelaRendaFevereiro[[#This Row],[VALOR]]</f>
        <v>0</v>
      </c>
      <c r="D21" s="3"/>
      <c r="E21" s="3" t="str">
        <f>TabelaDespesasFevereiro[[#This Row],[ITEM]]</f>
        <v>Cuidados pessoais</v>
      </c>
      <c r="F21" s="5" t="s">
        <v>23</v>
      </c>
      <c r="G21" s="10">
        <f>TabelaDespesasFevereiro[[#This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TabelaRendaFevereiro[[#This Row],[ITEM]]</f>
        <v>0</v>
      </c>
      <c r="C22" s="28">
        <f>TabelaRendaFevereiro[[#This Row],[VALOR]]</f>
        <v>0</v>
      </c>
      <c r="D22" s="3"/>
      <c r="E22" s="3" t="str">
        <f>TabelaDespesasFevereiro[[#This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TabelaRendaFevereiro[[#This Row],[ITEM]]</f>
        <v>0</v>
      </c>
      <c r="C23" s="28">
        <f>TabelaRendaFevereiro[[#This Row],[VALOR]]</f>
        <v>0</v>
      </c>
      <c r="D23" s="3"/>
      <c r="E23" s="3" t="str">
        <f>TabelaDespesasFevereiro[[#This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TabelaRendaFevereiro[[#This Row],[ITEM]]</f>
        <v>0</v>
      </c>
      <c r="C24" s="28">
        <f>TabelaRendaFevereiro[[#This Row],[VALOR]]</f>
        <v>0</v>
      </c>
      <c r="D24" s="3"/>
      <c r="E24" s="3" t="str">
        <f>TabelaDespesasFevereiro[[#This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TabelaRendaFevereiro[[#This Row],[ITEM]]</f>
        <v>0</v>
      </c>
      <c r="C25" s="28">
        <f>TabelaRendaFevereiro[[#This Row],[VALOR]]</f>
        <v>0</v>
      </c>
      <c r="D25" s="3"/>
      <c r="E25" s="3" t="str">
        <f>TabelaDespesasFevereiro[[#This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TabelaRendaFevereiro[[#This Row],[ITEM]]</f>
        <v>0</v>
      </c>
      <c r="C26" s="28">
        <f>TabelaRendaFevereiro[[#This Row],[VALOR]]</f>
        <v>0</v>
      </c>
      <c r="D26" s="3"/>
      <c r="E26" s="3" t="str">
        <f>TabelaDespesasFevereiro[[#This Row],[ITEM]]</f>
        <v>Gás</v>
      </c>
      <c r="F26" s="5" t="s">
        <v>23</v>
      </c>
      <c r="G26" s="10">
        <f>TabelaDespesasFevereiro[[#This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TabelaRendaFevereiro[[#This Row],[ITEM]]</f>
        <v>0</v>
      </c>
      <c r="C27" s="28">
        <f>TabelaRendaFevereiro[[#This Row],[VALOR]]</f>
        <v>0</v>
      </c>
      <c r="D27" s="3"/>
      <c r="E27" s="3" t="str">
        <f>TabelaDespesasFevereiro[[#This Row],[ITEM]]</f>
        <v>Parcela do carro</v>
      </c>
      <c r="F27" s="5" t="s">
        <v>23</v>
      </c>
      <c r="G27" s="10">
        <f>TabelaDespesasFevereiro[[#This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TabelaRendaFevereiro[[#This Row],[ITEM]]</f>
        <v>0</v>
      </c>
      <c r="C28" s="28">
        <f>TabelaRendaFevereiro[[#This Row],[VALOR]]</f>
        <v>0</v>
      </c>
      <c r="D28" s="3"/>
      <c r="E28" s="3" t="str">
        <f>TabelaDespesasFevereiro[[#This Row],[ITEM]]</f>
        <v>Seguro do veículo</v>
      </c>
      <c r="F28" s="5" t="s">
        <v>23</v>
      </c>
      <c r="G28" s="10">
        <f>TabelaDespesasFevereiro[[#This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TabelaRendaFevereiro[[#This Row],[ITEM]]</f>
        <v>0</v>
      </c>
      <c r="C29" s="28">
        <f>TabelaRendaFevereiro[[#This Row],[VALOR]]</f>
        <v>0</v>
      </c>
      <c r="D29" s="3"/>
      <c r="E29" s="3" t="str">
        <f>TabelaDespesasFevereiro[[#This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TabelaRendaFevereiro[[#This Row],[ITEM]]</f>
        <v>0</v>
      </c>
      <c r="C30" s="28">
        <f>TabelaRendaFevereiro[[#This Row],[VALOR]]</f>
        <v>0</v>
      </c>
      <c r="D30" s="3"/>
      <c r="E30" s="3" t="str">
        <f>TabelaDespesasFevereiro[[#This Row],[ITEM]]</f>
        <v>Telefone celular</v>
      </c>
      <c r="F30" s="5" t="s">
        <v>23</v>
      </c>
      <c r="G30" s="10">
        <f>TabelaDespesasFevereiro[[#This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TabelaRendaFevereiro[[#This Row],[ITEM]]</f>
        <v>0</v>
      </c>
      <c r="C31" s="28">
        <f>TabelaRendaFevereiro[[#This Row],[VALOR]]</f>
        <v>0</v>
      </c>
      <c r="E31" s="27">
        <f>TabelaDespesasFevereiro[[#This Row],[ITEM]]</f>
        <v>0</v>
      </c>
      <c r="F31" s="29"/>
      <c r="G31" s="10">
        <f>TabelaDespesasFevereiro[[#This Row],[VALOR]]</f>
        <v>0</v>
      </c>
      <c r="I31" s="29"/>
      <c r="J31" s="28"/>
    </row>
    <row r="32" spans="1:11" ht="27.75" customHeight="1" x14ac:dyDescent="0.15">
      <c r="B32" s="27">
        <f>TabelaRendaFevereiro[[#This Row],[ITEM]]</f>
        <v>0</v>
      </c>
      <c r="C32" s="28">
        <f>TabelaRendaFevereiro[[#This Row],[VALOR]]</f>
        <v>0</v>
      </c>
      <c r="E32" s="27">
        <f>TabelaDespesasFevereiro[[#This Row],[ITEM]]</f>
        <v>0</v>
      </c>
      <c r="F32" s="29"/>
      <c r="G32" s="10">
        <f>TabelaDespesasFevereiro[[#This Row],[VALOR]]</f>
        <v>0</v>
      </c>
      <c r="I32" s="29"/>
      <c r="J32" s="28"/>
    </row>
    <row r="33" spans="2:10" ht="27.75" customHeight="1" x14ac:dyDescent="0.15">
      <c r="B33" s="27">
        <f>TabelaRendaFevereiro[[#This Row],[ITEM]]</f>
        <v>0</v>
      </c>
      <c r="C33" s="28">
        <f>TabelaRendaFevereiro[[#This Row],[VALOR]]</f>
        <v>0</v>
      </c>
      <c r="E33" s="27">
        <f>TabelaDespesasFevereiro[[#This Row],[ITEM]]</f>
        <v>0</v>
      </c>
      <c r="F33" s="29"/>
      <c r="G33" s="10">
        <f>TabelaDespesasFevereiro[[#This Row],[VALOR]]</f>
        <v>0</v>
      </c>
      <c r="I33" s="29"/>
      <c r="J33" s="28"/>
    </row>
    <row r="34" spans="2:10" ht="27.75" customHeight="1" x14ac:dyDescent="0.15">
      <c r="B34" s="27">
        <f>TabelaRendaFevereiro[[#This Row],[ITEM]]</f>
        <v>0</v>
      </c>
      <c r="C34" s="28">
        <f>TabelaRendaFevereiro[[#This Row],[VALOR]]</f>
        <v>0</v>
      </c>
      <c r="E34" s="27">
        <f>TabelaDespesasFevereiro[[#This Row],[ITEM]]</f>
        <v>0</v>
      </c>
      <c r="F34" s="29"/>
      <c r="G34" s="10">
        <f>TabelaDespesasFevereiro[[#This Row],[VALOR]]</f>
        <v>0</v>
      </c>
      <c r="I34" s="29"/>
      <c r="J34" s="28"/>
    </row>
    <row r="35" spans="2:10" ht="27.75" customHeight="1" x14ac:dyDescent="0.15">
      <c r="B35" s="27">
        <f>TabelaRendaFevereiro[[#This Row],[ITEM]]</f>
        <v>0</v>
      </c>
      <c r="C35" s="28">
        <f>TabelaRendaFevereiro[[#This Row],[VALOR]]</f>
        <v>0</v>
      </c>
      <c r="E35" s="27">
        <f>TabelaDespesasFevereiro[[#This Row],[ITEM]]</f>
        <v>0</v>
      </c>
      <c r="F35" s="29"/>
      <c r="G35" s="10">
        <f>TabelaDespesasFevereiro[[#This Row],[VALOR]]</f>
        <v>0</v>
      </c>
      <c r="I35" s="29"/>
      <c r="J35" s="28"/>
    </row>
    <row r="36" spans="2:10" ht="27.75" customHeight="1" x14ac:dyDescent="0.15">
      <c r="B36" s="27">
        <f>TabelaRendaFevereiro[[#This Row],[ITEM]]</f>
        <v>0</v>
      </c>
      <c r="C36" s="28">
        <f>TabelaRendaFevereiro[[#This Row],[VALOR]]</f>
        <v>0</v>
      </c>
      <c r="E36" s="27">
        <f>TabelaDespesasFevereiro[[#This Row],[ITEM]]</f>
        <v>0</v>
      </c>
      <c r="F36" s="29"/>
      <c r="G36" s="10">
        <f>TabelaDespesasFevereiro[[#This Row],[VALOR]]</f>
        <v>0</v>
      </c>
      <c r="I36" s="29"/>
      <c r="J36" s="28"/>
    </row>
    <row r="37" spans="2:10" ht="27.75" customHeight="1" x14ac:dyDescent="0.15">
      <c r="B37" s="27">
        <f>TabelaRendaFevereiro[[#This Row],[ITEM]]</f>
        <v>0</v>
      </c>
      <c r="C37" s="28">
        <f>TabelaRendaFevereiro[[#This Row],[VALOR]]</f>
        <v>0</v>
      </c>
      <c r="E37" s="27">
        <f>TabelaDespesasFevereiro[[#This Row],[ITEM]]</f>
        <v>0</v>
      </c>
      <c r="F37" s="29"/>
      <c r="G37" s="10">
        <f>TabelaDespesasFevereiro[[#This Row],[VALOR]]</f>
        <v>0</v>
      </c>
      <c r="I37" s="29"/>
      <c r="J37" s="28"/>
    </row>
    <row r="38" spans="2:10" ht="27.75" customHeight="1" x14ac:dyDescent="0.15">
      <c r="B38" s="27">
        <f>TabelaRendaFevereiro[[#This Row],[ITEM]]</f>
        <v>0</v>
      </c>
      <c r="C38" s="28">
        <f>TabelaRendaFevereiro[[#This Row],[VALOR]]</f>
        <v>0</v>
      </c>
      <c r="E38" s="27">
        <f>TabelaDespesasFevereiro[[#This Row],[ITEM]]</f>
        <v>0</v>
      </c>
      <c r="F38" s="29"/>
      <c r="G38" s="10">
        <f>TabelaDespesasFevereiro[[#This Row],[VALOR]]</f>
        <v>0</v>
      </c>
      <c r="I38" s="29"/>
      <c r="J38" s="28"/>
    </row>
    <row r="39" spans="2:10" ht="27.75" customHeight="1" x14ac:dyDescent="0.15">
      <c r="B39" s="27">
        <f>TabelaRendaFevereiro[[#This Row],[ITEM]]</f>
        <v>0</v>
      </c>
      <c r="C39" s="28">
        <f>TabelaRendaFevereiro[[#This Row],[VALOR]]</f>
        <v>0</v>
      </c>
      <c r="E39" s="27">
        <f>TabelaDespesasFevereiro[[#This Row],[ITEM]]</f>
        <v>0</v>
      </c>
      <c r="F39" s="29"/>
      <c r="G39" s="10">
        <f>TabelaDespesasFevereiro[[#This Row],[VALOR]]</f>
        <v>0</v>
      </c>
      <c r="I39" s="29"/>
      <c r="J39" s="28"/>
    </row>
    <row r="40" spans="2:10" ht="27.75" customHeight="1" x14ac:dyDescent="0.15">
      <c r="B40" s="27">
        <f>TabelaRendaFevereiro[[#This Row],[ITEM]]</f>
        <v>0</v>
      </c>
      <c r="C40" s="28">
        <f>TabelaRendaFevereiro[[#This Row],[VALOR]]</f>
        <v>0</v>
      </c>
      <c r="E40" s="27">
        <f>TabelaDespesasFevereiro[[#This Row],[ITEM]]</f>
        <v>0</v>
      </c>
      <c r="F40" s="29"/>
      <c r="G40" s="10">
        <f>TabelaDespesasFevereiro[[#This Row],[VALOR]]</f>
        <v>0</v>
      </c>
      <c r="I40" s="29"/>
      <c r="J40" s="28"/>
    </row>
    <row r="41" spans="2:10" ht="27.75" customHeight="1" x14ac:dyDescent="0.15">
      <c r="E41" s="31">
        <f>TabelaDespesasFevereiro[[#This Row],[ITEM]]</f>
        <v>0</v>
      </c>
      <c r="F41" s="32"/>
      <c r="G41" s="33">
        <f>TabelaDespesasFevereiro[[#This Row],[VALOR]]</f>
        <v>0</v>
      </c>
    </row>
    <row r="42" spans="2:10" ht="27.75" customHeight="1" x14ac:dyDescent="0.15">
      <c r="E42" s="31">
        <f>TabelaDespesasFevereiro[[#This Row],[ITEM]]</f>
        <v>0</v>
      </c>
      <c r="F42" s="32"/>
      <c r="G42" s="33">
        <f>TabelaDespesasFevereiro[[#This Row],[VALOR]]</f>
        <v>0</v>
      </c>
    </row>
    <row r="43" spans="2:10" ht="27.75" customHeight="1" x14ac:dyDescent="0.15">
      <c r="E43" s="31">
        <f>TabelaDespesasFevereiro[[#This Row],[ITEM]]</f>
        <v>0</v>
      </c>
      <c r="F43" s="32"/>
      <c r="G43" s="33">
        <f>TabelaDespesasFevereiro[[#This Row],[VALOR]]</f>
        <v>0</v>
      </c>
    </row>
    <row r="44" spans="2:10" ht="27.75" customHeight="1" x14ac:dyDescent="0.15">
      <c r="E44" s="31">
        <f>TabelaDespesasFevereiro[[#This Row],[ITEM]]</f>
        <v>0</v>
      </c>
      <c r="F44" s="32"/>
      <c r="G44" s="33">
        <f>TabelaDespesasFevereiro[[#This Row],[VALOR]]</f>
        <v>0</v>
      </c>
    </row>
    <row r="45" spans="2:10" ht="27.75" customHeight="1" x14ac:dyDescent="0.15">
      <c r="E45" s="31">
        <f>TabelaDespesasFevereiro[[#This Row],[ITEM]]</f>
        <v>0</v>
      </c>
      <c r="F45" s="32"/>
      <c r="G45" s="33">
        <f>TabelaDespesasFevereiro[[#This Row],[VALOR]]</f>
        <v>0</v>
      </c>
    </row>
    <row r="46" spans="2:10" ht="27.75" customHeight="1" x14ac:dyDescent="0.15">
      <c r="E46" s="31">
        <f>TabelaDespesasFevereiro[[#This Row],[ITEM]]</f>
        <v>0</v>
      </c>
      <c r="F46" s="32"/>
      <c r="G46" s="33">
        <f>TabelaDespesasFevereiro[[#This Row],[VALOR]]</f>
        <v>0</v>
      </c>
    </row>
    <row r="47" spans="2:10" ht="27.75" customHeight="1" x14ac:dyDescent="0.15">
      <c r="E47" s="31">
        <f>TabelaDespesasFevereiro[[#This Row],[ITEM]]</f>
        <v>0</v>
      </c>
      <c r="F47" s="32"/>
      <c r="G47" s="33">
        <f>TabelaDespesasFevereiro[[#This Row],[VALOR]]</f>
        <v>0</v>
      </c>
    </row>
    <row r="48" spans="2:10" ht="27.75" customHeight="1" x14ac:dyDescent="0.15">
      <c r="E48" s="31">
        <f>TabelaDespesasFevereiro[[#This Row],[ITEM]]</f>
        <v>0</v>
      </c>
      <c r="F48" s="32"/>
      <c r="G48" s="33">
        <f>TabelaDespesasFevereiro[[#This Row],[VALOR]]</f>
        <v>0</v>
      </c>
    </row>
    <row r="49" spans="5:7" ht="27.75" customHeight="1" x14ac:dyDescent="0.15">
      <c r="E49" s="31">
        <f>TabelaDespesasFevereiro[[#This Row],[ITEM]]</f>
        <v>0</v>
      </c>
      <c r="F49" s="32"/>
      <c r="G49" s="33">
        <f>TabelaDespesasFevereiro[[#This Row],[VALOR]]</f>
        <v>0</v>
      </c>
    </row>
    <row r="50" spans="5:7" ht="27.75" customHeight="1" x14ac:dyDescent="0.15">
      <c r="E50" s="31">
        <f>TabelaDespesasFevereiro[[#This Row],[ITEM]]</f>
        <v>0</v>
      </c>
      <c r="F50" s="32"/>
      <c r="G50" s="33">
        <f>TabelaDespesasFevereiro[[#This Row],[VALOR]]</f>
        <v>0</v>
      </c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MIN(TOTDespesasMAR/TOTRendasMAR,1)</f>
        <v>0.4</v>
      </c>
    </row>
    <row r="1048576" spans="1:1" ht="27.75" customHeight="1" x14ac:dyDescent="0.15">
      <c r="A1048576" s="15" t="b">
        <f>(TOTDespesasMAR/TOTRendasMAR)&gt;1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19" priority="1" operator="lessThan">
      <formula>0</formula>
    </cfRule>
    <cfRule type="expression" dxfId="18" priority="12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3" tint="0.249977111117893"/>
    <pageSetUpPr fitToPage="1"/>
  </sheetPr>
  <dimension ref="A1:K1048576"/>
  <sheetViews>
    <sheetView showGridLines="0" topLeftCell="A26" zoomScaleNormal="100" workbookViewId="0">
      <selection activeCell="B23" sqref="B23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32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TOTRendasABR-TOTDespesasABR-TOTEconomiasABR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TabelaRendaMarço[[#This Row],[ITEM]]</f>
        <v>Registro 01</v>
      </c>
      <c r="C18" s="10">
        <f>TabelaRendaMarço[[#This Row],[VALOR]]</f>
        <v>100</v>
      </c>
      <c r="D18" s="3"/>
      <c r="E18" s="3" t="str">
        <f>TabelaDespesasMarço[[#This Row],[ITEM]]</f>
        <v>Academia</v>
      </c>
      <c r="F18" s="5" t="s">
        <v>23</v>
      </c>
      <c r="G18" s="10">
        <f>TabelaDespesasMarço[[#This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TabelaRendaMarço[[#This Row],[ITEM]]</f>
        <v>Registro 02</v>
      </c>
      <c r="C19" s="10">
        <f>TabelaRendaMarço[[#This Row],[VALOR]]</f>
        <v>0</v>
      </c>
      <c r="D19" s="3"/>
      <c r="E19" s="3" t="str">
        <f>TabelaDespesasMarço[[#This Row],[ITEM]]</f>
        <v>Aluguel/hipoteca</v>
      </c>
      <c r="F19" s="5" t="s">
        <v>23</v>
      </c>
      <c r="G19" s="10">
        <f>TabelaDespesasMarço[[#This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TabelaRendaMarço[[#This Row],[ITEM]]</f>
        <v>Recebimento Aluguel</v>
      </c>
      <c r="C20" s="10">
        <f>TabelaRendaMarço[[#This Row],[VALOR]]</f>
        <v>0</v>
      </c>
      <c r="D20" s="3"/>
      <c r="E20" s="3" t="str">
        <f>TabelaDespesasMarço[[#This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v>0</v>
      </c>
      <c r="C21" s="28">
        <f>TabelaRendaMarço[[#This Row],[VALOR]]</f>
        <v>0</v>
      </c>
      <c r="D21" s="3"/>
      <c r="E21" s="3" t="str">
        <f>TabelaDespesasMarço[[#This Row],[ITEM]]</f>
        <v>Cuidados pessoais</v>
      </c>
      <c r="F21" s="5" t="s">
        <v>23</v>
      </c>
      <c r="G21" s="10">
        <f>TabelaDespesasMarço[[#This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v>0</v>
      </c>
      <c r="C22" s="28">
        <f>TabelaRendaMarço[[#This Row],[VALOR]]</f>
        <v>0</v>
      </c>
      <c r="D22" s="3"/>
      <c r="E22" s="3" t="str">
        <f>TabelaDespesasMarço[[#This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TabelaRendaMarço[[#This Row],[ITEM]]</f>
        <v>0</v>
      </c>
      <c r="C23" s="28">
        <f>TabelaRendaMarço[[#This Row],[VALOR]]</f>
        <v>0</v>
      </c>
      <c r="D23" s="3"/>
      <c r="E23" s="3" t="str">
        <f>TabelaDespesasMarço[[#This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TabelaRendaMarço[[#This Row],[ITEM]]</f>
        <v>0</v>
      </c>
      <c r="C24" s="28">
        <f>TabelaRendaMarço[[#This Row],[VALOR]]</f>
        <v>0</v>
      </c>
      <c r="D24" s="3"/>
      <c r="E24" s="3" t="str">
        <f>TabelaDespesasMarço[[#This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TabelaRendaMarço[[#This Row],[ITEM]]</f>
        <v>0</v>
      </c>
      <c r="C25" s="28">
        <f>TabelaRendaMarço[[#This Row],[VALOR]]</f>
        <v>0</v>
      </c>
      <c r="D25" s="3"/>
      <c r="E25" s="3" t="str">
        <f>TabelaDespesasMarço[[#This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TabelaRendaMarço[[#This Row],[ITEM]]</f>
        <v>0</v>
      </c>
      <c r="C26" s="28">
        <f>TabelaRendaMarço[[#This Row],[VALOR]]</f>
        <v>0</v>
      </c>
      <c r="D26" s="3"/>
      <c r="E26" s="3" t="str">
        <f>TabelaDespesasMarço[[#This Row],[ITEM]]</f>
        <v>Gás</v>
      </c>
      <c r="F26" s="5" t="s">
        <v>23</v>
      </c>
      <c r="G26" s="10">
        <f>TabelaDespesasMarço[[#This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TabelaRendaMarço[[#This Row],[ITEM]]</f>
        <v>0</v>
      </c>
      <c r="C27" s="28">
        <f>TabelaRendaMarço[[#This Row],[VALOR]]</f>
        <v>0</v>
      </c>
      <c r="D27" s="3"/>
      <c r="E27" s="3" t="str">
        <f>TabelaDespesasMarço[[#This Row],[ITEM]]</f>
        <v>Parcela do carro</v>
      </c>
      <c r="F27" s="5" t="s">
        <v>23</v>
      </c>
      <c r="G27" s="10">
        <f>TabelaDespesasMarço[[#This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TabelaRendaMarço[[#This Row],[ITEM]]</f>
        <v>0</v>
      </c>
      <c r="C28" s="28">
        <f>TabelaRendaMarço[[#This Row],[VALOR]]</f>
        <v>0</v>
      </c>
      <c r="D28" s="3"/>
      <c r="E28" s="3" t="str">
        <f>TabelaDespesasMarço[[#This Row],[ITEM]]</f>
        <v>Seguro do veículo</v>
      </c>
      <c r="F28" s="5" t="s">
        <v>23</v>
      </c>
      <c r="G28" s="10">
        <f>TabelaDespesasMarço[[#This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TabelaRendaMarço[[#This Row],[ITEM]]</f>
        <v>0</v>
      </c>
      <c r="C29" s="28">
        <f>TabelaRendaMarço[[#This Row],[VALOR]]</f>
        <v>0</v>
      </c>
      <c r="D29" s="3"/>
      <c r="E29" s="3" t="str">
        <f>TabelaDespesasMarço[[#This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TabelaRendaMarço[[#This Row],[ITEM]]</f>
        <v>0</v>
      </c>
      <c r="C30" s="28">
        <f>TabelaRendaMarço[[#This Row],[VALOR]]</f>
        <v>0</v>
      </c>
      <c r="D30" s="3"/>
      <c r="E30" s="3" t="str">
        <f>TabelaDespesasMarço[[#This Row],[ITEM]]</f>
        <v>Telefone celular</v>
      </c>
      <c r="F30" s="5" t="s">
        <v>23</v>
      </c>
      <c r="G30" s="10">
        <f>TabelaDespesasMarço[[#This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TabelaRendaMarço[[#This Row],[ITEM]]</f>
        <v>0</v>
      </c>
      <c r="C31" s="28">
        <f>TabelaRendaMarço[[#This Row],[VALOR]]</f>
        <v>0</v>
      </c>
      <c r="E31" s="27">
        <f>TabelaDespesasMarço[[#This Row],[ITEM]]</f>
        <v>0</v>
      </c>
      <c r="F31" s="29"/>
      <c r="G31" s="28">
        <f>TabelaDespesasMarço[[#This Row],[VALOR]]</f>
        <v>0</v>
      </c>
      <c r="I31" s="29"/>
      <c r="J31" s="28"/>
    </row>
    <row r="32" spans="1:11" ht="27.75" customHeight="1" x14ac:dyDescent="0.15">
      <c r="B32" s="27">
        <f>TabelaRendaMarço[[#This Row],[ITEM]]</f>
        <v>0</v>
      </c>
      <c r="C32" s="28">
        <f>TabelaRendaMarço[[#This Row],[VALOR]]</f>
        <v>0</v>
      </c>
      <c r="E32" s="27">
        <f>TabelaDespesasMarço[[#This Row],[ITEM]]</f>
        <v>0</v>
      </c>
      <c r="F32" s="29"/>
      <c r="G32" s="28">
        <f>TabelaDespesasMarço[[#This Row],[VALOR]]</f>
        <v>0</v>
      </c>
      <c r="I32" s="29"/>
      <c r="J32" s="28"/>
    </row>
    <row r="33" spans="2:10" ht="27.75" customHeight="1" x14ac:dyDescent="0.15">
      <c r="B33" s="27">
        <f>TabelaRendaMarço[[#This Row],[ITEM]]</f>
        <v>0</v>
      </c>
      <c r="C33" s="28">
        <f>TabelaRendaMarço[[#This Row],[VALOR]]</f>
        <v>0</v>
      </c>
      <c r="E33" s="27">
        <f>TabelaDespesasMarço[[#This Row],[ITEM]]</f>
        <v>0</v>
      </c>
      <c r="F33" s="29"/>
      <c r="G33" s="28">
        <f>TabelaDespesasMarço[[#This Row],[VALOR]]</f>
        <v>0</v>
      </c>
      <c r="I33" s="29"/>
      <c r="J33" s="28"/>
    </row>
    <row r="34" spans="2:10" ht="27.75" customHeight="1" x14ac:dyDescent="0.15">
      <c r="B34" s="27">
        <f>TabelaRendaMarço[[#This Row],[ITEM]]</f>
        <v>0</v>
      </c>
      <c r="C34" s="28">
        <f>TabelaRendaMarço[[#This Row],[VALOR]]</f>
        <v>0</v>
      </c>
      <c r="E34" s="27">
        <f>TabelaDespesasMarço[[#This Row],[ITEM]]</f>
        <v>0</v>
      </c>
      <c r="F34" s="29"/>
      <c r="G34" s="28">
        <f>TabelaDespesasMarço[[#This Row],[VALOR]]</f>
        <v>0</v>
      </c>
      <c r="I34" s="29"/>
      <c r="J34" s="28"/>
    </row>
    <row r="35" spans="2:10" ht="27.75" customHeight="1" x14ac:dyDescent="0.15">
      <c r="B35" s="27">
        <f>TabelaRendaMarço[[#This Row],[ITEM]]</f>
        <v>0</v>
      </c>
      <c r="C35" s="28">
        <f>TabelaRendaMarço[[#This Row],[VALOR]]</f>
        <v>0</v>
      </c>
      <c r="E35" s="27">
        <f>TabelaDespesasMarço[[#This Row],[ITEM]]</f>
        <v>0</v>
      </c>
      <c r="F35" s="29"/>
      <c r="G35" s="28">
        <f>TabelaDespesasMarço[[#This Row],[VALOR]]</f>
        <v>0</v>
      </c>
      <c r="I35" s="29"/>
      <c r="J35" s="28"/>
    </row>
    <row r="36" spans="2:10" ht="27.75" customHeight="1" x14ac:dyDescent="0.15">
      <c r="B36" s="27">
        <f>TabelaRendaMarço[[#This Row],[ITEM]]</f>
        <v>0</v>
      </c>
      <c r="C36" s="28">
        <f>TabelaRendaMarço[[#This Row],[VALOR]]</f>
        <v>0</v>
      </c>
      <c r="E36" s="27">
        <f>TabelaDespesasMarço[[#This Row],[ITEM]]</f>
        <v>0</v>
      </c>
      <c r="F36" s="29"/>
      <c r="G36" s="28">
        <f>TabelaDespesasMarço[[#This Row],[VALOR]]</f>
        <v>0</v>
      </c>
      <c r="I36" s="29"/>
      <c r="J36" s="28"/>
    </row>
    <row r="37" spans="2:10" ht="27.75" customHeight="1" x14ac:dyDescent="0.15">
      <c r="B37" s="27">
        <f>TabelaRendaMarço[[#This Row],[ITEM]]</f>
        <v>0</v>
      </c>
      <c r="C37" s="28">
        <f>TabelaRendaMarço[[#This Row],[VALOR]]</f>
        <v>0</v>
      </c>
      <c r="E37" s="27">
        <f>TabelaDespesasMarço[[#This Row],[ITEM]]</f>
        <v>0</v>
      </c>
      <c r="F37" s="29"/>
      <c r="G37" s="28">
        <f>TabelaDespesasMarço[[#This Row],[VALOR]]</f>
        <v>0</v>
      </c>
      <c r="I37" s="29"/>
      <c r="J37" s="28"/>
    </row>
    <row r="38" spans="2:10" ht="27.75" customHeight="1" x14ac:dyDescent="0.15">
      <c r="B38" s="27">
        <f>TabelaRendaMarço[[#This Row],[ITEM]]</f>
        <v>0</v>
      </c>
      <c r="C38" s="28">
        <f>TabelaRendaMarço[[#This Row],[VALOR]]</f>
        <v>0</v>
      </c>
      <c r="E38" s="27">
        <f>TabelaDespesasMarço[[#This Row],[ITEM]]</f>
        <v>0</v>
      </c>
      <c r="F38" s="29"/>
      <c r="G38" s="28">
        <f>TabelaDespesasMarço[[#This Row],[VALOR]]</f>
        <v>0</v>
      </c>
      <c r="I38" s="29"/>
      <c r="J38" s="28"/>
    </row>
    <row r="39" spans="2:10" ht="27.75" customHeight="1" x14ac:dyDescent="0.15">
      <c r="B39" s="27">
        <f>TabelaRendaMarço[[#This Row],[ITEM]]</f>
        <v>0</v>
      </c>
      <c r="C39" s="28">
        <f>TabelaRendaMarço[[#This Row],[VALOR]]</f>
        <v>0</v>
      </c>
      <c r="E39" s="27">
        <f>TabelaDespesasMarço[[#This Row],[ITEM]]</f>
        <v>0</v>
      </c>
      <c r="F39" s="29"/>
      <c r="G39" s="28">
        <f>TabelaDespesasMarço[[#This Row],[VALOR]]</f>
        <v>0</v>
      </c>
      <c r="I39" s="29"/>
      <c r="J39" s="28"/>
    </row>
    <row r="40" spans="2:10" ht="27.75" customHeight="1" x14ac:dyDescent="0.15">
      <c r="B40" s="27">
        <f>TabelaRendaMarço[[#This Row],[ITEM]]</f>
        <v>0</v>
      </c>
      <c r="C40" s="28">
        <f>TabelaRendaMarço[[#This Row],[VALOR]]</f>
        <v>0</v>
      </c>
      <c r="E40" s="27">
        <f>TabelaDespesasMarço[[#This Row],[ITEM]]</f>
        <v>0</v>
      </c>
      <c r="F40" s="29"/>
      <c r="G40" s="28">
        <f>TabelaDespesasMarço[[#This Row],[VALOR]]</f>
        <v>0</v>
      </c>
      <c r="I40" s="29"/>
      <c r="J40" s="28"/>
    </row>
    <row r="41" spans="2:10" ht="27.75" customHeight="1" x14ac:dyDescent="0.15">
      <c r="E41" s="31">
        <f>TabelaDespesasMarço[[#This Row],[ITEM]]</f>
        <v>0</v>
      </c>
      <c r="F41" s="32"/>
      <c r="G41" s="33">
        <f>TabelaDespesasMarço[[#This Row],[VALOR]]</f>
        <v>0</v>
      </c>
    </row>
    <row r="42" spans="2:10" ht="27.75" customHeight="1" x14ac:dyDescent="0.15">
      <c r="E42" s="31">
        <f>TabelaDespesasMarço[[#This Row],[ITEM]]</f>
        <v>0</v>
      </c>
      <c r="F42" s="32"/>
      <c r="G42" s="33">
        <f>TabelaDespesasMarço[[#This Row],[VALOR]]</f>
        <v>0</v>
      </c>
    </row>
    <row r="43" spans="2:10" ht="27.75" customHeight="1" x14ac:dyDescent="0.15">
      <c r="E43" s="31">
        <f>TabelaDespesasMarço[[#This Row],[ITEM]]</f>
        <v>0</v>
      </c>
      <c r="F43" s="32"/>
      <c r="G43" s="33">
        <f>TabelaDespesasMarço[[#This Row],[VALOR]]</f>
        <v>0</v>
      </c>
    </row>
    <row r="44" spans="2:10" ht="27.75" customHeight="1" x14ac:dyDescent="0.15">
      <c r="E44" s="31">
        <f>TabelaDespesasMarço[[#This Row],[ITEM]]</f>
        <v>0</v>
      </c>
      <c r="F44" s="32"/>
      <c r="G44" s="33">
        <f>TabelaDespesasMarço[[#This Row],[VALOR]]</f>
        <v>0</v>
      </c>
    </row>
    <row r="45" spans="2:10" ht="27.75" customHeight="1" x14ac:dyDescent="0.15">
      <c r="E45" s="31">
        <f>TabelaDespesasMarço[[#This Row],[ITEM]]</f>
        <v>0</v>
      </c>
      <c r="F45" s="32"/>
      <c r="G45" s="33">
        <f>TabelaDespesasMarço[[#This Row],[VALOR]]</f>
        <v>0</v>
      </c>
    </row>
    <row r="46" spans="2:10" ht="27.75" customHeight="1" x14ac:dyDescent="0.15">
      <c r="E46" s="31">
        <f>TabelaDespesasMarço[[#This Row],[ITEM]]</f>
        <v>0</v>
      </c>
      <c r="F46" s="32"/>
      <c r="G46" s="33">
        <f>TabelaDespesasMarço[[#This Row],[VALOR]]</f>
        <v>0</v>
      </c>
    </row>
    <row r="47" spans="2:10" ht="27.75" customHeight="1" x14ac:dyDescent="0.15">
      <c r="E47" s="31">
        <f>TabelaDespesasMarço[[#This Row],[ITEM]]</f>
        <v>0</v>
      </c>
      <c r="F47" s="32"/>
      <c r="G47" s="33">
        <f>TabelaDespesasMarço[[#This Row],[VALOR]]</f>
        <v>0</v>
      </c>
    </row>
    <row r="48" spans="2:10" ht="27.75" customHeight="1" x14ac:dyDescent="0.15">
      <c r="E48" s="31">
        <f>TabelaDespesasMarço[[#This Row],[ITEM]]</f>
        <v>0</v>
      </c>
      <c r="F48" s="32"/>
      <c r="G48" s="33">
        <f>TabelaDespesasMarço[[#This Row],[VALOR]]</f>
        <v>0</v>
      </c>
    </row>
    <row r="49" spans="5:7" ht="27.75" customHeight="1" x14ac:dyDescent="0.15">
      <c r="E49" s="31">
        <f>TabelaDespesasMarço[[#This Row],[ITEM]]</f>
        <v>0</v>
      </c>
      <c r="F49" s="32"/>
      <c r="G49" s="33">
        <f>TabelaDespesasMarço[[#This Row],[VALOR]]</f>
        <v>0</v>
      </c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MIN(TOTDespesasABR/TOTRendasABR,1)</f>
        <v>0.4</v>
      </c>
    </row>
    <row r="1048576" spans="1:1" ht="27.75" customHeight="1" x14ac:dyDescent="0.15">
      <c r="A1048576" s="15" t="b">
        <f>(TOTDespesasABR/TOTRendasABR)&gt;1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17" priority="1" operator="lessThan">
      <formula>0</formula>
    </cfRule>
    <cfRule type="expression" dxfId="16" priority="11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3" tint="0.249977111117893"/>
    <pageSetUpPr fitToPage="1"/>
  </sheetPr>
  <dimension ref="A1:K1048576"/>
  <sheetViews>
    <sheetView showGridLines="0" topLeftCell="A25" zoomScaleNormal="100" workbookViewId="0">
      <selection activeCell="F12" sqref="F12:G12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33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TOTRendasMAI-TOTDespesasMAI-TOTEconomiasMAI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TabelaRendaMensalAbril[[#This Row],[ITEM]]</f>
        <v>Registro 01</v>
      </c>
      <c r="C18" s="10">
        <f>TabelaRendaMensalAbril[[#This Row],[VALOR]]</f>
        <v>100</v>
      </c>
      <c r="D18" s="3"/>
      <c r="E18" s="3" t="str">
        <f>TabelaDespesasAbril[[#This Row],[ITEM]]</f>
        <v>Academia</v>
      </c>
      <c r="F18" s="5" t="s">
        <v>23</v>
      </c>
      <c r="G18" s="10">
        <f>TabelaDespesasAbril[[#This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TabelaRendaMensalAbril[[#This Row],[ITEM]]</f>
        <v>Registro 02</v>
      </c>
      <c r="C19" s="10">
        <f>TabelaRendaMensalAbril[[#This Row],[VALOR]]</f>
        <v>0</v>
      </c>
      <c r="D19" s="3"/>
      <c r="E19" s="3" t="str">
        <f>TabelaDespesasAbril[[#This Row],[ITEM]]</f>
        <v>Aluguel/hipoteca</v>
      </c>
      <c r="F19" s="5" t="s">
        <v>23</v>
      </c>
      <c r="G19" s="10">
        <f>TabelaDespesasAbril[[#This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TabelaRendaMensalAbril[[#This Row],[ITEM]]</f>
        <v>Recebimento Aluguel</v>
      </c>
      <c r="C20" s="10">
        <f>TabelaRendaMensalAbril[[#This Row],[VALOR]]</f>
        <v>0</v>
      </c>
      <c r="D20" s="3"/>
      <c r="E20" s="3" t="str">
        <f>TabelaDespesasAbril[[#This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TabelaRendaMensalAbril[[#This Row],[ITEM]]</f>
        <v>0</v>
      </c>
      <c r="C21" s="28">
        <f>TabelaRendaMensalAbril[[#This Row],[VALOR]]</f>
        <v>0</v>
      </c>
      <c r="D21" s="3"/>
      <c r="E21" s="3" t="str">
        <f>TabelaDespesasAbril[[#This Row],[ITEM]]</f>
        <v>Cuidados pessoais</v>
      </c>
      <c r="F21" s="5" t="s">
        <v>23</v>
      </c>
      <c r="G21" s="10">
        <f>TabelaDespesasAbril[[#This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TabelaRendaMensalAbril[[#This Row],[ITEM]]</f>
        <v>0</v>
      </c>
      <c r="C22" s="28">
        <f>TabelaRendaMensalAbril[[#This Row],[VALOR]]</f>
        <v>0</v>
      </c>
      <c r="D22" s="3"/>
      <c r="E22" s="3" t="str">
        <f>TabelaDespesasAbril[[#This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TabelaRendaMensalAbril[[#This Row],[ITEM]]</f>
        <v>0</v>
      </c>
      <c r="C23" s="28">
        <f>TabelaRendaMensalAbril[[#This Row],[VALOR]]</f>
        <v>0</v>
      </c>
      <c r="D23" s="3"/>
      <c r="E23" s="3" t="str">
        <f>TabelaDespesasAbril[[#This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TabelaRendaMensalAbril[[#This Row],[ITEM]]</f>
        <v>0</v>
      </c>
      <c r="C24" s="28">
        <f>TabelaRendaMensalAbril[[#This Row],[VALOR]]</f>
        <v>0</v>
      </c>
      <c r="D24" s="3"/>
      <c r="E24" s="3" t="str">
        <f>TabelaDespesasAbril[[#This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TabelaRendaMensalAbril[[#This Row],[ITEM]]</f>
        <v>0</v>
      </c>
      <c r="C25" s="28">
        <f>TabelaRendaMensalAbril[[#This Row],[VALOR]]</f>
        <v>0</v>
      </c>
      <c r="D25" s="3"/>
      <c r="E25" s="3" t="str">
        <f>TabelaDespesasAbril[[#This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TabelaRendaMensalAbril[[#This Row],[ITEM]]</f>
        <v>0</v>
      </c>
      <c r="C26" s="28">
        <f>TabelaRendaMensalAbril[[#This Row],[VALOR]]</f>
        <v>0</v>
      </c>
      <c r="D26" s="3"/>
      <c r="E26" s="3" t="str">
        <f>TabelaDespesasAbril[[#This Row],[ITEM]]</f>
        <v>Gás</v>
      </c>
      <c r="F26" s="5" t="s">
        <v>23</v>
      </c>
      <c r="G26" s="10">
        <f>TabelaDespesasAbril[[#This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TabelaRendaMensalAbril[[#This Row],[ITEM]]</f>
        <v>0</v>
      </c>
      <c r="C27" s="28">
        <f>TabelaRendaMensalAbril[[#This Row],[VALOR]]</f>
        <v>0</v>
      </c>
      <c r="D27" s="3"/>
      <c r="E27" s="3" t="str">
        <f>TabelaDespesasAbril[[#This Row],[ITEM]]</f>
        <v>Parcela do carro</v>
      </c>
      <c r="F27" s="5" t="s">
        <v>23</v>
      </c>
      <c r="G27" s="10">
        <f>TabelaDespesasAbril[[#This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TabelaRendaMensalAbril[[#This Row],[ITEM]]</f>
        <v>0</v>
      </c>
      <c r="C28" s="28">
        <f>TabelaRendaMensalAbril[[#This Row],[VALOR]]</f>
        <v>0</v>
      </c>
      <c r="D28" s="3"/>
      <c r="E28" s="3" t="str">
        <f>TabelaDespesasAbril[[#This Row],[ITEM]]</f>
        <v>Seguro do veículo</v>
      </c>
      <c r="F28" s="5" t="s">
        <v>23</v>
      </c>
      <c r="G28" s="10">
        <f>TabelaDespesasAbril[[#This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TabelaRendaMensalAbril[[#This Row],[ITEM]]</f>
        <v>0</v>
      </c>
      <c r="C29" s="28">
        <f>TabelaRendaMensalAbril[[#This Row],[VALOR]]</f>
        <v>0</v>
      </c>
      <c r="D29" s="3"/>
      <c r="E29" s="3" t="str">
        <f>TabelaDespesasAbril[[#This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TabelaRendaMensalAbril[[#This Row],[ITEM]]</f>
        <v>0</v>
      </c>
      <c r="C30" s="28">
        <f>TabelaRendaMensalAbril[[#This Row],[VALOR]]</f>
        <v>0</v>
      </c>
      <c r="D30" s="3"/>
      <c r="E30" s="3" t="str">
        <f>TabelaDespesasAbril[[#This Row],[ITEM]]</f>
        <v>Telefone celular</v>
      </c>
      <c r="F30" s="5" t="s">
        <v>23</v>
      </c>
      <c r="G30" s="10">
        <f>TabelaDespesasAbril[[#This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TabelaRendaMensalAbril[[#This Row],[ITEM]]</f>
        <v>0</v>
      </c>
      <c r="C31" s="28">
        <f>TabelaRendaMensalAbril[[#This Row],[VALOR]]</f>
        <v>0</v>
      </c>
      <c r="E31" s="27">
        <f>TabelaDespesasAbril[[#This Row],[ITEM]]</f>
        <v>0</v>
      </c>
      <c r="F31" s="29"/>
      <c r="G31" s="10">
        <f>TabelaDespesasAbril[[#This Row],[VALOR]]</f>
        <v>0</v>
      </c>
      <c r="I31" s="29"/>
      <c r="J31" s="28"/>
    </row>
    <row r="32" spans="1:11" ht="27.75" customHeight="1" x14ac:dyDescent="0.15">
      <c r="B32" s="27">
        <f>TabelaRendaMensalAbril[[#This Row],[ITEM]]</f>
        <v>0</v>
      </c>
      <c r="C32" s="28">
        <f>TabelaRendaMensalAbril[[#This Row],[VALOR]]</f>
        <v>0</v>
      </c>
      <c r="E32" s="27">
        <f>TabelaDespesasAbril[[#This Row],[ITEM]]</f>
        <v>0</v>
      </c>
      <c r="F32" s="29"/>
      <c r="G32" s="10">
        <f>TabelaDespesasAbril[[#This Row],[VALOR]]</f>
        <v>0</v>
      </c>
      <c r="I32" s="29"/>
      <c r="J32" s="28"/>
    </row>
    <row r="33" spans="2:10" ht="27.75" customHeight="1" x14ac:dyDescent="0.15">
      <c r="B33" s="27">
        <f>TabelaRendaMensalAbril[[#This Row],[ITEM]]</f>
        <v>0</v>
      </c>
      <c r="C33" s="28">
        <f>TabelaRendaMensalAbril[[#This Row],[VALOR]]</f>
        <v>0</v>
      </c>
      <c r="E33" s="27">
        <f>TabelaDespesasAbril[[#This Row],[ITEM]]</f>
        <v>0</v>
      </c>
      <c r="F33" s="29"/>
      <c r="G33" s="10">
        <f>TabelaDespesasAbril[[#This Row],[VALOR]]</f>
        <v>0</v>
      </c>
      <c r="I33" s="29"/>
      <c r="J33" s="28"/>
    </row>
    <row r="34" spans="2:10" ht="27.75" customHeight="1" x14ac:dyDescent="0.15">
      <c r="B34" s="27">
        <f>TabelaRendaMensalAbril[[#This Row],[ITEM]]</f>
        <v>0</v>
      </c>
      <c r="C34" s="28">
        <f>TabelaRendaMensalAbril[[#This Row],[VALOR]]</f>
        <v>0</v>
      </c>
      <c r="E34" s="27">
        <f>TabelaDespesasAbril[[#This Row],[ITEM]]</f>
        <v>0</v>
      </c>
      <c r="F34" s="29"/>
      <c r="G34" s="10">
        <f>TabelaDespesasAbril[[#This Row],[VALOR]]</f>
        <v>0</v>
      </c>
      <c r="I34" s="29"/>
      <c r="J34" s="28"/>
    </row>
    <row r="35" spans="2:10" ht="27.75" customHeight="1" x14ac:dyDescent="0.15">
      <c r="B35" s="27">
        <f>TabelaRendaMensalAbril[[#This Row],[ITEM]]</f>
        <v>0</v>
      </c>
      <c r="C35" s="28">
        <f>TabelaRendaMensalAbril[[#This Row],[VALOR]]</f>
        <v>0</v>
      </c>
      <c r="E35" s="27">
        <f>TabelaDespesasAbril[[#This Row],[ITEM]]</f>
        <v>0</v>
      </c>
      <c r="F35" s="29"/>
      <c r="G35" s="10">
        <f>TabelaDespesasAbril[[#This Row],[VALOR]]</f>
        <v>0</v>
      </c>
      <c r="I35" s="29"/>
      <c r="J35" s="28"/>
    </row>
    <row r="36" spans="2:10" ht="27.75" customHeight="1" x14ac:dyDescent="0.15">
      <c r="B36" s="27">
        <f>TabelaRendaMensalAbril[[#This Row],[ITEM]]</f>
        <v>0</v>
      </c>
      <c r="C36" s="28">
        <f>TabelaRendaMensalAbril[[#This Row],[VALOR]]</f>
        <v>0</v>
      </c>
      <c r="E36" s="27">
        <f>TabelaDespesasAbril[[#This Row],[ITEM]]</f>
        <v>0</v>
      </c>
      <c r="F36" s="29"/>
      <c r="G36" s="10">
        <f>TabelaDespesasAbril[[#This Row],[VALOR]]</f>
        <v>0</v>
      </c>
      <c r="I36" s="29"/>
      <c r="J36" s="28"/>
    </row>
    <row r="37" spans="2:10" ht="27.75" customHeight="1" x14ac:dyDescent="0.15">
      <c r="B37" s="27">
        <f>TabelaRendaMensalAbril[[#This Row],[ITEM]]</f>
        <v>0</v>
      </c>
      <c r="C37" s="28">
        <f>TabelaRendaMensalAbril[[#This Row],[VALOR]]</f>
        <v>0</v>
      </c>
      <c r="E37" s="27">
        <f>TabelaDespesasAbril[[#This Row],[ITEM]]</f>
        <v>0</v>
      </c>
      <c r="F37" s="29"/>
      <c r="G37" s="10">
        <f>TabelaDespesasAbril[[#This Row],[VALOR]]</f>
        <v>0</v>
      </c>
      <c r="I37" s="29"/>
      <c r="J37" s="28"/>
    </row>
    <row r="38" spans="2:10" ht="27.75" customHeight="1" x14ac:dyDescent="0.15">
      <c r="B38" s="27">
        <f>TabelaRendaMensalAbril[[#This Row],[ITEM]]</f>
        <v>0</v>
      </c>
      <c r="C38" s="28">
        <f>TabelaRendaMensalAbril[[#This Row],[VALOR]]</f>
        <v>0</v>
      </c>
      <c r="E38" s="27">
        <f>TabelaDespesasAbril[[#This Row],[ITEM]]</f>
        <v>0</v>
      </c>
      <c r="F38" s="29"/>
      <c r="G38" s="10">
        <f>TabelaDespesasAbril[[#This Row],[VALOR]]</f>
        <v>0</v>
      </c>
      <c r="I38" s="29"/>
      <c r="J38" s="28"/>
    </row>
    <row r="39" spans="2:10" ht="27.75" customHeight="1" x14ac:dyDescent="0.15">
      <c r="B39" s="27">
        <f>TabelaRendaMensalAbril[[#This Row],[ITEM]]</f>
        <v>0</v>
      </c>
      <c r="C39" s="28">
        <f>TabelaRendaMensalAbril[[#This Row],[VALOR]]</f>
        <v>0</v>
      </c>
      <c r="E39" s="27">
        <f>TabelaDespesasAbril[[#This Row],[ITEM]]</f>
        <v>0</v>
      </c>
      <c r="F39" s="29"/>
      <c r="G39" s="10">
        <f>TabelaDespesasAbril[[#This Row],[VALOR]]</f>
        <v>0</v>
      </c>
      <c r="I39" s="29"/>
      <c r="J39" s="28"/>
    </row>
    <row r="40" spans="2:10" ht="27.75" customHeight="1" x14ac:dyDescent="0.15">
      <c r="B40" s="27">
        <f>TabelaRendaMensalAbril[[#This Row],[ITEM]]</f>
        <v>0</v>
      </c>
      <c r="C40" s="28">
        <f>TabelaRendaMensalAbril[[#This Row],[VALOR]]</f>
        <v>0</v>
      </c>
      <c r="E40" s="27">
        <f>TabelaDespesasAbril[[#This Row],[ITEM]]</f>
        <v>0</v>
      </c>
      <c r="F40" s="29"/>
      <c r="G40" s="28">
        <f>TabelaDespesasAbril[[#This Row],[VALOR]]</f>
        <v>0</v>
      </c>
      <c r="I40" s="29"/>
      <c r="J40" s="28"/>
    </row>
    <row r="41" spans="2:10" ht="27.75" customHeight="1" x14ac:dyDescent="0.15">
      <c r="E41" s="31">
        <f>TabelaDespesasAbril[[#This Row],[ITEM]]</f>
        <v>0</v>
      </c>
      <c r="F41" s="32"/>
      <c r="G41" s="33">
        <f>TabelaDespesasAbril[[#This Row],[VALOR]]</f>
        <v>0</v>
      </c>
    </row>
    <row r="42" spans="2:10" ht="27.75" customHeight="1" x14ac:dyDescent="0.15">
      <c r="E42" s="31">
        <f>TabelaDespesasAbril[[#This Row],[ITEM]]</f>
        <v>0</v>
      </c>
      <c r="F42" s="32"/>
      <c r="G42" s="33">
        <f>TabelaDespesasAbril[[#This Row],[VALOR]]</f>
        <v>0</v>
      </c>
    </row>
    <row r="43" spans="2:10" ht="27.75" customHeight="1" x14ac:dyDescent="0.15">
      <c r="E43" s="31">
        <f>TabelaDespesasAbril[[#This Row],[ITEM]]</f>
        <v>0</v>
      </c>
      <c r="F43" s="32"/>
      <c r="G43" s="33">
        <f>TabelaDespesasAbril[[#This Row],[VALOR]]</f>
        <v>0</v>
      </c>
    </row>
    <row r="44" spans="2:10" ht="27.75" customHeight="1" x14ac:dyDescent="0.15">
      <c r="E44" s="31">
        <f>TabelaDespesasAbril[[#This Row],[ITEM]]</f>
        <v>0</v>
      </c>
      <c r="F44" s="32"/>
      <c r="G44" s="33">
        <f>TabelaDespesasAbril[[#This Row],[VALOR]]</f>
        <v>0</v>
      </c>
    </row>
    <row r="45" spans="2:10" ht="27.75" customHeight="1" x14ac:dyDescent="0.15">
      <c r="E45" s="31">
        <f>TabelaDespesasAbril[[#This Row],[ITEM]]</f>
        <v>0</v>
      </c>
      <c r="F45" s="32"/>
      <c r="G45" s="33">
        <f>TabelaDespesasAbril[[#This Row],[VALOR]]</f>
        <v>0</v>
      </c>
    </row>
    <row r="46" spans="2:10" ht="27.75" customHeight="1" x14ac:dyDescent="0.15">
      <c r="E46" s="31">
        <f>TabelaDespesasAbril[[#This Row],[ITEM]]</f>
        <v>0</v>
      </c>
      <c r="F46" s="32"/>
      <c r="G46" s="33">
        <f>TabelaDespesasAbril[[#This Row],[VALOR]]</f>
        <v>0</v>
      </c>
    </row>
    <row r="47" spans="2:10" ht="27.75" customHeight="1" x14ac:dyDescent="0.15">
      <c r="E47" s="31">
        <f>TabelaDespesasAbril[[#This Row],[ITEM]]</f>
        <v>0</v>
      </c>
      <c r="F47" s="32"/>
      <c r="G47" s="33">
        <f>TabelaDespesasAbril[[#This Row],[VALOR]]</f>
        <v>0</v>
      </c>
    </row>
    <row r="48" spans="2:10" ht="27.75" customHeight="1" x14ac:dyDescent="0.15">
      <c r="E48" s="31">
        <f>TabelaDespesasAbril[[#This Row],[ITEM]]</f>
        <v>0</v>
      </c>
      <c r="F48" s="32"/>
      <c r="G48" s="33">
        <f>TabelaDespesasAbril[[#This Row],[VALOR]]</f>
        <v>0</v>
      </c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MIN(TOTDespesasMAI/TOTRendasMAI,1)</f>
        <v>0.4</v>
      </c>
    </row>
    <row r="1048576" spans="1:1" ht="27.75" customHeight="1" x14ac:dyDescent="0.15">
      <c r="A1048576" s="15" t="b">
        <f>(TOTDespesasMAI/TOTRendasMAI)&gt;1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15" priority="1" operator="lessThan">
      <formula>0</formula>
    </cfRule>
    <cfRule type="expression" dxfId="14" priority="10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3" tint="0.249977111117893"/>
    <pageSetUpPr fitToPage="1"/>
  </sheetPr>
  <dimension ref="A1:K1048576"/>
  <sheetViews>
    <sheetView showGridLines="0" topLeftCell="A9" zoomScaleNormal="100" workbookViewId="0">
      <selection activeCell="G50" sqref="E49:G50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34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TOTRendasJUN-TOTDespesasJUN-TOTEconomiasJUN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TabelaRendaMaio[[#This Row],[ITEM]]</f>
        <v>Registro 01</v>
      </c>
      <c r="C18" s="10">
        <f>TabelaRendaMaio[[#This Row],[VALOR]]</f>
        <v>100</v>
      </c>
      <c r="D18" s="3"/>
      <c r="E18" s="3" t="str">
        <f>TabelaDespesasMaio[[#This Row],[ITEM]]</f>
        <v>Academia</v>
      </c>
      <c r="F18" s="5" t="s">
        <v>23</v>
      </c>
      <c r="G18" s="10">
        <f>TabelaDespesasMaio[[#This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TabelaRendaMaio[[#This Row],[ITEM]]</f>
        <v>Registro 02</v>
      </c>
      <c r="C19" s="10">
        <f>TabelaRendaMaio[[#This Row],[VALOR]]</f>
        <v>0</v>
      </c>
      <c r="D19" s="3"/>
      <c r="E19" s="3" t="str">
        <f>TabelaDespesasMaio[[#This Row],[ITEM]]</f>
        <v>Aluguel/hipoteca</v>
      </c>
      <c r="F19" s="5" t="s">
        <v>23</v>
      </c>
      <c r="G19" s="10">
        <f>TabelaDespesasMaio[[#This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TabelaRendaMaio[[#This Row],[ITEM]]</f>
        <v>Recebimento Aluguel</v>
      </c>
      <c r="C20" s="10">
        <f>TabelaRendaMaio[[#This Row],[VALOR]]</f>
        <v>0</v>
      </c>
      <c r="D20" s="3"/>
      <c r="E20" s="3" t="str">
        <f>TabelaDespesasMaio[[#This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TabelaRendaMaio[[#This Row],[ITEM]]</f>
        <v>0</v>
      </c>
      <c r="C21" s="28">
        <f>TabelaRendaMaio[[#This Row],[VALOR]]</f>
        <v>0</v>
      </c>
      <c r="D21" s="3"/>
      <c r="E21" s="3" t="str">
        <f>TabelaDespesasMaio[[#This Row],[ITEM]]</f>
        <v>Cuidados pessoais</v>
      </c>
      <c r="F21" s="5" t="s">
        <v>23</v>
      </c>
      <c r="G21" s="10">
        <f>TabelaDespesasMaio[[#This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TabelaRendaMaio[[#This Row],[ITEM]]</f>
        <v>0</v>
      </c>
      <c r="C22" s="28">
        <f>TabelaRendaMaio[[#This Row],[VALOR]]</f>
        <v>0</v>
      </c>
      <c r="D22" s="3"/>
      <c r="E22" s="3" t="str">
        <f>TabelaDespesasMaio[[#This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TabelaRendaMaio[[#This Row],[ITEM]]</f>
        <v>0</v>
      </c>
      <c r="C23" s="28">
        <f>TabelaRendaMaio[[#This Row],[VALOR]]</f>
        <v>0</v>
      </c>
      <c r="D23" s="3"/>
      <c r="E23" s="3" t="str">
        <f>TabelaDespesasMaio[[#This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TabelaRendaMaio[[#This Row],[ITEM]]</f>
        <v>0</v>
      </c>
      <c r="C24" s="28">
        <f>TabelaRendaMaio[[#This Row],[VALOR]]</f>
        <v>0</v>
      </c>
      <c r="D24" s="3"/>
      <c r="E24" s="3" t="str">
        <f>TabelaDespesasMaio[[#This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TabelaRendaMaio[[#This Row],[ITEM]]</f>
        <v>0</v>
      </c>
      <c r="C25" s="28">
        <f>TabelaRendaMaio[[#This Row],[VALOR]]</f>
        <v>0</v>
      </c>
      <c r="D25" s="3"/>
      <c r="E25" s="3" t="str">
        <f>TabelaDespesasMaio[[#This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TabelaRendaMaio[[#This Row],[ITEM]]</f>
        <v>0</v>
      </c>
      <c r="C26" s="28">
        <f>TabelaRendaMaio[[#This Row],[VALOR]]</f>
        <v>0</v>
      </c>
      <c r="D26" s="3"/>
      <c r="E26" s="3" t="str">
        <f>TabelaDespesasMaio[[#This Row],[ITEM]]</f>
        <v>Gás</v>
      </c>
      <c r="F26" s="5" t="s">
        <v>23</v>
      </c>
      <c r="G26" s="10">
        <f>TabelaDespesasMaio[[#This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TabelaRendaMaio[[#This Row],[ITEM]]</f>
        <v>0</v>
      </c>
      <c r="C27" s="28">
        <f>TabelaRendaMaio[[#This Row],[VALOR]]</f>
        <v>0</v>
      </c>
      <c r="D27" s="3"/>
      <c r="E27" s="3" t="str">
        <f>TabelaDespesasMaio[[#This Row],[ITEM]]</f>
        <v>Parcela do carro</v>
      </c>
      <c r="F27" s="5" t="s">
        <v>23</v>
      </c>
      <c r="G27" s="10">
        <f>TabelaDespesasMaio[[#This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TabelaRendaMaio[[#This Row],[ITEM]]</f>
        <v>0</v>
      </c>
      <c r="C28" s="28">
        <f>TabelaRendaMaio[[#This Row],[VALOR]]</f>
        <v>0</v>
      </c>
      <c r="D28" s="3"/>
      <c r="E28" s="3" t="str">
        <f>TabelaDespesasMaio[[#This Row],[ITEM]]</f>
        <v>Seguro do veículo</v>
      </c>
      <c r="F28" s="5" t="s">
        <v>23</v>
      </c>
      <c r="G28" s="10">
        <f>TabelaDespesasMaio[[#This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TabelaRendaMaio[[#This Row],[ITEM]]</f>
        <v>0</v>
      </c>
      <c r="C29" s="28">
        <f>TabelaRendaMaio[[#This Row],[VALOR]]</f>
        <v>0</v>
      </c>
      <c r="D29" s="3"/>
      <c r="E29" s="3" t="str">
        <f>TabelaDespesasMaio[[#This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TabelaRendaMaio[[#This Row],[ITEM]]</f>
        <v>0</v>
      </c>
      <c r="C30" s="28">
        <f>TabelaRendaMaio[[#This Row],[VALOR]]</f>
        <v>0</v>
      </c>
      <c r="D30" s="3"/>
      <c r="E30" s="3" t="str">
        <f>TabelaDespesasMaio[[#This Row],[ITEM]]</f>
        <v>Telefone celular</v>
      </c>
      <c r="F30" s="5" t="s">
        <v>23</v>
      </c>
      <c r="G30" s="10">
        <f>TabelaDespesasMaio[[#This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TabelaRendaMaio[[#This Row],[ITEM]]</f>
        <v>0</v>
      </c>
      <c r="C31" s="28">
        <f>TabelaRendaMaio[[#This Row],[VALOR]]</f>
        <v>0</v>
      </c>
      <c r="E31" s="27">
        <f>TabelaDespesasMaio[[#This Row],[ITEM]]</f>
        <v>0</v>
      </c>
      <c r="F31" s="29"/>
      <c r="G31" s="28">
        <f>TabelaDespesasMaio[[#This Row],[VALOR]]</f>
        <v>0</v>
      </c>
      <c r="I31" s="29"/>
      <c r="J31" s="28"/>
    </row>
    <row r="32" spans="1:11" ht="27.75" customHeight="1" x14ac:dyDescent="0.15">
      <c r="B32" s="27">
        <f>TabelaRendaMaio[[#This Row],[ITEM]]</f>
        <v>0</v>
      </c>
      <c r="C32" s="28">
        <f>TabelaRendaMaio[[#This Row],[VALOR]]</f>
        <v>0</v>
      </c>
      <c r="E32" s="27">
        <f>TabelaDespesasMaio[[#This Row],[ITEM]]</f>
        <v>0</v>
      </c>
      <c r="F32" s="29"/>
      <c r="G32" s="28">
        <f>TabelaDespesasMaio[[#This Row],[VALOR]]</f>
        <v>0</v>
      </c>
      <c r="I32" s="29"/>
      <c r="J32" s="28"/>
    </row>
    <row r="33" spans="2:10" ht="27.75" customHeight="1" x14ac:dyDescent="0.15">
      <c r="B33" s="27">
        <f>TabelaRendaMaio[[#This Row],[ITEM]]</f>
        <v>0</v>
      </c>
      <c r="C33" s="28">
        <f>TabelaRendaMaio[[#This Row],[VALOR]]</f>
        <v>0</v>
      </c>
      <c r="E33" s="27">
        <f>TabelaDespesasMaio[[#This Row],[ITEM]]</f>
        <v>0</v>
      </c>
      <c r="F33" s="29"/>
      <c r="G33" s="28">
        <f>TabelaDespesasMaio[[#This Row],[VALOR]]</f>
        <v>0</v>
      </c>
      <c r="I33" s="29"/>
      <c r="J33" s="28"/>
    </row>
    <row r="34" spans="2:10" ht="27.75" customHeight="1" x14ac:dyDescent="0.15">
      <c r="B34" s="27">
        <f>TabelaRendaMaio[[#This Row],[ITEM]]</f>
        <v>0</v>
      </c>
      <c r="C34" s="28">
        <f>TabelaRendaMaio[[#This Row],[VALOR]]</f>
        <v>0</v>
      </c>
      <c r="E34" s="27">
        <f>TabelaDespesasMaio[[#This Row],[ITEM]]</f>
        <v>0</v>
      </c>
      <c r="F34" s="29"/>
      <c r="G34" s="28">
        <f>TabelaDespesasMaio[[#This Row],[VALOR]]</f>
        <v>0</v>
      </c>
      <c r="I34" s="29"/>
      <c r="J34" s="28"/>
    </row>
    <row r="35" spans="2:10" ht="27.75" customHeight="1" x14ac:dyDescent="0.15">
      <c r="B35" s="27">
        <f>TabelaRendaMaio[[#This Row],[ITEM]]</f>
        <v>0</v>
      </c>
      <c r="C35" s="28">
        <f>TabelaRendaMaio[[#This Row],[VALOR]]</f>
        <v>0</v>
      </c>
      <c r="E35" s="27">
        <f>TabelaDespesasMaio[[#This Row],[ITEM]]</f>
        <v>0</v>
      </c>
      <c r="F35" s="29"/>
      <c r="G35" s="28">
        <f>TabelaDespesasMaio[[#This Row],[VALOR]]</f>
        <v>0</v>
      </c>
      <c r="I35" s="29"/>
      <c r="J35" s="28"/>
    </row>
    <row r="36" spans="2:10" ht="27.75" customHeight="1" x14ac:dyDescent="0.15">
      <c r="B36" s="27">
        <f>TabelaRendaMaio[[#This Row],[ITEM]]</f>
        <v>0</v>
      </c>
      <c r="C36" s="28">
        <f>TabelaRendaMaio[[#This Row],[VALOR]]</f>
        <v>0</v>
      </c>
      <c r="E36" s="27">
        <f>TabelaDespesasMaio[[#This Row],[ITEM]]</f>
        <v>0</v>
      </c>
      <c r="F36" s="29"/>
      <c r="G36" s="28">
        <f>TabelaDespesasMaio[[#This Row],[VALOR]]</f>
        <v>0</v>
      </c>
      <c r="I36" s="29"/>
      <c r="J36" s="28"/>
    </row>
    <row r="37" spans="2:10" ht="27.75" customHeight="1" x14ac:dyDescent="0.15">
      <c r="B37" s="27">
        <f>TabelaRendaMaio[[#This Row],[ITEM]]</f>
        <v>0</v>
      </c>
      <c r="C37" s="28">
        <f>TabelaRendaMaio[[#This Row],[VALOR]]</f>
        <v>0</v>
      </c>
      <c r="E37" s="27">
        <f>TabelaDespesasMaio[[#This Row],[ITEM]]</f>
        <v>0</v>
      </c>
      <c r="F37" s="29"/>
      <c r="G37" s="28">
        <f>TabelaDespesasMaio[[#This Row],[VALOR]]</f>
        <v>0</v>
      </c>
      <c r="I37" s="29"/>
      <c r="J37" s="28"/>
    </row>
    <row r="38" spans="2:10" ht="27.75" customHeight="1" x14ac:dyDescent="0.15">
      <c r="B38" s="27">
        <f>TabelaRendaMaio[[#This Row],[ITEM]]</f>
        <v>0</v>
      </c>
      <c r="C38" s="28">
        <f>TabelaRendaMaio[[#This Row],[VALOR]]</f>
        <v>0</v>
      </c>
      <c r="E38" s="27">
        <f>TabelaDespesasMaio[[#This Row],[ITEM]]</f>
        <v>0</v>
      </c>
      <c r="F38" s="29"/>
      <c r="G38" s="28">
        <f>TabelaDespesasMaio[[#This Row],[VALOR]]</f>
        <v>0</v>
      </c>
      <c r="I38" s="29"/>
      <c r="J38" s="28"/>
    </row>
    <row r="39" spans="2:10" ht="27.75" customHeight="1" x14ac:dyDescent="0.15">
      <c r="B39" s="27">
        <f>TabelaRendaMaio[[#This Row],[ITEM]]</f>
        <v>0</v>
      </c>
      <c r="C39" s="28">
        <f>TabelaRendaMaio[[#This Row],[VALOR]]</f>
        <v>0</v>
      </c>
      <c r="E39" s="27">
        <f>TabelaDespesasMaio[[#This Row],[ITEM]]</f>
        <v>0</v>
      </c>
      <c r="F39" s="29"/>
      <c r="G39" s="28">
        <f>TabelaDespesasMaio[[#This Row],[VALOR]]</f>
        <v>0</v>
      </c>
      <c r="I39" s="29"/>
      <c r="J39" s="28"/>
    </row>
    <row r="40" spans="2:10" ht="27.75" customHeight="1" x14ac:dyDescent="0.15">
      <c r="B40" s="27">
        <f>TabelaRendaMaio[[#This Row],[ITEM]]</f>
        <v>0</v>
      </c>
      <c r="C40" s="28">
        <f>TabelaRendaMaio[[#This Row],[VALOR]]</f>
        <v>0</v>
      </c>
      <c r="E40" s="27">
        <f>TabelaDespesasMaio[[#This Row],[ITEM]]</f>
        <v>0</v>
      </c>
      <c r="F40" s="29"/>
      <c r="G40" s="28">
        <f>TabelaDespesasMaio[[#This Row],[VALOR]]</f>
        <v>0</v>
      </c>
      <c r="I40" s="29"/>
      <c r="J40" s="28"/>
    </row>
    <row r="41" spans="2:10" ht="27.75" customHeight="1" x14ac:dyDescent="0.15">
      <c r="E41" s="31">
        <f>TabelaDespesasMaio[[#This Row],[ITEM]]</f>
        <v>0</v>
      </c>
      <c r="F41" s="32"/>
      <c r="G41" s="33">
        <f>TabelaDespesasMaio[[#This Row],[VALOR]]</f>
        <v>0</v>
      </c>
    </row>
    <row r="42" spans="2:10" ht="27.75" customHeight="1" x14ac:dyDescent="0.15">
      <c r="E42" s="31">
        <f>TabelaDespesasMaio[[#This Row],[ITEM]]</f>
        <v>0</v>
      </c>
      <c r="F42" s="32"/>
      <c r="G42" s="33">
        <f>TabelaDespesasMaio[[#This Row],[VALOR]]</f>
        <v>0</v>
      </c>
    </row>
    <row r="43" spans="2:10" ht="27.75" customHeight="1" x14ac:dyDescent="0.15">
      <c r="E43" s="31">
        <f>TabelaDespesasMaio[[#This Row],[ITEM]]</f>
        <v>0</v>
      </c>
      <c r="F43" s="32"/>
      <c r="G43" s="33">
        <f>TabelaDespesasMaio[[#This Row],[VALOR]]</f>
        <v>0</v>
      </c>
    </row>
    <row r="44" spans="2:10" ht="27.75" customHeight="1" x14ac:dyDescent="0.15">
      <c r="E44" s="31">
        <f>TabelaDespesasMaio[[#This Row],[ITEM]]</f>
        <v>0</v>
      </c>
      <c r="F44" s="32"/>
      <c r="G44" s="33">
        <f>TabelaDespesasMaio[[#This Row],[VALOR]]</f>
        <v>0</v>
      </c>
    </row>
    <row r="45" spans="2:10" ht="27.75" customHeight="1" x14ac:dyDescent="0.15">
      <c r="E45" s="31">
        <f>TabelaDespesasMaio[[#This Row],[ITEM]]</f>
        <v>0</v>
      </c>
      <c r="F45" s="32"/>
      <c r="G45" s="33">
        <f>TabelaDespesasMaio[[#This Row],[VALOR]]</f>
        <v>0</v>
      </c>
    </row>
    <row r="46" spans="2:10" ht="27.75" customHeight="1" x14ac:dyDescent="0.15">
      <c r="E46" s="31">
        <f>TabelaDespesasMaio[[#This Row],[ITEM]]</f>
        <v>0</v>
      </c>
      <c r="F46" s="32"/>
      <c r="G46" s="33">
        <f>TabelaDespesasMaio[[#This Row],[VALOR]]</f>
        <v>0</v>
      </c>
    </row>
    <row r="47" spans="2:10" ht="27.75" customHeight="1" x14ac:dyDescent="0.15">
      <c r="E47" s="31">
        <f>TabelaDespesasMaio[[#This Row],[ITEM]]</f>
        <v>0</v>
      </c>
      <c r="F47" s="32"/>
      <c r="G47" s="33">
        <f>TabelaDespesasMaio[[#This Row],[VALOR]]</f>
        <v>0</v>
      </c>
    </row>
    <row r="48" spans="2:10" ht="27.75" customHeight="1" x14ac:dyDescent="0.15">
      <c r="E48" s="31">
        <f>TabelaDespesasMaio[[#This Row],[ITEM]]</f>
        <v>0</v>
      </c>
      <c r="F48" s="32"/>
      <c r="G48" s="33">
        <f>TabelaDespesasMaio[[#This Row],[VALOR]]</f>
        <v>0</v>
      </c>
    </row>
    <row r="49" spans="5:7" ht="27.75" customHeight="1" x14ac:dyDescent="0.15">
      <c r="E49" s="31"/>
      <c r="F49" s="32"/>
      <c r="G49" s="33"/>
    </row>
    <row r="50" spans="5:7" ht="27.75" customHeight="1" x14ac:dyDescent="0.15">
      <c r="E50" s="31"/>
      <c r="F50" s="32"/>
      <c r="G50" s="33"/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MIN(TOTDespesasJUN/TOTRendasJUN,1)</f>
        <v>0.4</v>
      </c>
    </row>
    <row r="1048576" spans="1:1" ht="27.75" customHeight="1" x14ac:dyDescent="0.15">
      <c r="A1048576" s="15" t="b">
        <f>(TOTDespesasJUN/TOTRendasJUN)&gt;1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13" priority="1" operator="lessThan">
      <formula>0</formula>
    </cfRule>
    <cfRule type="expression" dxfId="12" priority="9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>
    <tabColor theme="3" tint="0.249977111117893"/>
    <pageSetUpPr fitToPage="1"/>
  </sheetPr>
  <dimension ref="A1:K1048576"/>
  <sheetViews>
    <sheetView showGridLines="0" topLeftCell="A25" zoomScaleNormal="100" workbookViewId="0">
      <selection activeCell="F12" sqref="F12:G12"/>
    </sheetView>
  </sheetViews>
  <sheetFormatPr defaultColWidth="9.20703125" defaultRowHeight="27.75" customHeight="1" x14ac:dyDescent="0.2"/>
  <cols>
    <col min="1" max="1" width="4.53515625" style="6" customWidth="1"/>
    <col min="2" max="2" width="21.484375" style="6" customWidth="1"/>
    <col min="3" max="3" width="17.87890625" style="11" customWidth="1"/>
    <col min="4" max="4" width="6.53515625" style="6" customWidth="1"/>
    <col min="5" max="5" width="29.625" style="6" customWidth="1"/>
    <col min="6" max="6" width="28.82421875" style="7" customWidth="1"/>
    <col min="7" max="7" width="18.546875" style="11" customWidth="1"/>
    <col min="8" max="8" width="6.53515625" style="6" customWidth="1"/>
    <col min="9" max="9" width="18.28125" style="7" customWidth="1"/>
    <col min="10" max="10" width="18.6796875" style="11" customWidth="1"/>
    <col min="11" max="11" width="4.53515625" style="6" customWidth="1"/>
    <col min="12" max="16384" width="9.20703125" style="6"/>
  </cols>
  <sheetData>
    <row r="1" spans="1:11" s="14" customFormat="1" ht="5.25" customHeight="1" x14ac:dyDescent="0.15"/>
    <row r="2" spans="1:11" s="9" customFormat="1" ht="40.5" customHeight="1" x14ac:dyDescent="0.15">
      <c r="B2" s="9" t="s">
        <v>35</v>
      </c>
      <c r="K2" s="9" t="s">
        <v>26</v>
      </c>
    </row>
    <row r="3" spans="1:11" s="3" customFormat="1" ht="33" customHeight="1" x14ac:dyDescent="0.2">
      <c r="A3" s="15" t="s">
        <v>27</v>
      </c>
      <c r="B3" s="8" t="s">
        <v>0</v>
      </c>
      <c r="F3" s="8" t="s">
        <v>17</v>
      </c>
    </row>
    <row r="4" spans="1:11" s="3" customFormat="1" ht="18.75" customHeight="1" x14ac:dyDescent="0.15">
      <c r="A4" s="15"/>
      <c r="E4" s="1"/>
      <c r="F4" s="35" t="s">
        <v>18</v>
      </c>
      <c r="G4" s="35"/>
    </row>
    <row r="5" spans="1:11" s="3" customFormat="1" ht="3.75" customHeight="1" x14ac:dyDescent="0.15">
      <c r="E5" s="1"/>
      <c r="F5"/>
      <c r="G5"/>
    </row>
    <row r="6" spans="1:11" s="3" customFormat="1" ht="46.5" customHeight="1" x14ac:dyDescent="0.15">
      <c r="E6" s="1"/>
      <c r="F6" s="36">
        <f>SUM(C18:C1048569)</f>
        <v>100</v>
      </c>
      <c r="G6" s="36"/>
      <c r="I6" s="1"/>
      <c r="J6" s="2"/>
    </row>
    <row r="7" spans="1:11" s="3" customFormat="1" ht="18.75" customHeight="1" x14ac:dyDescent="0.15">
      <c r="F7" s="35" t="s">
        <v>19</v>
      </c>
      <c r="G7" s="35"/>
      <c r="I7" s="1"/>
      <c r="J7" s="2"/>
    </row>
    <row r="8" spans="1:11" s="3" customFormat="1" ht="3.75" customHeight="1" x14ac:dyDescent="0.15">
      <c r="F8"/>
      <c r="G8"/>
      <c r="I8" s="1"/>
      <c r="J8" s="2"/>
    </row>
    <row r="9" spans="1:11" s="3" customFormat="1" ht="46.5" customHeight="1" x14ac:dyDescent="0.15">
      <c r="E9" s="4"/>
      <c r="F9" s="36">
        <f>SUM(G18:G1048569)</f>
        <v>40</v>
      </c>
      <c r="G9" s="36"/>
    </row>
    <row r="10" spans="1:11" s="3" customFormat="1" ht="18.75" customHeight="1" x14ac:dyDescent="0.15">
      <c r="A10" s="4"/>
      <c r="E10" s="4"/>
      <c r="F10" s="35" t="s">
        <v>20</v>
      </c>
      <c r="G10" s="35"/>
    </row>
    <row r="11" spans="1:11" s="3" customFormat="1" ht="3.75" customHeight="1" x14ac:dyDescent="0.15">
      <c r="A11" s="4"/>
      <c r="E11" s="4"/>
      <c r="F11"/>
      <c r="G11"/>
    </row>
    <row r="12" spans="1:11" s="3" customFormat="1" ht="46.5" customHeight="1" x14ac:dyDescent="0.15">
      <c r="A12" s="4"/>
      <c r="E12" s="4"/>
      <c r="F12" s="36">
        <f>SUM(J18:J1048569)</f>
        <v>0</v>
      </c>
      <c r="G12" s="36"/>
    </row>
    <row r="13" spans="1:11" s="3" customFormat="1" ht="18.75" customHeight="1" x14ac:dyDescent="0.15">
      <c r="A13" s="4"/>
      <c r="E13" s="4"/>
      <c r="F13" s="35" t="s">
        <v>21</v>
      </c>
      <c r="G13" s="35"/>
    </row>
    <row r="14" spans="1:11" s="3" customFormat="1" ht="3.75" customHeight="1" x14ac:dyDescent="0.15">
      <c r="A14" s="4"/>
      <c r="E14" s="4"/>
      <c r="F14"/>
      <c r="G14"/>
    </row>
    <row r="15" spans="1:11" s="3" customFormat="1" ht="46.5" customHeight="1" x14ac:dyDescent="0.15">
      <c r="A15" s="4"/>
      <c r="E15" s="4"/>
      <c r="F15" s="36">
        <f>TOTRendasJUL-TOTDespesasJUL-TOTEconomiasJUL</f>
        <v>60</v>
      </c>
      <c r="G15" s="36"/>
    </row>
    <row r="16" spans="1:11" s="3" customFormat="1" ht="31.5" customHeight="1" x14ac:dyDescent="0.2">
      <c r="B16" s="8" t="s">
        <v>1</v>
      </c>
      <c r="C16" s="8"/>
      <c r="D16"/>
      <c r="E16" s="8" t="s">
        <v>4</v>
      </c>
      <c r="F16" s="8"/>
      <c r="G16" s="8"/>
      <c r="H16"/>
      <c r="I16" s="8" t="s">
        <v>24</v>
      </c>
      <c r="J16" s="8"/>
    </row>
    <row r="17" spans="1:11" s="3" customFormat="1" ht="18.75" customHeight="1" x14ac:dyDescent="0.15">
      <c r="B17" s="12" t="s">
        <v>2</v>
      </c>
      <c r="C17" s="12" t="s">
        <v>3</v>
      </c>
      <c r="E17" s="12" t="s">
        <v>2</v>
      </c>
      <c r="F17" s="13" t="s">
        <v>22</v>
      </c>
      <c r="G17" s="12" t="s">
        <v>3</v>
      </c>
      <c r="I17" s="13" t="s">
        <v>25</v>
      </c>
      <c r="J17" s="12" t="s">
        <v>3</v>
      </c>
    </row>
    <row r="18" spans="1:11" ht="27.95" customHeight="1" x14ac:dyDescent="0.15">
      <c r="A18" s="3"/>
      <c r="B18" s="3" t="str">
        <f>TabelaRendaJunho[[#This Row],[ITEM]]</f>
        <v>Registro 01</v>
      </c>
      <c r="C18" s="10">
        <f>TabelaRendaJunho[[#This Row],[VALOR]]</f>
        <v>100</v>
      </c>
      <c r="D18" s="3"/>
      <c r="E18" s="3" t="str">
        <f>TabelaDespesasJunho[[#This Row],[ITEM]]</f>
        <v>Academia</v>
      </c>
      <c r="F18" s="5" t="s">
        <v>23</v>
      </c>
      <c r="G18" s="10">
        <f>TabelaDespesasJunho[[#This Row],[VALOR]]</f>
        <v>40</v>
      </c>
      <c r="H18" s="3"/>
      <c r="I18" s="5" t="s">
        <v>23</v>
      </c>
      <c r="J18" s="10">
        <v>0</v>
      </c>
      <c r="K18" s="3"/>
    </row>
    <row r="19" spans="1:11" ht="27.95" customHeight="1" x14ac:dyDescent="0.15">
      <c r="A19" s="3"/>
      <c r="B19" s="3" t="str">
        <f>TabelaRendaJunho[[#This Row],[ITEM]]</f>
        <v>Registro 02</v>
      </c>
      <c r="C19" s="10">
        <f>TabelaRendaJunho[[#This Row],[VALOR]]</f>
        <v>0</v>
      </c>
      <c r="D19" s="3"/>
      <c r="E19" s="3" t="str">
        <f>TabelaDespesasJunho[[#This Row],[ITEM]]</f>
        <v>Aluguel/hipoteca</v>
      </c>
      <c r="F19" s="5" t="s">
        <v>23</v>
      </c>
      <c r="G19" s="10">
        <f>TabelaDespesasJunho[[#This Row],[VALOR]]</f>
        <v>0</v>
      </c>
      <c r="H19" s="3"/>
      <c r="I19" s="5" t="s">
        <v>23</v>
      </c>
      <c r="J19" s="10">
        <v>0</v>
      </c>
      <c r="K19" s="3"/>
    </row>
    <row r="20" spans="1:11" ht="27.95" customHeight="1" x14ac:dyDescent="0.15">
      <c r="A20" s="3"/>
      <c r="B20" s="3" t="str">
        <f>TabelaRendaJunho[[#This Row],[ITEM]]</f>
        <v>Recebimento Aluguel</v>
      </c>
      <c r="C20" s="10">
        <f>TabelaRendaJunho[[#This Row],[VALOR]]</f>
        <v>0</v>
      </c>
      <c r="D20" s="3"/>
      <c r="E20" s="3" t="str">
        <f>TabelaDespesasJunho[[#This Row],[ITEM]]</f>
        <v>Cartões de crédito</v>
      </c>
      <c r="F20" s="5" t="s">
        <v>23</v>
      </c>
      <c r="G20" s="10"/>
      <c r="H20" s="3"/>
      <c r="I20" s="5" t="s">
        <v>23</v>
      </c>
      <c r="J20" s="10">
        <v>0</v>
      </c>
      <c r="K20" s="3"/>
    </row>
    <row r="21" spans="1:11" ht="27.95" customHeight="1" x14ac:dyDescent="0.15">
      <c r="A21" s="3"/>
      <c r="B21" s="27">
        <f>TabelaRendaJunho[[#This Row],[ITEM]]</f>
        <v>0</v>
      </c>
      <c r="C21" s="28">
        <f>TabelaRendaJunho[[#This Row],[VALOR]]</f>
        <v>0</v>
      </c>
      <c r="D21" s="3"/>
      <c r="E21" s="3" t="str">
        <f>TabelaDespesasJunho[[#This Row],[ITEM]]</f>
        <v>Cuidados pessoais</v>
      </c>
      <c r="F21" s="5" t="s">
        <v>23</v>
      </c>
      <c r="G21" s="10">
        <f>TabelaDespesasJunho[[#This Row],[VALOR]]</f>
        <v>0</v>
      </c>
      <c r="H21" s="3"/>
      <c r="I21" s="29"/>
      <c r="J21" s="28"/>
      <c r="K21" s="3"/>
    </row>
    <row r="22" spans="1:11" ht="27.95" customHeight="1" x14ac:dyDescent="0.15">
      <c r="A22" s="3"/>
      <c r="B22" s="27">
        <f>TabelaRendaJunho[[#This Row],[ITEM]]</f>
        <v>0</v>
      </c>
      <c r="C22" s="28">
        <f>TabelaRendaJunho[[#This Row],[VALOR]]</f>
        <v>0</v>
      </c>
      <c r="D22" s="3"/>
      <c r="E22" s="3" t="str">
        <f>TabelaDespesasJunho[[#This Row],[ITEM]]</f>
        <v>Despesas com o veículo</v>
      </c>
      <c r="F22" s="5" t="s">
        <v>23</v>
      </c>
      <c r="G22" s="10"/>
      <c r="H22" s="3"/>
      <c r="I22" s="29"/>
      <c r="J22" s="28"/>
      <c r="K22" s="3"/>
    </row>
    <row r="23" spans="1:11" ht="27.95" customHeight="1" x14ac:dyDescent="0.15">
      <c r="A23" s="3"/>
      <c r="B23" s="27">
        <f>TabelaRendaJunho[[#This Row],[ITEM]]</f>
        <v>0</v>
      </c>
      <c r="C23" s="28">
        <f>TabelaRendaJunho[[#This Row],[VALOR]]</f>
        <v>0</v>
      </c>
      <c r="D23" s="3"/>
      <c r="E23" s="3" t="str">
        <f>TabelaDespesasJunho[[#This Row],[ITEM]]</f>
        <v>Diversos</v>
      </c>
      <c r="F23" s="5" t="s">
        <v>23</v>
      </c>
      <c r="G23" s="10"/>
      <c r="H23" s="3"/>
      <c r="I23" s="29"/>
      <c r="J23" s="28"/>
      <c r="K23" s="3"/>
    </row>
    <row r="24" spans="1:11" ht="27.95" customHeight="1" x14ac:dyDescent="0.15">
      <c r="A24" s="3"/>
      <c r="B24" s="27">
        <f>TabelaRendaJunho[[#This Row],[ITEM]]</f>
        <v>0</v>
      </c>
      <c r="C24" s="28">
        <f>TabelaRendaJunho[[#This Row],[VALOR]]</f>
        <v>0</v>
      </c>
      <c r="D24" s="3"/>
      <c r="E24" s="3" t="str">
        <f>TabelaDespesasJunho[[#This Row],[ITEM]]</f>
        <v>Eletricidade</v>
      </c>
      <c r="F24" s="5" t="s">
        <v>23</v>
      </c>
      <c r="G24" s="10"/>
      <c r="H24" s="3"/>
      <c r="I24" s="29"/>
      <c r="J24" s="28"/>
      <c r="K24" s="3"/>
    </row>
    <row r="25" spans="1:11" ht="27.95" customHeight="1" x14ac:dyDescent="0.15">
      <c r="A25" s="3"/>
      <c r="B25" s="27">
        <f>TabelaRendaJunho[[#This Row],[ITEM]]</f>
        <v>0</v>
      </c>
      <c r="C25" s="28">
        <f>TabelaRendaJunho[[#This Row],[VALOR]]</f>
        <v>0</v>
      </c>
      <c r="D25" s="3"/>
      <c r="E25" s="3" t="str">
        <f>TabelaDespesasJunho[[#This Row],[ITEM]]</f>
        <v>Entretenimento</v>
      </c>
      <c r="F25" s="5" t="s">
        <v>23</v>
      </c>
      <c r="G25" s="10"/>
      <c r="H25" s="3"/>
      <c r="I25" s="29"/>
      <c r="J25" s="28"/>
      <c r="K25" s="3"/>
    </row>
    <row r="26" spans="1:11" ht="27.95" customHeight="1" x14ac:dyDescent="0.15">
      <c r="A26" s="3"/>
      <c r="B26" s="27">
        <f>TabelaRendaJunho[[#This Row],[ITEM]]</f>
        <v>0</v>
      </c>
      <c r="C26" s="28">
        <f>TabelaRendaJunho[[#This Row],[VALOR]]</f>
        <v>0</v>
      </c>
      <c r="D26" s="3"/>
      <c r="E26" s="3" t="str">
        <f>TabelaDespesasJunho[[#This Row],[ITEM]]</f>
        <v>Gás</v>
      </c>
      <c r="F26" s="5" t="s">
        <v>23</v>
      </c>
      <c r="G26" s="10">
        <f>TabelaDespesasJunho[[#This Row],[VALOR]]</f>
        <v>0</v>
      </c>
      <c r="H26" s="3"/>
      <c r="I26" s="29"/>
      <c r="J26" s="28"/>
      <c r="K26" s="3"/>
    </row>
    <row r="27" spans="1:11" ht="27.95" customHeight="1" x14ac:dyDescent="0.15">
      <c r="A27" s="3"/>
      <c r="B27" s="27">
        <f>TabelaRendaJunho[[#This Row],[ITEM]]</f>
        <v>0</v>
      </c>
      <c r="C27" s="28">
        <f>TabelaRendaJunho[[#This Row],[VALOR]]</f>
        <v>0</v>
      </c>
      <c r="D27" s="3"/>
      <c r="E27" s="3" t="str">
        <f>TabelaDespesasJunho[[#This Row],[ITEM]]</f>
        <v>Parcela do carro</v>
      </c>
      <c r="F27" s="5" t="s">
        <v>23</v>
      </c>
      <c r="G27" s="10">
        <f>TabelaDespesasJunho[[#This Row],[VALOR]]</f>
        <v>0</v>
      </c>
      <c r="H27" s="3"/>
      <c r="I27" s="29"/>
      <c r="J27" s="28"/>
      <c r="K27" s="3"/>
    </row>
    <row r="28" spans="1:11" ht="27.95" customHeight="1" x14ac:dyDescent="0.15">
      <c r="A28" s="3"/>
      <c r="B28" s="27">
        <f>TabelaRendaJunho[[#This Row],[ITEM]]</f>
        <v>0</v>
      </c>
      <c r="C28" s="28">
        <f>TabelaRendaJunho[[#This Row],[VALOR]]</f>
        <v>0</v>
      </c>
      <c r="D28" s="3"/>
      <c r="E28" s="3" t="str">
        <f>TabelaDespesasJunho[[#This Row],[ITEM]]</f>
        <v>Seguro do veículo</v>
      </c>
      <c r="F28" s="5" t="s">
        <v>23</v>
      </c>
      <c r="G28" s="10">
        <f>TabelaDespesasJunho[[#This Row],[VALOR]]</f>
        <v>0</v>
      </c>
      <c r="H28" s="3"/>
      <c r="I28" s="29"/>
      <c r="J28" s="28"/>
      <c r="K28" s="3"/>
    </row>
    <row r="29" spans="1:11" ht="27.95" customHeight="1" x14ac:dyDescent="0.15">
      <c r="A29" s="3"/>
      <c r="B29" s="27">
        <f>TabelaRendaJunho[[#This Row],[ITEM]]</f>
        <v>0</v>
      </c>
      <c r="C29" s="28">
        <f>TabelaRendaJunho[[#This Row],[VALOR]]</f>
        <v>0</v>
      </c>
      <c r="D29" s="3"/>
      <c r="E29" s="3" t="str">
        <f>TabelaDespesasJunho[[#This Row],[ITEM]]</f>
        <v>Supermercado</v>
      </c>
      <c r="F29" s="5" t="s">
        <v>23</v>
      </c>
      <c r="G29" s="10"/>
      <c r="H29" s="3"/>
      <c r="I29" s="29"/>
      <c r="J29" s="28"/>
      <c r="K29" s="3"/>
    </row>
    <row r="30" spans="1:11" ht="27.95" customHeight="1" x14ac:dyDescent="0.15">
      <c r="A30" s="3"/>
      <c r="B30" s="27">
        <f>TabelaRendaJunho[[#This Row],[ITEM]]</f>
        <v>0</v>
      </c>
      <c r="C30" s="28">
        <f>TabelaRendaJunho[[#This Row],[VALOR]]</f>
        <v>0</v>
      </c>
      <c r="D30" s="3"/>
      <c r="E30" s="3" t="str">
        <f>TabelaDespesasJunho[[#This Row],[ITEM]]</f>
        <v>Telefone celular</v>
      </c>
      <c r="F30" s="5" t="s">
        <v>23</v>
      </c>
      <c r="G30" s="10">
        <f>TabelaDespesasJunho[[#This Row],[VALOR]]</f>
        <v>0</v>
      </c>
      <c r="H30" s="3"/>
      <c r="I30" s="29"/>
      <c r="J30" s="28"/>
      <c r="K30" s="3"/>
    </row>
    <row r="31" spans="1:11" ht="27.75" customHeight="1" x14ac:dyDescent="0.15">
      <c r="B31" s="27">
        <f>TabelaRendaJunho[[#This Row],[ITEM]]</f>
        <v>0</v>
      </c>
      <c r="C31" s="28">
        <f>TabelaRendaJunho[[#This Row],[VALOR]]</f>
        <v>0</v>
      </c>
      <c r="E31" s="27">
        <f>TabelaDespesasJunho[[#This Row],[ITEM]]</f>
        <v>0</v>
      </c>
      <c r="F31" s="29"/>
      <c r="G31" s="10">
        <f>TabelaDespesasJunho[[#This Row],[VALOR]]</f>
        <v>0</v>
      </c>
      <c r="I31" s="29"/>
      <c r="J31" s="28"/>
    </row>
    <row r="32" spans="1:11" ht="27.75" customHeight="1" x14ac:dyDescent="0.15">
      <c r="B32" s="27">
        <f>TabelaRendaJunho[[#This Row],[ITEM]]</f>
        <v>0</v>
      </c>
      <c r="C32" s="28">
        <f>TabelaRendaJunho[[#This Row],[VALOR]]</f>
        <v>0</v>
      </c>
      <c r="E32" s="27">
        <f>TabelaDespesasJunho[[#This Row],[ITEM]]</f>
        <v>0</v>
      </c>
      <c r="F32" s="29"/>
      <c r="G32" s="10">
        <f>TabelaDespesasJunho[[#This Row],[VALOR]]</f>
        <v>0</v>
      </c>
      <c r="I32" s="29"/>
      <c r="J32" s="28"/>
    </row>
    <row r="33" spans="2:10" ht="27.75" customHeight="1" x14ac:dyDescent="0.15">
      <c r="B33" s="27">
        <f>TabelaRendaJunho[[#This Row],[ITEM]]</f>
        <v>0</v>
      </c>
      <c r="C33" s="28">
        <f>TabelaRendaJunho[[#This Row],[VALOR]]</f>
        <v>0</v>
      </c>
      <c r="E33" s="27">
        <f>TabelaDespesasJunho[[#This Row],[ITEM]]</f>
        <v>0</v>
      </c>
      <c r="F33" s="29"/>
      <c r="G33" s="10">
        <f>TabelaDespesasJunho[[#This Row],[VALOR]]</f>
        <v>0</v>
      </c>
      <c r="I33" s="29"/>
      <c r="J33" s="28"/>
    </row>
    <row r="34" spans="2:10" ht="27.75" customHeight="1" x14ac:dyDescent="0.15">
      <c r="B34" s="27">
        <f>TabelaRendaJunho[[#This Row],[ITEM]]</f>
        <v>0</v>
      </c>
      <c r="C34" s="28">
        <f>TabelaRendaJunho[[#This Row],[VALOR]]</f>
        <v>0</v>
      </c>
      <c r="E34" s="27">
        <f>TabelaDespesasJunho[[#This Row],[ITEM]]</f>
        <v>0</v>
      </c>
      <c r="F34" s="29"/>
      <c r="G34" s="10">
        <f>TabelaDespesasJunho[[#This Row],[VALOR]]</f>
        <v>0</v>
      </c>
      <c r="I34" s="29"/>
      <c r="J34" s="28"/>
    </row>
    <row r="35" spans="2:10" ht="27.75" customHeight="1" x14ac:dyDescent="0.15">
      <c r="B35" s="27">
        <f>TabelaRendaJunho[[#This Row],[ITEM]]</f>
        <v>0</v>
      </c>
      <c r="C35" s="28">
        <f>TabelaRendaJunho[[#This Row],[VALOR]]</f>
        <v>0</v>
      </c>
      <c r="E35" s="27">
        <f>TabelaDespesasJunho[[#This Row],[ITEM]]</f>
        <v>0</v>
      </c>
      <c r="F35" s="29"/>
      <c r="G35" s="10">
        <f>TabelaDespesasJunho[[#This Row],[VALOR]]</f>
        <v>0</v>
      </c>
      <c r="I35" s="29"/>
      <c r="J35" s="28"/>
    </row>
    <row r="36" spans="2:10" ht="27.75" customHeight="1" x14ac:dyDescent="0.15">
      <c r="B36" s="27">
        <f>TabelaRendaJunho[[#This Row],[ITEM]]</f>
        <v>0</v>
      </c>
      <c r="C36" s="28">
        <f>TabelaRendaJunho[[#This Row],[VALOR]]</f>
        <v>0</v>
      </c>
      <c r="E36" s="27">
        <f>TabelaDespesasJunho[[#This Row],[ITEM]]</f>
        <v>0</v>
      </c>
      <c r="F36" s="29"/>
      <c r="G36" s="10">
        <f>TabelaDespesasJunho[[#This Row],[VALOR]]</f>
        <v>0</v>
      </c>
      <c r="I36" s="29"/>
      <c r="J36" s="28"/>
    </row>
    <row r="37" spans="2:10" ht="27.75" customHeight="1" x14ac:dyDescent="0.15">
      <c r="B37" s="27">
        <f>TabelaRendaJunho[[#This Row],[ITEM]]</f>
        <v>0</v>
      </c>
      <c r="C37" s="28">
        <f>TabelaRendaJunho[[#This Row],[VALOR]]</f>
        <v>0</v>
      </c>
      <c r="E37" s="27">
        <f>TabelaDespesasJunho[[#This Row],[ITEM]]</f>
        <v>0</v>
      </c>
      <c r="F37" s="29"/>
      <c r="G37" s="10">
        <f>TabelaDespesasJunho[[#This Row],[VALOR]]</f>
        <v>0</v>
      </c>
      <c r="I37" s="29"/>
      <c r="J37" s="28"/>
    </row>
    <row r="38" spans="2:10" ht="27.75" customHeight="1" x14ac:dyDescent="0.15">
      <c r="B38" s="27">
        <f>TabelaRendaJunho[[#This Row],[ITEM]]</f>
        <v>0</v>
      </c>
      <c r="C38" s="28">
        <f>TabelaRendaJunho[[#This Row],[VALOR]]</f>
        <v>0</v>
      </c>
      <c r="E38" s="27">
        <f>TabelaDespesasJunho[[#This Row],[ITEM]]</f>
        <v>0</v>
      </c>
      <c r="F38" s="29"/>
      <c r="G38" s="10">
        <f>TabelaDespesasJunho[[#This Row],[VALOR]]</f>
        <v>0</v>
      </c>
      <c r="I38" s="29"/>
      <c r="J38" s="28"/>
    </row>
    <row r="39" spans="2:10" ht="27.75" customHeight="1" x14ac:dyDescent="0.15">
      <c r="B39" s="27">
        <f>TabelaRendaJunho[[#This Row],[ITEM]]</f>
        <v>0</v>
      </c>
      <c r="C39" s="28">
        <f>TabelaRendaJunho[[#This Row],[VALOR]]</f>
        <v>0</v>
      </c>
      <c r="E39" s="27">
        <f>TabelaDespesasJunho[[#This Row],[ITEM]]</f>
        <v>0</v>
      </c>
      <c r="F39" s="29"/>
      <c r="G39" s="10">
        <f>TabelaDespesasJunho[[#This Row],[VALOR]]</f>
        <v>0</v>
      </c>
      <c r="I39" s="29"/>
      <c r="J39" s="28"/>
    </row>
    <row r="40" spans="2:10" ht="27.75" customHeight="1" x14ac:dyDescent="0.15">
      <c r="B40" s="27">
        <f>TabelaRendaJunho[[#This Row],[ITEM]]</f>
        <v>0</v>
      </c>
      <c r="C40" s="28">
        <f>TabelaRendaJunho[[#This Row],[VALOR]]</f>
        <v>0</v>
      </c>
      <c r="E40" s="27">
        <f>TabelaDespesasJunho[[#This Row],[ITEM]]</f>
        <v>0</v>
      </c>
      <c r="F40" s="29"/>
      <c r="G40" s="10">
        <f>TabelaDespesasJunho[[#This Row],[VALOR]]</f>
        <v>0</v>
      </c>
      <c r="I40" s="29"/>
      <c r="J40" s="28"/>
    </row>
    <row r="41" spans="2:10" ht="27.75" customHeight="1" x14ac:dyDescent="0.15">
      <c r="E41" s="31">
        <f>TabelaDespesasJunho[[#This Row],[ITEM]]</f>
        <v>0</v>
      </c>
      <c r="F41" s="32"/>
      <c r="G41" s="33">
        <f>TabelaDespesasJunho[[#This Row],[VALOR]]</f>
        <v>0</v>
      </c>
    </row>
    <row r="42" spans="2:10" ht="27.75" customHeight="1" x14ac:dyDescent="0.15">
      <c r="E42" s="31">
        <f>TabelaDespesasJunho[[#This Row],[ITEM]]</f>
        <v>0</v>
      </c>
      <c r="F42" s="32"/>
      <c r="G42" s="33">
        <f>TabelaDespesasJunho[[#This Row],[VALOR]]</f>
        <v>0</v>
      </c>
    </row>
    <row r="43" spans="2:10" ht="27.75" customHeight="1" x14ac:dyDescent="0.15">
      <c r="E43" s="31">
        <f>TabelaDespesasJunho[[#This Row],[ITEM]]</f>
        <v>0</v>
      </c>
      <c r="F43" s="32"/>
      <c r="G43" s="33">
        <f>TabelaDespesasJunho[[#This Row],[VALOR]]</f>
        <v>0</v>
      </c>
    </row>
    <row r="44" spans="2:10" ht="27.75" customHeight="1" x14ac:dyDescent="0.15">
      <c r="E44" s="31">
        <f>TabelaDespesasJunho[[#This Row],[ITEM]]</f>
        <v>0</v>
      </c>
      <c r="F44" s="32"/>
      <c r="G44" s="33">
        <f>TabelaDespesasJunho[[#This Row],[VALOR]]</f>
        <v>0</v>
      </c>
    </row>
    <row r="45" spans="2:10" ht="27.75" customHeight="1" x14ac:dyDescent="0.15">
      <c r="E45" s="31">
        <f>TabelaDespesasJunho[[#This Row],[ITEM]]</f>
        <v>0</v>
      </c>
      <c r="F45" s="32"/>
      <c r="G45" s="33">
        <f>TabelaDespesasJunho[[#This Row],[VALOR]]</f>
        <v>0</v>
      </c>
    </row>
    <row r="46" spans="2:10" ht="27.75" customHeight="1" x14ac:dyDescent="0.15">
      <c r="E46" s="31">
        <f>TabelaDespesasJunho[[#This Row],[ITEM]]</f>
        <v>0</v>
      </c>
      <c r="F46" s="32"/>
      <c r="G46" s="33">
        <f>TabelaDespesasJunho[[#This Row],[VALOR]]</f>
        <v>0</v>
      </c>
    </row>
    <row r="1048574" spans="1:1" ht="27.75" customHeight="1" x14ac:dyDescent="0.15">
      <c r="A1048574" s="16">
        <f>MIN(1-A1048575,1)</f>
        <v>0.6</v>
      </c>
    </row>
    <row r="1048575" spans="1:1" ht="27.75" customHeight="1" x14ac:dyDescent="0.15">
      <c r="A1048575" s="16">
        <f>MIN(TOTDespesasJUL/TOTRendasJUL,1)</f>
        <v>0.4</v>
      </c>
    </row>
    <row r="1048576" spans="1:1" ht="27.75" customHeight="1" x14ac:dyDescent="0.15">
      <c r="A1048576" s="15" t="b">
        <f>(TOTDespesasJUL/TOTRendasJUL)&gt;1</f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conditionalFormatting sqref="F15:G15">
    <cfRule type="cellIs" dxfId="11" priority="1" operator="lessThan">
      <formula>0</formula>
    </cfRule>
    <cfRule type="expression" dxfId="10" priority="8">
      <formula>$A$1048576</formula>
    </cfRule>
  </conditionalFormatting>
  <printOptions horizontalCentered="1"/>
  <pageMargins left="0.4" right="0.4" top="0.4" bottom="0.4" header="0.25" footer="0.25"/>
  <pageSetup paperSize="9" scale="53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57</vt:i4>
      </vt:variant>
    </vt:vector>
  </HeadingPairs>
  <TitlesOfParts>
    <vt:vector size="71" baseType="lpstr">
      <vt:lpstr>Visão Geral</vt:lpstr>
      <vt:lpstr>DATA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SET</vt:lpstr>
      <vt:lpstr>TDA</vt:lpstr>
      <vt:lpstr>TEA</vt:lpstr>
      <vt:lpstr>TOTDespesasABR</vt:lpstr>
      <vt:lpstr>TOTDespesasAGO</vt:lpstr>
      <vt:lpstr>Visão Geral!TOTDespesasANO</vt:lpstr>
      <vt:lpstr>TOTDespesasDEZ</vt:lpstr>
      <vt:lpstr>TOTDespesasFEV</vt:lpstr>
      <vt:lpstr>TOTDespesasJAN</vt:lpstr>
      <vt:lpstr>TOTDespesasJUL</vt:lpstr>
      <vt:lpstr>TOTDespesasJUN</vt:lpstr>
      <vt:lpstr>TOTDespesasMAI</vt:lpstr>
      <vt:lpstr>TOTDespesasMAR</vt:lpstr>
      <vt:lpstr>TOTDespesasNOV</vt:lpstr>
      <vt:lpstr>TOTDespesasOUT</vt:lpstr>
      <vt:lpstr>TOTDespesasSET</vt:lpstr>
      <vt:lpstr>TOTEconomiasABR</vt:lpstr>
      <vt:lpstr>TOTEconomiasAGO</vt:lpstr>
      <vt:lpstr>Visão Geral!TOTEconomiasANO</vt:lpstr>
      <vt:lpstr>TOTEconomiasDEZ</vt:lpstr>
      <vt:lpstr>TOTEconomiasFEV</vt:lpstr>
      <vt:lpstr>TOTEconomiasJAN</vt:lpstr>
      <vt:lpstr>TOTEconomiasJUL</vt:lpstr>
      <vt:lpstr>TOTEconomiasJUN</vt:lpstr>
      <vt:lpstr>TOTEconomiasMAI</vt:lpstr>
      <vt:lpstr>TOTEconomiasMAR</vt:lpstr>
      <vt:lpstr>TOTEconomiasNOV</vt:lpstr>
      <vt:lpstr>TOTEconomiasOUT</vt:lpstr>
      <vt:lpstr>TOTEconomiasSET</vt:lpstr>
      <vt:lpstr>TOTRendasABR</vt:lpstr>
      <vt:lpstr>TOTRendasAGO</vt:lpstr>
      <vt:lpstr>Visão Geral!TOTRendasANO</vt:lpstr>
      <vt:lpstr>TOTRendasDEZ</vt:lpstr>
      <vt:lpstr>TOTRendasFEV</vt:lpstr>
      <vt:lpstr>TOTRendasJAN</vt:lpstr>
      <vt:lpstr>TOTRendasJUL</vt:lpstr>
      <vt:lpstr>TOTRendasJUN</vt:lpstr>
      <vt:lpstr>TOTRendasMAI</vt:lpstr>
      <vt:lpstr>TOTRendasMAR</vt:lpstr>
      <vt:lpstr>TOTRendasNOV</vt:lpstr>
      <vt:lpstr>TOTRendasOUT</vt:lpstr>
      <vt:lpstr>TOTRendasSET</vt:lpstr>
      <vt:lpstr>TOTSaldoABR</vt:lpstr>
      <vt:lpstr>TOTSaldoAGO</vt:lpstr>
      <vt:lpstr>Visão Geral!TOTSaldoANO</vt:lpstr>
      <vt:lpstr>TOTSaldoDEZ</vt:lpstr>
      <vt:lpstr>TOTSaldoFEV</vt:lpstr>
      <vt:lpstr>TOTSaldoJAN</vt:lpstr>
      <vt:lpstr>TOTSaldoJUL</vt:lpstr>
      <vt:lpstr>TOTSaldoJUN</vt:lpstr>
      <vt:lpstr>TOTSaldoMAI</vt:lpstr>
      <vt:lpstr>TOTSaldoMAR</vt:lpstr>
      <vt:lpstr>TOTSaldoNOV</vt:lpstr>
      <vt:lpstr>TOTSaldoOUT</vt:lpstr>
      <vt:lpstr>TOTSaldoSET</vt:lpstr>
      <vt:lpstr>TRA</vt:lpstr>
      <vt:lpstr>TSA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Presley Vasconcellos</cp:lastModifiedBy>
  <dcterms:created xsi:type="dcterms:W3CDTF">2014-09-09T12:15:28Z</dcterms:created>
  <dcterms:modified xsi:type="dcterms:W3CDTF">2024-05-28T17:55:30Z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2024-10-09T21:02:32Z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958caa38-7c6c-4ab4-bcf9-d541ed1c9d6b</vt:lpwstr>
  </property>
  <property fmtid="{D5CDD505-2E9C-101B-9397-08002B2CF9AE}" pid="8" name="MSIP_Label_9333b259-87ee-4762-9a8c-7b0d155dd87f_ContentBits">
    <vt:lpwstr>1</vt:lpwstr>
  </property>
</Properties>
</file>