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hidden"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52511"/>
</workbook>
</file>

<file path=xl/sharedStrings.xml><?xml version="1.0" encoding="utf-8"?>
<sst xmlns="http://schemas.openxmlformats.org/spreadsheetml/2006/main" count="163" uniqueCount="163">
  <si>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</si>
  <si>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</si>
  <si>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</si>
  <si>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</si>
  <si>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</si>
  <si>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</si>
  <si>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</si>
  <si>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</si>
  <si>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</si>
  <si>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</si>
  <si>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</si>
  <si>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</si>
  <si>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</si>
  <si>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</si>
  <si>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</si>
  <si>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</si>
  <si>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</si>
  <si>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</si>
  <si>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</si>
  <si>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</si>
  <si>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</si>
  <si>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</si>
  <si>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</si>
  <si>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</si>
  <si>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</si>
  <si>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</si>
  <si>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</si>
  <si>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</si>
  <si>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</si>
  <si>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</si>
  <si>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</si>
  <si>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</si>
  <si>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</si>
  <si>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</si>
  <si>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</si>
  <si>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</si>
  <si>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</si>
  <si>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</si>
  <si>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</si>
  <si>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</si>
  <si>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</si>
  <si>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</si>
  <si>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</si>
  <si>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</si>
  <si>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</si>
  <si>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</si>
  <si>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</si>
  <si>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</si>
  <si>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</si>
  <si>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</si>
  <si>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</si>
  <si>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</si>
  <si>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</si>
  <si>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</si>
  <si>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</si>
  <si>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</si>
  <si>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</si>
  <si>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</si>
  <si>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</si>
  <si>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</si>
  <si>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</si>
  <si>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</si>
  <si>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</si>
  <si>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</si>
  <si>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</si>
  <si>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</si>
  <si>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</si>
  <si>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</si>
  <si>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</si>
  <si>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</si>
  <si>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</si>
  <si>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</si>
  <si>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</si>
  <si>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Fish &amp; Fish Products</t>
  </si>
  <si>
    <t xml:space="preserve">0</t>
  </si>
  <si>
    <t xml:space="preserve"> </t>
  </si>
  <si>
    <t xml:space="preserve">Fruits &amp; Vegetables</t>
  </si>
  <si>
    <t xml:space="preserve">01312</t>
  </si>
  <si>
    <t xml:space="preserve">Bananas</t>
  </si>
  <si>
    <t xml:space="preserve"> 22,360</t>
  </si>
  <si>
    <t xml:space="preserve">  8</t>
  </si>
  <si>
    <t xml:space="preserve"> 22,368</t>
  </si>
  <si>
    <t xml:space="preserve">281.63</t>
  </si>
  <si>
    <t xml:space="preserve">0.09</t>
  </si>
  <si>
    <t xml:space="preserve">01319</t>
  </si>
  <si>
    <t xml:space="preserve">Fruit, tropical fresh nes</t>
  </si>
  <si>
    <t xml:space="preserve">  9,766</t>
  </si>
  <si>
    <t xml:space="preserve"> NA</t>
  </si>
  <si>
    <t xml:space="preserve">408.67</t>
  </si>
  <si>
    <t xml:space="preserve">0.04</t>
  </si>
  <si>
    <t xml:space="preserve">Meat &amp; Animals Products</t>
  </si>
  <si>
    <t xml:space="preserve">21111.01</t>
  </si>
  <si>
    <t xml:space="preserve">Meat, cattle</t>
  </si>
  <si>
    <t xml:space="preserve">  1,741</t>
  </si>
  <si>
    <t xml:space="preserve">593</t>
  </si>
  <si>
    <t xml:space="preserve">  2,333</t>
  </si>
  <si>
    <t xml:space="preserve">2714.17</t>
  </si>
  <si>
    <t xml:space="preserve">0.01</t>
  </si>
  <si>
    <t xml:space="preserve">21113.01</t>
  </si>
  <si>
    <t xml:space="preserve">Meat, pig</t>
  </si>
  <si>
    <t xml:space="preserve">  2,754</t>
  </si>
  <si>
    <t xml:space="preserve">307</t>
  </si>
  <si>
    <t xml:space="preserve">  3,061</t>
  </si>
  <si>
    <t xml:space="preserve">1536.99</t>
  </si>
  <si>
    <t xml:space="preserve">Roots, Tubers &amp; Oil-Bearing Crops</t>
  </si>
  <si>
    <t xml:space="preserve">01460</t>
  </si>
  <si>
    <t xml:space="preserve">Coconuts</t>
  </si>
  <si>
    <t xml:space="preserve">176,581</t>
  </si>
  <si>
    <t xml:space="preserve"> 16</t>
  </si>
  <si>
    <t xml:space="preserve">176,597</t>
  </si>
  <si>
    <t xml:space="preserve">110.57</t>
  </si>
  <si>
    <t xml:space="preserve">0.72</t>
  </si>
  <si>
    <t xml:space="preserve">01492</t>
  </si>
  <si>
    <t xml:space="preserve">Copra</t>
  </si>
  <si>
    <t xml:space="preserve"> 12,000</t>
  </si>
  <si>
    <t xml:space="preserve">340.04</t>
  </si>
  <si>
    <t xml:space="preserve">0.05</t>
  </si>
  <si>
    <t xml:space="preserve">Other</t>
  </si>
  <si>
    <t xml:space="preserve">01640</t>
  </si>
  <si>
    <t xml:space="preserve">Cocoa, beans</t>
  </si>
  <si>
    <t xml:space="preserve">    480</t>
  </si>
  <si>
    <t xml:space="preserve">  0</t>
  </si>
  <si>
    <t xml:space="preserve">1038.49</t>
  </si>
  <si>
    <t xml:space="preserve">02910</t>
  </si>
  <si>
    <t xml:space="preserve">Honey, natural</t>
  </si>
  <si>
    <t xml:space="preserve">    212</t>
  </si>
  <si>
    <t xml:space="preserve">2509.43</t>
  </si>
  <si>
    <t xml:space="preserve">production.x</t>
  </si>
  <si>
    <t xml:space="preserve">imports.x</t>
  </si>
  <si>
    <t xml:space="preserve">production.y</t>
  </si>
  <si>
    <t xml:space="preserve">imports.y</t>
  </si>
  <si>
    <t xml:space="preserve">production</t>
  </si>
  <si>
    <t xml:space="preserve">imports</t>
  </si>
  <si>
    <t xml:space="preserve">Item</t>
  </si>
  <si>
    <t xml:space="preserve">Data</t>
  </si>
  <si>
    <t xml:space="preserve">Country</t>
  </si>
  <si>
    <t xml:space="preserve">Samoa</t>
  </si>
  <si>
    <t xml:space="preserve">2015</t>
  </si>
  <si>
    <t xml:space="preserve">Sources</t>
  </si>
  <si>
    <t xml:space="preserve">All available</t>
  </si>
  <si>
    <t xml:space="preserve">Whole Supply Chain</t>
  </si>
  <si>
    <t xml:space="preserve">flagcombination</t>
  </si>
  <si>
    <t xml:space="preserve">I;e</t>
  </si>
  <si>
    <t xml:space="preserve">2016</t>
  </si>
  <si>
    <t xml:space="preserve">2017</t>
  </si>
  <si>
    <t xml:space="preserve">2018</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</si>
  <si>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</si>
  <si>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</si>
  <si>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</si>
  <si>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</si>
  <si>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</si>
  <si>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</si>
  <si>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</si>
  <si>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</si>
  <si>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</si>
  <si>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
  </si>
  <si>
    <t xml:space="preserve">2019</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</si>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</sst>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7">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43" fontId="1" fillId="10" borderId="1" xfId="0" applyFont="1" applyNumberFormat="1" applyFill="1" applyBorder="1"/>
    <xf numFmtId="164" fontId="1" fillId="7" borderId="1" xfId="0" applyFont="1" applyNumberFormat="1" applyFill="1" applyBorder="1"/>
    <xf numFmtId="0" fontId="1" fillId="3" borderId="1" xfId="0" applyFont="1" applyFill="1" applyBorder="1"/>
    <xf numFmtId="4" fontId="1" fillId="11" borderId="0" xfId="0" applyFont="1" applyNumberFormat="1" applyFill="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3"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I14" totalsRowCount="0" totalsRowShown="0">
  <tableColumns count="6">
    <tableColumn id="1" name="production.x"/>
    <tableColumn id="2" name="imports.x"/>
    <tableColumn id="3" name="production.y"/>
    <tableColumn id="4" name="imports.y"/>
    <tableColumn id="5" name="production"/>
    <tableColumn id="6" name="imports"/>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2:B5" totalsRowCount="0" totalsRowShown="0">
  <tableColumns count="2">
    <tableColumn id="1" name="Item"/>
    <tableColumn id="2" name="Data"/>
  </tableColumns>
  <tableStyleInfo name="TableStyleLight9" showFirstColumn="0" showLastColumn="0" showRowStripes="1" showColumnStripes="0"/>
</table>
</file>

<file path=xl/tables/table8.xml><?xml version="1.0" encoding="utf-8"?>
<table xmlns="http://schemas.openxmlformats.org/spreadsheetml/2006/main" id="8" name="Table8" displayName="Table8"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2:B5" totalsRowCount="0" totalsRowShown="0">
  <tableColumns count="2">
    <tableColumn id="1" name="Item"/>
    <tableColumn id="2" name="Data"/>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2:B5" totalsRowCount="0" totalsRowShown="0">
  <tableColumns count="2">
    <tableColumn id="1" name="Item"/>
    <tableColumn id="2" name="Data"/>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1:I2" totalsRowCount="0" totalsRowShown="0">
  <autoFilter ref="A1:I2"/>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H21:N33" totalsRowCount="0" totalsRowShown="0">
  <tableColumns count="7">
    <tableColumn id="1" name="2019"/>
    <tableColumn id="2" name="2020"/>
    <tableColumn id="3" name="2021"/>
    <tableColumn id="4" name="2022"/>
    <tableColumn id="5" name="2023"/>
    <tableColumn id="6" name="2024"/>
    <tableColumn id="7"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7" Type="http://schemas.openxmlformats.org/officeDocument/2006/relationships/table" Target="../tables/table7.x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12" Type="http://schemas.openxmlformats.org/officeDocument/2006/relationships/table" Target="../tables/table12.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4" Type="http://schemas.openxmlformats.org/officeDocument/2006/relationships/table" Target="../tables/table14.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3"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sqref="A1:M15"/>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7"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74</v>
      </c>
      <c r="E4" s="28" t="s">
        <v>74</v>
      </c>
      <c r="F4" s="28" t="s">
        <v>74</v>
      </c>
      <c r="G4" s="29" t="s">
        <v>74</v>
      </c>
      <c r="H4" s="7" t="s">
        <v>74</v>
      </c>
    </row>
    <row r="5" ht="15.75" customHeight="1">
      <c r="A5" s="15" t="s">
        <v>73</v>
      </c>
      <c r="B5" s="16" t="s">
        <v>74</v>
      </c>
      <c r="C5" s="17" t="s">
        <v>75</v>
      </c>
      <c r="D5" s="8" t="s">
        <v>74</v>
      </c>
      <c r="E5" s="28" t="s">
        <v>74</v>
      </c>
      <c r="F5" s="28" t="s">
        <v>74</v>
      </c>
      <c r="G5" s="9" t="s">
        <v>74</v>
      </c>
      <c r="H5" s="7" t="s">
        <v>74</v>
      </c>
    </row>
    <row r="6" ht="15.75" customHeight="1">
      <c r="A6" s="15" t="s">
        <v>76</v>
      </c>
      <c r="B6" s="16" t="s">
        <v>77</v>
      </c>
      <c r="C6" s="17" t="s">
        <v>78</v>
      </c>
      <c r="D6" s="8" t="s">
        <v>79</v>
      </c>
      <c r="E6" s="28" t="s">
        <v>80</v>
      </c>
      <c r="F6" s="28" t="s">
        <v>81</v>
      </c>
      <c r="G6" s="9" t="s">
        <v>82</v>
      </c>
      <c r="H6" s="7" t="s">
        <v>83</v>
      </c>
    </row>
    <row r="7" ht="15.75" customHeight="1">
      <c r="A7" s="15" t="s">
        <v>76</v>
      </c>
      <c r="B7" s="16" t="s">
        <v>84</v>
      </c>
      <c r="C7" s="17" t="s">
        <v>85</v>
      </c>
      <c r="D7" s="8" t="s">
        <v>86</v>
      </c>
      <c r="E7" s="28" t="s">
        <v>87</v>
      </c>
      <c r="F7" s="28" t="s">
        <v>86</v>
      </c>
      <c r="G7" s="9" t="s">
        <v>88</v>
      </c>
      <c r="H7" s="7" t="s">
        <v>89</v>
      </c>
    </row>
    <row r="8" ht="15.75" customHeight="1">
      <c r="A8" s="15" t="s">
        <v>90</v>
      </c>
      <c r="B8" s="16" t="s">
        <v>91</v>
      </c>
      <c r="C8" s="17" t="s">
        <v>92</v>
      </c>
      <c r="D8" s="8" t="s">
        <v>93</v>
      </c>
      <c r="E8" s="28" t="s">
        <v>94</v>
      </c>
      <c r="F8" s="28" t="s">
        <v>95</v>
      </c>
      <c r="G8" s="9" t="s">
        <v>96</v>
      </c>
      <c r="H8" s="7" t="s">
        <v>97</v>
      </c>
    </row>
    <row r="9" ht="15.75" customHeight="1">
      <c r="A9" s="15" t="s">
        <v>90</v>
      </c>
      <c r="B9" s="16" t="s">
        <v>98</v>
      </c>
      <c r="C9" s="17" t="s">
        <v>99</v>
      </c>
      <c r="D9" s="8" t="s">
        <v>100</v>
      </c>
      <c r="E9" s="28" t="s">
        <v>101</v>
      </c>
      <c r="F9" s="28" t="s">
        <v>102</v>
      </c>
      <c r="G9" s="9" t="s">
        <v>103</v>
      </c>
      <c r="H9" s="7" t="s">
        <v>97</v>
      </c>
    </row>
    <row r="10" ht="15.75" customHeight="1">
      <c r="A10" s="15" t="s">
        <v>104</v>
      </c>
      <c r="B10" s="16" t="s">
        <v>105</v>
      </c>
      <c r="C10" s="17" t="s">
        <v>106</v>
      </c>
      <c r="D10" s="8" t="s">
        <v>107</v>
      </c>
      <c r="E10" s="28" t="s">
        <v>108</v>
      </c>
      <c r="F10" s="28" t="s">
        <v>109</v>
      </c>
      <c r="G10" s="9" t="s">
        <v>110</v>
      </c>
      <c r="H10" s="7" t="s">
        <v>111</v>
      </c>
    </row>
    <row r="11" ht="15.75" customHeight="1">
      <c r="A11" s="15" t="s">
        <v>104</v>
      </c>
      <c r="B11" s="16" t="s">
        <v>112</v>
      </c>
      <c r="C11" s="17" t="s">
        <v>113</v>
      </c>
      <c r="D11" s="10" t="s">
        <v>114</v>
      </c>
      <c r="E11" s="28" t="s">
        <v>87</v>
      </c>
      <c r="F11" s="28" t="s">
        <v>114</v>
      </c>
      <c r="G11" s="11" t="s">
        <v>115</v>
      </c>
      <c r="H11" s="7" t="s">
        <v>116</v>
      </c>
    </row>
    <row r="12" ht="15.75" customHeight="1">
      <c r="A12" s="18" t="s">
        <v>117</v>
      </c>
      <c r="B12" s="16" t="s">
        <v>118</v>
      </c>
      <c r="C12" s="17" t="s">
        <v>119</v>
      </c>
      <c r="D12" s="8" t="s">
        <v>120</v>
      </c>
      <c r="E12" s="28" t="s">
        <v>121</v>
      </c>
      <c r="F12" s="28" t="s">
        <v>120</v>
      </c>
      <c r="G12" s="9" t="s">
        <v>122</v>
      </c>
      <c r="H12" s="7" t="s">
        <v>74</v>
      </c>
    </row>
    <row r="13" ht="15.75" customHeight="1">
      <c r="A13" s="19" t="s">
        <v>117</v>
      </c>
      <c r="B13" s="20" t="s">
        <v>123</v>
      </c>
      <c r="C13" s="21" t="s">
        <v>124</v>
      </c>
      <c r="D13" s="10" t="s">
        <v>125</v>
      </c>
      <c r="E13" s="28" t="s">
        <v>121</v>
      </c>
      <c r="F13" s="28" t="s">
        <v>125</v>
      </c>
      <c r="G13" s="11" t="s">
        <v>126</v>
      </c>
      <c r="H13" s="7" t="s">
        <v>74</v>
      </c>
    </row>
    <row r="14" ht="15.75" customHeight="1">
      <c r="A14" s="15"/>
      <c r="B14" s="16"/>
      <c r="C14" s="17"/>
      <c r="D14" s="8"/>
      <c r="E14" s="28"/>
      <c r="F14" s="28"/>
      <c r="G14" s="9"/>
      <c r="H14" s="7"/>
    </row>
    <row r="15">
      <c r="A15" s="15"/>
      <c r="B15" s="16"/>
      <c r="C15" s="17"/>
      <c r="D15" s="8"/>
      <c r="E15" s="28"/>
      <c r="F15" s="28"/>
      <c r="G15" s="9"/>
      <c r="H15" s="7"/>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L1"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127</v>
      </c>
      <c r="E4" s="34" t="s">
        <v>128</v>
      </c>
      <c r="F4" s="34" t="s">
        <v>129</v>
      </c>
      <c r="G4" s="34" t="s">
        <v>130</v>
      </c>
      <c r="H4" s="34" t="s">
        <v>131</v>
      </c>
      <c r="I4" s="34" t="s">
        <v>132</v>
      </c>
      <c r="J4" s="34" t="s">
        <v>58</v>
      </c>
      <c r="K4" s="34" t="s">
        <v>59</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c r="E5" s="35"/>
      <c r="F5" s="35"/>
      <c r="G5" s="35"/>
      <c r="H5" s="35"/>
      <c r="I5" s="35"/>
      <c r="J5" s="35" t="n">
        <v>0</v>
      </c>
      <c r="K5" s="35" t="n">
        <v>0</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c r="E6" s="35"/>
      <c r="F6" s="35"/>
      <c r="G6" s="35"/>
      <c r="H6" s="35"/>
      <c r="I6" s="35"/>
      <c r="J6" s="35" t="n">
        <v>0</v>
      </c>
      <c r="K6" s="35" t="n">
        <v>0</v>
      </c>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t="n">
        <v>22751.046067</v>
      </c>
      <c r="E7" s="35"/>
      <c r="F7" s="35" t="n">
        <v>21594.475205</v>
      </c>
      <c r="G7" s="35" t="n">
        <v>1.2028</v>
      </c>
      <c r="H7" s="35" t="n">
        <v>22733.725468</v>
      </c>
      <c r="I7" s="35" t="n">
        <v>15.49671</v>
      </c>
      <c r="J7" s="35" t="n">
        <v>0</v>
      </c>
      <c r="K7" s="35" t="n">
        <v>0</v>
      </c>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t="n">
        <v>9722.294741</v>
      </c>
      <c r="E8" s="35"/>
      <c r="F8" s="35" t="n">
        <v>9750.067901</v>
      </c>
      <c r="G8" s="35"/>
      <c r="H8" s="35" t="n">
        <v>9826.500327</v>
      </c>
      <c r="I8" s="35"/>
      <c r="J8" s="35" t="n">
        <v>0</v>
      </c>
      <c r="K8" s="35" t="n">
        <v>0</v>
      </c>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1607.876842</v>
      </c>
      <c r="E9" s="35" t="n">
        <v>633.08459</v>
      </c>
      <c r="F9" s="35" t="n">
        <v>1980.532004</v>
      </c>
      <c r="G9" s="35" t="n">
        <v>519.295056</v>
      </c>
      <c r="H9" s="35" t="n">
        <v>1633.507673</v>
      </c>
      <c r="I9" s="35" t="n">
        <v>625.239499</v>
      </c>
      <c r="J9" s="35" t="n">
        <v>0</v>
      </c>
      <c r="K9" s="35" t="n">
        <v>0</v>
      </c>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2789.436092</v>
      </c>
      <c r="E10" s="35" t="n">
        <v>398.83647</v>
      </c>
      <c r="F10" s="35" t="n">
        <v>2638.454192</v>
      </c>
      <c r="G10" s="35" t="n">
        <v>151.007</v>
      </c>
      <c r="H10" s="35" t="n">
        <v>2833.863429</v>
      </c>
      <c r="I10" s="35" t="n">
        <v>371.267011</v>
      </c>
      <c r="J10" s="35" t="n">
        <v>0</v>
      </c>
      <c r="K10" s="35" t="n">
        <v>0</v>
      </c>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174000</v>
      </c>
      <c r="E11" s="35" t="n">
        <v>0.956007</v>
      </c>
      <c r="F11" s="35" t="n">
        <v>176141.810874</v>
      </c>
      <c r="G11" s="35" t="n">
        <v>1.24877</v>
      </c>
      <c r="H11" s="35" t="n">
        <v>179601.582589</v>
      </c>
      <c r="I11" s="35" t="n">
        <v>46.7791</v>
      </c>
      <c r="J11" s="35" t="n">
        <v>0</v>
      </c>
      <c r="K11" s="35" t="n">
        <v>0</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12000</v>
      </c>
      <c r="E12" s="35"/>
      <c r="F12" s="35" t="n">
        <v>12000</v>
      </c>
      <c r="G12" s="35"/>
      <c r="H12" s="35" t="n">
        <v>12000</v>
      </c>
      <c r="I12" s="35"/>
      <c r="J12" s="35" t="n">
        <v>0</v>
      </c>
      <c r="K12" s="35" t="n">
        <v>0</v>
      </c>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474.619796</v>
      </c>
      <c r="E13" s="35" t="n">
        <v>0.59581</v>
      </c>
      <c r="F13" s="35" t="n">
        <v>485.242912</v>
      </c>
      <c r="G13" s="35" t="n">
        <v>0.268</v>
      </c>
      <c r="H13" s="35" t="n">
        <v>480.169452</v>
      </c>
      <c r="I13" s="35" t="n">
        <v>0.045</v>
      </c>
      <c r="J13" s="35" t="n">
        <v>0</v>
      </c>
      <c r="K13" s="35" t="n">
        <v>0</v>
      </c>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220.337716</v>
      </c>
      <c r="E14" s="35"/>
      <c r="F14" s="35" t="n">
        <v>211.832338</v>
      </c>
      <c r="G14" s="35" t="n">
        <v>0.25236</v>
      </c>
      <c r="H14" s="35" t="n">
        <v>203.327521</v>
      </c>
      <c r="I14" s="35"/>
      <c r="J14" s="35" t="n">
        <v>0</v>
      </c>
      <c r="K14" s="35" t="n">
        <v>0</v>
      </c>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0</v>
      </c>
      <c r="E15" s="35" t="n">
        <v>0</v>
      </c>
      <c r="F15" s="35" t="n">
        <v>0</v>
      </c>
      <c r="G15" s="35" t="n">
        <v>0</v>
      </c>
      <c r="H15" s="35" t="n">
        <v>0</v>
      </c>
      <c r="I15" s="35" t="n">
        <v>0</v>
      </c>
      <c r="J15" s="35" t="n">
        <v>0</v>
      </c>
      <c r="K15" s="35" t="n">
        <v>0</v>
      </c>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0</v>
      </c>
      <c r="E16" s="35" t="n">
        <v>0</v>
      </c>
      <c r="F16" s="35" t="n">
        <v>0</v>
      </c>
      <c r="G16" s="35" t="n">
        <v>0</v>
      </c>
      <c r="H16" s="35" t="n">
        <v>0</v>
      </c>
      <c r="I16" s="35" t="n">
        <v>0</v>
      </c>
      <c r="J16" s="35" t="n">
        <v>0</v>
      </c>
      <c r="K16" s="35" t="n">
        <v>0</v>
      </c>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P3:Q3"/>
    <mergeCell ref="R3:S3"/>
    <mergeCell ref="T3:U3"/>
    <mergeCell ref="V3:W3"/>
    <mergeCell ref="X3:Y3"/>
    <mergeCell ref="N3:O3"/>
    <mergeCell ref="D3:E3"/>
    <mergeCell ref="F3:G3"/>
    <mergeCell ref="H3:I3"/>
    <mergeCell ref="J3:K3"/>
    <mergeCell ref="L3:M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0" zoomScale="85" zoomScaleNormal="85" workbookViewId="0">
      <selection activeCell="N26" sqref="N26"/>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L31" sqref="L31:L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133</v>
      </c>
      <c r="B2" s="58" t="s">
        <v>134</v>
      </c>
      <c r="C2" s="58"/>
      <c r="D2" s="58"/>
      <c r="E2" s="58"/>
      <c r="F2" s="58"/>
      <c r="G2" s="58"/>
      <c r="H2" s="58"/>
      <c r="I2" s="58"/>
      <c r="J2" s="57"/>
      <c r="K2" s="57"/>
    </row>
    <row r="3" ht="18" customHeight="1">
      <c r="A3" s="59" t="s">
        <v>135</v>
      </c>
      <c r="B3" s="60" t="s">
        <v>136</v>
      </c>
      <c r="C3" s="61"/>
      <c r="D3" s="58"/>
      <c r="E3" s="58"/>
      <c r="F3" s="58"/>
      <c r="G3" s="58"/>
      <c r="H3" s="58"/>
      <c r="I3" s="58"/>
      <c r="J3" s="57"/>
      <c r="K3" s="57"/>
    </row>
    <row r="4" ht="18" customHeight="1">
      <c r="A4" s="62" t="s">
        <v>24</v>
      </c>
      <c r="B4" s="55" t="s">
        <v>137</v>
      </c>
      <c r="C4" s="63"/>
      <c r="D4" s="58"/>
      <c r="E4" s="58"/>
      <c r="F4" s="58"/>
      <c r="G4" s="58"/>
      <c r="H4" s="58"/>
      <c r="I4" s="58"/>
      <c r="J4" s="57"/>
      <c r="K4" s="57"/>
    </row>
    <row r="5" ht="15.75" customHeight="1">
      <c r="A5" s="64" t="s">
        <v>138</v>
      </c>
      <c r="B5" s="65" t="s">
        <v>139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140</v>
      </c>
      <c r="M11" t="s">
        <v>141</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0.038</v>
      </c>
      <c r="M14" t="s">
        <v>142</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0.027</v>
      </c>
      <c r="M15" t="s">
        <v>142</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0.02</v>
      </c>
      <c r="M16" t="s">
        <v>142</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0.026</v>
      </c>
      <c r="M17" t="s">
        <v>142</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0.188</v>
      </c>
      <c r="M18" t="s">
        <v>142</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0.014</v>
      </c>
      <c r="M19" t="s">
        <v>142</v>
      </c>
    </row>
    <row r="20">
      <c r="A20" s="37" t="n">
        <f>Fish_1</f>
        <v>0</v>
      </c>
      <c r="B20" s="36" t="n">
        <f>Fish_1</f>
        <v>0</v>
      </c>
      <c r="C20" s="81" t="n">
        <f>Fish_1</f>
        <v>0</v>
      </c>
      <c r="D20" s="87" t="s">
        <v>20</v>
      </c>
      <c r="E20" s="87" t="s">
        <v>20</v>
      </c>
      <c r="F20" s="87" t="s">
        <v>20</v>
      </c>
      <c r="G20" s="87" t="s">
        <v>20</v>
      </c>
      <c r="H20" s="87" t="s">
        <v>20</v>
      </c>
      <c r="I20" s="87" t="s">
        <v>20</v>
      </c>
      <c r="L20" s="49" t="n">
        <v>0.03</v>
      </c>
      <c r="M20" t="s">
        <v>142</v>
      </c>
    </row>
    <row r="21">
      <c r="A21" s="37" t="n">
        <f>Fish_2</f>
        <v>0</v>
      </c>
      <c r="B21" s="36" t="n">
        <f>Fish_2</f>
        <v>0</v>
      </c>
      <c r="C21" s="81" t="n">
        <f>Fish_2</f>
        <v>0</v>
      </c>
      <c r="D21" s="87" t="s">
        <v>20</v>
      </c>
      <c r="E21" s="87" t="s">
        <v>20</v>
      </c>
      <c r="F21" s="87" t="s">
        <v>20</v>
      </c>
      <c r="G21" s="87" t="s">
        <v>20</v>
      </c>
      <c r="H21" s="87" t="s">
        <v>20</v>
      </c>
      <c r="I21" s="87" t="s">
        <v>20</v>
      </c>
      <c r="L21" s="49" t="n">
        <v>0.068</v>
      </c>
      <c r="M21" t="s">
        <v>142</v>
      </c>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5"/>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H43" sqref="H43"/>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133</v>
      </c>
      <c r="B2" s="58" t="s">
        <v>134</v>
      </c>
      <c r="C2" s="58"/>
      <c r="D2" s="58"/>
      <c r="E2" s="58"/>
      <c r="F2" s="58"/>
      <c r="G2" s="58"/>
      <c r="H2" s="58"/>
      <c r="I2" s="58"/>
      <c r="J2" s="57"/>
      <c r="K2" s="57"/>
    </row>
    <row r="3" ht="18" customHeight="1">
      <c r="A3" s="59" t="s">
        <v>135</v>
      </c>
      <c r="B3" s="60" t="s">
        <v>136</v>
      </c>
      <c r="C3" s="61"/>
      <c r="D3" s="58"/>
      <c r="E3" s="58"/>
      <c r="F3" s="58"/>
      <c r="G3" s="58"/>
      <c r="H3" s="58"/>
      <c r="I3" s="58"/>
      <c r="J3" s="57"/>
      <c r="K3" s="57"/>
    </row>
    <row r="4" ht="18" customHeight="1">
      <c r="A4" s="62" t="s">
        <v>24</v>
      </c>
      <c r="B4" s="55" t="s">
        <v>143</v>
      </c>
      <c r="C4" s="63"/>
      <c r="D4" s="58"/>
      <c r="E4" s="58"/>
      <c r="F4" s="58"/>
      <c r="G4" s="58"/>
      <c r="H4" s="58"/>
      <c r="I4" s="58"/>
      <c r="J4" s="57"/>
      <c r="K4" s="57"/>
    </row>
    <row r="5" ht="15.75" customHeight="1">
      <c r="A5" s="64" t="s">
        <v>138</v>
      </c>
      <c r="B5" s="65" t="s">
        <v>139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140</v>
      </c>
      <c r="M11" t="s">
        <v>141</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0.037</v>
      </c>
      <c r="M14" t="s">
        <v>142</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0.027</v>
      </c>
      <c r="M15" t="s">
        <v>142</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0.02</v>
      </c>
      <c r="M16" t="s">
        <v>142</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0.026</v>
      </c>
      <c r="M17" t="s">
        <v>142</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0.188</v>
      </c>
      <c r="M18" t="s">
        <v>142</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0.014</v>
      </c>
      <c r="M19" t="s">
        <v>142</v>
      </c>
    </row>
    <row r="20">
      <c r="A20" s="37" t="n">
        <f>Fish_1</f>
        <v>0</v>
      </c>
      <c r="B20" s="36" t="n">
        <f>Fish_1</f>
        <v>0</v>
      </c>
      <c r="C20" s="81" t="n">
        <f>Fish_1</f>
        <v>0</v>
      </c>
      <c r="D20" s="87" t="s">
        <v>20</v>
      </c>
      <c r="E20" s="87" t="s">
        <v>20</v>
      </c>
      <c r="F20" s="87" t="s">
        <v>20</v>
      </c>
      <c r="G20" s="87" t="s">
        <v>20</v>
      </c>
      <c r="H20" s="87" t="s">
        <v>20</v>
      </c>
      <c r="I20" s="87" t="s">
        <v>20</v>
      </c>
      <c r="L20" s="49" t="n">
        <v>0.029</v>
      </c>
      <c r="M20" t="s">
        <v>142</v>
      </c>
    </row>
    <row r="21">
      <c r="A21" s="37" t="n">
        <f>Fish_2</f>
        <v>0</v>
      </c>
      <c r="B21" s="36" t="n">
        <f>Fish_2</f>
        <v>0</v>
      </c>
      <c r="C21" s="81" t="n">
        <f>Fish_2</f>
        <v>0</v>
      </c>
      <c r="D21" s="87" t="s">
        <v>20</v>
      </c>
      <c r="E21" s="87" t="s">
        <v>20</v>
      </c>
      <c r="F21" s="87" t="s">
        <v>20</v>
      </c>
      <c r="G21" s="87" t="s">
        <v>20</v>
      </c>
      <c r="H21" s="87" t="s">
        <v>20</v>
      </c>
      <c r="I21" s="87" t="s">
        <v>20</v>
      </c>
      <c r="L21" s="49" t="n">
        <v>0.068</v>
      </c>
      <c r="M21" t="s">
        <v>142</v>
      </c>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7"/>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13" zoomScale="85" zoomScaleNormal="85" workbookViewId="0">
      <selection activeCell="G33" sqref="G33"/>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133</v>
      </c>
      <c r="B2" s="58" t="s">
        <v>134</v>
      </c>
      <c r="C2" s="58"/>
      <c r="D2" s="58"/>
      <c r="E2" s="58"/>
      <c r="F2" s="58"/>
      <c r="G2" s="58"/>
      <c r="H2" s="58"/>
      <c r="I2" s="58"/>
      <c r="J2" s="57"/>
      <c r="K2" s="57"/>
    </row>
    <row r="3" ht="18" customHeight="1">
      <c r="A3" s="59" t="s">
        <v>135</v>
      </c>
      <c r="B3" s="60" t="s">
        <v>136</v>
      </c>
      <c r="C3" s="61"/>
      <c r="D3" s="58"/>
      <c r="E3" s="58"/>
      <c r="F3" s="58"/>
      <c r="G3" s="58"/>
      <c r="H3" s="58"/>
      <c r="I3" s="58"/>
      <c r="J3" s="57"/>
      <c r="K3" s="57"/>
    </row>
    <row r="4" ht="18" customHeight="1">
      <c r="A4" s="62" t="s">
        <v>24</v>
      </c>
      <c r="B4" s="55" t="s">
        <v>144</v>
      </c>
      <c r="C4" s="63"/>
      <c r="D4" s="58"/>
      <c r="E4" s="58"/>
      <c r="F4" s="58"/>
      <c r="G4" s="58"/>
      <c r="H4" s="58"/>
      <c r="I4" s="58"/>
      <c r="J4" s="57"/>
      <c r="K4" s="57"/>
    </row>
    <row r="5" ht="15.75" customHeight="1">
      <c r="A5" s="64" t="s">
        <v>138</v>
      </c>
      <c r="B5" s="65" t="s">
        <v>139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140</v>
      </c>
      <c r="M11" t="s">
        <v>141</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9"/>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7" zoomScale="85" zoomScaleNormal="85" workbookViewId="0">
      <selection activeCell="L31" sqref="L31:L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133</v>
      </c>
      <c r="B2" s="58" t="s">
        <v>134</v>
      </c>
      <c r="C2" s="58"/>
      <c r="D2" s="58"/>
      <c r="E2" s="58"/>
      <c r="F2" s="58"/>
      <c r="G2" s="58"/>
      <c r="H2" s="58"/>
      <c r="I2" s="58"/>
      <c r="J2" s="57"/>
      <c r="K2" s="57"/>
    </row>
    <row r="3" ht="18" customHeight="1">
      <c r="A3" s="59" t="s">
        <v>135</v>
      </c>
      <c r="B3" s="60" t="s">
        <v>136</v>
      </c>
      <c r="C3" s="61"/>
      <c r="D3" s="58"/>
      <c r="E3" s="58"/>
      <c r="F3" s="58"/>
      <c r="G3" s="58"/>
      <c r="H3" s="58"/>
      <c r="I3" s="58"/>
      <c r="J3" s="57"/>
      <c r="K3" s="57"/>
    </row>
    <row r="4" ht="18" customHeight="1">
      <c r="A4" s="62" t="s">
        <v>24</v>
      </c>
      <c r="B4" s="55" t="s">
        <v>145</v>
      </c>
      <c r="C4" s="63"/>
      <c r="D4" s="58"/>
      <c r="E4" s="58"/>
      <c r="F4" s="58"/>
      <c r="G4" s="58"/>
      <c r="H4" s="58"/>
      <c r="I4" s="58"/>
      <c r="J4" s="57"/>
      <c r="K4" s="57"/>
    </row>
    <row r="5" ht="15.75" customHeight="1">
      <c r="A5" s="64" t="s">
        <v>138</v>
      </c>
      <c r="B5" s="65" t="s">
        <v>139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140</v>
      </c>
      <c r="M11" t="s">
        <v>141</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1"/>
    <tablePart r:id="rId1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M30" sqref="M3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10"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10"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4"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5" zoomScale="85" zoomScaleNormal="85" workbookViewId="0">
      <selection activeCell="O23" sqref="O23"/>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2" t="s">
        <v>20</v>
      </c>
      <c r="F12" s="92" t="s">
        <v>20</v>
      </c>
      <c r="G12" s="92" t="s">
        <v>20</v>
      </c>
      <c r="H12" s="92" t="s">
        <v>20</v>
      </c>
      <c r="I12" s="92" t="s">
        <v>20</v>
      </c>
      <c r="L12" s="49" t="n">
        <v>0</v>
      </c>
    </row>
    <row r="13">
      <c r="A13" s="37" t="n">
        <f>Cereal_2</f>
        <v>0</v>
      </c>
      <c r="B13" s="36" t="n">
        <f>Cereal_2</f>
        <v>0</v>
      </c>
      <c r="C13" s="81" t="n">
        <f>Cereal_2</f>
        <v>0</v>
      </c>
      <c r="D13" s="87" t="s">
        <v>20</v>
      </c>
      <c r="E13" s="92" t="s">
        <v>20</v>
      </c>
      <c r="F13" s="92" t="s">
        <v>20</v>
      </c>
      <c r="G13" s="92" t="s">
        <v>20</v>
      </c>
      <c r="H13" s="92" t="s">
        <v>20</v>
      </c>
      <c r="I13" s="92" t="s">
        <v>20</v>
      </c>
      <c r="L13" s="49" t="n">
        <v>0</v>
      </c>
    </row>
    <row r="14">
      <c r="A14" s="37" t="n">
        <f>Fruits_Vegetables_1</f>
        <v>0</v>
      </c>
      <c r="B14" s="36" t="n">
        <f>Fruits_Vegetables_1</f>
        <v>0</v>
      </c>
      <c r="C14" s="81" t="n">
        <f>Fruits_Vegetables_1</f>
        <v>0</v>
      </c>
      <c r="D14" s="87" t="s">
        <v>20</v>
      </c>
      <c r="E14" s="92" t="s">
        <v>20</v>
      </c>
      <c r="F14" s="92" t="s">
        <v>20</v>
      </c>
      <c r="G14" s="92" t="s">
        <v>20</v>
      </c>
      <c r="H14" s="92" t="s">
        <v>20</v>
      </c>
      <c r="I14" s="92" t="s">
        <v>20</v>
      </c>
      <c r="L14" s="49" t="n">
        <v>0</v>
      </c>
    </row>
    <row r="15">
      <c r="A15" s="37" t="n">
        <f>Fruits_Vegetables_2</f>
        <v>0</v>
      </c>
      <c r="B15" s="36" t="n">
        <f>Fruits_Vegetables_2</f>
        <v>0</v>
      </c>
      <c r="C15" s="81" t="n">
        <f>Fruits_Vegetables_2</f>
        <v>0</v>
      </c>
      <c r="D15" s="87" t="s">
        <v>20</v>
      </c>
      <c r="E15" s="92" t="s">
        <v>20</v>
      </c>
      <c r="F15" s="92" t="s">
        <v>20</v>
      </c>
      <c r="G15" s="92" t="s">
        <v>20</v>
      </c>
      <c r="H15" s="92" t="s">
        <v>20</v>
      </c>
      <c r="I15" s="92" t="s">
        <v>20</v>
      </c>
      <c r="L15" s="49" t="n">
        <v>0</v>
      </c>
    </row>
    <row r="16">
      <c r="A16" s="37" t="n">
        <f>Roots_Tubers_Oil_1</f>
        <v>0</v>
      </c>
      <c r="B16" s="36" t="n">
        <f>Roots_Tubers_Oil_1</f>
        <v>0</v>
      </c>
      <c r="C16" s="81" t="n">
        <f>Roots_Tubers_Oil_1</f>
        <v>0</v>
      </c>
      <c r="D16" s="87" t="s">
        <v>20</v>
      </c>
      <c r="E16" s="92" t="s">
        <v>20</v>
      </c>
      <c r="F16" s="92" t="s">
        <v>20</v>
      </c>
      <c r="G16" s="92" t="s">
        <v>20</v>
      </c>
      <c r="H16" s="92" t="s">
        <v>20</v>
      </c>
      <c r="I16" s="92" t="s">
        <v>20</v>
      </c>
      <c r="L16" s="49" t="n">
        <v>0</v>
      </c>
    </row>
    <row r="17">
      <c r="A17" s="37" t="n">
        <f>Roots_Tubers_Oil_2</f>
        <v>0</v>
      </c>
      <c r="B17" s="36" t="n">
        <f>Roots_Tubers_Oil_2</f>
        <v>0</v>
      </c>
      <c r="C17" s="81" t="n">
        <f>Roots_Tubers_Oil_2</f>
        <v>0</v>
      </c>
      <c r="D17" s="87" t="s">
        <v>20</v>
      </c>
      <c r="E17" s="92" t="s">
        <v>20</v>
      </c>
      <c r="F17" s="92" t="s">
        <v>20</v>
      </c>
      <c r="G17" s="92" t="s">
        <v>20</v>
      </c>
      <c r="H17" s="92" t="s">
        <v>20</v>
      </c>
      <c r="I17" s="92" t="s">
        <v>20</v>
      </c>
      <c r="L17" s="49" t="n">
        <v>0</v>
      </c>
      <c r="X17" s="22"/>
      <c r="Y17" s="22"/>
      <c r="Z17" s="22"/>
      <c r="AA17" s="22"/>
    </row>
    <row r="18">
      <c r="A18" s="37" t="n">
        <f>Animals_Products_1</f>
        <v>0</v>
      </c>
      <c r="B18" s="36" t="n">
        <f>Animals_Products_1</f>
        <v>0</v>
      </c>
      <c r="C18" s="81" t="n">
        <f>Animals_Products_1</f>
        <v>0</v>
      </c>
      <c r="D18" s="87" t="s">
        <v>20</v>
      </c>
      <c r="E18" s="92" t="s">
        <v>20</v>
      </c>
      <c r="F18" s="92" t="s">
        <v>20</v>
      </c>
      <c r="G18" s="92" t="s">
        <v>20</v>
      </c>
      <c r="H18" s="92" t="s">
        <v>20</v>
      </c>
      <c r="I18" s="92" t="s">
        <v>20</v>
      </c>
      <c r="L18" s="49" t="n">
        <v>0</v>
      </c>
    </row>
    <row r="19">
      <c r="A19" s="37" t="n">
        <f>Animals_Products_2</f>
        <v>0</v>
      </c>
      <c r="B19" s="36" t="n">
        <f>Animals_Products_2</f>
        <v>0</v>
      </c>
      <c r="C19" s="81" t="n">
        <f>Animals_Products_2</f>
        <v>0</v>
      </c>
      <c r="D19" s="87" t="s">
        <v>20</v>
      </c>
      <c r="E19" s="92" t="s">
        <v>20</v>
      </c>
      <c r="F19" s="92" t="s">
        <v>20</v>
      </c>
      <c r="G19" s="92" t="s">
        <v>20</v>
      </c>
      <c r="H19" s="92" t="s">
        <v>20</v>
      </c>
      <c r="I19" s="92" t="s">
        <v>20</v>
      </c>
      <c r="L19" s="49" t="n">
        <v>0</v>
      </c>
    </row>
    <row r="20">
      <c r="A20" s="37" t="n">
        <f>Fish_1</f>
        <v>0</v>
      </c>
      <c r="B20" s="36" t="n">
        <f>Fish_1</f>
        <v>0</v>
      </c>
      <c r="C20" s="81" t="n">
        <f>Fish_1</f>
        <v>0</v>
      </c>
      <c r="D20" s="87" t="s">
        <v>20</v>
      </c>
      <c r="E20" s="92" t="s">
        <v>20</v>
      </c>
      <c r="F20" s="92" t="s">
        <v>20</v>
      </c>
      <c r="G20" s="92" t="s">
        <v>20</v>
      </c>
      <c r="H20" s="92" t="s">
        <v>20</v>
      </c>
      <c r="I20" s="92" t="s">
        <v>20</v>
      </c>
      <c r="L20" s="49" t="n">
        <v>0</v>
      </c>
    </row>
    <row r="21">
      <c r="A21" s="37" t="n">
        <f>Fish_2</f>
        <v>0</v>
      </c>
      <c r="B21" s="36" t="n">
        <f>Fish_2</f>
        <v>0</v>
      </c>
      <c r="C21" s="81" t="n">
        <f>Fish_2</f>
        <v>0</v>
      </c>
      <c r="D21" s="87" t="s">
        <v>20</v>
      </c>
      <c r="E21" s="92" t="s">
        <v>20</v>
      </c>
      <c r="F21" s="92" t="s">
        <v>20</v>
      </c>
      <c r="G21" s="92" t="s">
        <v>20</v>
      </c>
      <c r="H21" s="92" t="s">
        <v>20</v>
      </c>
      <c r="I21" s="92" t="s">
        <v>20</v>
      </c>
      <c r="L21" s="49" t="n">
        <v>0</v>
      </c>
    </row>
    <row r="22">
      <c r="A22" s="37" t="n">
        <f>Other_1</f>
        <v>0</v>
      </c>
      <c r="B22" s="36" t="n">
        <f>Other_1</f>
        <v>0</v>
      </c>
      <c r="C22" s="81" t="n">
        <f>Other_1</f>
        <v>0</v>
      </c>
      <c r="D22" s="87" t="s">
        <v>20</v>
      </c>
      <c r="E22" s="92" t="s">
        <v>20</v>
      </c>
      <c r="F22" s="92" t="s">
        <v>20</v>
      </c>
      <c r="G22" s="92" t="s">
        <v>20</v>
      </c>
      <c r="H22" s="92" t="s">
        <v>20</v>
      </c>
      <c r="I22" s="92" t="s">
        <v>20</v>
      </c>
      <c r="L22" s="49" t="n">
        <v>0</v>
      </c>
    </row>
    <row r="23" ht="15.75" customHeight="1">
      <c r="A23" s="38" t="n">
        <f>Other_2</f>
        <v>0</v>
      </c>
      <c r="B23" s="39" t="n">
        <f>Other_2</f>
        <v>0</v>
      </c>
      <c r="C23" s="82" t="n">
        <f>Other_2</f>
        <v>0</v>
      </c>
      <c r="D23" s="87" t="s">
        <v>20</v>
      </c>
      <c r="E23" s="92" t="s">
        <v>20</v>
      </c>
      <c r="F23" s="92" t="s">
        <v>20</v>
      </c>
      <c r="G23" s="92" t="s">
        <v>20</v>
      </c>
      <c r="H23" s="92" t="s">
        <v>20</v>
      </c>
      <c r="I23" s="92"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2" t="s">
        <v>3</v>
      </c>
      <c r="B2" s="112"/>
      <c r="C2" s="112"/>
      <c r="D2" s="112"/>
      <c r="E2" s="112"/>
      <c r="F2" s="112"/>
      <c r="G2" s="112"/>
      <c r="H2" s="112"/>
      <c r="I2" s="112"/>
      <c r="J2" s="112"/>
      <c r="K2" s="112"/>
    </row>
    <row r="3">
      <c r="A3" s="96" t="s">
        <v>7</v>
      </c>
      <c r="B3" s="105" t="s">
        <v>8</v>
      </c>
      <c r="C3" s="105" t="s">
        <v>9</v>
      </c>
      <c r="D3" s="77" t="s">
        <v>52</v>
      </c>
      <c r="E3" s="77" t="s">
        <v>10</v>
      </c>
      <c r="F3" s="77" t="s">
        <v>11</v>
      </c>
    </row>
    <row r="4">
      <c r="A4" s="36" t="n">
        <f>Cereal_1</f>
        <v>0</v>
      </c>
      <c r="B4" s="36" t="n">
        <f>Cereal_1</f>
        <v>0</v>
      </c>
      <c r="C4" s="36" t="n">
        <f>Cereal_1</f>
        <v>0</v>
      </c>
      <c r="D4" s="91" t="n">
        <f>Cereal_1_Prod</f>
        <v>0</v>
      </c>
      <c r="E4" s="91" t="n">
        <f>Cereal_1_Price</f>
        <v>0</v>
      </c>
      <c r="F4" s="77" t="n">
        <f>D4*E4</f>
        <v>0</v>
      </c>
    </row>
    <row r="5">
      <c r="A5" s="36" t="n">
        <f>Cereal_2</f>
        <v>0</v>
      </c>
      <c r="B5" s="36" t="n">
        <f>Cereal_2</f>
        <v>0</v>
      </c>
      <c r="C5" s="36" t="n">
        <f>Cereal_2</f>
        <v>0</v>
      </c>
      <c r="D5" s="91" t="n">
        <f>Cereal_2_Prod</f>
        <v>0</v>
      </c>
      <c r="E5" s="91" t="n">
        <f>Cereal_2_Price</f>
        <v>0</v>
      </c>
      <c r="F5" s="77" t="n">
        <f t="shared" ref="F5:F15" si="0">D5*E5</f>
        <v>0</v>
      </c>
    </row>
    <row r="6">
      <c r="A6" s="36" t="n">
        <f>Fruits_Vegetables_1</f>
        <v>0</v>
      </c>
      <c r="B6" s="36" t="n">
        <f>Fruits_Vegetables_1</f>
        <v>0</v>
      </c>
      <c r="C6" s="36" t="n">
        <f>Fruits_Vegetables_1</f>
        <v>0</v>
      </c>
      <c r="D6" s="91" t="n">
        <f>Fruits_Vegetables_1_Prod</f>
        <v>0</v>
      </c>
      <c r="E6" s="91" t="n">
        <f>Fruits_Vegetables_1_Price</f>
        <v>0</v>
      </c>
      <c r="F6" s="77" t="n">
        <f t="shared" si="0"/>
        <v>0</v>
      </c>
    </row>
    <row r="7">
      <c r="A7" s="36" t="n">
        <f>Fruits_Vegetables_2</f>
        <v>0</v>
      </c>
      <c r="B7" s="36" t="n">
        <f>Fruits_Vegetables_2</f>
        <v>0</v>
      </c>
      <c r="C7" s="36" t="n">
        <f>Fruits_Vegetables_2</f>
        <v>0</v>
      </c>
      <c r="D7" s="91" t="n">
        <f>Fruits_Vegetables_2_Prod</f>
        <v>0</v>
      </c>
      <c r="E7" s="91" t="n">
        <f>Fruits_Vegetables_2_Price</f>
        <v>0</v>
      </c>
      <c r="F7" s="77" t="n">
        <f t="shared" si="0"/>
        <v>0</v>
      </c>
    </row>
    <row r="8">
      <c r="A8" s="36" t="n">
        <f>Roots_Tubers_Oil_1</f>
        <v>0</v>
      </c>
      <c r="B8" s="36" t="n">
        <f>Roots_Tubers_Oil_1</f>
        <v>0</v>
      </c>
      <c r="C8" s="36" t="n">
        <f>Roots_Tubers_Oil_1</f>
        <v>0</v>
      </c>
      <c r="D8" s="91" t="n">
        <f>Roots_Tubers_Oil_1_Prod</f>
        <v>0</v>
      </c>
      <c r="E8" s="91" t="n">
        <f>Roots_Tubers_Oil_1_Price</f>
        <v>0</v>
      </c>
      <c r="F8" s="77" t="n">
        <f t="shared" si="0"/>
        <v>0</v>
      </c>
    </row>
    <row r="9">
      <c r="A9" s="36" t="n">
        <f>Roots_Tubers_Oil_2</f>
        <v>0</v>
      </c>
      <c r="B9" s="36" t="n">
        <f>Roots_Tubers_Oil_2</f>
        <v>0</v>
      </c>
      <c r="C9" s="36" t="n">
        <f>Roots_Tubers_Oil_2</f>
        <v>0</v>
      </c>
      <c r="D9" s="91" t="n">
        <f>Roots_Tubers_Oil_2_Prod</f>
        <v>0</v>
      </c>
      <c r="E9" s="91" t="n">
        <f>Roots_Tubers_Oil_2_Price</f>
        <v>0</v>
      </c>
      <c r="F9" s="77" t="n">
        <f t="shared" si="0"/>
        <v>0</v>
      </c>
      <c r="Z9" s="22"/>
      <c r="AA9" s="22"/>
      <c r="AB9" s="22"/>
      <c r="AC9" s="22"/>
      <c r="AD9" s="22"/>
    </row>
    <row r="10">
      <c r="A10" s="36" t="n">
        <f>Animals_Products_1</f>
        <v>0</v>
      </c>
      <c r="B10" s="36" t="n">
        <f>Animals_Products_1</f>
        <v>0</v>
      </c>
      <c r="C10" s="36" t="n">
        <f>Animals_Products_1</f>
        <v>0</v>
      </c>
      <c r="D10" s="91" t="n">
        <f>Animals_Products_1_Prod</f>
        <v>0</v>
      </c>
      <c r="E10" s="91" t="n">
        <f>Animals_Products_1_Price</f>
        <v>0</v>
      </c>
      <c r="F10" s="77" t="n">
        <f t="shared" si="0"/>
        <v>0</v>
      </c>
      <c r="S10" t="s">
        <v>48</v>
      </c>
    </row>
    <row r="11">
      <c r="A11" s="36" t="n">
        <f>Animals_Products_2</f>
        <v>0</v>
      </c>
      <c r="B11" s="36" t="n">
        <f>Animals_Products_2</f>
        <v>0</v>
      </c>
      <c r="C11" s="36" t="n">
        <f>Animals_Products_2</f>
        <v>0</v>
      </c>
      <c r="D11" s="91" t="n">
        <f>Animals_Products_2_Prod</f>
        <v>0</v>
      </c>
      <c r="E11" s="91" t="n">
        <f>Animals_Products_2_Price</f>
        <v>0</v>
      </c>
      <c r="F11" s="77" t="n">
        <f t="shared" si="0"/>
        <v>0</v>
      </c>
    </row>
    <row r="12">
      <c r="A12" s="36" t="n">
        <f>Fish_1</f>
        <v>0</v>
      </c>
      <c r="B12" s="36" t="n">
        <f>Fish_1</f>
        <v>0</v>
      </c>
      <c r="C12" s="36" t="n">
        <f>Fish_1</f>
        <v>0</v>
      </c>
      <c r="D12" s="91" t="n">
        <f>Fish_1_Prod</f>
        <v>0</v>
      </c>
      <c r="E12" s="91" t="n">
        <f>Fish_1_Price</f>
        <v>0</v>
      </c>
      <c r="F12" s="77" t="n">
        <f t="shared" si="0"/>
        <v>0</v>
      </c>
    </row>
    <row r="13">
      <c r="A13" s="36" t="n">
        <f>Fish_2</f>
        <v>0</v>
      </c>
      <c r="B13" s="36" t="n">
        <f>Fish_2</f>
        <v>0</v>
      </c>
      <c r="C13" s="36" t="n">
        <f>Fish_2</f>
        <v>0</v>
      </c>
      <c r="D13" s="91" t="n">
        <f>Fish_2_Prod</f>
        <v>0</v>
      </c>
      <c r="E13" s="91" t="n">
        <f>Fish_2_Price</f>
        <v>0</v>
      </c>
      <c r="F13" s="77" t="n">
        <f t="shared" si="0"/>
        <v>0</v>
      </c>
    </row>
    <row r="14">
      <c r="A14" s="36" t="n">
        <f>Other_1</f>
        <v>0</v>
      </c>
      <c r="B14" s="36" t="n">
        <f>Other_1</f>
        <v>0</v>
      </c>
      <c r="C14" s="36" t="n">
        <f>Other_1</f>
        <v>0</v>
      </c>
      <c r="D14" s="91" t="n">
        <f>Other_1_Prod</f>
        <v>0</v>
      </c>
      <c r="E14" s="91" t="n">
        <f>Other_1_Price</f>
        <v>0</v>
      </c>
      <c r="F14" s="77" t="n">
        <f t="shared" si="0"/>
        <v>0</v>
      </c>
    </row>
    <row r="15">
      <c r="A15" s="36" t="n">
        <f>Other_2</f>
        <v>0</v>
      </c>
      <c r="B15" s="36" t="n">
        <f>Other_2</f>
        <v>0</v>
      </c>
      <c r="C15" s="36" t="n">
        <f>Other_2</f>
        <v>0</v>
      </c>
      <c r="D15" s="91" t="n">
        <f>Other_2_Prod</f>
        <v>0</v>
      </c>
      <c r="E15" s="91" t="n">
        <f>Other_2_Price</f>
        <v>0</v>
      </c>
      <c r="F15" s="77" t="n">
        <f t="shared" si="0"/>
        <v>0</v>
      </c>
    </row>
    <row r="16">
      <c r="F16" s="93" t="n">
        <f>SUM(F4:F15)</f>
        <v>0</v>
      </c>
    </row>
    <row r="17">
      <c r="F17" s="107"/>
    </row>
    <row r="19" ht="15.75" customHeight="1">
      <c r="A19" s="112" t="s">
        <v>4</v>
      </c>
      <c r="B19" s="112"/>
      <c r="C19" s="112"/>
      <c r="D19" s="112"/>
      <c r="E19" s="112"/>
      <c r="F19" s="112"/>
      <c r="G19" s="112"/>
      <c r="H19" s="112"/>
      <c r="I19" s="112"/>
      <c r="J19" s="112"/>
      <c r="K19" s="112"/>
      <c r="L19" s="112"/>
      <c r="M19" s="112"/>
      <c r="N19" s="112"/>
    </row>
    <row r="20">
      <c r="D20" s="98" t="s">
        <v>0</v>
      </c>
      <c r="E20" s="98"/>
      <c r="F20" s="98"/>
      <c r="G20" s="98"/>
      <c r="H20" s="98"/>
      <c r="I20" s="98"/>
      <c r="J20" s="98"/>
      <c r="K20" s="98"/>
      <c r="L20" s="98"/>
      <c r="M20" s="98"/>
      <c r="N20" s="98"/>
      <c r="S20" s="108"/>
    </row>
    <row r="21">
      <c r="A21" s="115" t="s">
        <v>7</v>
      </c>
      <c r="B21" s="22" t="s">
        <v>8</v>
      </c>
      <c r="C21" s="22"/>
      <c r="D21" s="22" t="n">
        <v>2015</v>
      </c>
      <c r="E21" s="22" t="n">
        <v>2016</v>
      </c>
      <c r="F21" s="22" t="n">
        <v>2017</v>
      </c>
      <c r="G21" s="22" t="n">
        <v>2018</v>
      </c>
      <c r="H21" s="22" t="s">
        <v>156</v>
      </c>
      <c r="I21" s="22" t="s">
        <v>157</v>
      </c>
      <c r="J21" s="22" t="s">
        <v>158</v>
      </c>
      <c r="K21" s="22" t="s">
        <v>159</v>
      </c>
      <c r="L21" s="22" t="s">
        <v>160</v>
      </c>
      <c r="M21" s="22" t="s">
        <v>161</v>
      </c>
      <c r="N21" s="22" t="s">
        <v>162</v>
      </c>
      <c r="S21" s="108"/>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v>0</v>
      </c>
      <c r="I22" s="56" t="n">
        <v>0</v>
      </c>
      <c r="J22" s="56" t="n">
        <v>0</v>
      </c>
      <c r="K22" s="56" t="n">
        <v>0</v>
      </c>
      <c r="L22" s="56" t="n">
        <v>0</v>
      </c>
      <c r="M22" s="56" t="n">
        <v>0</v>
      </c>
      <c r="N22" s="56" t="n">
        <v>0</v>
      </c>
      <c r="S22" s="108"/>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v>0</v>
      </c>
      <c r="I23" s="56" t="n">
        <v>0</v>
      </c>
      <c r="J23" s="56" t="n">
        <v>0</v>
      </c>
      <c r="K23" s="56" t="n">
        <v>0</v>
      </c>
      <c r="L23" s="56" t="n">
        <v>0</v>
      </c>
      <c r="M23" s="56" t="n">
        <v>0</v>
      </c>
      <c r="N23" s="56" t="n">
        <v>0</v>
      </c>
      <c r="S23" s="108"/>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v>0</v>
      </c>
      <c r="I24" s="56" t="n">
        <v>0</v>
      </c>
      <c r="J24" s="56" t="n">
        <v>0</v>
      </c>
      <c r="K24" s="56" t="n">
        <v>0</v>
      </c>
      <c r="L24" s="56" t="n">
        <v>0</v>
      </c>
      <c r="M24" s="56" t="n">
        <v>0</v>
      </c>
      <c r="N24" s="56" t="n">
        <v>0</v>
      </c>
      <c r="S24" s="108"/>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v>0</v>
      </c>
      <c r="I25" s="56" t="n">
        <v>0</v>
      </c>
      <c r="J25" s="56" t="n">
        <v>0</v>
      </c>
      <c r="K25" s="56" t="n">
        <v>0</v>
      </c>
      <c r="L25" s="56" t="n">
        <v>0</v>
      </c>
      <c r="M25" s="56" t="n">
        <v>0</v>
      </c>
      <c r="N25" s="56" t="n">
        <v>0</v>
      </c>
      <c r="S25" s="108"/>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v>0</v>
      </c>
      <c r="I26" s="56" t="n">
        <v>0</v>
      </c>
      <c r="J26" s="56" t="n">
        <v>0</v>
      </c>
      <c r="K26" s="56" t="n">
        <v>0</v>
      </c>
      <c r="L26" s="56" t="n">
        <v>0</v>
      </c>
      <c r="M26" s="56" t="n">
        <v>0</v>
      </c>
      <c r="N26" s="56" t="n">
        <v>0</v>
      </c>
      <c r="S26" s="108"/>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v>0</v>
      </c>
      <c r="I27" s="56" t="n">
        <v>0</v>
      </c>
      <c r="J27" s="56" t="n">
        <v>0</v>
      </c>
      <c r="K27" s="56" t="n">
        <v>0</v>
      </c>
      <c r="L27" s="56" t="n">
        <v>0</v>
      </c>
      <c r="M27" s="56" t="n">
        <v>0</v>
      </c>
      <c r="N27" s="56" t="n">
        <v>0</v>
      </c>
      <c r="S27" s="108"/>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v>0</v>
      </c>
      <c r="I28" s="56" t="n">
        <v>0</v>
      </c>
      <c r="J28" s="56" t="n">
        <v>0</v>
      </c>
      <c r="K28" s="56" t="n">
        <v>0</v>
      </c>
      <c r="L28" s="56" t="n">
        <v>0</v>
      </c>
      <c r="M28" s="56" t="n">
        <v>0</v>
      </c>
      <c r="N28" s="56" t="n">
        <v>0</v>
      </c>
      <c r="S28" s="106"/>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v>0</v>
      </c>
      <c r="I29" s="56" t="n">
        <v>0</v>
      </c>
      <c r="J29" s="56" t="n">
        <v>0</v>
      </c>
      <c r="K29" s="56" t="n">
        <v>0</v>
      </c>
      <c r="L29" s="56" t="n">
        <v>0</v>
      </c>
      <c r="M29" s="56" t="n">
        <v>0</v>
      </c>
      <c r="N29" s="56" t="n">
        <v>0</v>
      </c>
      <c r="S29" s="108"/>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v>0</v>
      </c>
      <c r="I30" s="56" t="n">
        <v>0</v>
      </c>
      <c r="J30" s="56" t="n">
        <v>0</v>
      </c>
      <c r="K30" s="56" t="n">
        <v>0</v>
      </c>
      <c r="L30" s="56" t="n">
        <v>0</v>
      </c>
      <c r="M30" s="56" t="n">
        <v>0</v>
      </c>
      <c r="N30" s="56" t="n">
        <v>0</v>
      </c>
      <c r="S30" s="108"/>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v>0</v>
      </c>
      <c r="I31" s="56" t="n">
        <v>0</v>
      </c>
      <c r="J31" s="56" t="n">
        <v>0</v>
      </c>
      <c r="K31" s="56" t="n">
        <v>0</v>
      </c>
      <c r="L31" s="56" t="n">
        <v>0</v>
      </c>
      <c r="M31" s="56" t="n">
        <v>0</v>
      </c>
      <c r="N31" s="56" t="n">
        <v>0</v>
      </c>
      <c r="S31" s="108"/>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v>0</v>
      </c>
      <c r="I32" s="56" t="n">
        <v>0</v>
      </c>
      <c r="J32" s="56" t="n">
        <v>0</v>
      </c>
      <c r="K32" s="56" t="n">
        <v>0</v>
      </c>
      <c r="L32" s="56" t="n">
        <v>0</v>
      </c>
      <c r="M32" s="56" t="n">
        <v>0</v>
      </c>
      <c r="N32" s="56" t="n">
        <v>0</v>
      </c>
      <c r="S32" s="108"/>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v>0</v>
      </c>
      <c r="I33" s="56" t="n">
        <v>0</v>
      </c>
      <c r="J33" s="56" t="n">
        <v>0</v>
      </c>
      <c r="K33" s="56" t="n">
        <v>0</v>
      </c>
      <c r="L33" s="56" t="n">
        <v>0</v>
      </c>
      <c r="M33" s="56" t="n">
        <v>0</v>
      </c>
      <c r="N33" s="56" t="n">
        <v>0</v>
      </c>
      <c r="S33" s="108"/>
    </row>
    <row r="34">
      <c r="S34" s="108"/>
    </row>
    <row r="35">
      <c r="A35" s="114" t="s">
        <v>5</v>
      </c>
      <c r="B35" s="114"/>
      <c r="C35" s="114"/>
      <c r="D35" s="114"/>
      <c r="E35" s="114"/>
      <c r="F35" s="114"/>
      <c r="G35" s="114"/>
      <c r="H35" s="114"/>
      <c r="I35" s="114"/>
      <c r="J35" s="114"/>
      <c r="K35" s="114"/>
      <c r="L35" s="114"/>
      <c r="M35" s="114"/>
      <c r="N35" s="114"/>
      <c r="S35" s="108"/>
    </row>
    <row r="36">
      <c r="D36" s="99" t="s">
        <v>0</v>
      </c>
      <c r="E36" s="99"/>
      <c r="F36" s="99"/>
      <c r="G36" s="99"/>
      <c r="H36" s="99"/>
      <c r="I36" s="99"/>
      <c r="J36" s="99"/>
      <c r="K36" s="99"/>
      <c r="L36" s="99"/>
      <c r="M36" s="99"/>
      <c r="N36" s="99"/>
      <c r="S36" s="108"/>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8"/>
    </row>
    <row r="38">
      <c r="A38" s="36" t="n">
        <f>Cereal_1</f>
        <v>0</v>
      </c>
      <c r="B38" s="36" t="n">
        <f>Cereal_1</f>
        <v>0</v>
      </c>
      <c r="C38" s="36" t="n">
        <f>Cereal_1</f>
        <v>0</v>
      </c>
      <c r="D38" s="94" t="n">
        <f>D22*$F$4</f>
        <v>0</v>
      </c>
      <c r="E38" s="95" t="n">
        <f t="shared" ref="E38:N38" si="1">E22*$F$4</f>
        <v>0</v>
      </c>
      <c r="F38" s="95" t="n">
        <f t="shared" si="1"/>
        <v>0</v>
      </c>
      <c r="G38" s="95" t="n">
        <f t="shared" si="1"/>
        <v>0</v>
      </c>
      <c r="H38" s="95" t="n">
        <f t="shared" si="1"/>
        <v>0</v>
      </c>
      <c r="I38" s="95" t="n">
        <f t="shared" si="1"/>
        <v>0</v>
      </c>
      <c r="J38" s="95" t="n">
        <f t="shared" si="1"/>
        <v>0</v>
      </c>
      <c r="K38" s="95" t="n">
        <f t="shared" si="1"/>
        <v>0</v>
      </c>
      <c r="L38" s="95" t="n">
        <f t="shared" si="1"/>
        <v>0</v>
      </c>
      <c r="M38" s="95" t="n">
        <f t="shared" si="1"/>
        <v>0</v>
      </c>
      <c r="N38" s="95" t="n">
        <f t="shared" si="1"/>
        <v>0</v>
      </c>
      <c r="S38" t="s">
        <v>49</v>
      </c>
    </row>
    <row r="39">
      <c r="A39" s="36" t="n">
        <f>Cereal_2</f>
        <v>0</v>
      </c>
      <c r="B39" s="36" t="n">
        <f>Cereal_2</f>
        <v>0</v>
      </c>
      <c r="C39" s="36" t="n">
        <f>Cereal_2</f>
        <v>0</v>
      </c>
      <c r="D39" s="100" t="n">
        <f>D23*$F$5</f>
        <v>0</v>
      </c>
      <c r="E39" s="101" t="n">
        <f t="shared" ref="E39:N39" si="2">E23*$F$5</f>
        <v>0</v>
      </c>
      <c r="F39" s="101" t="n">
        <f t="shared" si="2"/>
        <v>0</v>
      </c>
      <c r="G39" s="101" t="n">
        <f t="shared" si="2"/>
        <v>0</v>
      </c>
      <c r="H39" s="101" t="n">
        <f t="shared" si="2"/>
        <v>0</v>
      </c>
      <c r="I39" s="101" t="n">
        <f t="shared" si="2"/>
        <v>0</v>
      </c>
      <c r="J39" s="101" t="n">
        <f t="shared" si="2"/>
        <v>0</v>
      </c>
      <c r="K39" s="101" t="n">
        <f t="shared" si="2"/>
        <v>0</v>
      </c>
      <c r="L39" s="101" t="n">
        <f t="shared" si="2"/>
        <v>0</v>
      </c>
      <c r="M39" s="101" t="n">
        <f t="shared" si="2"/>
        <v>0</v>
      </c>
      <c r="N39" s="101" t="n">
        <f t="shared" si="2"/>
        <v>0</v>
      </c>
    </row>
    <row r="40">
      <c r="A40" s="36" t="n">
        <f>Fruits_Vegetables_1</f>
        <v>0</v>
      </c>
      <c r="B40" s="36" t="n">
        <f>Fruits_Vegetables_1</f>
        <v>0</v>
      </c>
      <c r="C40" s="36" t="n">
        <f>Fruits_Vegetables_1</f>
        <v>0</v>
      </c>
      <c r="D40" s="100" t="n">
        <f>D24*$F$6</f>
        <v>0</v>
      </c>
      <c r="E40" s="101" t="n">
        <f t="shared" ref="E40:N40" si="3">E24*$F$6</f>
        <v>0</v>
      </c>
      <c r="F40" s="101" t="n">
        <f t="shared" si="3"/>
        <v>0</v>
      </c>
      <c r="G40" s="101" t="n">
        <f t="shared" si="3"/>
        <v>0</v>
      </c>
      <c r="H40" s="101" t="n">
        <f t="shared" si="3"/>
        <v>0</v>
      </c>
      <c r="I40" s="101" t="n">
        <f t="shared" si="3"/>
        <v>0</v>
      </c>
      <c r="J40" s="101" t="n">
        <f t="shared" si="3"/>
        <v>0</v>
      </c>
      <c r="K40" s="101" t="n">
        <f t="shared" si="3"/>
        <v>0</v>
      </c>
      <c r="L40" s="101" t="n">
        <f t="shared" si="3"/>
        <v>0</v>
      </c>
      <c r="M40" s="101" t="n">
        <f t="shared" si="3"/>
        <v>0</v>
      </c>
      <c r="N40" s="101" t="n">
        <f t="shared" si="3"/>
        <v>0</v>
      </c>
    </row>
    <row r="41">
      <c r="A41" s="36" t="n">
        <f>Fruits_Vegetables_2</f>
        <v>0</v>
      </c>
      <c r="B41" s="36" t="n">
        <f>Fruits_Vegetables_2</f>
        <v>0</v>
      </c>
      <c r="C41" s="36" t="n">
        <f>Fruits_Vegetables_2</f>
        <v>0</v>
      </c>
      <c r="D41" s="100" t="n">
        <f t="shared" ref="D41:N41" si="4">D25*$F$7</f>
        <v>0</v>
      </c>
      <c r="E41" s="101" t="n">
        <f t="shared" si="4"/>
        <v>0</v>
      </c>
      <c r="F41" s="101" t="n">
        <f t="shared" si="4"/>
        <v>0</v>
      </c>
      <c r="G41" s="101" t="n">
        <f t="shared" si="4"/>
        <v>0</v>
      </c>
      <c r="H41" s="101" t="n">
        <f t="shared" si="4"/>
        <v>0</v>
      </c>
      <c r="I41" s="101" t="n">
        <f t="shared" si="4"/>
        <v>0</v>
      </c>
      <c r="J41" s="101" t="n">
        <f t="shared" si="4"/>
        <v>0</v>
      </c>
      <c r="K41" s="101" t="n">
        <f t="shared" si="4"/>
        <v>0</v>
      </c>
      <c r="L41" s="101" t="n">
        <f t="shared" si="4"/>
        <v>0</v>
      </c>
      <c r="M41" s="101" t="n">
        <f t="shared" si="4"/>
        <v>0</v>
      </c>
      <c r="N41" s="101" t="n">
        <f t="shared" si="4"/>
        <v>0</v>
      </c>
    </row>
    <row r="42">
      <c r="A42" s="36" t="n">
        <f>Roots_Tubers_Oil_1</f>
        <v>0</v>
      </c>
      <c r="B42" s="36" t="n">
        <f>Roots_Tubers_Oil_1</f>
        <v>0</v>
      </c>
      <c r="C42" s="36" t="n">
        <f>Roots_Tubers_Oil_1</f>
        <v>0</v>
      </c>
      <c r="D42" s="100" t="n">
        <f>D26*$F$8</f>
        <v>0</v>
      </c>
      <c r="E42" s="101" t="n">
        <f t="shared" ref="E42:N42" si="5">E26*$F$8</f>
        <v>0</v>
      </c>
      <c r="F42" s="101" t="n">
        <f t="shared" si="5"/>
        <v>0</v>
      </c>
      <c r="G42" s="101" t="n">
        <f t="shared" si="5"/>
        <v>0</v>
      </c>
      <c r="H42" s="101" t="n">
        <f t="shared" si="5"/>
        <v>0</v>
      </c>
      <c r="I42" s="101" t="n">
        <f t="shared" si="5"/>
        <v>0</v>
      </c>
      <c r="J42" s="101" t="n">
        <f t="shared" si="5"/>
        <v>0</v>
      </c>
      <c r="K42" s="101" t="n">
        <f t="shared" si="5"/>
        <v>0</v>
      </c>
      <c r="L42" s="101" t="n">
        <f t="shared" si="5"/>
        <v>0</v>
      </c>
      <c r="M42" s="101" t="n">
        <f t="shared" si="5"/>
        <v>0</v>
      </c>
      <c r="N42" s="101" t="n">
        <f t="shared" si="5"/>
        <v>0</v>
      </c>
    </row>
    <row r="43">
      <c r="A43" s="36" t="n">
        <f>Roots_Tubers_Oil_2</f>
        <v>0</v>
      </c>
      <c r="B43" s="36" t="n">
        <f>Roots_Tubers_Oil_2</f>
        <v>0</v>
      </c>
      <c r="C43" s="36" t="n">
        <f>Roots_Tubers_Oil_2</f>
        <v>0</v>
      </c>
      <c r="D43" s="100" t="n">
        <f>D27*$F$9</f>
        <v>0</v>
      </c>
      <c r="E43" s="101" t="n">
        <f t="shared" ref="E43:N43" si="6">E27*$F$9</f>
        <v>0</v>
      </c>
      <c r="F43" s="101" t="n">
        <f t="shared" si="6"/>
        <v>0</v>
      </c>
      <c r="G43" s="101" t="n">
        <f t="shared" si="6"/>
        <v>0</v>
      </c>
      <c r="H43" s="101" t="n">
        <f t="shared" si="6"/>
        <v>0</v>
      </c>
      <c r="I43" s="101" t="n">
        <f t="shared" si="6"/>
        <v>0</v>
      </c>
      <c r="J43" s="101" t="n">
        <f t="shared" si="6"/>
        <v>0</v>
      </c>
      <c r="K43" s="101" t="n">
        <f t="shared" si="6"/>
        <v>0</v>
      </c>
      <c r="L43" s="101" t="n">
        <f t="shared" si="6"/>
        <v>0</v>
      </c>
      <c r="M43" s="101" t="n">
        <f t="shared" si="6"/>
        <v>0</v>
      </c>
      <c r="N43" s="101" t="n">
        <f t="shared" si="6"/>
        <v>0</v>
      </c>
      <c r="O43" s="109"/>
    </row>
    <row r="44">
      <c r="A44" s="36" t="n">
        <f>Animals_Products_1</f>
        <v>0</v>
      </c>
      <c r="B44" s="36" t="n">
        <f>Animals_Products_1</f>
        <v>0</v>
      </c>
      <c r="C44" s="36" t="n">
        <f>Animals_Products_1</f>
        <v>0</v>
      </c>
      <c r="D44" s="100" t="n">
        <f>D28*$F$10</f>
        <v>0</v>
      </c>
      <c r="E44" s="101" t="n">
        <f t="shared" ref="E44:N44" si="7">E28*$F$10</f>
        <v>0</v>
      </c>
      <c r="F44" s="101" t="n">
        <f t="shared" si="7"/>
        <v>0</v>
      </c>
      <c r="G44" s="101" t="n">
        <f t="shared" si="7"/>
        <v>0</v>
      </c>
      <c r="H44" s="101" t="n">
        <f t="shared" si="7"/>
        <v>0</v>
      </c>
      <c r="I44" s="101" t="n">
        <f t="shared" si="7"/>
        <v>0</v>
      </c>
      <c r="J44" s="101" t="n">
        <f t="shared" si="7"/>
        <v>0</v>
      </c>
      <c r="K44" s="101" t="n">
        <f t="shared" si="7"/>
        <v>0</v>
      </c>
      <c r="L44" s="101" t="n">
        <f t="shared" si="7"/>
        <v>0</v>
      </c>
      <c r="M44" s="101" t="n">
        <f t="shared" si="7"/>
        <v>0</v>
      </c>
      <c r="N44" s="101" t="n">
        <f t="shared" si="7"/>
        <v>0</v>
      </c>
    </row>
    <row r="45" ht="15.75" customHeight="1">
      <c r="A45" s="36" t="n">
        <f>Animals_Products_2</f>
        <v>0</v>
      </c>
      <c r="B45" s="36" t="n">
        <f>Animals_Products_2</f>
        <v>0</v>
      </c>
      <c r="C45" s="36" t="n">
        <f>Animals_Products_2</f>
        <v>0</v>
      </c>
      <c r="D45" s="102" t="n">
        <f>D29*$F$11</f>
        <v>0</v>
      </c>
      <c r="E45" s="103" t="n">
        <f t="shared" ref="E45:N45" si="8">E29*$F$11</f>
        <v>0</v>
      </c>
      <c r="F45" s="103" t="n">
        <f t="shared" si="8"/>
        <v>0</v>
      </c>
      <c r="G45" s="103" t="n">
        <f t="shared" si="8"/>
        <v>0</v>
      </c>
      <c r="H45" s="103" t="n">
        <f t="shared" si="8"/>
        <v>0</v>
      </c>
      <c r="I45" s="103" t="n">
        <f t="shared" si="8"/>
        <v>0</v>
      </c>
      <c r="J45" s="103" t="n">
        <f t="shared" si="8"/>
        <v>0</v>
      </c>
      <c r="K45" s="103" t="n">
        <f t="shared" si="8"/>
        <v>0</v>
      </c>
      <c r="L45" s="103" t="n">
        <f t="shared" si="8"/>
        <v>0</v>
      </c>
      <c r="M45" s="103" t="n">
        <f t="shared" si="8"/>
        <v>0</v>
      </c>
      <c r="N45" s="103" t="n">
        <f t="shared" si="8"/>
        <v>0</v>
      </c>
    </row>
    <row r="46" ht="15.75" customHeight="1">
      <c r="A46" s="36" t="n">
        <f>Fish_1</f>
        <v>0</v>
      </c>
      <c r="B46" s="36" t="n">
        <f>Fish_1</f>
        <v>0</v>
      </c>
      <c r="C46" s="36" t="n">
        <f>Fish_1</f>
        <v>0</v>
      </c>
      <c r="D46" s="102" t="n">
        <f>D30*$F$12</f>
        <v>0</v>
      </c>
      <c r="E46" s="103" t="n">
        <f>E30*$F$12</f>
        <v>0</v>
      </c>
      <c r="F46" s="103" t="n">
        <f>F30*$F$12</f>
        <v>0</v>
      </c>
      <c r="G46" s="103" t="n">
        <f>G30*$F$12</f>
        <v>0</v>
      </c>
      <c r="H46" s="103" t="n">
        <f>H30*$F$12</f>
        <v>0</v>
      </c>
      <c r="I46" s="103" t="n">
        <f t="shared" ref="I46:N46" si="9">I30*$F$12</f>
        <v>0</v>
      </c>
      <c r="J46" s="103" t="n">
        <f t="shared" si="9"/>
        <v>0</v>
      </c>
      <c r="K46" s="103" t="n">
        <f t="shared" si="9"/>
        <v>0</v>
      </c>
      <c r="L46" s="103" t="n">
        <f t="shared" si="9"/>
        <v>0</v>
      </c>
      <c r="M46" s="103" t="n">
        <f t="shared" si="9"/>
        <v>0</v>
      </c>
      <c r="N46" s="103" t="n">
        <f t="shared" si="9"/>
        <v>0</v>
      </c>
    </row>
    <row r="47" ht="15.75" customHeight="1">
      <c r="A47" s="36" t="n">
        <f>Fish_2</f>
        <v>0</v>
      </c>
      <c r="B47" s="36" t="n">
        <f>Fish_2</f>
        <v>0</v>
      </c>
      <c r="C47" s="36" t="n">
        <f>Fish_2</f>
        <v>0</v>
      </c>
      <c r="D47" s="102" t="n">
        <f>D31*$F$13</f>
        <v>0</v>
      </c>
      <c r="E47" s="103" t="n">
        <f>E31*$F$13</f>
        <v>0</v>
      </c>
      <c r="F47" s="103" t="n">
        <f t="shared" ref="F47:N47" si="10">F31*$F$13</f>
        <v>0</v>
      </c>
      <c r="G47" s="103" t="n">
        <f t="shared" si="10"/>
        <v>0</v>
      </c>
      <c r="H47" s="103" t="n">
        <f t="shared" si="10"/>
        <v>0</v>
      </c>
      <c r="I47" s="103" t="n">
        <f t="shared" si="10"/>
        <v>0</v>
      </c>
      <c r="J47" s="103" t="n">
        <f t="shared" si="10"/>
        <v>0</v>
      </c>
      <c r="K47" s="103" t="n">
        <f t="shared" si="10"/>
        <v>0</v>
      </c>
      <c r="L47" s="103" t="n">
        <f t="shared" si="10"/>
        <v>0</v>
      </c>
      <c r="M47" s="103" t="n">
        <f t="shared" si="10"/>
        <v>0</v>
      </c>
      <c r="N47" s="103" t="n">
        <f t="shared" si="10"/>
        <v>0</v>
      </c>
    </row>
    <row r="48">
      <c r="A48" s="36" t="n">
        <f>Other_1</f>
        <v>0</v>
      </c>
      <c r="B48" s="36" t="n">
        <f>Other_1</f>
        <v>0</v>
      </c>
      <c r="C48" s="36" t="n">
        <f>Other_1</f>
        <v>0</v>
      </c>
      <c r="D48" s="100" t="n">
        <f t="shared" ref="D48:N48" si="11">D32*$F$14</f>
        <v>0</v>
      </c>
      <c r="E48" s="101" t="n">
        <f t="shared" si="11"/>
        <v>0</v>
      </c>
      <c r="F48" s="101" t="n">
        <f t="shared" si="11"/>
        <v>0</v>
      </c>
      <c r="G48" s="101" t="n">
        <f t="shared" si="11"/>
        <v>0</v>
      </c>
      <c r="H48" s="101" t="n">
        <f t="shared" si="11"/>
        <v>0</v>
      </c>
      <c r="I48" s="101" t="n">
        <f t="shared" si="11"/>
        <v>0</v>
      </c>
      <c r="J48" s="101" t="n">
        <f t="shared" si="11"/>
        <v>0</v>
      </c>
      <c r="K48" s="101" t="n">
        <f t="shared" si="11"/>
        <v>0</v>
      </c>
      <c r="L48" s="101" t="n">
        <f t="shared" si="11"/>
        <v>0</v>
      </c>
      <c r="M48" s="101" t="n">
        <f t="shared" si="11"/>
        <v>0</v>
      </c>
      <c r="N48" s="101" t="n">
        <f t="shared" si="11"/>
        <v>0</v>
      </c>
    </row>
    <row r="49">
      <c r="A49" s="36" t="n">
        <f>Other_2</f>
        <v>0</v>
      </c>
      <c r="B49" s="36" t="n">
        <f>Other_2</f>
        <v>0</v>
      </c>
      <c r="C49" s="36" t="n">
        <f>Other_2</f>
        <v>0</v>
      </c>
      <c r="D49" s="100" t="n">
        <f t="shared" ref="D49:N49" si="12">D33*$F$15</f>
        <v>0</v>
      </c>
      <c r="E49" s="101" t="n">
        <f t="shared" si="12"/>
        <v>0</v>
      </c>
      <c r="F49" s="101" t="n">
        <f t="shared" si="12"/>
        <v>0</v>
      </c>
      <c r="G49" s="101" t="n">
        <f t="shared" si="12"/>
        <v>0</v>
      </c>
      <c r="H49" s="101" t="n">
        <f t="shared" si="12"/>
        <v>0</v>
      </c>
      <c r="I49" s="101" t="n">
        <f t="shared" si="12"/>
        <v>0</v>
      </c>
      <c r="J49" s="101" t="n">
        <f t="shared" si="12"/>
        <v>0</v>
      </c>
      <c r="K49" s="101" t="n">
        <f t="shared" si="12"/>
        <v>0</v>
      </c>
      <c r="L49" s="101" t="n">
        <f t="shared" si="12"/>
        <v>0</v>
      </c>
      <c r="M49" s="101" t="n">
        <f t="shared" si="12"/>
        <v>0</v>
      </c>
      <c r="N49" s="101" t="n">
        <f t="shared" si="12"/>
        <v>0</v>
      </c>
    </row>
    <row r="50">
      <c r="A50" s="36"/>
      <c r="B50" s="36"/>
      <c r="C50" s="36" t="s">
        <v>6</v>
      </c>
      <c r="D50" s="104" t="n">
        <f t="shared" ref="D50:N50" si="13">SUM(D38:D49)</f>
        <v>0</v>
      </c>
      <c r="E50" s="104" t="n">
        <f t="shared" si="13"/>
        <v>0</v>
      </c>
      <c r="F50" s="104" t="n">
        <f t="shared" si="13"/>
        <v>0</v>
      </c>
      <c r="G50" s="104" t="n">
        <f t="shared" si="13"/>
        <v>0</v>
      </c>
      <c r="H50" s="104" t="n">
        <f t="shared" si="13"/>
        <v>0</v>
      </c>
      <c r="I50" s="104" t="n">
        <f t="shared" si="13"/>
        <v>0</v>
      </c>
      <c r="J50" s="104" t="n">
        <f t="shared" si="13"/>
        <v>0</v>
      </c>
      <c r="K50" s="104" t="n">
        <f t="shared" si="13"/>
        <v>0</v>
      </c>
      <c r="L50" s="104" t="n">
        <f t="shared" si="13"/>
        <v>0</v>
      </c>
      <c r="M50" s="104" t="n">
        <f t="shared" si="13"/>
        <v>0</v>
      </c>
      <c r="N50" s="104" t="n">
        <f t="shared" si="13"/>
        <v>0</v>
      </c>
    </row>
    <row r="55">
      <c r="S55" s="97" t="s">
        <v>1</v>
      </c>
      <c r="T55" s="97" t="e">
        <f>D50/F16</f>
        <v>#DIV/0!</v>
      </c>
      <c r="U55" s="110" t="e">
        <f t="shared" ref="U55:AD55" si="14">E50/denominator</f>
        <v>#DIV/0!</v>
      </c>
      <c r="V55" s="110" t="e">
        <f t="shared" si="14"/>
        <v>#DIV/0!</v>
      </c>
      <c r="W55" s="110" t="e">
        <f t="shared" si="14"/>
        <v>#DIV/0!</v>
      </c>
      <c r="X55" s="110" t="e">
        <f t="shared" si="14"/>
        <v>#DIV/0!</v>
      </c>
      <c r="Y55" s="110" t="e">
        <f t="shared" si="14"/>
        <v>#DIV/0!</v>
      </c>
      <c r="Z55" s="110" t="e">
        <f t="shared" si="14"/>
        <v>#DIV/0!</v>
      </c>
      <c r="AA55" s="110" t="e">
        <f t="shared" si="14"/>
        <v>#DIV/0!</v>
      </c>
      <c r="AB55" s="110" t="e">
        <f t="shared" si="14"/>
        <v>#DIV/0!</v>
      </c>
      <c r="AC55" s="110" t="e">
        <f t="shared" si="14"/>
        <v>#DIV/0!</v>
      </c>
      <c r="AD55" s="110" t="e">
        <f t="shared" si="14"/>
        <v>#DIV/0!</v>
      </c>
      <c r="AE55" s="110" t="e">
        <f>#REF!/denominator</f>
        <v>#REF!</v>
      </c>
    </row>
    <row r="56">
      <c r="P56" t="s">
        <v>50</v>
      </c>
      <c r="S56" s="113" t="s">
        <v>2</v>
      </c>
      <c r="T56" s="111" t="e">
        <f>T55/T55*100</f>
        <v>#DIV/0!</v>
      </c>
      <c r="U56" s="111" t="e">
        <f t="shared" ref="U56:AE56" si="15">U55/$T$55*100</f>
        <v>#DIV/0!</v>
      </c>
      <c r="V56" s="111" t="e">
        <f t="shared" si="15"/>
        <v>#DIV/0!</v>
      </c>
      <c r="W56" s="111" t="e">
        <f t="shared" si="15"/>
        <v>#DIV/0!</v>
      </c>
      <c r="X56" s="111" t="e">
        <f t="shared" si="15"/>
        <v>#DIV/0!</v>
      </c>
      <c r="Y56" s="111" t="e">
        <f t="shared" si="15"/>
        <v>#DIV/0!</v>
      </c>
      <c r="Z56" s="111" t="e">
        <f t="shared" si="15"/>
        <v>#DIV/0!</v>
      </c>
      <c r="AA56" s="111" t="e">
        <f t="shared" si="15"/>
        <v>#DIV/0!</v>
      </c>
      <c r="AB56" s="111" t="e">
        <f t="shared" si="15"/>
        <v>#DIV/0!</v>
      </c>
      <c r="AC56" s="111" t="e">
        <f t="shared" si="15"/>
        <v>#DIV/0!</v>
      </c>
      <c r="AD56" s="111" t="e">
        <f t="shared" si="15"/>
        <v>#DIV/0!</v>
      </c>
      <c r="AE56" s="111" t="e">
        <f t="shared" si="15"/>
        <v>#REF!</v>
      </c>
    </row>
    <row r="59">
      <c r="S59" s="108"/>
    </row>
    <row r="60">
      <c r="S60" s="108"/>
    </row>
    <row r="61">
      <c r="S61" s="108"/>
    </row>
    <row r="62">
      <c r="S62" s="108"/>
    </row>
    <row r="63">
      <c r="S63" s="108"/>
    </row>
    <row r="64">
      <c r="S64" s="108"/>
    </row>
    <row r="65">
      <c r="S65" s="106"/>
    </row>
    <row r="66">
      <c r="S66" s="108"/>
    </row>
    <row r="67">
      <c r="S67" s="108"/>
    </row>
    <row r="68">
      <c r="S68" s="108"/>
    </row>
    <row r="69">
      <c r="S69" s="108"/>
    </row>
    <row r="70">
      <c r="S70" s="108"/>
    </row>
    <row r="71">
      <c r="S71" s="108"/>
    </row>
    <row r="72">
      <c r="S72" s="108"/>
    </row>
    <row r="73">
      <c r="S73" s="108"/>
    </row>
    <row r="74">
      <c r="S74" s="108"/>
    </row>
    <row r="75">
      <c r="S75" s="108"/>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4"/>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6" t="s">
        <v>146</v>
      </c>
      <c r="B1" s="116" t="s">
        <v>147</v>
      </c>
      <c r="C1" s="116" t="s">
        <v>148</v>
      </c>
      <c r="D1" t="s">
        <v>149</v>
      </c>
      <c r="E1" t="s">
        <v>150</v>
      </c>
      <c r="F1" t="s">
        <v>151</v>
      </c>
      <c r="G1" t="s">
        <v>152</v>
      </c>
      <c r="H1" t="s">
        <v>153</v>
      </c>
      <c r="I1" t="s">
        <v>154</v>
      </c>
    </row>
    <row r="2">
      <c r="A2" t="s">
        <v>155</v>
      </c>
      <c r="B2" t="s">
        <v>155</v>
      </c>
      <c r="C2" t="s">
        <v>155</v>
      </c>
      <c r="D2" t="s">
        <v>155</v>
      </c>
      <c r="E2" t="s">
        <v>155</v>
      </c>
      <c r="F2" t="s">
        <v>155</v>
      </c>
      <c r="G2" t="s">
        <v>155</v>
      </c>
      <c r="H2" t="s">
        <v>155</v>
      </c>
      <c r="I2" t="s">
        <v>155</v>
      </c>
    </row>
  </sheetData>
  <pageMargins left="0.7" right="0.7" top="0.75" bottom="0.75" header="0.3" footer="0.3"/>
  <pageSetup paperSize="9" orientation="portrait" horizontalDpi="300" verticalDpi="300"/>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2018-09-15T15:14:59Z</dcterms:modified>
</cp:coreProperties>
</file>