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visible"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62913"/>
</workbook>
</file>

<file path=xl/sharedStrings.xml><?xml version="1.0" encoding="utf-8"?>
<sst xmlns="http://schemas.openxmlformats.org/spreadsheetml/2006/main" count="264" uniqueCount="264">
  <si>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</si>
  <si>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</si>
  <si>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</si>
  <si>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</si>
  <si>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</si>
  <si>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</si>
  <si>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</si>
  <si>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</si>
  <si>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</si>
  <si>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</si>
  <si>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</si>
  <si>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</si>
  <si>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</si>
  <si>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</si>
  <si>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</si>
  <si>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</si>
  <si>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</si>
  <si>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</si>
  <si>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</si>
  <si>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</si>
  <si>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</si>
  <si>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</si>
  <si>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</si>
  <si>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</si>
  <si>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</si>
  <si>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</si>
  <si>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</si>
  <si>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</si>
  <si>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</si>
  <si>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</si>
  <si>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</si>
  <si>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</si>
  <si>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</si>
  <si>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</si>
  <si>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</si>
  <si>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</si>
  <si>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</si>
  <si>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</si>
  <si>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</si>
  <si>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</si>
  <si>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</si>
  <si>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</si>
  <si>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</si>
  <si>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</si>
  <si>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</si>
  <si>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</si>
  <si>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</si>
  <si>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</si>
  <si>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</si>
  <si>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</si>
  <si>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</si>
  <si>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</si>
  <si>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</si>
  <si>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</si>
  <si>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</si>
  <si>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</si>
  <si>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</si>
  <si>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</si>
  <si>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</si>
  <si>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</si>
  <si>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</si>
  <si>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</si>
  <si>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</si>
  <si>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</si>
  <si>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</si>
  <si>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</si>
  <si>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</si>
  <si>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</si>
  <si>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</si>
  <si>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</si>
  <si>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</si>
  <si>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</si>
  <si>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</si>
  <si>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</si>
  <si>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0112</t>
  </si>
  <si>
    <t xml:space="preserve">Maize (corn)</t>
  </si>
  <si>
    <t xml:space="preserve">1,339,029</t>
  </si>
  <si>
    <t xml:space="preserve">1,074</t>
  </si>
  <si>
    <t xml:space="preserve">1,340,102</t>
  </si>
  <si>
    <t xml:space="preserve">207.2518</t>
  </si>
  <si>
    <t xml:space="preserve">0.43</t>
  </si>
  <si>
    <t xml:space="preserve">0113</t>
  </si>
  <si>
    <t xml:space="preserve">Rice</t>
  </si>
  <si>
    <t xml:space="preserve">  239,961</t>
  </si>
  <si>
    <t xml:space="preserve">8,816</t>
  </si>
  <si>
    <t xml:space="preserve">  248,777</t>
  </si>
  <si>
    <t xml:space="preserve">366.3076</t>
  </si>
  <si>
    <t xml:space="preserve">0.08</t>
  </si>
  <si>
    <t xml:space="preserve">Fish &amp; Fish Products</t>
  </si>
  <si>
    <t xml:space="preserve">0</t>
  </si>
  <si>
    <t xml:space="preserve"> </t>
  </si>
  <si>
    <t xml:space="preserve">Fruits &amp; Vegetables</t>
  </si>
  <si>
    <t xml:space="preserve">01234</t>
  </si>
  <si>
    <t xml:space="preserve">Tomatoes</t>
  </si>
  <si>
    <t xml:space="preserve">  346,625</t>
  </si>
  <si>
    <t xml:space="preserve">  297</t>
  </si>
  <si>
    <t xml:space="preserve">  346,922</t>
  </si>
  <si>
    <t xml:space="preserve">467.6588</t>
  </si>
  <si>
    <t xml:space="preserve">0.11</t>
  </si>
  <si>
    <t xml:space="preserve">01318</t>
  </si>
  <si>
    <t xml:space="preserve">Pineapples</t>
  </si>
  <si>
    <t xml:space="preserve">  260,175</t>
  </si>
  <si>
    <t xml:space="preserve">   NA</t>
  </si>
  <si>
    <t xml:space="preserve">389.812</t>
  </si>
  <si>
    <t xml:space="preserve">Meat &amp; Animals Products</t>
  </si>
  <si>
    <t xml:space="preserve">02211</t>
  </si>
  <si>
    <t xml:space="preserve">Raw milk of cattle</t>
  </si>
  <si>
    <t xml:space="preserve">  112,277</t>
  </si>
  <si>
    <t xml:space="preserve">  929</t>
  </si>
  <si>
    <t xml:space="preserve">  113,207</t>
  </si>
  <si>
    <t xml:space="preserve">386.375</t>
  </si>
  <si>
    <t xml:space="preserve">0.04</t>
  </si>
  <si>
    <t xml:space="preserve">21111.01</t>
  </si>
  <si>
    <t xml:space="preserve">Meat of cattle fresh or chilled</t>
  </si>
  <si>
    <t xml:space="preserve">   38,756</t>
  </si>
  <si>
    <t xml:space="preserve">   46</t>
  </si>
  <si>
    <t xml:space="preserve">   38,801</t>
  </si>
  <si>
    <t xml:space="preserve">4454.9809</t>
  </si>
  <si>
    <t xml:space="preserve">0.01</t>
  </si>
  <si>
    <t xml:space="preserve">Roots, Tubers &amp; Oil-Bearing Crops</t>
  </si>
  <si>
    <t xml:space="preserve">0142</t>
  </si>
  <si>
    <t xml:space="preserve">Groundnuts excluding shelled</t>
  </si>
  <si>
    <t xml:space="preserve">  138,756</t>
  </si>
  <si>
    <t xml:space="preserve">   27</t>
  </si>
  <si>
    <t xml:space="preserve">  138,783</t>
  </si>
  <si>
    <t xml:space="preserve">704.5013</t>
  </si>
  <si>
    <t xml:space="preserve">01540</t>
  </si>
  <si>
    <t xml:space="preserve">Yams</t>
  </si>
  <si>
    <t xml:space="preserve">2,970,799</t>
  </si>
  <si>
    <t xml:space="preserve">244.2221</t>
  </si>
  <si>
    <t xml:space="preserve">0.95</t>
  </si>
  <si>
    <t xml:space="preserve">Other</t>
  </si>
  <si>
    <t xml:space="preserve">01372</t>
  </si>
  <si>
    <t xml:space="preserve">Cashew nuts in shell</t>
  </si>
  <si>
    <t xml:space="preserve">  184,259</t>
  </si>
  <si>
    <t xml:space="preserve">   49</t>
  </si>
  <si>
    <t xml:space="preserve">  184,308</t>
  </si>
  <si>
    <t xml:space="preserve">717.8831</t>
  </si>
  <si>
    <t xml:space="preserve">0.06</t>
  </si>
  <si>
    <t xml:space="preserve">01652</t>
  </si>
  <si>
    <t xml:space="preserve">Chillies and peppers dry (capsicum spp. and pimenta spp.) raw</t>
  </si>
  <si>
    <t xml:space="preserve">   79,981</t>
  </si>
  <si>
    <t xml:space="preserve">   33</t>
  </si>
  <si>
    <t xml:space="preserve">   80,014</t>
  </si>
  <si>
    <t xml:space="preserve">1421.0675</t>
  </si>
  <si>
    <t xml:space="preserve">0.03</t>
  </si>
  <si>
    <t xml:space="preserve">Production_2014</t>
  </si>
  <si>
    <t xml:space="preserve">Imports_2014</t>
  </si>
  <si>
    <t xml:space="preserve">Production_2015</t>
  </si>
  <si>
    <t xml:space="preserve">Imports_2015</t>
  </si>
  <si>
    <t xml:space="preserve">Production_2016</t>
  </si>
  <si>
    <t xml:space="preserve">Imports_2016</t>
  </si>
  <si>
    <t xml:space="preserve">Production_2017</t>
  </si>
  <si>
    <t xml:space="preserve">Imports_2017</t>
  </si>
  <si>
    <t xml:space="preserve">Item</t>
  </si>
  <si>
    <t xml:space="preserve">Data</t>
  </si>
  <si>
    <t xml:space="preserve">Country</t>
  </si>
  <si>
    <t xml:space="preserve">Benin</t>
  </si>
  <si>
    <t xml:space="preserve">2015</t>
  </si>
  <si>
    <t xml:space="preserve">Sources</t>
  </si>
  <si>
    <t xml:space="preserve">All available</t>
  </si>
  <si>
    <t xml:space="preserve">Harvest</t>
  </si>
  <si>
    <t xml:space="preserve">Farm</t>
  </si>
  <si>
    <t xml:space="preserve">Storage</t>
  </si>
  <si>
    <t xml:space="preserve">Wholesale</t>
  </si>
  <si>
    <t xml:space="preserve">Processing</t>
  </si>
  <si>
    <t xml:space="preserve">Whole Supply Chain</t>
  </si>
  <si>
    <t xml:space="preserve">flagcombination</t>
  </si>
  <si>
    <t xml:space="preserve">I;e</t>
  </si>
  <si>
    <t xml:space="preserve">I;i</t>
  </si>
  <si>
    <t xml:space="preserve">2016</t>
  </si>
  <si>
    <t xml:space="preserve">2017</t>
  </si>
  <si>
    <t xml:space="preserve">2018</t>
  </si>
  <si>
    <t xml:space="preserve">2019</t>
  </si>
  <si>
    <t xml:space="preserve">1977 - 2016</t>
  </si>
  <si>
    <t xml:space="preserve">harvest</t>
  </si>
  <si>
    <t xml:space="preserve">farm</t>
  </si>
  <si>
    <t xml:space="preserve">transport </t>
  </si>
  <si>
    <t xml:space="preserve">storage</t>
  </si>
  <si>
    <t xml:space="preserve">wholesale</t>
  </si>
  <si>
    <t xml:space="preserve">processing</t>
  </si>
  <si>
    <t xml:space="preserve">9.6</t>
  </si>
  <si>
    <t xml:space="preserve">1.8 - 27</t>
  </si>
  <si>
    <t xml:space="preserve">No data</t>
  </si>
  <si>
    <t xml:space="preserve">2.5 - 28.55</t>
  </si>
  <si>
    <t xml:space="preserve">14.1 - 15.2</t>
  </si>
  <si>
    <t xml:space="preserve">0.6 - 3.1</t>
  </si>
  <si>
    <t xml:space="preserve">1.6 - 2.7</t>
  </si>
  <si>
    <t xml:space="preserve">53</t>
  </si>
  <si>
    <t xml:space="preserve">20.6 - 59.1</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</si>
  <si>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</si>
  <si>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</si>
  <si>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</si>
  <si>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</si>
  <si>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</si>
  <si>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</si>
  <si>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</si>
  <si>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</si>
  <si>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</si>
  <si>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204</t>
  </si>
  <si>
    <t xml:space="preserve">Maize (Corn)</t>
  </si>
  <si>
    <t xml:space="preserve">Survey</t>
  </si>
  <si>
    <t xml:space="preserve">Abdoulaye et al</t>
  </si>
  <si>
    <t xml:space="preserve">https://www.extension.purdue.edu/extmedia/EC/EC-807-W.pdf</t>
  </si>
  <si>
    <t xml:space="preserve">LitReview</t>
  </si>
  <si>
    <t xml:space="preserve">. Hodges (2012)</t>
  </si>
  <si>
    <t xml:space="preserve">http://biblio.iita.org/documents/U14ArtAbassPostharvestInthomDev.pdf-608a86dd987926565841fccb38f388ce.pdf</t>
  </si>
  <si>
    <t xml:space="preserve">APHLIS</t>
  </si>
  <si>
    <t xml:space="preserve">https://www.aphlis.net/en/page/2/country-tables#/datatables/country-tables?lang=en&amp;metric=prc&amp;crop=324&amp;year=2003</t>
  </si>
  <si>
    <t xml:space="preserve">transport</t>
  </si>
  <si>
    <t xml:space="preserve">Field Trial</t>
  </si>
  <si>
    <t xml:space="preserve">Meikle et al.</t>
  </si>
  <si>
    <t xml:space="preserve">http://ac.els-cdn.com/S0022474X97000209/1-s2.0-S0022474X97000209-main.pdf?_tid=2c402f28-b7d8-11e6-89f8-00000aacb35f&amp;acdnat=1480605156_8a4c4c55b6e3b87f5b5012de945dd2c7.</t>
  </si>
  <si>
    <t xml:space="preserve">Affognon et al.; C. Borgemeister et al. / Agriculture, Ecosystems and Environment 69 (1998)</t>
  </si>
  <si>
    <t xml:space="preserve">https://ac.els-cdn.com/S0305750X14002307/1-s2.0-S0305750X14002307-main.pdf?_tid=3aa8196e-b277-11e7-ae6a-00000aab0f01&amp;acdnat=1508161261_731f65eb5a0893a12c6e1fa4fff34df2</t>
  </si>
  <si>
    <t xml:space="preserve">Crop Cutting Field Experiment</t>
  </si>
  <si>
    <t xml:space="preserve">Borgemeister et al.</t>
  </si>
  <si>
    <t xml:space="preserve">http://ac.els-cdn.com/S0167880998001091/1-s2.0-S0167880998001091-main.pdf?_tid=4a7d79ba-b7d7-11e6-ad3f-00000aacb35d&amp;acdnat=1480604777_3883cd80440dfb8ac9127c7c44f74381</t>
  </si>
  <si>
    <t xml:space="preserve">Meikle et al.; 1-s2.0-S0022474X97000209-main.pdf</t>
  </si>
  <si>
    <t xml:space="preserve">https://ac.els-cdn.com/S0022474X97000209/1-s2.0-S0022474X97000209-main.pdf?_tid=spdf-efc15441-533f-41f8-9e39-a531de99593c&amp;acdnat=1519210248_70533cb2e76d07592a3027b0e71a8b90</t>
  </si>
  <si>
    <t xml:space="preserve">African Studies Centre EHESS Paris</t>
  </si>
  <si>
    <t xml:space="preserve">http://www.fao.org/docrep/004/ac301e/AC301e04.htm</t>
  </si>
  <si>
    <t xml:space="preserve">-</t>
  </si>
  <si>
    <t xml:space="preserve">NAS 1978</t>
  </si>
  <si>
    <t xml:space="preserve">20028.pdf; FAO 1977b</t>
  </si>
  <si>
    <t xml:space="preserve">https://www.nap.edu/catalog/20028/postharvest-food-losses-in-developing-countries</t>
  </si>
  <si>
    <t xml:space="preserve">16153 TOMLINS_Reducing_Postharvest_Losses_2016.pdf; (Togola et al., 2013)</t>
  </si>
  <si>
    <t xml:space="preserve">http://gala.gre.ac.uk/16153/7/16153%20TOMLINS_Reducing_Postharvest_Losses_2016.pdf</t>
  </si>
  <si>
    <t xml:space="preserve">0114</t>
  </si>
  <si>
    <t xml:space="preserve">Sorghum</t>
  </si>
  <si>
    <t xml:space="preserve">01199</t>
  </si>
  <si>
    <t xml:space="preserve">Amaranths</t>
  </si>
  <si>
    <t xml:space="preserve">Rapid Assessment</t>
  </si>
  <si>
    <t xml:space="preserve">Kitinoja</t>
  </si>
  <si>
    <t xml:space="preserve">http://www.sciencedirect.com/science/article/pii/S0305750X14002307</t>
  </si>
  <si>
    <t xml:space="preserve">distribution</t>
  </si>
  <si>
    <t xml:space="preserve">IITA</t>
  </si>
  <si>
    <t xml:space="preserve">http://ucanr.edu/datastoreFiles/234-1847.pdf</t>
  </si>
  <si>
    <t xml:space="preserve">retail</t>
  </si>
  <si>
    <t xml:space="preserve">Case Study</t>
  </si>
  <si>
    <t xml:space="preserve">   </t>
  </si>
  <si>
    <t xml:space="preserve">01316</t>
  </si>
  <si>
    <t xml:space="preserve">Mangoes</t>
  </si>
  <si>
    <t xml:space="preserve">Vayssieres Korie Coulibaly Temple and Boueyi</t>
  </si>
  <si>
    <t xml:space="preserve">https://www.researchgate.net/publication/46103208_The_mango_tree_in_central_and_northern_Benin_damage_caused_by_fruit_flies_Diptera_Tephritidae_and_computation_of_economic_injury_level</t>
  </si>
  <si>
    <t xml:space="preserve">16153 TOMLINS_Reducing_Postharvest_Losses_2016.pdf; Fassinou Hotegni et al. (2014)</t>
  </si>
  <si>
    <t xml:space="preserve">01323</t>
  </si>
  <si>
    <t xml:space="preserve">Oranges</t>
  </si>
  <si>
    <t xml:space="preserve">01520</t>
  </si>
  <si>
    <t xml:space="preserve">Cassava</t>
  </si>
  <si>
    <t xml:space="preserve">16153 TOMLINS_Reducing_Postharvest_Losses_2016.pdf</t>
  </si>
  <si>
    <t xml:space="preserve">16153 TOMLINS_Reducing_Postharvest_Losses_2016.pdf; (Mutungi and Affognon 2013)</t>
  </si>
  <si>
    <t xml:space="preserve">Cassava, dried</t>
  </si>
  <si>
    <t xml:space="preserve">FAO 1994</t>
  </si>
  <si>
    <t xml:space="preserve">01651</t>
  </si>
  <si>
    <t xml:space="preserve">Pepper, Sweet</t>
  </si>
  <si>
    <t xml:space="preserve">0121</t>
  </si>
  <si>
    <t xml:space="preserve">Leafy Vegetables</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</si>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</sst>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6">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164" fontId="1" fillId="7" borderId="1" xfId="0" applyFont="1" applyNumberFormat="1" applyFill="1" applyBorder="1"/>
    <xf numFmtId="0" fontId="1" fillId="3" borderId="1" xfId="0" applyFont="1" applyFill="1" applyBorder="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4" fontId="1" fillId="11" borderId="0" xfId="0" applyFont="1" applyNumberFormat="1" applyFill="1"/>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6B1-48B9-8062-08946CD43A2F}"/>
            </c:ext>
          </c:extLst>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BB8-48C9-80E7-5C63E45298B2}"/>
            </c:ext>
          </c:extLst>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BAB9-4053-A7F4-5285B02EC06D}"/>
            </c:ext>
          </c:extLst>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BAB9-4053-A7F4-5285B02EC06D}"/>
            </c:ext>
          </c:extLst>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2-BAB9-4053-A7F4-5285B02EC06D}"/>
            </c:ext>
          </c:extLst>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3-BAB9-4053-A7F4-5285B02EC06D}"/>
            </c:ext>
          </c:extLst>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4-BAB9-4053-A7F4-5285B02EC06D}"/>
            </c:ext>
          </c:extLst>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5-BAB9-4053-A7F4-5285B02EC06D}"/>
            </c:ext>
          </c:extLst>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6-BAB9-4053-A7F4-5285B02EC06D}"/>
            </c:ext>
          </c:extLst>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7-BAB9-4053-A7F4-5285B02EC06D}"/>
            </c:ext>
          </c:extLst>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8-BAB9-4053-A7F4-5285B02EC06D}"/>
            </c:ext>
          </c:extLst>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9-BAB9-4053-A7F4-5285B02EC06D}"/>
            </c:ext>
          </c:extLst>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5"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K16" totalsRowCount="0" totalsRowShown="0">
  <tableColumns count="8">
    <tableColumn id="1" name="Production_2014"/>
    <tableColumn id="2" name="Imports_2014"/>
    <tableColumn id="3" name="Production_2015"/>
    <tableColumn id="4" name="Imports_2015"/>
    <tableColumn id="5" name="Production_2016"/>
    <tableColumn id="6" name="Imports_2016"/>
    <tableColumn id="7" name="Production_2017"/>
    <tableColumn id="8" name="Imports_2017"/>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7.xml><?xml version="1.0" encoding="utf-8"?>
<table xmlns="http://schemas.openxmlformats.org/spreadsheetml/2006/main" id="7" name="Table7" displayName="Table7"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2:B5" totalsRowCount="0" totalsRowShown="0">
  <tableColumns count="2">
    <tableColumn id="1" name="Item"/>
    <tableColumn id="2" name="Data"/>
  </tableColumns>
  <tableStyleInfo name="TableStyleLight9" showFirstColumn="0" showLastColumn="0" showRowStripes="1" showColumnStripes="0"/>
</table>
</file>

<file path=xl/tables/table9.xml><?xml version="1.0" encoding="utf-8"?>
<table xmlns="http://schemas.openxmlformats.org/spreadsheetml/2006/main" id="9" name="Table9" displayName="Table9"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2:B5" totalsRowCount="0" totalsRowShown="0">
  <tableColumns count="2">
    <tableColumn id="1" name="Item"/>
    <tableColumn id="2" name="Data"/>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2:B5" totalsRowCount="0" totalsRowShown="0">
  <tableColumns count="2">
    <tableColumn id="1" name="Item"/>
    <tableColumn id="2" name="Data"/>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2:B5" totalsRowCount="0" totalsRowShown="0">
  <tableColumns count="2">
    <tableColumn id="1" name="Item"/>
    <tableColumn id="2" name="Data"/>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2:B5" totalsRowCount="0" totalsRowShown="0">
  <tableColumns count="2">
    <tableColumn id="1" name="Item"/>
    <tableColumn id="2" name="Data"/>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A1:I153" totalsRowCount="0" totalsRowShown="0">
  <autoFilter ref="A1:I153"/>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20.xml><?xml version="1.0" encoding="utf-8"?>
<table xmlns="http://schemas.openxmlformats.org/spreadsheetml/2006/main" id="20" name="Table20" displayName="Table20" ref="I21:N33" totalsRowCount="0" totalsRowShown="0">
  <tableColumns count="6">
    <tableColumn id="1" name="2020"/>
    <tableColumn id="2" name="2021"/>
    <tableColumn id="3" name="2022"/>
    <tableColumn id="4" name="2023"/>
    <tableColumn id="5" name="2024"/>
    <tableColumn id="6"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7" Type="http://schemas.openxmlformats.org/officeDocument/2006/relationships/table" Target="../tables/table17.xml"/><Relationship Id="rId18" Type="http://schemas.openxmlformats.org/officeDocument/2006/relationships/table" Target="../tables/table18.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1" Type="http://schemas.openxmlformats.org/officeDocument/2006/relationships/table" Target="../tables/table11.xml"/><Relationship Id="rId12" Type="http://schemas.openxmlformats.org/officeDocument/2006/relationships/table" Target="../tables/table12.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3" Type="http://schemas.openxmlformats.org/officeDocument/2006/relationships/table" Target="../tables/table13.xml"/><Relationship Id="rId14" Type="http://schemas.openxmlformats.org/officeDocument/2006/relationships/table" Target="../tables/table14.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5" Type="http://schemas.openxmlformats.org/officeDocument/2006/relationships/table" Target="../tables/table15.xml"/><Relationship Id="rId16" Type="http://schemas.openxmlformats.org/officeDocument/2006/relationships/table" Target="../tables/table16.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20" Type="http://schemas.openxmlformats.org/officeDocument/2006/relationships/table" Target="../tables/table20.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9"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1" zoomScaleNormal="100" workbookViewId="0">
      <selection activeCell="M22" sqref="M22"/>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78</v>
      </c>
      <c r="G4" s="29" t="s">
        <v>79</v>
      </c>
      <c r="H4" s="7" t="s">
        <v>80</v>
      </c>
    </row>
    <row r="5" ht="15.75" customHeight="1">
      <c r="A5" s="15" t="s">
        <v>73</v>
      </c>
      <c r="B5" s="16" t="s">
        <v>81</v>
      </c>
      <c r="C5" s="17" t="s">
        <v>82</v>
      </c>
      <c r="D5" s="8" t="s">
        <v>83</v>
      </c>
      <c r="E5" s="28" t="s">
        <v>84</v>
      </c>
      <c r="F5" s="28" t="s">
        <v>85</v>
      </c>
      <c r="G5" s="9" t="s">
        <v>86</v>
      </c>
      <c r="H5" s="7" t="s">
        <v>87</v>
      </c>
    </row>
    <row r="6" ht="15.75" customHeight="1">
      <c r="A6" s="15" t="s">
        <v>88</v>
      </c>
      <c r="B6" s="16" t="s">
        <v>89</v>
      </c>
      <c r="C6" s="17" t="s">
        <v>90</v>
      </c>
      <c r="D6" s="8" t="s">
        <v>89</v>
      </c>
      <c r="E6" s="28" t="s">
        <v>89</v>
      </c>
      <c r="F6" s="28" t="s">
        <v>89</v>
      </c>
      <c r="G6" s="9" t="s">
        <v>89</v>
      </c>
      <c r="H6" s="7" t="s">
        <v>89</v>
      </c>
    </row>
    <row r="7" ht="15.75" customHeight="1">
      <c r="A7" s="15" t="s">
        <v>88</v>
      </c>
      <c r="B7" s="16" t="s">
        <v>89</v>
      </c>
      <c r="C7" s="17" t="s">
        <v>90</v>
      </c>
      <c r="D7" s="8" t="s">
        <v>89</v>
      </c>
      <c r="E7" s="28" t="s">
        <v>89</v>
      </c>
      <c r="F7" s="28" t="s">
        <v>89</v>
      </c>
      <c r="G7" s="9" t="s">
        <v>89</v>
      </c>
      <c r="H7" s="7" t="s">
        <v>89</v>
      </c>
    </row>
    <row r="8" ht="15.75" customHeight="1">
      <c r="A8" s="15" t="s">
        <v>91</v>
      </c>
      <c r="B8" s="16" t="s">
        <v>92</v>
      </c>
      <c r="C8" s="17" t="s">
        <v>93</v>
      </c>
      <c r="D8" s="8" t="s">
        <v>94</v>
      </c>
      <c r="E8" s="28" t="s">
        <v>95</v>
      </c>
      <c r="F8" s="28" t="s">
        <v>96</v>
      </c>
      <c r="G8" s="9" t="s">
        <v>97</v>
      </c>
      <c r="H8" s="7" t="s">
        <v>98</v>
      </c>
    </row>
    <row r="9" ht="15.75" customHeight="1">
      <c r="A9" s="15" t="s">
        <v>91</v>
      </c>
      <c r="B9" s="16" t="s">
        <v>99</v>
      </c>
      <c r="C9" s="17" t="s">
        <v>100</v>
      </c>
      <c r="D9" s="8" t="s">
        <v>101</v>
      </c>
      <c r="E9" s="28" t="s">
        <v>102</v>
      </c>
      <c r="F9" s="28" t="s">
        <v>101</v>
      </c>
      <c r="G9" s="9" t="s">
        <v>103</v>
      </c>
      <c r="H9" s="7" t="s">
        <v>87</v>
      </c>
    </row>
    <row r="10" ht="15.75" customHeight="1">
      <c r="A10" s="15" t="s">
        <v>104</v>
      </c>
      <c r="B10" s="16" t="s">
        <v>105</v>
      </c>
      <c r="C10" s="17" t="s">
        <v>106</v>
      </c>
      <c r="D10" s="8" t="s">
        <v>107</v>
      </c>
      <c r="E10" s="28" t="s">
        <v>108</v>
      </c>
      <c r="F10" s="28" t="s">
        <v>109</v>
      </c>
      <c r="G10" s="9" t="s">
        <v>110</v>
      </c>
      <c r="H10" s="7" t="s">
        <v>111</v>
      </c>
    </row>
    <row r="11" ht="15.75" customHeight="1">
      <c r="A11" s="15" t="s">
        <v>104</v>
      </c>
      <c r="B11" s="16" t="s">
        <v>112</v>
      </c>
      <c r="C11" s="17" t="s">
        <v>113</v>
      </c>
      <c r="D11" s="10" t="s">
        <v>114</v>
      </c>
      <c r="E11" s="28" t="s">
        <v>115</v>
      </c>
      <c r="F11" s="28" t="s">
        <v>116</v>
      </c>
      <c r="G11" s="11" t="s">
        <v>117</v>
      </c>
      <c r="H11" s="7" t="s">
        <v>118</v>
      </c>
    </row>
    <row r="12" ht="15.75" customHeight="1">
      <c r="A12" s="18" t="s">
        <v>119</v>
      </c>
      <c r="B12" s="16" t="s">
        <v>120</v>
      </c>
      <c r="C12" s="17" t="s">
        <v>121</v>
      </c>
      <c r="D12" s="8" t="s">
        <v>122</v>
      </c>
      <c r="E12" s="28" t="s">
        <v>123</v>
      </c>
      <c r="F12" s="28" t="s">
        <v>124</v>
      </c>
      <c r="G12" s="9" t="s">
        <v>125</v>
      </c>
      <c r="H12" s="7" t="s">
        <v>111</v>
      </c>
    </row>
    <row r="13" ht="15.75" customHeight="1">
      <c r="A13" s="19" t="s">
        <v>119</v>
      </c>
      <c r="B13" s="20" t="s">
        <v>126</v>
      </c>
      <c r="C13" s="21" t="s">
        <v>127</v>
      </c>
      <c r="D13" s="10" t="s">
        <v>128</v>
      </c>
      <c r="E13" s="28" t="s">
        <v>102</v>
      </c>
      <c r="F13" s="28" t="s">
        <v>128</v>
      </c>
      <c r="G13" s="11" t="s">
        <v>129</v>
      </c>
      <c r="H13" s="7" t="s">
        <v>130</v>
      </c>
    </row>
    <row r="14" ht="15.75" customHeight="1">
      <c r="A14" s="15" t="s">
        <v>131</v>
      </c>
      <c r="B14" s="16" t="s">
        <v>132</v>
      </c>
      <c r="C14" s="17" t="s">
        <v>133</v>
      </c>
      <c r="D14" s="8" t="s">
        <v>134</v>
      </c>
      <c r="E14" s="28" t="s">
        <v>135</v>
      </c>
      <c r="F14" s="28" t="s">
        <v>136</v>
      </c>
      <c r="G14" s="9" t="s">
        <v>137</v>
      </c>
      <c r="H14" s="7" t="s">
        <v>138</v>
      </c>
    </row>
    <row r="15">
      <c r="A15" s="15" t="s">
        <v>131</v>
      </c>
      <c r="B15" s="16" t="s">
        <v>139</v>
      </c>
      <c r="C15" s="17" t="s">
        <v>140</v>
      </c>
      <c r="D15" s="8" t="s">
        <v>141</v>
      </c>
      <c r="E15" s="28" t="s">
        <v>142</v>
      </c>
      <c r="F15" s="28" t="s">
        <v>143</v>
      </c>
      <c r="G15" s="9" t="s">
        <v>144</v>
      </c>
      <c r="H15" s="7" t="s">
        <v>145</v>
      </c>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146</v>
      </c>
      <c r="E4" s="34" t="s">
        <v>147</v>
      </c>
      <c r="F4" s="34" t="s">
        <v>148</v>
      </c>
      <c r="G4" s="34" t="s">
        <v>149</v>
      </c>
      <c r="H4" s="34" t="s">
        <v>150</v>
      </c>
      <c r="I4" s="34" t="s">
        <v>151</v>
      </c>
      <c r="J4" s="34" t="s">
        <v>152</v>
      </c>
      <c r="K4" s="34" t="s">
        <v>153</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1354344.157004</v>
      </c>
      <c r="E5" s="35" t="n">
        <v>1272.553</v>
      </c>
      <c r="F5" s="35" t="n">
        <v>1286059.657841</v>
      </c>
      <c r="G5" s="35" t="n">
        <v>961.327</v>
      </c>
      <c r="H5" s="35" t="n">
        <v>1376682.546383</v>
      </c>
      <c r="I5" s="35" t="n">
        <v>753.678</v>
      </c>
      <c r="J5" s="35" t="n">
        <v>1454000</v>
      </c>
      <c r="K5" s="35" t="n">
        <v>1306.821</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234144.654524</v>
      </c>
      <c r="E6" s="35" t="n">
        <v>3277.913</v>
      </c>
      <c r="F6" s="35" t="n">
        <v>204309.713401</v>
      </c>
      <c r="G6" s="35" t="n">
        <v>7538.365</v>
      </c>
      <c r="H6" s="35" t="n">
        <v>281427.618952</v>
      </c>
      <c r="I6" s="35" t="n">
        <v>24267.573</v>
      </c>
      <c r="J6" s="35" t="n">
        <v>304007.960621</v>
      </c>
      <c r="K6" s="35" t="n">
        <v>181.15</v>
      </c>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c r="I7" s="35"/>
      <c r="J7" s="35"/>
      <c r="K7" s="35"/>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c r="I8" s="35"/>
      <c r="J8" s="35"/>
      <c r="K8" s="35"/>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400571.989853</v>
      </c>
      <c r="E9" s="35" t="n">
        <v>0.291</v>
      </c>
      <c r="F9" s="35" t="n">
        <v>303892.523455</v>
      </c>
      <c r="G9" s="35" t="n">
        <v>0.985</v>
      </c>
      <c r="H9" s="35" t="n">
        <v>335411.954425</v>
      </c>
      <c r="I9" s="35" t="n">
        <v>12.588</v>
      </c>
      <c r="J9" s="35" t="n">
        <v>321643.776108</v>
      </c>
      <c r="K9" s="35" t="n">
        <v>1173.7</v>
      </c>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315794.93</v>
      </c>
      <c r="E10" s="35"/>
      <c r="F10" s="35" t="n">
        <v>244207.3</v>
      </c>
      <c r="G10" s="35"/>
      <c r="H10" s="35" t="n">
        <v>220523.777868</v>
      </c>
      <c r="I10" s="35"/>
      <c r="J10" s="35" t="n">
        <v>360257.313645</v>
      </c>
      <c r="K10" s="35"/>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110066</v>
      </c>
      <c r="E11" s="35" t="n">
        <v>765.264</v>
      </c>
      <c r="F11" s="35" t="n">
        <v>112950</v>
      </c>
      <c r="G11" s="35" t="n">
        <v>1132.554</v>
      </c>
      <c r="H11" s="35" t="n">
        <v>113816</v>
      </c>
      <c r="I11" s="35" t="n">
        <v>1093.803</v>
      </c>
      <c r="J11" s="35" t="n">
        <v>112302.18309</v>
      </c>
      <c r="K11" s="35" t="n">
        <v>726.201</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37744</v>
      </c>
      <c r="E12" s="35" t="n">
        <v>54.485</v>
      </c>
      <c r="F12" s="35" t="n">
        <v>38760</v>
      </c>
      <c r="G12" s="35" t="n">
        <v>75.36</v>
      </c>
      <c r="H12" s="35" t="n">
        <v>39763</v>
      </c>
      <c r="I12" s="35" t="n">
        <v>32.209</v>
      </c>
      <c r="J12" s="35" t="n">
        <v>40752.509298</v>
      </c>
      <c r="K12" s="35" t="n">
        <v>20</v>
      </c>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144730.892803</v>
      </c>
      <c r="E13" s="35"/>
      <c r="F13" s="35" t="n">
        <v>134323.403017</v>
      </c>
      <c r="G13" s="35" t="n">
        <v>29.3</v>
      </c>
      <c r="H13" s="35" t="n">
        <v>137214.443983</v>
      </c>
      <c r="I13" s="35"/>
      <c r="J13" s="35" t="n">
        <v>140134.8408</v>
      </c>
      <c r="K13" s="35" t="n">
        <v>25</v>
      </c>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3220654.422345</v>
      </c>
      <c r="E14" s="35"/>
      <c r="F14" s="35" t="n">
        <v>2650498.478115</v>
      </c>
      <c r="G14" s="35"/>
      <c r="H14" s="35" t="n">
        <v>3041244.635219</v>
      </c>
      <c r="I14" s="35"/>
      <c r="J14" s="35" t="n">
        <v>3133366.859676</v>
      </c>
      <c r="K14" s="35"/>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201818.37189</v>
      </c>
      <c r="E15" s="35"/>
      <c r="F15" s="35" t="n">
        <v>225230.109037</v>
      </c>
      <c r="G15" s="35" t="n">
        <v>48.915</v>
      </c>
      <c r="H15" s="35" t="n">
        <v>125728</v>
      </c>
      <c r="I15" s="35"/>
      <c r="J15" s="35" t="n">
        <v>151836.431292</v>
      </c>
      <c r="K15" s="35"/>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75952.908145</v>
      </c>
      <c r="E16" s="35" t="n">
        <v>24.89877</v>
      </c>
      <c r="F16" s="35" t="n">
        <v>75721.830662</v>
      </c>
      <c r="G16" s="35" t="n">
        <v>18.26</v>
      </c>
      <c r="H16" s="35" t="n">
        <v>88268.176028</v>
      </c>
      <c r="I16" s="35" t="n">
        <v>89.298</v>
      </c>
      <c r="J16" s="35" t="n">
        <v>85283.366784</v>
      </c>
      <c r="K16" s="35" t="n">
        <v>0.979</v>
      </c>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N3:O3"/>
    <mergeCell ref="D3:E3"/>
    <mergeCell ref="F3:G3"/>
    <mergeCell ref="H3:I3"/>
    <mergeCell ref="J3:K3"/>
    <mergeCell ref="L3:M3"/>
    <mergeCell ref="P3:Q3"/>
    <mergeCell ref="R3:S3"/>
    <mergeCell ref="T3:U3"/>
    <mergeCell ref="V3:W3"/>
    <mergeCell ref="X3:Y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70" zoomScaleNormal="70" workbookViewId="0">
      <selection activeCell="E40" sqref="E4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154</v>
      </c>
      <c r="B2" s="58" t="s">
        <v>155</v>
      </c>
      <c r="C2" s="58"/>
      <c r="D2" s="58"/>
      <c r="E2" s="58"/>
      <c r="F2" s="58"/>
      <c r="G2" s="58"/>
      <c r="H2" s="58"/>
      <c r="I2" s="58"/>
      <c r="J2" s="57"/>
      <c r="K2" s="57"/>
    </row>
    <row r="3" ht="18" customHeight="1">
      <c r="A3" s="59" t="s">
        <v>156</v>
      </c>
      <c r="B3" s="60" t="s">
        <v>157</v>
      </c>
      <c r="C3" s="61"/>
      <c r="D3" s="58"/>
      <c r="E3" s="58"/>
      <c r="F3" s="58"/>
      <c r="G3" s="58"/>
      <c r="H3" s="58"/>
      <c r="I3" s="58"/>
      <c r="J3" s="57"/>
      <c r="K3" s="57"/>
    </row>
    <row r="4" ht="18" customHeight="1">
      <c r="A4" s="62" t="s">
        <v>24</v>
      </c>
      <c r="B4" s="55" t="s">
        <v>174</v>
      </c>
      <c r="C4" s="63"/>
      <c r="D4" s="58"/>
      <c r="E4" s="58"/>
      <c r="F4" s="58"/>
      <c r="G4" s="58"/>
      <c r="H4" s="58"/>
      <c r="I4" s="58"/>
      <c r="J4" s="57"/>
      <c r="K4" s="57"/>
    </row>
    <row r="5" ht="15.75" customHeight="1">
      <c r="A5" s="64" t="s">
        <v>159</v>
      </c>
      <c r="B5" s="65" t="s">
        <v>160</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175</v>
      </c>
      <c r="E11" s="34" t="s">
        <v>176</v>
      </c>
      <c r="F11" s="34" t="s">
        <v>177</v>
      </c>
      <c r="G11" s="34" t="s">
        <v>178</v>
      </c>
      <c r="H11" s="34" t="s">
        <v>179</v>
      </c>
      <c r="I11" s="34" t="s">
        <v>180</v>
      </c>
      <c r="L11" s="48" t="s">
        <v>46</v>
      </c>
    </row>
    <row r="12">
      <c r="A12" s="37" t="n">
        <f>Cereal_1</f>
        <v>0</v>
      </c>
      <c r="B12" s="36" t="n">
        <f>Cereal_1</f>
        <v>0</v>
      </c>
      <c r="C12" s="81" t="n">
        <f>Cereal_1</f>
        <v>0</v>
      </c>
      <c r="D12" s="87" t="s">
        <v>181</v>
      </c>
      <c r="E12" s="87" t="s">
        <v>182</v>
      </c>
      <c r="F12" s="87" t="s">
        <v>183</v>
      </c>
      <c r="G12" s="87" t="s">
        <v>184</v>
      </c>
      <c r="H12" s="87" t="s">
        <v>183</v>
      </c>
      <c r="I12" s="87" t="s">
        <v>183</v>
      </c>
      <c r="L12" s="49" t="n">
        <v>0</v>
      </c>
    </row>
    <row r="13">
      <c r="A13" s="37" t="n">
        <f>Cereal_2</f>
        <v>0</v>
      </c>
      <c r="B13" s="36" t="n">
        <f>Cereal_2</f>
        <v>0</v>
      </c>
      <c r="C13" s="81" t="n">
        <f>Cereal_2</f>
        <v>0</v>
      </c>
      <c r="D13" s="87" t="s">
        <v>185</v>
      </c>
      <c r="E13" s="87" t="s">
        <v>186</v>
      </c>
      <c r="F13" s="87" t="s">
        <v>183</v>
      </c>
      <c r="G13" s="87" t="s">
        <v>187</v>
      </c>
      <c r="H13" s="87" t="s">
        <v>183</v>
      </c>
      <c r="I13" s="87" t="s">
        <v>183</v>
      </c>
      <c r="L13" s="49" t="n">
        <v>0</v>
      </c>
    </row>
    <row r="14">
      <c r="A14" s="37" t="n">
        <f>Fruits_Vegetables_1</f>
        <v>0</v>
      </c>
      <c r="B14" s="36" t="n">
        <f>Fruits_Vegetables_1</f>
        <v>0</v>
      </c>
      <c r="C14" s="81" t="n">
        <f>Fruits_Vegetables_1</f>
        <v>0</v>
      </c>
      <c r="D14" s="87" t="s">
        <v>183</v>
      </c>
      <c r="E14" s="87" t="s">
        <v>183</v>
      </c>
      <c r="F14" s="87" t="s">
        <v>183</v>
      </c>
      <c r="G14" s="87" t="s">
        <v>183</v>
      </c>
      <c r="H14" s="87" t="s">
        <v>183</v>
      </c>
      <c r="I14" s="87" t="s">
        <v>183</v>
      </c>
      <c r="L14" s="49" t="n">
        <v>0</v>
      </c>
    </row>
    <row r="15">
      <c r="A15" s="37" t="n">
        <f>Fruits_Vegetables_2</f>
        <v>0</v>
      </c>
      <c r="B15" s="36" t="n">
        <f>Fruits_Vegetables_2</f>
        <v>0</v>
      </c>
      <c r="C15" s="81" t="n">
        <f>Fruits_Vegetables_2</f>
        <v>0</v>
      </c>
      <c r="D15" s="87" t="s">
        <v>183</v>
      </c>
      <c r="E15" s="87" t="s">
        <v>183</v>
      </c>
      <c r="F15" s="87" t="s">
        <v>183</v>
      </c>
      <c r="G15" s="87" t="s">
        <v>183</v>
      </c>
      <c r="H15" s="87" t="s">
        <v>183</v>
      </c>
      <c r="I15" s="87" t="s">
        <v>183</v>
      </c>
      <c r="L15" s="49" t="n">
        <v>0</v>
      </c>
    </row>
    <row r="16">
      <c r="A16" s="37" t="n">
        <f>Roots_Tubers_Oil_1</f>
        <v>0</v>
      </c>
      <c r="B16" s="36" t="n">
        <f>Roots_Tubers_Oil_1</f>
        <v>0</v>
      </c>
      <c r="C16" s="81" t="n">
        <f>Roots_Tubers_Oil_1</f>
        <v>0</v>
      </c>
      <c r="D16" s="87" t="s">
        <v>183</v>
      </c>
      <c r="E16" s="87" t="s">
        <v>188</v>
      </c>
      <c r="F16" s="87" t="s">
        <v>183</v>
      </c>
      <c r="G16" s="87" t="s">
        <v>183</v>
      </c>
      <c r="H16" s="87" t="s">
        <v>183</v>
      </c>
      <c r="I16" s="87" t="s">
        <v>183</v>
      </c>
      <c r="L16" s="49" t="n">
        <v>0</v>
      </c>
    </row>
    <row r="17">
      <c r="A17" s="37" t="n">
        <f>Roots_Tubers_Oil_2</f>
        <v>0</v>
      </c>
      <c r="B17" s="36" t="n">
        <f>Roots_Tubers_Oil_2</f>
        <v>0</v>
      </c>
      <c r="C17" s="81" t="n">
        <f>Roots_Tubers_Oil_2</f>
        <v>0</v>
      </c>
      <c r="D17" s="87" t="s">
        <v>183</v>
      </c>
      <c r="E17" s="87" t="s">
        <v>183</v>
      </c>
      <c r="F17" s="87" t="s">
        <v>183</v>
      </c>
      <c r="G17" s="87" t="s">
        <v>183</v>
      </c>
      <c r="H17" s="87" t="s">
        <v>183</v>
      </c>
      <c r="I17" s="87" t="s">
        <v>183</v>
      </c>
      <c r="L17" s="49" t="n">
        <v>0</v>
      </c>
      <c r="X17" s="22"/>
      <c r="Y17" s="22"/>
      <c r="Z17" s="22"/>
      <c r="AA17" s="22"/>
    </row>
    <row r="18">
      <c r="A18" s="37" t="n">
        <f>Animals_Products_1</f>
        <v>0</v>
      </c>
      <c r="B18" s="36" t="n">
        <f>Animals_Products_1</f>
        <v>0</v>
      </c>
      <c r="C18" s="81" t="n">
        <f>Animals_Products_1</f>
        <v>0</v>
      </c>
      <c r="D18" s="87" t="s">
        <v>183</v>
      </c>
      <c r="E18" s="87" t="s">
        <v>183</v>
      </c>
      <c r="F18" s="87" t="s">
        <v>183</v>
      </c>
      <c r="G18" s="87" t="s">
        <v>183</v>
      </c>
      <c r="H18" s="87" t="s">
        <v>183</v>
      </c>
      <c r="I18" s="87" t="s">
        <v>183</v>
      </c>
      <c r="L18" s="49" t="n">
        <v>0</v>
      </c>
    </row>
    <row r="19">
      <c r="A19" s="37" t="n">
        <f>Animals_Products_2</f>
        <v>0</v>
      </c>
      <c r="B19" s="36" t="n">
        <f>Animals_Products_2</f>
        <v>0</v>
      </c>
      <c r="C19" s="81" t="n">
        <f>Animals_Products_2</f>
        <v>0</v>
      </c>
      <c r="D19" s="87" t="s">
        <v>183</v>
      </c>
      <c r="E19" s="87" t="s">
        <v>183</v>
      </c>
      <c r="F19" s="87" t="s">
        <v>183</v>
      </c>
      <c r="G19" s="87" t="s">
        <v>183</v>
      </c>
      <c r="H19" s="87" t="s">
        <v>183</v>
      </c>
      <c r="I19" s="87" t="s">
        <v>183</v>
      </c>
      <c r="L19" s="49" t="n">
        <v>0</v>
      </c>
    </row>
    <row r="20">
      <c r="A20" s="37" t="n">
        <f>Fish_1</f>
        <v>0</v>
      </c>
      <c r="B20" s="36" t="n">
        <f>Fish_1</f>
        <v>0</v>
      </c>
      <c r="C20" s="81" t="n">
        <f>Fish_1</f>
        <v>0</v>
      </c>
      <c r="D20" s="87" t="s">
        <v>183</v>
      </c>
      <c r="E20" s="87" t="s">
        <v>183</v>
      </c>
      <c r="F20" s="87" t="s">
        <v>183</v>
      </c>
      <c r="G20" s="87" t="s">
        <v>183</v>
      </c>
      <c r="H20" s="87" t="s">
        <v>183</v>
      </c>
      <c r="I20" s="87" t="s">
        <v>183</v>
      </c>
      <c r="L20" s="49" t="n">
        <v>0</v>
      </c>
    </row>
    <row r="21">
      <c r="A21" s="37" t="n">
        <f>Fish_2</f>
        <v>0</v>
      </c>
      <c r="B21" s="36" t="n">
        <f>Fish_2</f>
        <v>0</v>
      </c>
      <c r="C21" s="81" t="n">
        <f>Fish_2</f>
        <v>0</v>
      </c>
      <c r="D21" s="87" t="s">
        <v>183</v>
      </c>
      <c r="E21" s="87" t="s">
        <v>183</v>
      </c>
      <c r="F21" s="87" t="s">
        <v>183</v>
      </c>
      <c r="G21" s="87" t="s">
        <v>189</v>
      </c>
      <c r="H21" s="87" t="s">
        <v>183</v>
      </c>
      <c r="I21" s="87" t="s">
        <v>183</v>
      </c>
      <c r="L21" s="49" t="n">
        <v>0</v>
      </c>
    </row>
    <row r="22">
      <c r="A22" s="37" t="n">
        <f>Other_1</f>
        <v>0</v>
      </c>
      <c r="B22" s="36" t="n">
        <f>Other_1</f>
        <v>0</v>
      </c>
      <c r="C22" s="81" t="n">
        <f>Other_1</f>
        <v>0</v>
      </c>
      <c r="D22" s="87" t="s">
        <v>183</v>
      </c>
      <c r="E22" s="87" t="s">
        <v>183</v>
      </c>
      <c r="F22" s="87" t="s">
        <v>183</v>
      </c>
      <c r="G22" s="87" t="s">
        <v>183</v>
      </c>
      <c r="H22" s="87" t="s">
        <v>183</v>
      </c>
      <c r="I22" s="87" t="s">
        <v>183</v>
      </c>
      <c r="L22" s="49" t="n">
        <v>0</v>
      </c>
    </row>
    <row r="23" ht="15.75" customHeight="1">
      <c r="A23" s="38" t="n">
        <f>Other_2</f>
        <v>0</v>
      </c>
      <c r="B23" s="39" t="n">
        <f>Other_2</f>
        <v>0</v>
      </c>
      <c r="C23" s="82" t="n">
        <f>Other_2</f>
        <v>0</v>
      </c>
      <c r="D23" s="87" t="s">
        <v>183</v>
      </c>
      <c r="E23" s="87" t="s">
        <v>183</v>
      </c>
      <c r="F23" s="87" t="s">
        <v>183</v>
      </c>
      <c r="G23" s="87" t="s">
        <v>183</v>
      </c>
      <c r="H23" s="87" t="s">
        <v>183</v>
      </c>
      <c r="I23" s="87" t="s">
        <v>183</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7"/>
    <tablePart r:id="rId18"/>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D31" sqref="D31:I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154</v>
      </c>
      <c r="B2" s="58" t="s">
        <v>155</v>
      </c>
      <c r="C2" s="58"/>
      <c r="D2" s="58"/>
      <c r="E2" s="58"/>
      <c r="F2" s="58"/>
      <c r="G2" s="58"/>
      <c r="H2" s="58"/>
      <c r="I2" s="58"/>
      <c r="J2" s="57"/>
      <c r="K2" s="57"/>
    </row>
    <row r="3" ht="18" customHeight="1">
      <c r="A3" s="59" t="s">
        <v>156</v>
      </c>
      <c r="B3" s="60" t="s">
        <v>157</v>
      </c>
      <c r="C3" s="61"/>
      <c r="D3" s="58"/>
      <c r="E3" s="58"/>
      <c r="F3" s="58"/>
      <c r="G3" s="58"/>
      <c r="H3" s="58"/>
      <c r="I3" s="58"/>
      <c r="J3" s="57"/>
      <c r="K3" s="57"/>
    </row>
    <row r="4" ht="18" customHeight="1">
      <c r="A4" s="62" t="s">
        <v>24</v>
      </c>
      <c r="B4" s="55" t="s">
        <v>158</v>
      </c>
      <c r="C4" s="63"/>
      <c r="D4" s="58"/>
      <c r="E4" s="58"/>
      <c r="F4" s="58"/>
      <c r="G4" s="58"/>
      <c r="H4" s="58"/>
      <c r="I4" s="58"/>
      <c r="J4" s="57"/>
      <c r="K4" s="57"/>
    </row>
    <row r="5" ht="15.75" customHeight="1">
      <c r="A5" s="64" t="s">
        <v>159</v>
      </c>
      <c r="B5" s="65" t="s">
        <v>160</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161</v>
      </c>
      <c r="E11" s="34" t="s">
        <v>162</v>
      </c>
      <c r="F11" s="34" t="s">
        <v>16</v>
      </c>
      <c r="G11" s="34" t="s">
        <v>163</v>
      </c>
      <c r="H11" s="34" t="s">
        <v>164</v>
      </c>
      <c r="I11" s="34" t="s">
        <v>165</v>
      </c>
      <c r="L11" s="48" t="s">
        <v>166</v>
      </c>
      <c r="M11" t="s">
        <v>167</v>
      </c>
    </row>
    <row r="12">
      <c r="A12" s="37" t="n">
        <f>Cereal_1</f>
        <v>0</v>
      </c>
      <c r="B12" s="36" t="n">
        <f>Cereal_1</f>
        <v>0</v>
      </c>
      <c r="C12" s="81" t="n">
        <f>Cereal_1</f>
        <v>0</v>
      </c>
      <c r="D12" s="87" t="n">
        <v>0</v>
      </c>
      <c r="E12" s="87" t="n">
        <v>0</v>
      </c>
      <c r="F12" s="87" t="n">
        <v>0</v>
      </c>
      <c r="G12" s="87" t="n">
        <v>0</v>
      </c>
      <c r="H12" s="87" t="n">
        <v>0</v>
      </c>
      <c r="I12" s="87" t="n">
        <v>0</v>
      </c>
      <c r="L12" s="49" t="n">
        <v>0.185</v>
      </c>
      <c r="M12" t="s">
        <v>168</v>
      </c>
    </row>
    <row r="13">
      <c r="A13" s="37" t="n">
        <f>Cereal_2</f>
        <v>0</v>
      </c>
      <c r="B13" s="36" t="n">
        <f>Cereal_2</f>
        <v>0</v>
      </c>
      <c r="C13" s="81" t="n">
        <f>Cereal_2</f>
        <v>0</v>
      </c>
      <c r="D13" s="87" t="n">
        <v>0</v>
      </c>
      <c r="E13" s="87" t="n">
        <v>0</v>
      </c>
      <c r="F13" s="87" t="n">
        <v>0</v>
      </c>
      <c r="G13" s="87" t="n">
        <v>0</v>
      </c>
      <c r="H13" s="87" t="n">
        <v>0</v>
      </c>
      <c r="I13" s="87" t="n">
        <v>0</v>
      </c>
      <c r="L13" s="49" t="n">
        <v>0.12</v>
      </c>
      <c r="M13" t="s">
        <v>169</v>
      </c>
    </row>
    <row r="14">
      <c r="A14" s="37" t="n">
        <f>Fruits_Vegetables_1</f>
        <v>0</v>
      </c>
      <c r="B14" s="36" t="n">
        <f>Fruits_Vegetables_1</f>
        <v>0</v>
      </c>
      <c r="C14" s="81" t="n">
        <f>Fruits_Vegetables_1</f>
        <v>0</v>
      </c>
      <c r="D14" s="87" t="n">
        <v>0</v>
      </c>
      <c r="E14" s="87" t="n">
        <v>0</v>
      </c>
      <c r="F14" s="87" t="n">
        <v>0</v>
      </c>
      <c r="G14" s="87" t="n">
        <v>0</v>
      </c>
      <c r="H14" s="87" t="n">
        <v>0</v>
      </c>
      <c r="I14" s="87" t="n">
        <v>0</v>
      </c>
      <c r="L14" s="49"/>
      <c r="M14"/>
    </row>
    <row r="15">
      <c r="A15" s="37" t="n">
        <f>Fruits_Vegetables_2</f>
        <v>0</v>
      </c>
      <c r="B15" s="36" t="n">
        <f>Fruits_Vegetables_2</f>
        <v>0</v>
      </c>
      <c r="C15" s="81" t="n">
        <f>Fruits_Vegetables_2</f>
        <v>0</v>
      </c>
      <c r="D15" s="87" t="n">
        <v>0</v>
      </c>
      <c r="E15" s="87" t="n">
        <v>0</v>
      </c>
      <c r="F15" s="87" t="n">
        <v>0</v>
      </c>
      <c r="G15" s="87" t="n">
        <v>0</v>
      </c>
      <c r="H15" s="87" t="n">
        <v>0</v>
      </c>
      <c r="I15" s="87" t="n">
        <v>0</v>
      </c>
      <c r="L15" s="49"/>
      <c r="M15"/>
    </row>
    <row r="16">
      <c r="A16" s="37" t="n">
        <f>Roots_Tubers_Oil_1</f>
        <v>0</v>
      </c>
      <c r="B16" s="36" t="n">
        <f>Roots_Tubers_Oil_1</f>
        <v>0</v>
      </c>
      <c r="C16" s="81" t="n">
        <f>Roots_Tubers_Oil_1</f>
        <v>0</v>
      </c>
      <c r="D16" s="87" t="n">
        <v>0</v>
      </c>
      <c r="E16" s="87" t="n">
        <v>0</v>
      </c>
      <c r="F16" s="87" t="n">
        <v>0</v>
      </c>
      <c r="G16" s="87" t="n">
        <v>0</v>
      </c>
      <c r="H16" s="87" t="n">
        <v>0</v>
      </c>
      <c r="I16" s="87" t="n">
        <v>0</v>
      </c>
      <c r="L16" s="49" t="n">
        <v>0.11</v>
      </c>
      <c r="M16" t="s">
        <v>168</v>
      </c>
    </row>
    <row r="17">
      <c r="A17" s="37" t="n">
        <f>Roots_Tubers_Oil_2</f>
        <v>0</v>
      </c>
      <c r="B17" s="36" t="n">
        <f>Roots_Tubers_Oil_2</f>
        <v>0</v>
      </c>
      <c r="C17" s="81" t="n">
        <f>Roots_Tubers_Oil_2</f>
        <v>0</v>
      </c>
      <c r="D17" s="87" t="n">
        <v>0</v>
      </c>
      <c r="E17" s="87" t="n">
        <v>0</v>
      </c>
      <c r="F17" s="87" t="n">
        <v>0</v>
      </c>
      <c r="G17" s="87" t="n">
        <v>0</v>
      </c>
      <c r="H17" s="87" t="n">
        <v>0</v>
      </c>
      <c r="I17" s="87" t="n">
        <v>0</v>
      </c>
      <c r="L17" s="49" t="n">
        <v>0.11</v>
      </c>
      <c r="M17" t="s">
        <v>168</v>
      </c>
      <c r="X17" s="22"/>
      <c r="Y17" s="22"/>
      <c r="Z17" s="22"/>
      <c r="AA17" s="22"/>
    </row>
    <row r="18">
      <c r="A18" s="37" t="n">
        <f>Animals_Products_1</f>
        <v>0</v>
      </c>
      <c r="B18" s="36" t="n">
        <f>Animals_Products_1</f>
        <v>0</v>
      </c>
      <c r="C18" s="81" t="n">
        <f>Animals_Products_1</f>
        <v>0</v>
      </c>
      <c r="D18" s="87" t="n">
        <v>0</v>
      </c>
      <c r="E18" s="87" t="n">
        <v>0</v>
      </c>
      <c r="F18" s="87" t="n">
        <v>0</v>
      </c>
      <c r="G18" s="87" t="n">
        <v>0</v>
      </c>
      <c r="H18" s="87" t="n">
        <v>0</v>
      </c>
      <c r="I18" s="87" t="n">
        <v>0</v>
      </c>
      <c r="L18" s="49" t="n">
        <v>0.053</v>
      </c>
      <c r="M18" t="s">
        <v>168</v>
      </c>
    </row>
    <row r="19">
      <c r="A19" s="37" t="n">
        <f>Animals_Products_2</f>
        <v>0</v>
      </c>
      <c r="B19" s="36" t="n">
        <f>Animals_Products_2</f>
        <v>0</v>
      </c>
      <c r="C19" s="81" t="n">
        <f>Animals_Products_2</f>
        <v>0</v>
      </c>
      <c r="D19" s="87" t="n">
        <v>0</v>
      </c>
      <c r="E19" s="87" t="n">
        <v>0</v>
      </c>
      <c r="F19" s="87" t="n">
        <v>0</v>
      </c>
      <c r="G19" s="87" t="n">
        <v>0</v>
      </c>
      <c r="H19" s="87" t="n">
        <v>0</v>
      </c>
      <c r="I19" s="87" t="n">
        <v>0</v>
      </c>
      <c r="L19" s="49" t="n">
        <v>0.053</v>
      </c>
      <c r="M19" t="s">
        <v>168</v>
      </c>
    </row>
    <row r="20">
      <c r="A20" s="37" t="n">
        <f>Fish_1</f>
        <v>0</v>
      </c>
      <c r="B20" s="36" t="n">
        <f>Fish_1</f>
        <v>0</v>
      </c>
      <c r="C20" s="81" t="n">
        <f>Fish_1</f>
        <v>0</v>
      </c>
      <c r="D20" s="87" t="n">
        <v>0</v>
      </c>
      <c r="E20" s="87" t="n">
        <v>0</v>
      </c>
      <c r="F20" s="87" t="n">
        <v>0</v>
      </c>
      <c r="G20" s="87" t="n">
        <v>0</v>
      </c>
      <c r="H20" s="87" t="n">
        <v>0</v>
      </c>
      <c r="I20" s="87" t="n">
        <v>0</v>
      </c>
      <c r="L20" s="49" t="n">
        <v>0.052</v>
      </c>
      <c r="M20" t="s">
        <v>168</v>
      </c>
    </row>
    <row r="21">
      <c r="A21" s="37" t="n">
        <f>Fish_2</f>
        <v>0</v>
      </c>
      <c r="B21" s="36" t="n">
        <f>Fish_2</f>
        <v>0</v>
      </c>
      <c r="C21" s="81" t="n">
        <f>Fish_2</f>
        <v>0</v>
      </c>
      <c r="D21" s="87" t="n">
        <v>0</v>
      </c>
      <c r="E21" s="87" t="n">
        <v>0</v>
      </c>
      <c r="F21" s="87" t="n">
        <v>0</v>
      </c>
      <c r="G21" s="87" t="n">
        <v>0</v>
      </c>
      <c r="H21" s="87" t="n">
        <v>0</v>
      </c>
      <c r="I21" s="87" t="n">
        <v>0</v>
      </c>
      <c r="L21" s="49" t="n">
        <v>0.083</v>
      </c>
      <c r="M21" t="s">
        <v>168</v>
      </c>
    </row>
    <row r="22">
      <c r="A22" s="37" t="n">
        <f>Other_1</f>
        <v>0</v>
      </c>
      <c r="B22" s="36" t="n">
        <f>Other_1</f>
        <v>0</v>
      </c>
      <c r="C22" s="81" t="n">
        <f>Other_1</f>
        <v>0</v>
      </c>
      <c r="D22" s="87"/>
      <c r="E22" s="87"/>
      <c r="F22" s="87"/>
      <c r="G22" s="87"/>
      <c r="H22" s="87"/>
      <c r="I22" s="87"/>
      <c r="L22" s="49" t="n">
        <v>0.05</v>
      </c>
      <c r="M22" t="s">
        <v>168</v>
      </c>
    </row>
    <row r="23" ht="15.75" customHeight="1">
      <c r="A23" s="38" t="n">
        <f>Other_2</f>
        <v>0</v>
      </c>
      <c r="B23" s="39" t="n">
        <f>Other_2</f>
        <v>0</v>
      </c>
      <c r="C23" s="82" t="n">
        <f>Other_2</f>
        <v>0</v>
      </c>
      <c r="D23" s="87"/>
      <c r="E23" s="87"/>
      <c r="F23" s="87"/>
      <c r="G23" s="87"/>
      <c r="H23" s="87"/>
      <c r="I23" s="87"/>
      <c r="L23" s="49" t="n">
        <v>0.05</v>
      </c>
      <c r="M23" t="s">
        <v>168</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3">
    <tablePart r:id="rId5"/>
    <tablePart r:id="rId6"/>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154</v>
      </c>
      <c r="B2" s="58" t="s">
        <v>155</v>
      </c>
      <c r="C2" s="58"/>
      <c r="D2" s="58"/>
      <c r="E2" s="58"/>
      <c r="F2" s="58"/>
      <c r="G2" s="58"/>
      <c r="H2" s="58"/>
      <c r="I2" s="58"/>
      <c r="J2" s="57"/>
      <c r="K2" s="57"/>
    </row>
    <row r="3" ht="18" customHeight="1">
      <c r="A3" s="59" t="s">
        <v>156</v>
      </c>
      <c r="B3" s="60" t="s">
        <v>157</v>
      </c>
      <c r="C3" s="61"/>
      <c r="D3" s="58"/>
      <c r="E3" s="58"/>
      <c r="F3" s="58"/>
      <c r="G3" s="58"/>
      <c r="H3" s="58"/>
      <c r="I3" s="58"/>
      <c r="J3" s="57"/>
      <c r="K3" s="57"/>
    </row>
    <row r="4" ht="18" customHeight="1">
      <c r="A4" s="62" t="s">
        <v>24</v>
      </c>
      <c r="B4" s="55" t="s">
        <v>170</v>
      </c>
      <c r="C4" s="63"/>
      <c r="D4" s="58"/>
      <c r="E4" s="58"/>
      <c r="F4" s="58"/>
      <c r="G4" s="58"/>
      <c r="H4" s="58"/>
      <c r="I4" s="58"/>
      <c r="J4" s="57"/>
      <c r="K4" s="57"/>
    </row>
    <row r="5" ht="15.75" customHeight="1">
      <c r="A5" s="64" t="s">
        <v>159</v>
      </c>
      <c r="B5" s="65" t="s">
        <v>160</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161</v>
      </c>
      <c r="E11" s="34" t="s">
        <v>162</v>
      </c>
      <c r="F11" s="34" t="s">
        <v>16</v>
      </c>
      <c r="G11" s="34" t="s">
        <v>163</v>
      </c>
      <c r="H11" s="34" t="s">
        <v>164</v>
      </c>
      <c r="I11" s="34" t="s">
        <v>165</v>
      </c>
      <c r="L11" s="48" t="s">
        <v>166</v>
      </c>
      <c r="M11" t="s">
        <v>167</v>
      </c>
    </row>
    <row r="12">
      <c r="A12" s="37" t="n">
        <f>Cereal_1</f>
        <v>0</v>
      </c>
      <c r="B12" s="36" t="n">
        <f>Cereal_1</f>
        <v>0</v>
      </c>
      <c r="C12" s="81" t="n">
        <f>Cereal_1</f>
        <v>0</v>
      </c>
      <c r="D12" s="87" t="n">
        <v>0</v>
      </c>
      <c r="E12" s="87" t="n">
        <v>0</v>
      </c>
      <c r="F12" s="87" t="n">
        <v>0</v>
      </c>
      <c r="G12" s="87" t="n">
        <v>0</v>
      </c>
      <c r="H12" s="87" t="n">
        <v>0</v>
      </c>
      <c r="I12" s="87" t="n">
        <v>0</v>
      </c>
      <c r="L12" s="49" t="n">
        <v>0.185</v>
      </c>
      <c r="M12" t="s">
        <v>168</v>
      </c>
    </row>
    <row r="13">
      <c r="A13" s="37" t="n">
        <f>Cereal_2</f>
        <v>0</v>
      </c>
      <c r="B13" s="36" t="n">
        <f>Cereal_2</f>
        <v>0</v>
      </c>
      <c r="C13" s="81" t="n">
        <f>Cereal_2</f>
        <v>0</v>
      </c>
      <c r="D13" s="87" t="n">
        <v>0</v>
      </c>
      <c r="E13" s="87" t="n">
        <v>0</v>
      </c>
      <c r="F13" s="87" t="n">
        <v>0</v>
      </c>
      <c r="G13" s="87" t="n">
        <v>0</v>
      </c>
      <c r="H13" s="87" t="n">
        <v>0</v>
      </c>
      <c r="I13" s="87" t="n">
        <v>0</v>
      </c>
      <c r="L13" s="49" t="n">
        <v>0.12</v>
      </c>
      <c r="M13" t="s">
        <v>169</v>
      </c>
    </row>
    <row r="14">
      <c r="A14" s="37" t="n">
        <f>Fruits_Vegetables_1</f>
        <v>0</v>
      </c>
      <c r="B14" s="36" t="n">
        <f>Fruits_Vegetables_1</f>
        <v>0</v>
      </c>
      <c r="C14" s="81" t="n">
        <f>Fruits_Vegetables_1</f>
        <v>0</v>
      </c>
      <c r="D14" s="87" t="n">
        <v>0</v>
      </c>
      <c r="E14" s="87" t="n">
        <v>0</v>
      </c>
      <c r="F14" s="87" t="n">
        <v>0</v>
      </c>
      <c r="G14" s="87" t="n">
        <v>0</v>
      </c>
      <c r="H14" s="87" t="n">
        <v>0</v>
      </c>
      <c r="I14" s="87" t="n">
        <v>0</v>
      </c>
      <c r="L14" s="49"/>
      <c r="M14"/>
    </row>
    <row r="15">
      <c r="A15" s="37" t="n">
        <f>Fruits_Vegetables_2</f>
        <v>0</v>
      </c>
      <c r="B15" s="36" t="n">
        <f>Fruits_Vegetables_2</f>
        <v>0</v>
      </c>
      <c r="C15" s="81" t="n">
        <f>Fruits_Vegetables_2</f>
        <v>0</v>
      </c>
      <c r="D15" s="87" t="n">
        <v>0</v>
      </c>
      <c r="E15" s="87" t="n">
        <v>0</v>
      </c>
      <c r="F15" s="87" t="n">
        <v>0</v>
      </c>
      <c r="G15" s="87" t="n">
        <v>0</v>
      </c>
      <c r="H15" s="87" t="n">
        <v>0</v>
      </c>
      <c r="I15" s="87" t="n">
        <v>0</v>
      </c>
      <c r="L15" s="49"/>
      <c r="M15"/>
    </row>
    <row r="16">
      <c r="A16" s="37" t="n">
        <f>Roots_Tubers_Oil_1</f>
        <v>0</v>
      </c>
      <c r="B16" s="36" t="n">
        <f>Roots_Tubers_Oil_1</f>
        <v>0</v>
      </c>
      <c r="C16" s="81" t="n">
        <f>Roots_Tubers_Oil_1</f>
        <v>0</v>
      </c>
      <c r="D16" s="87" t="n">
        <v>0</v>
      </c>
      <c r="E16" s="87" t="n">
        <v>0</v>
      </c>
      <c r="F16" s="87" t="n">
        <v>0</v>
      </c>
      <c r="G16" s="87" t="n">
        <v>0</v>
      </c>
      <c r="H16" s="87" t="n">
        <v>0</v>
      </c>
      <c r="I16" s="87" t="n">
        <v>0</v>
      </c>
      <c r="L16" s="49" t="n">
        <v>0.11</v>
      </c>
      <c r="M16" t="s">
        <v>168</v>
      </c>
    </row>
    <row r="17">
      <c r="A17" s="37" t="n">
        <f>Roots_Tubers_Oil_2</f>
        <v>0</v>
      </c>
      <c r="B17" s="36" t="n">
        <f>Roots_Tubers_Oil_2</f>
        <v>0</v>
      </c>
      <c r="C17" s="81" t="n">
        <f>Roots_Tubers_Oil_2</f>
        <v>0</v>
      </c>
      <c r="D17" s="87" t="n">
        <v>0</v>
      </c>
      <c r="E17" s="87" t="n">
        <v>0</v>
      </c>
      <c r="F17" s="87" t="n">
        <v>0</v>
      </c>
      <c r="G17" s="87" t="n">
        <v>0</v>
      </c>
      <c r="H17" s="87" t="n">
        <v>0</v>
      </c>
      <c r="I17" s="87" t="n">
        <v>0</v>
      </c>
      <c r="L17" s="49" t="n">
        <v>0.11</v>
      </c>
      <c r="M17" t="s">
        <v>168</v>
      </c>
      <c r="X17" s="22"/>
      <c r="Y17" s="22"/>
      <c r="Z17" s="22"/>
      <c r="AA17" s="22"/>
    </row>
    <row r="18">
      <c r="A18" s="37" t="n">
        <f>Animals_Products_1</f>
        <v>0</v>
      </c>
      <c r="B18" s="36" t="n">
        <f>Animals_Products_1</f>
        <v>0</v>
      </c>
      <c r="C18" s="81" t="n">
        <f>Animals_Products_1</f>
        <v>0</v>
      </c>
      <c r="D18" s="87" t="n">
        <v>0</v>
      </c>
      <c r="E18" s="87" t="n">
        <v>0</v>
      </c>
      <c r="F18" s="87" t="n">
        <v>0</v>
      </c>
      <c r="G18" s="87" t="n">
        <v>0</v>
      </c>
      <c r="H18" s="87" t="n">
        <v>0</v>
      </c>
      <c r="I18" s="87" t="n">
        <v>0</v>
      </c>
      <c r="L18" s="49" t="n">
        <v>0.053</v>
      </c>
      <c r="M18" t="s">
        <v>168</v>
      </c>
    </row>
    <row r="19">
      <c r="A19" s="37" t="n">
        <f>Animals_Products_2</f>
        <v>0</v>
      </c>
      <c r="B19" s="36" t="n">
        <f>Animals_Products_2</f>
        <v>0</v>
      </c>
      <c r="C19" s="81" t="n">
        <f>Animals_Products_2</f>
        <v>0</v>
      </c>
      <c r="D19" s="87" t="n">
        <v>0</v>
      </c>
      <c r="E19" s="87" t="n">
        <v>0</v>
      </c>
      <c r="F19" s="87" t="n">
        <v>0</v>
      </c>
      <c r="G19" s="87" t="n">
        <v>0</v>
      </c>
      <c r="H19" s="87" t="n">
        <v>0</v>
      </c>
      <c r="I19" s="87" t="n">
        <v>0</v>
      </c>
      <c r="L19" s="49" t="n">
        <v>0.053</v>
      </c>
      <c r="M19" t="s">
        <v>168</v>
      </c>
    </row>
    <row r="20">
      <c r="A20" s="37" t="n">
        <f>Fish_1</f>
        <v>0</v>
      </c>
      <c r="B20" s="36" t="n">
        <f>Fish_1</f>
        <v>0</v>
      </c>
      <c r="C20" s="81" t="n">
        <f>Fish_1</f>
        <v>0</v>
      </c>
      <c r="D20" s="87" t="n">
        <v>0</v>
      </c>
      <c r="E20" s="87" t="n">
        <v>0</v>
      </c>
      <c r="F20" s="87" t="n">
        <v>0</v>
      </c>
      <c r="G20" s="87" t="n">
        <v>0</v>
      </c>
      <c r="H20" s="87" t="n">
        <v>0</v>
      </c>
      <c r="I20" s="87" t="n">
        <v>0</v>
      </c>
      <c r="L20" s="49" t="n">
        <v>0.052</v>
      </c>
      <c r="M20" t="s">
        <v>168</v>
      </c>
    </row>
    <row r="21">
      <c r="A21" s="37" t="n">
        <f>Fish_2</f>
        <v>0</v>
      </c>
      <c r="B21" s="36" t="n">
        <f>Fish_2</f>
        <v>0</v>
      </c>
      <c r="C21" s="81" t="n">
        <f>Fish_2</f>
        <v>0</v>
      </c>
      <c r="D21" s="87" t="n">
        <v>0</v>
      </c>
      <c r="E21" s="87" t="n">
        <v>0</v>
      </c>
      <c r="F21" s="87" t="n">
        <v>0</v>
      </c>
      <c r="G21" s="87" t="n">
        <v>0</v>
      </c>
      <c r="H21" s="87" t="n">
        <v>0</v>
      </c>
      <c r="I21" s="87" t="n">
        <v>0</v>
      </c>
      <c r="L21" s="49" t="n">
        <v>0.083</v>
      </c>
      <c r="M21" t="s">
        <v>168</v>
      </c>
    </row>
    <row r="22">
      <c r="A22" s="37" t="n">
        <f>Other_1</f>
        <v>0</v>
      </c>
      <c r="B22" s="36" t="n">
        <f>Other_1</f>
        <v>0</v>
      </c>
      <c r="C22" s="81" t="n">
        <f>Other_1</f>
        <v>0</v>
      </c>
      <c r="D22" s="87" t="n">
        <v>0</v>
      </c>
      <c r="E22" s="87" t="n">
        <v>0</v>
      </c>
      <c r="F22" s="87" t="n">
        <v>0</v>
      </c>
      <c r="G22" s="87" t="n">
        <v>0</v>
      </c>
      <c r="H22" s="87" t="n">
        <v>0</v>
      </c>
      <c r="I22" s="87" t="n">
        <v>0</v>
      </c>
      <c r="L22" s="49" t="n">
        <v>0.05</v>
      </c>
      <c r="M22" t="s">
        <v>168</v>
      </c>
    </row>
    <row r="23" ht="15.75" customHeight="1">
      <c r="A23" s="38" t="n">
        <f>Other_2</f>
        <v>0</v>
      </c>
      <c r="B23" s="39" t="n">
        <f>Other_2</f>
        <v>0</v>
      </c>
      <c r="C23" s="82" t="n">
        <f>Other_2</f>
        <v>0</v>
      </c>
      <c r="D23" s="87" t="n">
        <v>0</v>
      </c>
      <c r="E23" s="87" t="n">
        <v>0</v>
      </c>
      <c r="F23" s="87" t="n">
        <v>0</v>
      </c>
      <c r="G23" s="87" t="n">
        <v>0</v>
      </c>
      <c r="H23" s="87" t="n">
        <v>0</v>
      </c>
      <c r="I23" s="87" t="n">
        <v>0</v>
      </c>
      <c r="L23" s="49" t="n">
        <v>0.05</v>
      </c>
      <c r="M23" t="s">
        <v>168</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3">
    <tablePart r:id="rId8"/>
    <tablePart r:id="rId9"/>
    <tablePart r:id="rId10"/>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154</v>
      </c>
      <c r="B2" s="58" t="s">
        <v>155</v>
      </c>
      <c r="C2" s="58"/>
      <c r="D2" s="58"/>
      <c r="E2" s="58"/>
      <c r="F2" s="58"/>
      <c r="G2" s="58"/>
      <c r="H2" s="58"/>
      <c r="I2" s="58"/>
      <c r="J2" s="57"/>
      <c r="K2" s="57"/>
    </row>
    <row r="3" ht="18" customHeight="1">
      <c r="A3" s="59" t="s">
        <v>156</v>
      </c>
      <c r="B3" s="60" t="s">
        <v>157</v>
      </c>
      <c r="C3" s="61"/>
      <c r="D3" s="58"/>
      <c r="E3" s="58"/>
      <c r="F3" s="58"/>
      <c r="G3" s="58"/>
      <c r="H3" s="58"/>
      <c r="I3" s="58"/>
      <c r="J3" s="57"/>
      <c r="K3" s="57"/>
    </row>
    <row r="4" ht="18" customHeight="1">
      <c r="A4" s="62" t="s">
        <v>24</v>
      </c>
      <c r="B4" s="55" t="s">
        <v>171</v>
      </c>
      <c r="C4" s="63"/>
      <c r="D4" s="58"/>
      <c r="E4" s="58"/>
      <c r="F4" s="58"/>
      <c r="G4" s="58"/>
      <c r="H4" s="58"/>
      <c r="I4" s="58"/>
      <c r="J4" s="57"/>
      <c r="K4" s="57"/>
    </row>
    <row r="5" ht="15.75" customHeight="1">
      <c r="A5" s="64" t="s">
        <v>159</v>
      </c>
      <c r="B5" s="65" t="s">
        <v>160</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166</v>
      </c>
      <c r="M11" t="s">
        <v>167</v>
      </c>
    </row>
    <row r="12">
      <c r="A12" s="37" t="n">
        <f>Cereal_1</f>
        <v>0</v>
      </c>
      <c r="B12" s="36" t="n">
        <f>Cereal_1</f>
        <v>0</v>
      </c>
      <c r="C12" s="81" t="n">
        <f>Cereal_1</f>
        <v>0</v>
      </c>
      <c r="D12" s="87" t="s">
        <v>20</v>
      </c>
      <c r="E12" s="87" t="s">
        <v>20</v>
      </c>
      <c r="F12" s="87" t="s">
        <v>20</v>
      </c>
      <c r="G12" s="87" t="s">
        <v>20</v>
      </c>
      <c r="H12" s="87" t="s">
        <v>20</v>
      </c>
      <c r="I12" s="87" t="s">
        <v>20</v>
      </c>
      <c r="L12" s="49" t="n">
        <v>0.185</v>
      </c>
      <c r="M12" t="s">
        <v>168</v>
      </c>
    </row>
    <row r="13">
      <c r="A13" s="37" t="n">
        <f>Cereal_2</f>
        <v>0</v>
      </c>
      <c r="B13" s="36" t="n">
        <f>Cereal_2</f>
        <v>0</v>
      </c>
      <c r="C13" s="81" t="n">
        <f>Cereal_2</f>
        <v>0</v>
      </c>
      <c r="D13" s="87" t="s">
        <v>20</v>
      </c>
      <c r="E13" s="87" t="s">
        <v>20</v>
      </c>
      <c r="F13" s="87" t="s">
        <v>20</v>
      </c>
      <c r="G13" s="87" t="s">
        <v>20</v>
      </c>
      <c r="H13" s="87" t="s">
        <v>20</v>
      </c>
      <c r="I13" s="87" t="s">
        <v>20</v>
      </c>
      <c r="L13" s="49" t="n">
        <v>0.12</v>
      </c>
      <c r="M13" t="s">
        <v>169</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168</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168</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168</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168</v>
      </c>
    </row>
    <row r="20">
      <c r="A20" s="37" t="n">
        <f>Fish_1</f>
        <v>0</v>
      </c>
      <c r="B20" s="36" t="n">
        <f>Fish_1</f>
        <v>0</v>
      </c>
      <c r="C20" s="81" t="n">
        <f>Fish_1</f>
        <v>0</v>
      </c>
      <c r="D20" s="87" t="s">
        <v>20</v>
      </c>
      <c r="E20" s="87" t="s">
        <v>20</v>
      </c>
      <c r="F20" s="87" t="s">
        <v>20</v>
      </c>
      <c r="G20" s="87" t="s">
        <v>20</v>
      </c>
      <c r="H20" s="87" t="s">
        <v>20</v>
      </c>
      <c r="I20" s="87" t="s">
        <v>20</v>
      </c>
      <c r="L20" s="49" t="n">
        <v>0.052</v>
      </c>
      <c r="M20" t="s">
        <v>168</v>
      </c>
    </row>
    <row r="21">
      <c r="A21" s="37" t="n">
        <f>Fish_2</f>
        <v>0</v>
      </c>
      <c r="B21" s="36" t="n">
        <f>Fish_2</f>
        <v>0</v>
      </c>
      <c r="C21" s="81" t="n">
        <f>Fish_2</f>
        <v>0</v>
      </c>
      <c r="D21" s="87" t="s">
        <v>20</v>
      </c>
      <c r="E21" s="87" t="s">
        <v>20</v>
      </c>
      <c r="F21" s="87" t="s">
        <v>20</v>
      </c>
      <c r="G21" s="87" t="s">
        <v>20</v>
      </c>
      <c r="H21" s="87" t="s">
        <v>20</v>
      </c>
      <c r="I21" s="87" t="s">
        <v>20</v>
      </c>
      <c r="L21" s="49" t="n">
        <v>0.083</v>
      </c>
      <c r="M21" t="s">
        <v>168</v>
      </c>
    </row>
    <row r="22">
      <c r="A22" s="37" t="n">
        <f>Other_1</f>
        <v>0</v>
      </c>
      <c r="B22" s="36" t="n">
        <f>Other_1</f>
        <v>0</v>
      </c>
      <c r="C22" s="81" t="n">
        <f>Other_1</f>
        <v>0</v>
      </c>
      <c r="D22" s="87" t="s">
        <v>20</v>
      </c>
      <c r="E22" s="87" t="s">
        <v>20</v>
      </c>
      <c r="F22" s="87" t="s">
        <v>20</v>
      </c>
      <c r="G22" s="87" t="s">
        <v>20</v>
      </c>
      <c r="H22" s="87" t="s">
        <v>20</v>
      </c>
      <c r="I22" s="87" t="s">
        <v>20</v>
      </c>
      <c r="L22" s="49" t="n">
        <v>0.05</v>
      </c>
      <c r="M22" t="s">
        <v>168</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168</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1"/>
    <tablePart r:id="rId12"/>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154</v>
      </c>
      <c r="B2" s="58" t="s">
        <v>155</v>
      </c>
      <c r="C2" s="58"/>
      <c r="D2" s="58"/>
      <c r="E2" s="58"/>
      <c r="F2" s="58"/>
      <c r="G2" s="58"/>
      <c r="H2" s="58"/>
      <c r="I2" s="58"/>
      <c r="J2" s="57"/>
      <c r="K2" s="57"/>
    </row>
    <row r="3" ht="18" customHeight="1">
      <c r="A3" s="59" t="s">
        <v>156</v>
      </c>
      <c r="B3" s="60" t="s">
        <v>157</v>
      </c>
      <c r="C3" s="61"/>
      <c r="D3" s="58"/>
      <c r="E3" s="58"/>
      <c r="F3" s="58"/>
      <c r="G3" s="58"/>
      <c r="H3" s="58"/>
      <c r="I3" s="58"/>
      <c r="J3" s="57"/>
      <c r="K3" s="57"/>
    </row>
    <row r="4" ht="18" customHeight="1">
      <c r="A4" s="62" t="s">
        <v>24</v>
      </c>
      <c r="B4" s="55" t="s">
        <v>172</v>
      </c>
      <c r="C4" s="63"/>
      <c r="D4" s="58"/>
      <c r="E4" s="58"/>
      <c r="F4" s="58"/>
      <c r="G4" s="58"/>
      <c r="H4" s="58"/>
      <c r="I4" s="58"/>
      <c r="J4" s="57"/>
      <c r="K4" s="57"/>
    </row>
    <row r="5" ht="15.75" customHeight="1">
      <c r="A5" s="64" t="s">
        <v>159</v>
      </c>
      <c r="B5" s="65" t="s">
        <v>160</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166</v>
      </c>
      <c r="M11" t="s">
        <v>167</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3"/>
    <tablePart r:id="rId14"/>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154</v>
      </c>
      <c r="B2" s="58" t="s">
        <v>155</v>
      </c>
      <c r="C2" s="58"/>
      <c r="D2" s="58"/>
      <c r="E2" s="58"/>
      <c r="F2" s="58"/>
      <c r="G2" s="58"/>
      <c r="H2" s="58"/>
      <c r="I2" s="58"/>
      <c r="J2" s="57"/>
      <c r="K2" s="57"/>
    </row>
    <row r="3" ht="18" customHeight="1">
      <c r="A3" s="59" t="s">
        <v>156</v>
      </c>
      <c r="B3" s="60" t="s">
        <v>157</v>
      </c>
      <c r="C3" s="61"/>
      <c r="D3" s="58"/>
      <c r="E3" s="58"/>
      <c r="F3" s="58"/>
      <c r="G3" s="58"/>
      <c r="H3" s="58"/>
      <c r="I3" s="58"/>
      <c r="J3" s="57"/>
      <c r="K3" s="57"/>
    </row>
    <row r="4" ht="18" customHeight="1">
      <c r="A4" s="62" t="s">
        <v>24</v>
      </c>
      <c r="B4" s="55" t="s">
        <v>173</v>
      </c>
      <c r="C4" s="63"/>
      <c r="D4" s="58"/>
      <c r="E4" s="58"/>
      <c r="F4" s="58"/>
      <c r="G4" s="58"/>
      <c r="H4" s="58"/>
      <c r="I4" s="58"/>
      <c r="J4" s="57"/>
      <c r="K4" s="57"/>
    </row>
    <row r="5" ht="15.75" customHeight="1">
      <c r="A5" s="64" t="s">
        <v>159</v>
      </c>
      <c r="B5" s="65" t="s">
        <v>160</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166</v>
      </c>
      <c r="M11" t="s">
        <v>167</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5"/>
    <tablePart r:id="rId16"/>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1" t="s">
        <v>20</v>
      </c>
      <c r="F12" s="91" t="s">
        <v>20</v>
      </c>
      <c r="G12" s="91" t="s">
        <v>20</v>
      </c>
      <c r="H12" s="91" t="s">
        <v>20</v>
      </c>
      <c r="I12" s="91" t="s">
        <v>20</v>
      </c>
      <c r="L12" s="49" t="n">
        <v>0</v>
      </c>
    </row>
    <row r="13">
      <c r="A13" s="37" t="n">
        <f>Cereal_2</f>
        <v>0</v>
      </c>
      <c r="B13" s="36" t="n">
        <f>Cereal_2</f>
        <v>0</v>
      </c>
      <c r="C13" s="81" t="n">
        <f>Cereal_2</f>
        <v>0</v>
      </c>
      <c r="D13" s="87" t="s">
        <v>20</v>
      </c>
      <c r="E13" s="91" t="s">
        <v>20</v>
      </c>
      <c r="F13" s="91" t="s">
        <v>20</v>
      </c>
      <c r="G13" s="91" t="s">
        <v>20</v>
      </c>
      <c r="H13" s="91" t="s">
        <v>20</v>
      </c>
      <c r="I13" s="91" t="s">
        <v>20</v>
      </c>
      <c r="L13" s="49" t="n">
        <v>0</v>
      </c>
    </row>
    <row r="14">
      <c r="A14" s="37" t="n">
        <f>Fruits_Vegetables_1</f>
        <v>0</v>
      </c>
      <c r="B14" s="36" t="n">
        <f>Fruits_Vegetables_1</f>
        <v>0</v>
      </c>
      <c r="C14" s="81" t="n">
        <f>Fruits_Vegetables_1</f>
        <v>0</v>
      </c>
      <c r="D14" s="87" t="s">
        <v>20</v>
      </c>
      <c r="E14" s="91" t="s">
        <v>20</v>
      </c>
      <c r="F14" s="91" t="s">
        <v>20</v>
      </c>
      <c r="G14" s="91" t="s">
        <v>20</v>
      </c>
      <c r="H14" s="91" t="s">
        <v>20</v>
      </c>
      <c r="I14" s="91" t="s">
        <v>20</v>
      </c>
      <c r="L14" s="49" t="n">
        <v>0</v>
      </c>
    </row>
    <row r="15">
      <c r="A15" s="37" t="n">
        <f>Fruits_Vegetables_2</f>
        <v>0</v>
      </c>
      <c r="B15" s="36" t="n">
        <f>Fruits_Vegetables_2</f>
        <v>0</v>
      </c>
      <c r="C15" s="81" t="n">
        <f>Fruits_Vegetables_2</f>
        <v>0</v>
      </c>
      <c r="D15" s="87" t="s">
        <v>20</v>
      </c>
      <c r="E15" s="91" t="s">
        <v>20</v>
      </c>
      <c r="F15" s="91" t="s">
        <v>20</v>
      </c>
      <c r="G15" s="91" t="s">
        <v>20</v>
      </c>
      <c r="H15" s="91" t="s">
        <v>20</v>
      </c>
      <c r="I15" s="91" t="s">
        <v>20</v>
      </c>
      <c r="L15" s="49" t="n">
        <v>0</v>
      </c>
    </row>
    <row r="16">
      <c r="A16" s="37" t="n">
        <f>Roots_Tubers_Oil_1</f>
        <v>0</v>
      </c>
      <c r="B16" s="36" t="n">
        <f>Roots_Tubers_Oil_1</f>
        <v>0</v>
      </c>
      <c r="C16" s="81" t="n">
        <f>Roots_Tubers_Oil_1</f>
        <v>0</v>
      </c>
      <c r="D16" s="87" t="s">
        <v>20</v>
      </c>
      <c r="E16" s="91" t="s">
        <v>20</v>
      </c>
      <c r="F16" s="91" t="s">
        <v>20</v>
      </c>
      <c r="G16" s="91" t="s">
        <v>20</v>
      </c>
      <c r="H16" s="91" t="s">
        <v>20</v>
      </c>
      <c r="I16" s="91" t="s">
        <v>20</v>
      </c>
      <c r="L16" s="49" t="n">
        <v>0</v>
      </c>
    </row>
    <row r="17">
      <c r="A17" s="37" t="n">
        <f>Roots_Tubers_Oil_2</f>
        <v>0</v>
      </c>
      <c r="B17" s="36" t="n">
        <f>Roots_Tubers_Oil_2</f>
        <v>0</v>
      </c>
      <c r="C17" s="81" t="n">
        <f>Roots_Tubers_Oil_2</f>
        <v>0</v>
      </c>
      <c r="D17" s="87" t="s">
        <v>20</v>
      </c>
      <c r="E17" s="91" t="s">
        <v>20</v>
      </c>
      <c r="F17" s="91" t="s">
        <v>20</v>
      </c>
      <c r="G17" s="91" t="s">
        <v>20</v>
      </c>
      <c r="H17" s="91" t="s">
        <v>20</v>
      </c>
      <c r="I17" s="91" t="s">
        <v>20</v>
      </c>
      <c r="L17" s="49" t="n">
        <v>0</v>
      </c>
      <c r="X17" s="22"/>
      <c r="Y17" s="22"/>
      <c r="Z17" s="22"/>
      <c r="AA17" s="22"/>
    </row>
    <row r="18">
      <c r="A18" s="37" t="n">
        <f>Animals_Products_1</f>
        <v>0</v>
      </c>
      <c r="B18" s="36" t="n">
        <f>Animals_Products_1</f>
        <v>0</v>
      </c>
      <c r="C18" s="81" t="n">
        <f>Animals_Products_1</f>
        <v>0</v>
      </c>
      <c r="D18" s="87" t="s">
        <v>20</v>
      </c>
      <c r="E18" s="91" t="s">
        <v>20</v>
      </c>
      <c r="F18" s="91" t="s">
        <v>20</v>
      </c>
      <c r="G18" s="91" t="s">
        <v>20</v>
      </c>
      <c r="H18" s="91" t="s">
        <v>20</v>
      </c>
      <c r="I18" s="91" t="s">
        <v>20</v>
      </c>
      <c r="L18" s="49" t="n">
        <v>0</v>
      </c>
    </row>
    <row r="19">
      <c r="A19" s="37" t="n">
        <f>Animals_Products_2</f>
        <v>0</v>
      </c>
      <c r="B19" s="36" t="n">
        <f>Animals_Products_2</f>
        <v>0</v>
      </c>
      <c r="C19" s="81" t="n">
        <f>Animals_Products_2</f>
        <v>0</v>
      </c>
      <c r="D19" s="87" t="s">
        <v>20</v>
      </c>
      <c r="E19" s="91" t="s">
        <v>20</v>
      </c>
      <c r="F19" s="91" t="s">
        <v>20</v>
      </c>
      <c r="G19" s="91" t="s">
        <v>20</v>
      </c>
      <c r="H19" s="91" t="s">
        <v>20</v>
      </c>
      <c r="I19" s="91" t="s">
        <v>20</v>
      </c>
      <c r="L19" s="49" t="n">
        <v>0</v>
      </c>
    </row>
    <row r="20">
      <c r="A20" s="37" t="n">
        <f>Fish_1</f>
        <v>0</v>
      </c>
      <c r="B20" s="36" t="n">
        <f>Fish_1</f>
        <v>0</v>
      </c>
      <c r="C20" s="81" t="n">
        <f>Fish_1</f>
        <v>0</v>
      </c>
      <c r="D20" s="87" t="s">
        <v>20</v>
      </c>
      <c r="E20" s="91" t="s">
        <v>20</v>
      </c>
      <c r="F20" s="91" t="s">
        <v>20</v>
      </c>
      <c r="G20" s="91" t="s">
        <v>20</v>
      </c>
      <c r="H20" s="91" t="s">
        <v>20</v>
      </c>
      <c r="I20" s="91" t="s">
        <v>20</v>
      </c>
      <c r="L20" s="49" t="n">
        <v>0</v>
      </c>
    </row>
    <row r="21">
      <c r="A21" s="37" t="n">
        <f>Fish_2</f>
        <v>0</v>
      </c>
      <c r="B21" s="36" t="n">
        <f>Fish_2</f>
        <v>0</v>
      </c>
      <c r="C21" s="81" t="n">
        <f>Fish_2</f>
        <v>0</v>
      </c>
      <c r="D21" s="87" t="s">
        <v>20</v>
      </c>
      <c r="E21" s="91" t="s">
        <v>20</v>
      </c>
      <c r="F21" s="91" t="s">
        <v>20</v>
      </c>
      <c r="G21" s="91" t="s">
        <v>20</v>
      </c>
      <c r="H21" s="91" t="s">
        <v>20</v>
      </c>
      <c r="I21" s="91" t="s">
        <v>20</v>
      </c>
      <c r="L21" s="49" t="n">
        <v>0</v>
      </c>
    </row>
    <row r="22">
      <c r="A22" s="37" t="n">
        <f>Other_1</f>
        <v>0</v>
      </c>
      <c r="B22" s="36" t="n">
        <f>Other_1</f>
        <v>0</v>
      </c>
      <c r="C22" s="81" t="n">
        <f>Other_1</f>
        <v>0</v>
      </c>
      <c r="D22" s="87" t="s">
        <v>20</v>
      </c>
      <c r="E22" s="91" t="s">
        <v>20</v>
      </c>
      <c r="F22" s="91" t="s">
        <v>20</v>
      </c>
      <c r="G22" s="91" t="s">
        <v>20</v>
      </c>
      <c r="H22" s="91" t="s">
        <v>20</v>
      </c>
      <c r="I22" s="91" t="s">
        <v>20</v>
      </c>
      <c r="L22" s="49" t="n">
        <v>0</v>
      </c>
    </row>
    <row r="23" ht="15.75" customHeight="1">
      <c r="A23" s="38" t="n">
        <f>Other_2</f>
        <v>0</v>
      </c>
      <c r="B23" s="39" t="n">
        <f>Other_2</f>
        <v>0</v>
      </c>
      <c r="C23" s="82" t="n">
        <f>Other_2</f>
        <v>0</v>
      </c>
      <c r="D23" s="87" t="s">
        <v>20</v>
      </c>
      <c r="E23" s="91" t="s">
        <v>20</v>
      </c>
      <c r="F23" s="91" t="s">
        <v>20</v>
      </c>
      <c r="G23" s="91" t="s">
        <v>20</v>
      </c>
      <c r="H23" s="91" t="s">
        <v>20</v>
      </c>
      <c r="I23" s="91"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0" t="s">
        <v>3</v>
      </c>
      <c r="B2" s="110"/>
      <c r="C2" s="110"/>
      <c r="D2" s="110"/>
      <c r="E2" s="110"/>
      <c r="F2" s="110"/>
      <c r="G2" s="110"/>
      <c r="H2" s="110"/>
      <c r="I2" s="110"/>
      <c r="J2" s="110"/>
      <c r="K2" s="110"/>
    </row>
    <row r="3">
      <c r="A3" s="94" t="s">
        <v>7</v>
      </c>
      <c r="B3" s="103" t="s">
        <v>8</v>
      </c>
      <c r="C3" s="103" t="s">
        <v>9</v>
      </c>
      <c r="D3" s="77" t="s">
        <v>52</v>
      </c>
      <c r="E3" s="77" t="s">
        <v>10</v>
      </c>
      <c r="F3" s="77" t="s">
        <v>11</v>
      </c>
    </row>
    <row r="4">
      <c r="A4" s="36" t="n">
        <f>Cereal_1</f>
        <v>0</v>
      </c>
      <c r="B4" s="36" t="n">
        <f>Cereal_1</f>
        <v>0</v>
      </c>
      <c r="C4" s="36" t="n">
        <f>Cereal_1</f>
        <v>0</v>
      </c>
      <c r="D4" s="90" t="n">
        <f>Cereal_1_Prod</f>
        <v>0</v>
      </c>
      <c r="E4" s="90" t="n">
        <f>Cereal_1_Price</f>
        <v>0</v>
      </c>
      <c r="F4" s="77" t="n">
        <f>D4*E4</f>
        <v>0</v>
      </c>
    </row>
    <row r="5">
      <c r="A5" s="36" t="n">
        <f>Cereal_2</f>
        <v>0</v>
      </c>
      <c r="B5" s="36" t="n">
        <f>Cereal_2</f>
        <v>0</v>
      </c>
      <c r="C5" s="36" t="n">
        <f>Cereal_2</f>
        <v>0</v>
      </c>
      <c r="D5" s="90" t="n">
        <f>Cereal_2_Prod</f>
        <v>0</v>
      </c>
      <c r="E5" s="90" t="n">
        <f>Cereal_2_Price</f>
        <v>0</v>
      </c>
      <c r="F5" s="77" t="n">
        <f t="shared" ref="F5:F15" si="0">D5*E5</f>
        <v>0</v>
      </c>
    </row>
    <row r="6">
      <c r="A6" s="36" t="n">
        <f>Fruits_Vegetables_1</f>
        <v>0</v>
      </c>
      <c r="B6" s="36" t="n">
        <f>Fruits_Vegetables_1</f>
        <v>0</v>
      </c>
      <c r="C6" s="36" t="n">
        <f>Fruits_Vegetables_1</f>
        <v>0</v>
      </c>
      <c r="D6" s="90" t="n">
        <f>Fruits_Vegetables_1_Prod</f>
        <v>0</v>
      </c>
      <c r="E6" s="90" t="n">
        <f>Fruits_Vegetables_1_Price</f>
        <v>0</v>
      </c>
      <c r="F6" s="77" t="n">
        <f t="shared" si="0"/>
        <v>0</v>
      </c>
    </row>
    <row r="7">
      <c r="A7" s="36" t="n">
        <f>Fruits_Vegetables_2</f>
        <v>0</v>
      </c>
      <c r="B7" s="36" t="n">
        <f>Fruits_Vegetables_2</f>
        <v>0</v>
      </c>
      <c r="C7" s="36" t="n">
        <f>Fruits_Vegetables_2</f>
        <v>0</v>
      </c>
      <c r="D7" s="90" t="n">
        <f>Fruits_Vegetables_2_Prod</f>
        <v>0</v>
      </c>
      <c r="E7" s="90" t="n">
        <f>Fruits_Vegetables_2_Price</f>
        <v>0</v>
      </c>
      <c r="F7" s="77" t="n">
        <f t="shared" si="0"/>
        <v>0</v>
      </c>
    </row>
    <row r="8">
      <c r="A8" s="36" t="n">
        <f>Roots_Tubers_Oil_1</f>
        <v>0</v>
      </c>
      <c r="B8" s="36" t="n">
        <f>Roots_Tubers_Oil_1</f>
        <v>0</v>
      </c>
      <c r="C8" s="36" t="n">
        <f>Roots_Tubers_Oil_1</f>
        <v>0</v>
      </c>
      <c r="D8" s="90" t="n">
        <f>Roots_Tubers_Oil_1_Prod</f>
        <v>0</v>
      </c>
      <c r="E8" s="90" t="n">
        <f>Roots_Tubers_Oil_1_Price</f>
        <v>0</v>
      </c>
      <c r="F8" s="77" t="n">
        <f t="shared" si="0"/>
        <v>0</v>
      </c>
    </row>
    <row r="9">
      <c r="A9" s="36" t="n">
        <f>Roots_Tubers_Oil_2</f>
        <v>0</v>
      </c>
      <c r="B9" s="36" t="n">
        <f>Roots_Tubers_Oil_2</f>
        <v>0</v>
      </c>
      <c r="C9" s="36" t="n">
        <f>Roots_Tubers_Oil_2</f>
        <v>0</v>
      </c>
      <c r="D9" s="90" t="n">
        <f>Roots_Tubers_Oil_2_Prod</f>
        <v>0</v>
      </c>
      <c r="E9" s="90" t="n">
        <f>Roots_Tubers_Oil_2_Price</f>
        <v>0</v>
      </c>
      <c r="F9" s="77" t="n">
        <f t="shared" si="0"/>
        <v>0</v>
      </c>
      <c r="Z9" s="22"/>
      <c r="AA9" s="22"/>
      <c r="AB9" s="22"/>
      <c r="AC9" s="22"/>
      <c r="AD9" s="22"/>
    </row>
    <row r="10">
      <c r="A10" s="36" t="n">
        <f>Animals_Products_1</f>
        <v>0</v>
      </c>
      <c r="B10" s="36" t="n">
        <f>Animals_Products_1</f>
        <v>0</v>
      </c>
      <c r="C10" s="36" t="n">
        <f>Animals_Products_1</f>
        <v>0</v>
      </c>
      <c r="D10" s="90" t="n">
        <f>Animals_Products_1_Prod</f>
        <v>0</v>
      </c>
      <c r="E10" s="90" t="n">
        <f>Animals_Products_1_Price</f>
        <v>0</v>
      </c>
      <c r="F10" s="77" t="n">
        <f t="shared" si="0"/>
        <v>0</v>
      </c>
      <c r="S10" t="s">
        <v>48</v>
      </c>
    </row>
    <row r="11">
      <c r="A11" s="36" t="n">
        <f>Animals_Products_2</f>
        <v>0</v>
      </c>
      <c r="B11" s="36" t="n">
        <f>Animals_Products_2</f>
        <v>0</v>
      </c>
      <c r="C11" s="36" t="n">
        <f>Animals_Products_2</f>
        <v>0</v>
      </c>
      <c r="D11" s="90" t="n">
        <f>Animals_Products_2_Prod</f>
        <v>0</v>
      </c>
      <c r="E11" s="90" t="n">
        <f>Animals_Products_2_Price</f>
        <v>0</v>
      </c>
      <c r="F11" s="77" t="n">
        <f t="shared" si="0"/>
        <v>0</v>
      </c>
    </row>
    <row r="12">
      <c r="A12" s="36" t="n">
        <f>Fish_1</f>
        <v>0</v>
      </c>
      <c r="B12" s="36" t="n">
        <f>Fish_1</f>
        <v>0</v>
      </c>
      <c r="C12" s="36" t="n">
        <f>Fish_1</f>
        <v>0</v>
      </c>
      <c r="D12" s="90" t="n">
        <f>Fish_1_Prod</f>
        <v>0</v>
      </c>
      <c r="E12" s="90" t="n">
        <f>Fish_1_Price</f>
        <v>0</v>
      </c>
      <c r="F12" s="77" t="n">
        <f t="shared" si="0"/>
        <v>0</v>
      </c>
    </row>
    <row r="13">
      <c r="A13" s="36" t="n">
        <f>Fish_2</f>
        <v>0</v>
      </c>
      <c r="B13" s="36" t="n">
        <f>Fish_2</f>
        <v>0</v>
      </c>
      <c r="C13" s="36" t="n">
        <f>Fish_2</f>
        <v>0</v>
      </c>
      <c r="D13" s="90" t="n">
        <f>Fish_2_Prod</f>
        <v>0</v>
      </c>
      <c r="E13" s="90" t="n">
        <f>Fish_2_Price</f>
        <v>0</v>
      </c>
      <c r="F13" s="77" t="n">
        <f t="shared" si="0"/>
        <v>0</v>
      </c>
    </row>
    <row r="14">
      <c r="A14" s="36" t="n">
        <f>Other_1</f>
        <v>0</v>
      </c>
      <c r="B14" s="36" t="n">
        <f>Other_1</f>
        <v>0</v>
      </c>
      <c r="C14" s="36" t="n">
        <f>Other_1</f>
        <v>0</v>
      </c>
      <c r="D14" s="90" t="n">
        <f>Other_1_Prod</f>
        <v>0</v>
      </c>
      <c r="E14" s="90" t="n">
        <f>Other_1_Price</f>
        <v>0</v>
      </c>
      <c r="F14" s="77" t="n">
        <f t="shared" si="0"/>
        <v>0</v>
      </c>
    </row>
    <row r="15">
      <c r="A15" s="36" t="n">
        <f>Other_2</f>
        <v>0</v>
      </c>
      <c r="B15" s="36" t="n">
        <f>Other_2</f>
        <v>0</v>
      </c>
      <c r="C15" s="36" t="n">
        <f>Other_2</f>
        <v>0</v>
      </c>
      <c r="D15" s="90" t="n">
        <f>Other_2_Prod</f>
        <v>0</v>
      </c>
      <c r="E15" s="90" t="n">
        <f>Other_2_Price</f>
        <v>0</v>
      </c>
      <c r="F15" s="77" t="n">
        <f t="shared" si="0"/>
        <v>0</v>
      </c>
    </row>
    <row r="16">
      <c r="F16" s="114" t="n">
        <f>SUM(F4:F15)</f>
        <v>0</v>
      </c>
    </row>
    <row r="17">
      <c r="F17" s="105"/>
    </row>
    <row r="19" ht="15.75" customHeight="1">
      <c r="A19" s="110" t="s">
        <v>4</v>
      </c>
      <c r="B19" s="110"/>
      <c r="C19" s="110"/>
      <c r="D19" s="110"/>
      <c r="E19" s="110"/>
      <c r="F19" s="110"/>
      <c r="G19" s="110"/>
      <c r="H19" s="110"/>
      <c r="I19" s="110"/>
      <c r="J19" s="110"/>
      <c r="K19" s="110"/>
      <c r="L19" s="110"/>
      <c r="M19" s="110"/>
      <c r="N19" s="110"/>
    </row>
    <row r="20">
      <c r="D20" s="96" t="s">
        <v>0</v>
      </c>
      <c r="E20" s="96"/>
      <c r="F20" s="96"/>
      <c r="G20" s="96"/>
      <c r="H20" s="96"/>
      <c r="I20" s="96"/>
      <c r="J20" s="96"/>
      <c r="K20" s="96"/>
      <c r="L20" s="96"/>
      <c r="M20" s="96"/>
      <c r="N20" s="96"/>
      <c r="S20" s="106"/>
    </row>
    <row r="21">
      <c r="A21" s="113" t="s">
        <v>7</v>
      </c>
      <c r="B21" s="22" t="s">
        <v>8</v>
      </c>
      <c r="C21" s="22"/>
      <c r="D21" s="22" t="n">
        <v>2015</v>
      </c>
      <c r="E21" s="22" t="n">
        <v>2016</v>
      </c>
      <c r="F21" s="22" t="n">
        <v>2017</v>
      </c>
      <c r="G21" s="22" t="n">
        <v>2018</v>
      </c>
      <c r="H21" s="22" t="n">
        <v>2019</v>
      </c>
      <c r="I21" s="22" t="s">
        <v>258</v>
      </c>
      <c r="J21" s="22" t="s">
        <v>259</v>
      </c>
      <c r="K21" s="22" t="s">
        <v>260</v>
      </c>
      <c r="L21" s="22" t="s">
        <v>261</v>
      </c>
      <c r="M21" s="22" t="s">
        <v>262</v>
      </c>
      <c r="N21" s="22" t="s">
        <v>263</v>
      </c>
      <c r="S21" s="106"/>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f>Step2_FLP_SubNat_2019!$L31</f>
        <v>0</v>
      </c>
      <c r="I22" s="56" t="n">
        <v>0</v>
      </c>
      <c r="J22" s="56" t="n">
        <v>0</v>
      </c>
      <c r="K22" s="56" t="n">
        <v>0</v>
      </c>
      <c r="L22" s="56" t="n">
        <v>0</v>
      </c>
      <c r="M22" s="56" t="n">
        <v>0</v>
      </c>
      <c r="N22" s="56" t="n">
        <v>0</v>
      </c>
      <c r="S22" s="106"/>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f>Step2_FLP_SubNat_2019!$L32</f>
        <v>0</v>
      </c>
      <c r="I23" s="56" t="n">
        <v>0</v>
      </c>
      <c r="J23" s="56" t="n">
        <v>0</v>
      </c>
      <c r="K23" s="56" t="n">
        <v>0</v>
      </c>
      <c r="L23" s="56" t="n">
        <v>0</v>
      </c>
      <c r="M23" s="56" t="n">
        <v>0</v>
      </c>
      <c r="N23" s="56" t="n">
        <v>0</v>
      </c>
      <c r="S23" s="106"/>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f>Step2_FLP_SubNat_2019!$L33</f>
        <v>0</v>
      </c>
      <c r="I24" s="56" t="n">
        <v>0</v>
      </c>
      <c r="J24" s="56" t="n">
        <v>0</v>
      </c>
      <c r="K24" s="56" t="n">
        <v>0</v>
      </c>
      <c r="L24" s="56" t="n">
        <v>0</v>
      </c>
      <c r="M24" s="56" t="n">
        <v>0</v>
      </c>
      <c r="N24" s="56" t="n">
        <v>0</v>
      </c>
      <c r="S24" s="106"/>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f>Step2_FLP_SubNat_2019!$L34</f>
        <v>0</v>
      </c>
      <c r="I25" s="56" t="n">
        <v>0</v>
      </c>
      <c r="J25" s="56" t="n">
        <v>0</v>
      </c>
      <c r="K25" s="56" t="n">
        <v>0</v>
      </c>
      <c r="L25" s="56" t="n">
        <v>0</v>
      </c>
      <c r="M25" s="56" t="n">
        <v>0</v>
      </c>
      <c r="N25" s="56" t="n">
        <v>0</v>
      </c>
      <c r="S25" s="106"/>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f>Step2_FLP_SubNat_2019!$L35</f>
        <v>0</v>
      </c>
      <c r="I26" s="56" t="n">
        <v>0</v>
      </c>
      <c r="J26" s="56" t="n">
        <v>0</v>
      </c>
      <c r="K26" s="56" t="n">
        <v>0</v>
      </c>
      <c r="L26" s="56" t="n">
        <v>0</v>
      </c>
      <c r="M26" s="56" t="n">
        <v>0</v>
      </c>
      <c r="N26" s="56" t="n">
        <v>0</v>
      </c>
      <c r="S26" s="106"/>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f>Step2_FLP_SubNat_2019!$L36</f>
        <v>0</v>
      </c>
      <c r="I27" s="56" t="n">
        <v>0</v>
      </c>
      <c r="J27" s="56" t="n">
        <v>0</v>
      </c>
      <c r="K27" s="56" t="n">
        <v>0</v>
      </c>
      <c r="L27" s="56" t="n">
        <v>0</v>
      </c>
      <c r="M27" s="56" t="n">
        <v>0</v>
      </c>
      <c r="N27" s="56" t="n">
        <v>0</v>
      </c>
      <c r="S27" s="106"/>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f>Step2_FLP_SubNat_2019!$L37</f>
        <v>0</v>
      </c>
      <c r="I28" s="56" t="n">
        <v>0</v>
      </c>
      <c r="J28" s="56" t="n">
        <v>0</v>
      </c>
      <c r="K28" s="56" t="n">
        <v>0</v>
      </c>
      <c r="L28" s="56" t="n">
        <v>0</v>
      </c>
      <c r="M28" s="56" t="n">
        <v>0</v>
      </c>
      <c r="N28" s="56" t="n">
        <v>0</v>
      </c>
      <c r="S28" s="104"/>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f>Step2_FLP_SubNat_2019!$L38</f>
        <v>0</v>
      </c>
      <c r="I29" s="56" t="n">
        <v>0</v>
      </c>
      <c r="J29" s="56" t="n">
        <v>0</v>
      </c>
      <c r="K29" s="56" t="n">
        <v>0</v>
      </c>
      <c r="L29" s="56" t="n">
        <v>0</v>
      </c>
      <c r="M29" s="56" t="n">
        <v>0</v>
      </c>
      <c r="N29" s="56" t="n">
        <v>0</v>
      </c>
      <c r="S29" s="106"/>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f>Step2_FLP_SubNat_2019!$L39</f>
        <v>0</v>
      </c>
      <c r="I30" s="56" t="n">
        <v>0</v>
      </c>
      <c r="J30" s="56" t="n">
        <v>0</v>
      </c>
      <c r="K30" s="56" t="n">
        <v>0</v>
      </c>
      <c r="L30" s="56" t="n">
        <v>0</v>
      </c>
      <c r="M30" s="56" t="n">
        <v>0</v>
      </c>
      <c r="N30" s="56" t="n">
        <v>0</v>
      </c>
      <c r="S30" s="106"/>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f>Step2_FLP_SubNat_2019!$L40</f>
        <v>0</v>
      </c>
      <c r="I31" s="56" t="n">
        <v>0</v>
      </c>
      <c r="J31" s="56" t="n">
        <v>0</v>
      </c>
      <c r="K31" s="56" t="n">
        <v>0</v>
      </c>
      <c r="L31" s="56" t="n">
        <v>0</v>
      </c>
      <c r="M31" s="56" t="n">
        <v>0</v>
      </c>
      <c r="N31" s="56" t="n">
        <v>0</v>
      </c>
      <c r="S31" s="106"/>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f>Step2_FLP_SubNat_2019!$L41</f>
        <v>0</v>
      </c>
      <c r="I32" s="56" t="n">
        <v>0</v>
      </c>
      <c r="J32" s="56" t="n">
        <v>0</v>
      </c>
      <c r="K32" s="56" t="n">
        <v>0</v>
      </c>
      <c r="L32" s="56" t="n">
        <v>0</v>
      </c>
      <c r="M32" s="56" t="n">
        <v>0</v>
      </c>
      <c r="N32" s="56" t="n">
        <v>0</v>
      </c>
      <c r="S32" s="106"/>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f>Step2_FLP_SubNat_2019!$L42</f>
        <v>0</v>
      </c>
      <c r="I33" s="56" t="n">
        <v>0</v>
      </c>
      <c r="J33" s="56" t="n">
        <v>0</v>
      </c>
      <c r="K33" s="56" t="n">
        <v>0</v>
      </c>
      <c r="L33" s="56" t="n">
        <v>0</v>
      </c>
      <c r="M33" s="56" t="n">
        <v>0</v>
      </c>
      <c r="N33" s="56" t="n">
        <v>0</v>
      </c>
      <c r="S33" s="106"/>
    </row>
    <row r="34">
      <c r="S34" s="106"/>
    </row>
    <row r="35">
      <c r="A35" s="112" t="s">
        <v>5</v>
      </c>
      <c r="B35" s="112"/>
      <c r="C35" s="112"/>
      <c r="D35" s="112"/>
      <c r="E35" s="112"/>
      <c r="F35" s="112"/>
      <c r="G35" s="112"/>
      <c r="H35" s="112"/>
      <c r="I35" s="112"/>
      <c r="J35" s="112"/>
      <c r="K35" s="112"/>
      <c r="L35" s="112"/>
      <c r="M35" s="112"/>
      <c r="N35" s="112"/>
      <c r="S35" s="106"/>
    </row>
    <row r="36">
      <c r="D36" s="97" t="s">
        <v>0</v>
      </c>
      <c r="E36" s="97"/>
      <c r="F36" s="97"/>
      <c r="G36" s="97"/>
      <c r="H36" s="97"/>
      <c r="I36" s="97"/>
      <c r="J36" s="97"/>
      <c r="K36" s="97"/>
      <c r="L36" s="97"/>
      <c r="M36" s="97"/>
      <c r="N36" s="97"/>
      <c r="S36" s="106"/>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6"/>
    </row>
    <row r="38">
      <c r="A38" s="36" t="n">
        <f>Cereal_1</f>
        <v>0</v>
      </c>
      <c r="B38" s="36" t="n">
        <f>Cereal_1</f>
        <v>0</v>
      </c>
      <c r="C38" s="36" t="n">
        <f>Cereal_1</f>
        <v>0</v>
      </c>
      <c r="D38" s="92" t="n">
        <f>D22*$F$4</f>
        <v>0</v>
      </c>
      <c r="E38" s="93" t="n">
        <f t="shared" ref="E38:N38" si="1">E22*$F$4</f>
        <v>0</v>
      </c>
      <c r="F38" s="93" t="n">
        <f t="shared" si="1"/>
        <v>0</v>
      </c>
      <c r="G38" s="93" t="n">
        <f t="shared" si="1"/>
        <v>0</v>
      </c>
      <c r="H38" s="93" t="n">
        <f t="shared" si="1"/>
        <v>0</v>
      </c>
      <c r="I38" s="93" t="n">
        <f t="shared" si="1"/>
        <v>0</v>
      </c>
      <c r="J38" s="93" t="n">
        <f t="shared" si="1"/>
        <v>0</v>
      </c>
      <c r="K38" s="93" t="n">
        <f t="shared" si="1"/>
        <v>0</v>
      </c>
      <c r="L38" s="93" t="n">
        <f t="shared" si="1"/>
        <v>0</v>
      </c>
      <c r="M38" s="93" t="n">
        <f t="shared" si="1"/>
        <v>0</v>
      </c>
      <c r="N38" s="93" t="n">
        <f t="shared" si="1"/>
        <v>0</v>
      </c>
      <c r="S38" t="s">
        <v>49</v>
      </c>
    </row>
    <row r="39">
      <c r="A39" s="36" t="n">
        <f>Cereal_2</f>
        <v>0</v>
      </c>
      <c r="B39" s="36" t="n">
        <f>Cereal_2</f>
        <v>0</v>
      </c>
      <c r="C39" s="36" t="n">
        <f>Cereal_2</f>
        <v>0</v>
      </c>
      <c r="D39" s="98" t="n">
        <f>D23*$F$5</f>
        <v>0</v>
      </c>
      <c r="E39" s="99" t="n">
        <f t="shared" ref="E39:N39" si="2">E23*$F$5</f>
        <v>0</v>
      </c>
      <c r="F39" s="99" t="n">
        <f t="shared" si="2"/>
        <v>0</v>
      </c>
      <c r="G39" s="99" t="n">
        <f t="shared" si="2"/>
        <v>0</v>
      </c>
      <c r="H39" s="99" t="n">
        <f t="shared" si="2"/>
        <v>0</v>
      </c>
      <c r="I39" s="99" t="n">
        <f t="shared" si="2"/>
        <v>0</v>
      </c>
      <c r="J39" s="99" t="n">
        <f t="shared" si="2"/>
        <v>0</v>
      </c>
      <c r="K39" s="99" t="n">
        <f t="shared" si="2"/>
        <v>0</v>
      </c>
      <c r="L39" s="99" t="n">
        <f t="shared" si="2"/>
        <v>0</v>
      </c>
      <c r="M39" s="99" t="n">
        <f t="shared" si="2"/>
        <v>0</v>
      </c>
      <c r="N39" s="99" t="n">
        <f t="shared" si="2"/>
        <v>0</v>
      </c>
    </row>
    <row r="40">
      <c r="A40" s="36" t="n">
        <f>Fruits_Vegetables_1</f>
        <v>0</v>
      </c>
      <c r="B40" s="36" t="n">
        <f>Fruits_Vegetables_1</f>
        <v>0</v>
      </c>
      <c r="C40" s="36" t="n">
        <f>Fruits_Vegetables_1</f>
        <v>0</v>
      </c>
      <c r="D40" s="98" t="n">
        <f>D24*$F$6</f>
        <v>0</v>
      </c>
      <c r="E40" s="99" t="n">
        <f t="shared" ref="E40:N40" si="3">E24*$F$6</f>
        <v>0</v>
      </c>
      <c r="F40" s="99" t="n">
        <f t="shared" si="3"/>
        <v>0</v>
      </c>
      <c r="G40" s="99" t="n">
        <f t="shared" si="3"/>
        <v>0</v>
      </c>
      <c r="H40" s="99" t="n">
        <f t="shared" si="3"/>
        <v>0</v>
      </c>
      <c r="I40" s="99" t="n">
        <f t="shared" si="3"/>
        <v>0</v>
      </c>
      <c r="J40" s="99" t="n">
        <f t="shared" si="3"/>
        <v>0</v>
      </c>
      <c r="K40" s="99" t="n">
        <f t="shared" si="3"/>
        <v>0</v>
      </c>
      <c r="L40" s="99" t="n">
        <f t="shared" si="3"/>
        <v>0</v>
      </c>
      <c r="M40" s="99" t="n">
        <f t="shared" si="3"/>
        <v>0</v>
      </c>
      <c r="N40" s="99" t="n">
        <f t="shared" si="3"/>
        <v>0</v>
      </c>
    </row>
    <row r="41">
      <c r="A41" s="36" t="n">
        <f>Fruits_Vegetables_2</f>
        <v>0</v>
      </c>
      <c r="B41" s="36" t="n">
        <f>Fruits_Vegetables_2</f>
        <v>0</v>
      </c>
      <c r="C41" s="36" t="n">
        <f>Fruits_Vegetables_2</f>
        <v>0</v>
      </c>
      <c r="D41" s="98" t="n">
        <f t="shared" ref="D41:N41" si="4">D25*$F$7</f>
        <v>0</v>
      </c>
      <c r="E41" s="99" t="n">
        <f t="shared" si="4"/>
        <v>0</v>
      </c>
      <c r="F41" s="99" t="n">
        <f t="shared" si="4"/>
        <v>0</v>
      </c>
      <c r="G41" s="99" t="n">
        <f t="shared" si="4"/>
        <v>0</v>
      </c>
      <c r="H41" s="99" t="n">
        <f t="shared" si="4"/>
        <v>0</v>
      </c>
      <c r="I41" s="99" t="n">
        <f t="shared" si="4"/>
        <v>0</v>
      </c>
      <c r="J41" s="99" t="n">
        <f t="shared" si="4"/>
        <v>0</v>
      </c>
      <c r="K41" s="99" t="n">
        <f t="shared" si="4"/>
        <v>0</v>
      </c>
      <c r="L41" s="99" t="n">
        <f t="shared" si="4"/>
        <v>0</v>
      </c>
      <c r="M41" s="99" t="n">
        <f t="shared" si="4"/>
        <v>0</v>
      </c>
      <c r="N41" s="99" t="n">
        <f t="shared" si="4"/>
        <v>0</v>
      </c>
    </row>
    <row r="42">
      <c r="A42" s="36" t="n">
        <f>Roots_Tubers_Oil_1</f>
        <v>0</v>
      </c>
      <c r="B42" s="36" t="n">
        <f>Roots_Tubers_Oil_1</f>
        <v>0</v>
      </c>
      <c r="C42" s="36" t="n">
        <f>Roots_Tubers_Oil_1</f>
        <v>0</v>
      </c>
      <c r="D42" s="98" t="n">
        <f>D26*$F$8</f>
        <v>0</v>
      </c>
      <c r="E42" s="99" t="n">
        <f t="shared" ref="E42:N42" si="5">E26*$F$8</f>
        <v>0</v>
      </c>
      <c r="F42" s="99" t="n">
        <f t="shared" si="5"/>
        <v>0</v>
      </c>
      <c r="G42" s="99" t="n">
        <f t="shared" si="5"/>
        <v>0</v>
      </c>
      <c r="H42" s="99" t="n">
        <f t="shared" si="5"/>
        <v>0</v>
      </c>
      <c r="I42" s="99" t="n">
        <f t="shared" si="5"/>
        <v>0</v>
      </c>
      <c r="J42" s="99" t="n">
        <f t="shared" si="5"/>
        <v>0</v>
      </c>
      <c r="K42" s="99" t="n">
        <f t="shared" si="5"/>
        <v>0</v>
      </c>
      <c r="L42" s="99" t="n">
        <f t="shared" si="5"/>
        <v>0</v>
      </c>
      <c r="M42" s="99" t="n">
        <f t="shared" si="5"/>
        <v>0</v>
      </c>
      <c r="N42" s="99" t="n">
        <f t="shared" si="5"/>
        <v>0</v>
      </c>
    </row>
    <row r="43">
      <c r="A43" s="36" t="n">
        <f>Roots_Tubers_Oil_2</f>
        <v>0</v>
      </c>
      <c r="B43" s="36" t="n">
        <f>Roots_Tubers_Oil_2</f>
        <v>0</v>
      </c>
      <c r="C43" s="36" t="n">
        <f>Roots_Tubers_Oil_2</f>
        <v>0</v>
      </c>
      <c r="D43" s="98" t="n">
        <f>D27*$F$9</f>
        <v>0</v>
      </c>
      <c r="E43" s="99" t="n">
        <f t="shared" ref="E43:N43" si="6">E27*$F$9</f>
        <v>0</v>
      </c>
      <c r="F43" s="99" t="n">
        <f t="shared" si="6"/>
        <v>0</v>
      </c>
      <c r="G43" s="99" t="n">
        <f t="shared" si="6"/>
        <v>0</v>
      </c>
      <c r="H43" s="99" t="n">
        <f t="shared" si="6"/>
        <v>0</v>
      </c>
      <c r="I43" s="99" t="n">
        <f t="shared" si="6"/>
        <v>0</v>
      </c>
      <c r="J43" s="99" t="n">
        <f t="shared" si="6"/>
        <v>0</v>
      </c>
      <c r="K43" s="99" t="n">
        <f t="shared" si="6"/>
        <v>0</v>
      </c>
      <c r="L43" s="99" t="n">
        <f t="shared" si="6"/>
        <v>0</v>
      </c>
      <c r="M43" s="99" t="n">
        <f t="shared" si="6"/>
        <v>0</v>
      </c>
      <c r="N43" s="99" t="n">
        <f t="shared" si="6"/>
        <v>0</v>
      </c>
      <c r="O43" s="107"/>
    </row>
    <row r="44">
      <c r="A44" s="36" t="n">
        <f>Animals_Products_1</f>
        <v>0</v>
      </c>
      <c r="B44" s="36" t="n">
        <f>Animals_Products_1</f>
        <v>0</v>
      </c>
      <c r="C44" s="36" t="n">
        <f>Animals_Products_1</f>
        <v>0</v>
      </c>
      <c r="D44" s="98" t="n">
        <f>D28*$F$10</f>
        <v>0</v>
      </c>
      <c r="E44" s="99" t="n">
        <f t="shared" ref="E44:N44" si="7">E28*$F$10</f>
        <v>0</v>
      </c>
      <c r="F44" s="99" t="n">
        <f t="shared" si="7"/>
        <v>0</v>
      </c>
      <c r="G44" s="99" t="n">
        <f t="shared" si="7"/>
        <v>0</v>
      </c>
      <c r="H44" s="99" t="n">
        <f t="shared" si="7"/>
        <v>0</v>
      </c>
      <c r="I44" s="99" t="n">
        <f t="shared" si="7"/>
        <v>0</v>
      </c>
      <c r="J44" s="99" t="n">
        <f t="shared" si="7"/>
        <v>0</v>
      </c>
      <c r="K44" s="99" t="n">
        <f t="shared" si="7"/>
        <v>0</v>
      </c>
      <c r="L44" s="99" t="n">
        <f t="shared" si="7"/>
        <v>0</v>
      </c>
      <c r="M44" s="99" t="n">
        <f t="shared" si="7"/>
        <v>0</v>
      </c>
      <c r="N44" s="99" t="n">
        <f t="shared" si="7"/>
        <v>0</v>
      </c>
    </row>
    <row r="45" ht="15.75" customHeight="1">
      <c r="A45" s="36" t="n">
        <f>Animals_Products_2</f>
        <v>0</v>
      </c>
      <c r="B45" s="36" t="n">
        <f>Animals_Products_2</f>
        <v>0</v>
      </c>
      <c r="C45" s="36" t="n">
        <f>Animals_Products_2</f>
        <v>0</v>
      </c>
      <c r="D45" s="100" t="n">
        <f>D29*$F$11</f>
        <v>0</v>
      </c>
      <c r="E45" s="101" t="n">
        <f t="shared" ref="E45:N45" si="8">E29*$F$11</f>
        <v>0</v>
      </c>
      <c r="F45" s="101" t="n">
        <f t="shared" si="8"/>
        <v>0</v>
      </c>
      <c r="G45" s="101" t="n">
        <f t="shared" si="8"/>
        <v>0</v>
      </c>
      <c r="H45" s="101" t="n">
        <f t="shared" si="8"/>
        <v>0</v>
      </c>
      <c r="I45" s="101" t="n">
        <f t="shared" si="8"/>
        <v>0</v>
      </c>
      <c r="J45" s="101" t="n">
        <f t="shared" si="8"/>
        <v>0</v>
      </c>
      <c r="K45" s="101" t="n">
        <f t="shared" si="8"/>
        <v>0</v>
      </c>
      <c r="L45" s="101" t="n">
        <f t="shared" si="8"/>
        <v>0</v>
      </c>
      <c r="M45" s="101" t="n">
        <f t="shared" si="8"/>
        <v>0</v>
      </c>
      <c r="N45" s="101" t="n">
        <f t="shared" si="8"/>
        <v>0</v>
      </c>
    </row>
    <row r="46" ht="15.75" customHeight="1">
      <c r="A46" s="36" t="n">
        <f>Fish_1</f>
        <v>0</v>
      </c>
      <c r="B46" s="36" t="n">
        <f>Fish_1</f>
        <v>0</v>
      </c>
      <c r="C46" s="36" t="n">
        <f>Fish_1</f>
        <v>0</v>
      </c>
      <c r="D46" s="100" t="n">
        <f>D30*$F$12</f>
        <v>0</v>
      </c>
      <c r="E46" s="101" t="n">
        <f>E30*$F$12</f>
        <v>0</v>
      </c>
      <c r="F46" s="101" t="n">
        <f>F30*$F$12</f>
        <v>0</v>
      </c>
      <c r="G46" s="101" t="n">
        <f>G30*$F$12</f>
        <v>0</v>
      </c>
      <c r="H46" s="101" t="n">
        <f>H30*$F$12</f>
        <v>0</v>
      </c>
      <c r="I46" s="101" t="n">
        <f t="shared" ref="I46:N46" si="9">I30*$F$12</f>
        <v>0</v>
      </c>
      <c r="J46" s="101" t="n">
        <f t="shared" si="9"/>
        <v>0</v>
      </c>
      <c r="K46" s="101" t="n">
        <f t="shared" si="9"/>
        <v>0</v>
      </c>
      <c r="L46" s="101" t="n">
        <f t="shared" si="9"/>
        <v>0</v>
      </c>
      <c r="M46" s="101" t="n">
        <f t="shared" si="9"/>
        <v>0</v>
      </c>
      <c r="N46" s="101" t="n">
        <f t="shared" si="9"/>
        <v>0</v>
      </c>
    </row>
    <row r="47" ht="15.75" customHeight="1">
      <c r="A47" s="36" t="n">
        <f>Fish_2</f>
        <v>0</v>
      </c>
      <c r="B47" s="36" t="n">
        <f>Fish_2</f>
        <v>0</v>
      </c>
      <c r="C47" s="36" t="n">
        <f>Fish_2</f>
        <v>0</v>
      </c>
      <c r="D47" s="100" t="n">
        <f>D31*$F$13</f>
        <v>0</v>
      </c>
      <c r="E47" s="101" t="n">
        <f>E31*$F$13</f>
        <v>0</v>
      </c>
      <c r="F47" s="101" t="n">
        <f t="shared" ref="F47:N47" si="10">F31*$F$13</f>
        <v>0</v>
      </c>
      <c r="G47" s="101" t="n">
        <f t="shared" si="10"/>
        <v>0</v>
      </c>
      <c r="H47" s="101" t="n">
        <f t="shared" si="10"/>
        <v>0</v>
      </c>
      <c r="I47" s="101" t="n">
        <f t="shared" si="10"/>
        <v>0</v>
      </c>
      <c r="J47" s="101" t="n">
        <f t="shared" si="10"/>
        <v>0</v>
      </c>
      <c r="K47" s="101" t="n">
        <f t="shared" si="10"/>
        <v>0</v>
      </c>
      <c r="L47" s="101" t="n">
        <f t="shared" si="10"/>
        <v>0</v>
      </c>
      <c r="M47" s="101" t="n">
        <f t="shared" si="10"/>
        <v>0</v>
      </c>
      <c r="N47" s="101" t="n">
        <f t="shared" si="10"/>
        <v>0</v>
      </c>
    </row>
    <row r="48">
      <c r="A48" s="36" t="n">
        <f>Other_1</f>
        <v>0</v>
      </c>
      <c r="B48" s="36" t="n">
        <f>Other_1</f>
        <v>0</v>
      </c>
      <c r="C48" s="36" t="n">
        <f>Other_1</f>
        <v>0</v>
      </c>
      <c r="D48" s="98" t="n">
        <f t="shared" ref="D48:N48" si="11">D32*$F$14</f>
        <v>0</v>
      </c>
      <c r="E48" s="99" t="n">
        <f t="shared" si="11"/>
        <v>0</v>
      </c>
      <c r="F48" s="99" t="n">
        <f t="shared" si="11"/>
        <v>0</v>
      </c>
      <c r="G48" s="99" t="n">
        <f t="shared" si="11"/>
        <v>0</v>
      </c>
      <c r="H48" s="99" t="n">
        <f t="shared" si="11"/>
        <v>0</v>
      </c>
      <c r="I48" s="99" t="n">
        <f t="shared" si="11"/>
        <v>0</v>
      </c>
      <c r="J48" s="99" t="n">
        <f t="shared" si="11"/>
        <v>0</v>
      </c>
      <c r="K48" s="99" t="n">
        <f t="shared" si="11"/>
        <v>0</v>
      </c>
      <c r="L48" s="99" t="n">
        <f t="shared" si="11"/>
        <v>0</v>
      </c>
      <c r="M48" s="99" t="n">
        <f t="shared" si="11"/>
        <v>0</v>
      </c>
      <c r="N48" s="99" t="n">
        <f t="shared" si="11"/>
        <v>0</v>
      </c>
    </row>
    <row r="49">
      <c r="A49" s="36" t="n">
        <f>Other_2</f>
        <v>0</v>
      </c>
      <c r="B49" s="36" t="n">
        <f>Other_2</f>
        <v>0</v>
      </c>
      <c r="C49" s="36" t="n">
        <f>Other_2</f>
        <v>0</v>
      </c>
      <c r="D49" s="98" t="n">
        <f t="shared" ref="D49:N49" si="12">D33*$F$15</f>
        <v>0</v>
      </c>
      <c r="E49" s="99" t="n">
        <f t="shared" si="12"/>
        <v>0</v>
      </c>
      <c r="F49" s="99" t="n">
        <f t="shared" si="12"/>
        <v>0</v>
      </c>
      <c r="G49" s="99" t="n">
        <f t="shared" si="12"/>
        <v>0</v>
      </c>
      <c r="H49" s="99" t="n">
        <f t="shared" si="12"/>
        <v>0</v>
      </c>
      <c r="I49" s="99" t="n">
        <f t="shared" si="12"/>
        <v>0</v>
      </c>
      <c r="J49" s="99" t="n">
        <f t="shared" si="12"/>
        <v>0</v>
      </c>
      <c r="K49" s="99" t="n">
        <f t="shared" si="12"/>
        <v>0</v>
      </c>
      <c r="L49" s="99" t="n">
        <f t="shared" si="12"/>
        <v>0</v>
      </c>
      <c r="M49" s="99" t="n">
        <f t="shared" si="12"/>
        <v>0</v>
      </c>
      <c r="N49" s="99" t="n">
        <f t="shared" si="12"/>
        <v>0</v>
      </c>
    </row>
    <row r="50">
      <c r="A50" s="36"/>
      <c r="B50" s="36"/>
      <c r="C50" s="36" t="s">
        <v>6</v>
      </c>
      <c r="D50" s="102" t="n">
        <f t="shared" ref="D50:N50" si="13">SUM(D38:D49)</f>
        <v>0</v>
      </c>
      <c r="E50" s="102" t="n">
        <f t="shared" si="13"/>
        <v>0</v>
      </c>
      <c r="F50" s="102" t="n">
        <f t="shared" si="13"/>
        <v>0</v>
      </c>
      <c r="G50" s="102" t="n">
        <f t="shared" si="13"/>
        <v>0</v>
      </c>
      <c r="H50" s="102" t="n">
        <f t="shared" si="13"/>
        <v>0</v>
      </c>
      <c r="I50" s="102" t="n">
        <f t="shared" si="13"/>
        <v>0</v>
      </c>
      <c r="J50" s="102" t="n">
        <f t="shared" si="13"/>
        <v>0</v>
      </c>
      <c r="K50" s="102" t="n">
        <f t="shared" si="13"/>
        <v>0</v>
      </c>
      <c r="L50" s="102" t="n">
        <f t="shared" si="13"/>
        <v>0</v>
      </c>
      <c r="M50" s="102" t="n">
        <f t="shared" si="13"/>
        <v>0</v>
      </c>
      <c r="N50" s="102" t="n">
        <f t="shared" si="13"/>
        <v>0</v>
      </c>
    </row>
    <row r="55">
      <c r="S55" s="95" t="s">
        <v>1</v>
      </c>
      <c r="T55" s="95" t="e">
        <f>D50/F16</f>
        <v>#DIV/0!</v>
      </c>
      <c r="U55" s="108" t="e">
        <f t="shared" ref="U55:AD55" si="14">E50/denominator</f>
        <v>#DIV/0!</v>
      </c>
      <c r="V55" s="108" t="e">
        <f t="shared" si="14"/>
        <v>#DIV/0!</v>
      </c>
      <c r="W55" s="108" t="e">
        <f t="shared" si="14"/>
        <v>#DIV/0!</v>
      </c>
      <c r="X55" s="108" t="e">
        <f t="shared" si="14"/>
        <v>#DIV/0!</v>
      </c>
      <c r="Y55" s="108" t="e">
        <f t="shared" si="14"/>
        <v>#DIV/0!</v>
      </c>
      <c r="Z55" s="108" t="e">
        <f t="shared" si="14"/>
        <v>#DIV/0!</v>
      </c>
      <c r="AA55" s="108" t="e">
        <f t="shared" si="14"/>
        <v>#DIV/0!</v>
      </c>
      <c r="AB55" s="108" t="e">
        <f t="shared" si="14"/>
        <v>#DIV/0!</v>
      </c>
      <c r="AC55" s="108" t="e">
        <f t="shared" si="14"/>
        <v>#DIV/0!</v>
      </c>
      <c r="AD55" s="108" t="e">
        <f t="shared" si="14"/>
        <v>#DIV/0!</v>
      </c>
      <c r="AE55" s="108" t="e">
        <f>#REF!/denominator</f>
        <v>#REF!</v>
      </c>
    </row>
    <row r="56">
      <c r="P56" t="s">
        <v>50</v>
      </c>
      <c r="S56" s="111" t="s">
        <v>2</v>
      </c>
      <c r="T56" s="109" t="e">
        <f>T55/T55*100</f>
        <v>#DIV/0!</v>
      </c>
      <c r="U56" s="109" t="e">
        <f t="shared" ref="U56:AE56" si="15">U55/$T$55*100</f>
        <v>#DIV/0!</v>
      </c>
      <c r="V56" s="109" t="e">
        <f t="shared" si="15"/>
        <v>#DIV/0!</v>
      </c>
      <c r="W56" s="109" t="e">
        <f t="shared" si="15"/>
        <v>#DIV/0!</v>
      </c>
      <c r="X56" s="109" t="e">
        <f t="shared" si="15"/>
        <v>#DIV/0!</v>
      </c>
      <c r="Y56" s="109" t="e">
        <f t="shared" si="15"/>
        <v>#DIV/0!</v>
      </c>
      <c r="Z56" s="109" t="e">
        <f t="shared" si="15"/>
        <v>#DIV/0!</v>
      </c>
      <c r="AA56" s="109" t="e">
        <f t="shared" si="15"/>
        <v>#DIV/0!</v>
      </c>
      <c r="AB56" s="109" t="e">
        <f t="shared" si="15"/>
        <v>#DIV/0!</v>
      </c>
      <c r="AC56" s="109" t="e">
        <f t="shared" si="15"/>
        <v>#DIV/0!</v>
      </c>
      <c r="AD56" s="109" t="e">
        <f t="shared" si="15"/>
        <v>#DIV/0!</v>
      </c>
      <c r="AE56" s="109" t="e">
        <f t="shared" si="15"/>
        <v>#REF!</v>
      </c>
    </row>
    <row r="59">
      <c r="S59" s="106"/>
    </row>
    <row r="60">
      <c r="S60" s="106"/>
    </row>
    <row r="61">
      <c r="S61" s="106"/>
    </row>
    <row r="62">
      <c r="S62" s="106"/>
    </row>
    <row r="63">
      <c r="S63" s="106"/>
    </row>
    <row r="64">
      <c r="S64" s="106"/>
    </row>
    <row r="65">
      <c r="S65" s="104"/>
    </row>
    <row r="66">
      <c r="S66" s="106"/>
    </row>
    <row r="67">
      <c r="S67" s="106"/>
    </row>
    <row r="68">
      <c r="S68" s="106"/>
    </row>
    <row r="69">
      <c r="S69" s="106"/>
    </row>
    <row r="70">
      <c r="S70" s="106"/>
    </row>
    <row r="71">
      <c r="S71" s="106"/>
    </row>
    <row r="72">
      <c r="S72" s="106"/>
    </row>
    <row r="73">
      <c r="S73" s="106"/>
    </row>
    <row r="74">
      <c r="S74" s="106"/>
    </row>
    <row r="75">
      <c r="S75" s="106"/>
    </row>
  </sheetData>
  <mergeCells count="2">
    <mergeCell ref="D20:N20"/>
    <mergeCell ref="D36:N36"/>
  </mergeCells>
  <pageMargins left="0.7" right="0.7" top="0.75" bottom="0.75" header="0.3" footer="0.3"/>
  <pageSetup paperSize="9" scale="37" fitToWidth="2" fitToHeight="2" orientation="landscape" r:id="rId2"/>
  <drawing r:id="rId1"/>
  <tableParts count="1">
    <tablePart r:id="rId20"/>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5" t="s">
        <v>190</v>
      </c>
      <c r="B1" s="115" t="s">
        <v>191</v>
      </c>
      <c r="C1" s="115" t="s">
        <v>192</v>
      </c>
      <c r="D1" t="s">
        <v>193</v>
      </c>
      <c r="E1" t="s">
        <v>194</v>
      </c>
      <c r="F1" t="s">
        <v>195</v>
      </c>
      <c r="G1" t="s">
        <v>196</v>
      </c>
      <c r="H1" t="s">
        <v>197</v>
      </c>
      <c r="I1" t="s">
        <v>198</v>
      </c>
    </row>
    <row r="2">
      <c r="A2" t="s">
        <v>199</v>
      </c>
      <c r="B2" t="s">
        <v>74</v>
      </c>
      <c r="C2" t="s">
        <v>200</v>
      </c>
      <c r="D2" t="n">
        <v>2016</v>
      </c>
      <c r="E2" t="n">
        <v>6.2</v>
      </c>
      <c r="F2" t="s">
        <v>178</v>
      </c>
      <c r="G2" t="s">
        <v>201</v>
      </c>
      <c r="H2" t="s">
        <v>202</v>
      </c>
      <c r="I2" t="s">
        <v>203</v>
      </c>
    </row>
    <row r="3">
      <c r="A3" t="s">
        <v>199</v>
      </c>
      <c r="B3" t="s">
        <v>74</v>
      </c>
      <c r="C3" t="s">
        <v>200</v>
      </c>
      <c r="D3" t="n">
        <v>2013</v>
      </c>
      <c r="E3" t="n">
        <v>27</v>
      </c>
      <c r="F3" t="s">
        <v>176</v>
      </c>
      <c r="G3" t="s">
        <v>204</v>
      </c>
      <c r="H3" t="s">
        <v>205</v>
      </c>
      <c r="I3" t="s">
        <v>206</v>
      </c>
    </row>
    <row r="4">
      <c r="A4" t="s">
        <v>199</v>
      </c>
      <c r="B4" t="s">
        <v>74</v>
      </c>
      <c r="C4" t="s">
        <v>200</v>
      </c>
      <c r="D4" t="n">
        <v>2012</v>
      </c>
      <c r="E4" t="n">
        <v>4.3</v>
      </c>
      <c r="F4" t="s">
        <v>176</v>
      </c>
      <c r="G4" t="s">
        <v>207</v>
      </c>
      <c r="H4" t="s">
        <v>90</v>
      </c>
      <c r="I4" t="s">
        <v>208</v>
      </c>
    </row>
    <row r="5">
      <c r="A5" t="s">
        <v>199</v>
      </c>
      <c r="B5" t="s">
        <v>74</v>
      </c>
      <c r="C5" t="s">
        <v>200</v>
      </c>
      <c r="D5" t="n">
        <v>2012</v>
      </c>
      <c r="E5" t="n">
        <v>2.1</v>
      </c>
      <c r="F5" t="s">
        <v>209</v>
      </c>
      <c r="G5" t="s">
        <v>207</v>
      </c>
      <c r="H5" t="s">
        <v>90</v>
      </c>
      <c r="I5" t="s">
        <v>208</v>
      </c>
    </row>
    <row r="6">
      <c r="A6" t="s">
        <v>199</v>
      </c>
      <c r="B6" t="s">
        <v>74</v>
      </c>
      <c r="C6" t="s">
        <v>200</v>
      </c>
      <c r="D6" t="n">
        <v>2012</v>
      </c>
      <c r="E6" t="n">
        <v>9.6</v>
      </c>
      <c r="F6" t="s">
        <v>175</v>
      </c>
      <c r="G6" t="s">
        <v>207</v>
      </c>
      <c r="H6" t="s">
        <v>90</v>
      </c>
      <c r="I6" t="s">
        <v>208</v>
      </c>
    </row>
    <row r="7">
      <c r="A7" t="s">
        <v>199</v>
      </c>
      <c r="B7" t="s">
        <v>74</v>
      </c>
      <c r="C7" t="s">
        <v>200</v>
      </c>
      <c r="D7" t="n">
        <v>2012</v>
      </c>
      <c r="E7" t="n">
        <v>4.3</v>
      </c>
      <c r="F7" t="s">
        <v>176</v>
      </c>
      <c r="G7" t="s">
        <v>207</v>
      </c>
      <c r="H7" t="s">
        <v>90</v>
      </c>
      <c r="I7" t="s">
        <v>208</v>
      </c>
    </row>
    <row r="8">
      <c r="A8" t="s">
        <v>199</v>
      </c>
      <c r="B8" t="s">
        <v>74</v>
      </c>
      <c r="C8" t="s">
        <v>200</v>
      </c>
      <c r="D8" t="n">
        <v>2012</v>
      </c>
      <c r="E8" t="n">
        <v>3.8</v>
      </c>
      <c r="F8" t="s">
        <v>176</v>
      </c>
      <c r="G8" t="s">
        <v>207</v>
      </c>
      <c r="H8" t="s">
        <v>90</v>
      </c>
      <c r="I8" t="s">
        <v>208</v>
      </c>
    </row>
    <row r="9">
      <c r="A9" t="s">
        <v>199</v>
      </c>
      <c r="B9" t="s">
        <v>74</v>
      </c>
      <c r="C9" t="s">
        <v>200</v>
      </c>
      <c r="D9" t="n">
        <v>2012</v>
      </c>
      <c r="E9" t="n">
        <v>2.7</v>
      </c>
      <c r="F9" t="s">
        <v>178</v>
      </c>
      <c r="G9" t="s">
        <v>207</v>
      </c>
      <c r="H9" t="s">
        <v>90</v>
      </c>
      <c r="I9" t="s">
        <v>208</v>
      </c>
    </row>
    <row r="10">
      <c r="A10" t="s">
        <v>199</v>
      </c>
      <c r="B10" t="s">
        <v>74</v>
      </c>
      <c r="C10" t="s">
        <v>200</v>
      </c>
      <c r="D10" t="n">
        <v>2012</v>
      </c>
      <c r="E10" t="n">
        <v>2.1</v>
      </c>
      <c r="F10" t="s">
        <v>209</v>
      </c>
      <c r="G10" t="s">
        <v>207</v>
      </c>
      <c r="H10" t="s">
        <v>90</v>
      </c>
      <c r="I10" t="s">
        <v>208</v>
      </c>
    </row>
    <row r="11">
      <c r="A11" t="s">
        <v>199</v>
      </c>
      <c r="B11" t="s">
        <v>74</v>
      </c>
      <c r="C11" t="s">
        <v>200</v>
      </c>
      <c r="D11" t="n">
        <v>2012</v>
      </c>
      <c r="E11" t="n">
        <v>1.8</v>
      </c>
      <c r="F11" t="s">
        <v>176</v>
      </c>
      <c r="G11" t="s">
        <v>207</v>
      </c>
      <c r="H11" t="s">
        <v>90</v>
      </c>
      <c r="I11" t="s">
        <v>208</v>
      </c>
    </row>
    <row r="12">
      <c r="A12" t="s">
        <v>199</v>
      </c>
      <c r="B12" t="s">
        <v>74</v>
      </c>
      <c r="C12" t="s">
        <v>200</v>
      </c>
      <c r="D12" t="n">
        <v>2012</v>
      </c>
      <c r="E12" t="n">
        <v>1.3</v>
      </c>
      <c r="F12" t="s">
        <v>209</v>
      </c>
      <c r="G12" t="s">
        <v>207</v>
      </c>
      <c r="H12" t="s">
        <v>90</v>
      </c>
      <c r="I12" t="s">
        <v>208</v>
      </c>
    </row>
    <row r="13">
      <c r="A13" t="s">
        <v>199</v>
      </c>
      <c r="B13" t="s">
        <v>74</v>
      </c>
      <c r="C13" t="s">
        <v>200</v>
      </c>
      <c r="D13" t="n">
        <v>2011</v>
      </c>
      <c r="E13" t="n">
        <v>4.3</v>
      </c>
      <c r="F13" t="s">
        <v>176</v>
      </c>
      <c r="G13" t="s">
        <v>207</v>
      </c>
      <c r="H13" t="s">
        <v>90</v>
      </c>
      <c r="I13" t="s">
        <v>208</v>
      </c>
    </row>
    <row r="14">
      <c r="A14" t="s">
        <v>199</v>
      </c>
      <c r="B14" t="s">
        <v>74</v>
      </c>
      <c r="C14" t="s">
        <v>200</v>
      </c>
      <c r="D14" t="n">
        <v>2011</v>
      </c>
      <c r="E14" t="n">
        <v>2.1</v>
      </c>
      <c r="F14" t="s">
        <v>209</v>
      </c>
      <c r="G14" t="s">
        <v>207</v>
      </c>
      <c r="H14" t="s">
        <v>90</v>
      </c>
      <c r="I14" t="s">
        <v>208</v>
      </c>
    </row>
    <row r="15">
      <c r="A15" t="s">
        <v>199</v>
      </c>
      <c r="B15" t="s">
        <v>74</v>
      </c>
      <c r="C15" t="s">
        <v>200</v>
      </c>
      <c r="D15" t="n">
        <v>2011</v>
      </c>
      <c r="E15" t="n">
        <v>9.6</v>
      </c>
      <c r="F15" t="s">
        <v>175</v>
      </c>
      <c r="G15" t="s">
        <v>207</v>
      </c>
      <c r="H15" t="s">
        <v>90</v>
      </c>
      <c r="I15" t="s">
        <v>208</v>
      </c>
    </row>
    <row r="16">
      <c r="A16" t="s">
        <v>199</v>
      </c>
      <c r="B16" t="s">
        <v>74</v>
      </c>
      <c r="C16" t="s">
        <v>200</v>
      </c>
      <c r="D16" t="n">
        <v>2011</v>
      </c>
      <c r="E16" t="n">
        <v>4.3</v>
      </c>
      <c r="F16" t="s">
        <v>176</v>
      </c>
      <c r="G16" t="s">
        <v>207</v>
      </c>
      <c r="H16" t="s">
        <v>90</v>
      </c>
      <c r="I16" t="s">
        <v>208</v>
      </c>
    </row>
    <row r="17">
      <c r="A17" t="s">
        <v>199</v>
      </c>
      <c r="B17" t="s">
        <v>74</v>
      </c>
      <c r="C17" t="s">
        <v>200</v>
      </c>
      <c r="D17" t="n">
        <v>2011</v>
      </c>
      <c r="E17" t="n">
        <v>3.8</v>
      </c>
      <c r="F17" t="s">
        <v>176</v>
      </c>
      <c r="G17" t="s">
        <v>207</v>
      </c>
      <c r="H17" t="s">
        <v>90</v>
      </c>
      <c r="I17" t="s">
        <v>208</v>
      </c>
    </row>
    <row r="18">
      <c r="A18" t="s">
        <v>199</v>
      </c>
      <c r="B18" t="s">
        <v>74</v>
      </c>
      <c r="C18" t="s">
        <v>200</v>
      </c>
      <c r="D18" t="n">
        <v>2011</v>
      </c>
      <c r="E18" t="n">
        <v>2.7</v>
      </c>
      <c r="F18" t="s">
        <v>178</v>
      </c>
      <c r="G18" t="s">
        <v>207</v>
      </c>
      <c r="H18" t="s">
        <v>90</v>
      </c>
      <c r="I18" t="s">
        <v>208</v>
      </c>
    </row>
    <row r="19">
      <c r="A19" t="s">
        <v>199</v>
      </c>
      <c r="B19" t="s">
        <v>74</v>
      </c>
      <c r="C19" t="s">
        <v>200</v>
      </c>
      <c r="D19" t="n">
        <v>2011</v>
      </c>
      <c r="E19" t="n">
        <v>2.1</v>
      </c>
      <c r="F19" t="s">
        <v>209</v>
      </c>
      <c r="G19" t="s">
        <v>207</v>
      </c>
      <c r="H19" t="s">
        <v>90</v>
      </c>
      <c r="I19" t="s">
        <v>208</v>
      </c>
    </row>
    <row r="20">
      <c r="A20" t="s">
        <v>199</v>
      </c>
      <c r="B20" t="s">
        <v>74</v>
      </c>
      <c r="C20" t="s">
        <v>200</v>
      </c>
      <c r="D20" t="n">
        <v>2011</v>
      </c>
      <c r="E20" t="n">
        <v>1.8</v>
      </c>
      <c r="F20" t="s">
        <v>176</v>
      </c>
      <c r="G20" t="s">
        <v>207</v>
      </c>
      <c r="H20" t="s">
        <v>90</v>
      </c>
      <c r="I20" t="s">
        <v>208</v>
      </c>
    </row>
    <row r="21">
      <c r="A21" t="s">
        <v>199</v>
      </c>
      <c r="B21" t="s">
        <v>74</v>
      </c>
      <c r="C21" t="s">
        <v>200</v>
      </c>
      <c r="D21" t="n">
        <v>2011</v>
      </c>
      <c r="E21" t="n">
        <v>1.3</v>
      </c>
      <c r="F21" t="s">
        <v>209</v>
      </c>
      <c r="G21" t="s">
        <v>207</v>
      </c>
      <c r="H21" t="s">
        <v>90</v>
      </c>
      <c r="I21" t="s">
        <v>208</v>
      </c>
    </row>
    <row r="22">
      <c r="A22" t="s">
        <v>199</v>
      </c>
      <c r="B22" t="s">
        <v>74</v>
      </c>
      <c r="C22" t="s">
        <v>200</v>
      </c>
      <c r="D22" t="n">
        <v>2010</v>
      </c>
      <c r="E22" t="n">
        <v>4.3</v>
      </c>
      <c r="F22" t="s">
        <v>176</v>
      </c>
      <c r="G22" t="s">
        <v>207</v>
      </c>
      <c r="H22" t="s">
        <v>90</v>
      </c>
      <c r="I22" t="s">
        <v>208</v>
      </c>
    </row>
    <row r="23">
      <c r="A23" t="s">
        <v>199</v>
      </c>
      <c r="B23" t="s">
        <v>74</v>
      </c>
      <c r="C23" t="s">
        <v>200</v>
      </c>
      <c r="D23" t="n">
        <v>2010</v>
      </c>
      <c r="E23" t="n">
        <v>2.1</v>
      </c>
      <c r="F23" t="s">
        <v>209</v>
      </c>
      <c r="G23" t="s">
        <v>207</v>
      </c>
      <c r="H23" t="s">
        <v>90</v>
      </c>
      <c r="I23" t="s">
        <v>208</v>
      </c>
    </row>
    <row r="24">
      <c r="A24" t="s">
        <v>199</v>
      </c>
      <c r="B24" t="s">
        <v>74</v>
      </c>
      <c r="C24" t="s">
        <v>200</v>
      </c>
      <c r="D24" t="n">
        <v>2010</v>
      </c>
      <c r="E24" t="n">
        <v>9.6</v>
      </c>
      <c r="F24" t="s">
        <v>175</v>
      </c>
      <c r="G24" t="s">
        <v>207</v>
      </c>
      <c r="H24" t="s">
        <v>90</v>
      </c>
      <c r="I24" t="s">
        <v>208</v>
      </c>
    </row>
    <row r="25">
      <c r="A25" t="s">
        <v>199</v>
      </c>
      <c r="B25" t="s">
        <v>74</v>
      </c>
      <c r="C25" t="s">
        <v>200</v>
      </c>
      <c r="D25" t="n">
        <v>2010</v>
      </c>
      <c r="E25" t="n">
        <v>4.3</v>
      </c>
      <c r="F25" t="s">
        <v>176</v>
      </c>
      <c r="G25" t="s">
        <v>207</v>
      </c>
      <c r="H25" t="s">
        <v>90</v>
      </c>
      <c r="I25" t="s">
        <v>208</v>
      </c>
    </row>
    <row r="26">
      <c r="A26" t="s">
        <v>199</v>
      </c>
      <c r="B26" t="s">
        <v>74</v>
      </c>
      <c r="C26" t="s">
        <v>200</v>
      </c>
      <c r="D26" t="n">
        <v>2010</v>
      </c>
      <c r="E26" t="n">
        <v>3.8</v>
      </c>
      <c r="F26" t="s">
        <v>176</v>
      </c>
      <c r="G26" t="s">
        <v>207</v>
      </c>
      <c r="H26" t="s">
        <v>90</v>
      </c>
      <c r="I26" t="s">
        <v>208</v>
      </c>
    </row>
    <row r="27">
      <c r="A27" t="s">
        <v>199</v>
      </c>
      <c r="B27" t="s">
        <v>74</v>
      </c>
      <c r="C27" t="s">
        <v>200</v>
      </c>
      <c r="D27" t="n">
        <v>2010</v>
      </c>
      <c r="E27" t="n">
        <v>2.7</v>
      </c>
      <c r="F27" t="s">
        <v>178</v>
      </c>
      <c r="G27" t="s">
        <v>207</v>
      </c>
      <c r="H27" t="s">
        <v>90</v>
      </c>
      <c r="I27" t="s">
        <v>208</v>
      </c>
    </row>
    <row r="28">
      <c r="A28" t="s">
        <v>199</v>
      </c>
      <c r="B28" t="s">
        <v>74</v>
      </c>
      <c r="C28" t="s">
        <v>200</v>
      </c>
      <c r="D28" t="n">
        <v>2010</v>
      </c>
      <c r="E28" t="n">
        <v>2.1</v>
      </c>
      <c r="F28" t="s">
        <v>209</v>
      </c>
      <c r="G28" t="s">
        <v>207</v>
      </c>
      <c r="H28" t="s">
        <v>90</v>
      </c>
      <c r="I28" t="s">
        <v>208</v>
      </c>
    </row>
    <row r="29">
      <c r="A29" t="s">
        <v>199</v>
      </c>
      <c r="B29" t="s">
        <v>74</v>
      </c>
      <c r="C29" t="s">
        <v>200</v>
      </c>
      <c r="D29" t="n">
        <v>2010</v>
      </c>
      <c r="E29" t="n">
        <v>1.8</v>
      </c>
      <c r="F29" t="s">
        <v>176</v>
      </c>
      <c r="G29" t="s">
        <v>207</v>
      </c>
      <c r="H29" t="s">
        <v>90</v>
      </c>
      <c r="I29" t="s">
        <v>208</v>
      </c>
    </row>
    <row r="30">
      <c r="A30" t="s">
        <v>199</v>
      </c>
      <c r="B30" t="s">
        <v>74</v>
      </c>
      <c r="C30" t="s">
        <v>200</v>
      </c>
      <c r="D30" t="n">
        <v>2010</v>
      </c>
      <c r="E30" t="n">
        <v>1.3</v>
      </c>
      <c r="F30" t="s">
        <v>209</v>
      </c>
      <c r="G30" t="s">
        <v>207</v>
      </c>
      <c r="H30" t="s">
        <v>90</v>
      </c>
      <c r="I30" t="s">
        <v>208</v>
      </c>
    </row>
    <row r="31">
      <c r="A31" t="s">
        <v>199</v>
      </c>
      <c r="B31" t="s">
        <v>74</v>
      </c>
      <c r="C31" t="s">
        <v>200</v>
      </c>
      <c r="D31" t="n">
        <v>2009</v>
      </c>
      <c r="E31" t="n">
        <v>4.3</v>
      </c>
      <c r="F31" t="s">
        <v>176</v>
      </c>
      <c r="G31" t="s">
        <v>207</v>
      </c>
      <c r="H31" t="s">
        <v>90</v>
      </c>
      <c r="I31" t="s">
        <v>208</v>
      </c>
    </row>
    <row r="32">
      <c r="A32" t="s">
        <v>199</v>
      </c>
      <c r="B32" t="s">
        <v>74</v>
      </c>
      <c r="C32" t="s">
        <v>200</v>
      </c>
      <c r="D32" t="n">
        <v>2009</v>
      </c>
      <c r="E32" t="n">
        <v>2.1</v>
      </c>
      <c r="F32" t="s">
        <v>209</v>
      </c>
      <c r="G32" t="s">
        <v>207</v>
      </c>
      <c r="H32" t="s">
        <v>90</v>
      </c>
      <c r="I32" t="s">
        <v>208</v>
      </c>
    </row>
    <row r="33">
      <c r="A33" t="s">
        <v>199</v>
      </c>
      <c r="B33" t="s">
        <v>74</v>
      </c>
      <c r="C33" t="s">
        <v>200</v>
      </c>
      <c r="D33" t="n">
        <v>2009</v>
      </c>
      <c r="E33" t="n">
        <v>9.6</v>
      </c>
      <c r="F33" t="s">
        <v>175</v>
      </c>
      <c r="G33" t="s">
        <v>207</v>
      </c>
      <c r="H33" t="s">
        <v>90</v>
      </c>
      <c r="I33" t="s">
        <v>208</v>
      </c>
    </row>
    <row r="34">
      <c r="A34" t="s">
        <v>199</v>
      </c>
      <c r="B34" t="s">
        <v>74</v>
      </c>
      <c r="C34" t="s">
        <v>200</v>
      </c>
      <c r="D34" t="n">
        <v>2009</v>
      </c>
      <c r="E34" t="n">
        <v>4.3</v>
      </c>
      <c r="F34" t="s">
        <v>176</v>
      </c>
      <c r="G34" t="s">
        <v>207</v>
      </c>
      <c r="H34" t="s">
        <v>90</v>
      </c>
      <c r="I34" t="s">
        <v>208</v>
      </c>
    </row>
    <row r="35">
      <c r="A35" t="s">
        <v>199</v>
      </c>
      <c r="B35" t="s">
        <v>74</v>
      </c>
      <c r="C35" t="s">
        <v>200</v>
      </c>
      <c r="D35" t="n">
        <v>2009</v>
      </c>
      <c r="E35" t="n">
        <v>3.8</v>
      </c>
      <c r="F35" t="s">
        <v>176</v>
      </c>
      <c r="G35" t="s">
        <v>207</v>
      </c>
      <c r="H35" t="s">
        <v>90</v>
      </c>
      <c r="I35" t="s">
        <v>208</v>
      </c>
    </row>
    <row r="36">
      <c r="A36" t="s">
        <v>199</v>
      </c>
      <c r="B36" t="s">
        <v>74</v>
      </c>
      <c r="C36" t="s">
        <v>200</v>
      </c>
      <c r="D36" t="n">
        <v>2009</v>
      </c>
      <c r="E36" t="n">
        <v>2.7</v>
      </c>
      <c r="F36" t="s">
        <v>178</v>
      </c>
      <c r="G36" t="s">
        <v>207</v>
      </c>
      <c r="H36" t="s">
        <v>90</v>
      </c>
      <c r="I36" t="s">
        <v>208</v>
      </c>
    </row>
    <row r="37">
      <c r="A37" t="s">
        <v>199</v>
      </c>
      <c r="B37" t="s">
        <v>74</v>
      </c>
      <c r="C37" t="s">
        <v>200</v>
      </c>
      <c r="D37" t="n">
        <v>2009</v>
      </c>
      <c r="E37" t="n">
        <v>2.1</v>
      </c>
      <c r="F37" t="s">
        <v>209</v>
      </c>
      <c r="G37" t="s">
        <v>207</v>
      </c>
      <c r="H37" t="s">
        <v>90</v>
      </c>
      <c r="I37" t="s">
        <v>208</v>
      </c>
    </row>
    <row r="38">
      <c r="A38" t="s">
        <v>199</v>
      </c>
      <c r="B38" t="s">
        <v>74</v>
      </c>
      <c r="C38" t="s">
        <v>200</v>
      </c>
      <c r="D38" t="n">
        <v>2009</v>
      </c>
      <c r="E38" t="n">
        <v>1.8</v>
      </c>
      <c r="F38" t="s">
        <v>176</v>
      </c>
      <c r="G38" t="s">
        <v>207</v>
      </c>
      <c r="H38" t="s">
        <v>90</v>
      </c>
      <c r="I38" t="s">
        <v>208</v>
      </c>
    </row>
    <row r="39">
      <c r="A39" t="s">
        <v>199</v>
      </c>
      <c r="B39" t="s">
        <v>74</v>
      </c>
      <c r="C39" t="s">
        <v>200</v>
      </c>
      <c r="D39" t="n">
        <v>2009</v>
      </c>
      <c r="E39" t="n">
        <v>1.3</v>
      </c>
      <c r="F39" t="s">
        <v>209</v>
      </c>
      <c r="G39" t="s">
        <v>207</v>
      </c>
      <c r="H39" t="s">
        <v>90</v>
      </c>
      <c r="I39" t="s">
        <v>208</v>
      </c>
    </row>
    <row r="40">
      <c r="A40" t="s">
        <v>199</v>
      </c>
      <c r="B40" t="s">
        <v>74</v>
      </c>
      <c r="C40" t="s">
        <v>200</v>
      </c>
      <c r="D40" t="n">
        <v>2008</v>
      </c>
      <c r="E40" t="n">
        <v>4.3</v>
      </c>
      <c r="F40" t="s">
        <v>176</v>
      </c>
      <c r="G40" t="s">
        <v>207</v>
      </c>
      <c r="H40" t="s">
        <v>90</v>
      </c>
      <c r="I40" t="s">
        <v>208</v>
      </c>
    </row>
    <row r="41">
      <c r="A41" t="s">
        <v>199</v>
      </c>
      <c r="B41" t="s">
        <v>74</v>
      </c>
      <c r="C41" t="s">
        <v>200</v>
      </c>
      <c r="D41" t="n">
        <v>2008</v>
      </c>
      <c r="E41" t="n">
        <v>2.1</v>
      </c>
      <c r="F41" t="s">
        <v>209</v>
      </c>
      <c r="G41" t="s">
        <v>207</v>
      </c>
      <c r="H41" t="s">
        <v>90</v>
      </c>
      <c r="I41" t="s">
        <v>208</v>
      </c>
    </row>
    <row r="42">
      <c r="A42" t="s">
        <v>199</v>
      </c>
      <c r="B42" t="s">
        <v>74</v>
      </c>
      <c r="C42" t="s">
        <v>200</v>
      </c>
      <c r="D42" t="n">
        <v>2008</v>
      </c>
      <c r="E42" t="n">
        <v>9.6</v>
      </c>
      <c r="F42" t="s">
        <v>175</v>
      </c>
      <c r="G42" t="s">
        <v>207</v>
      </c>
      <c r="H42" t="s">
        <v>90</v>
      </c>
      <c r="I42" t="s">
        <v>208</v>
      </c>
    </row>
    <row r="43">
      <c r="A43" t="s">
        <v>199</v>
      </c>
      <c r="B43" t="s">
        <v>74</v>
      </c>
      <c r="C43" t="s">
        <v>200</v>
      </c>
      <c r="D43" t="n">
        <v>2008</v>
      </c>
      <c r="E43" t="n">
        <v>4.3</v>
      </c>
      <c r="F43" t="s">
        <v>176</v>
      </c>
      <c r="G43" t="s">
        <v>207</v>
      </c>
      <c r="H43" t="s">
        <v>90</v>
      </c>
      <c r="I43" t="s">
        <v>208</v>
      </c>
    </row>
    <row r="44">
      <c r="A44" t="s">
        <v>199</v>
      </c>
      <c r="B44" t="s">
        <v>74</v>
      </c>
      <c r="C44" t="s">
        <v>200</v>
      </c>
      <c r="D44" t="n">
        <v>2008</v>
      </c>
      <c r="E44" t="n">
        <v>3.8</v>
      </c>
      <c r="F44" t="s">
        <v>176</v>
      </c>
      <c r="G44" t="s">
        <v>207</v>
      </c>
      <c r="H44" t="s">
        <v>90</v>
      </c>
      <c r="I44" t="s">
        <v>208</v>
      </c>
    </row>
    <row r="45">
      <c r="A45" t="s">
        <v>199</v>
      </c>
      <c r="B45" t="s">
        <v>74</v>
      </c>
      <c r="C45" t="s">
        <v>200</v>
      </c>
      <c r="D45" t="n">
        <v>2008</v>
      </c>
      <c r="E45" t="n">
        <v>2.7</v>
      </c>
      <c r="F45" t="s">
        <v>178</v>
      </c>
      <c r="G45" t="s">
        <v>207</v>
      </c>
      <c r="H45" t="s">
        <v>90</v>
      </c>
      <c r="I45" t="s">
        <v>208</v>
      </c>
    </row>
    <row r="46">
      <c r="A46" t="s">
        <v>199</v>
      </c>
      <c r="B46" t="s">
        <v>74</v>
      </c>
      <c r="C46" t="s">
        <v>200</v>
      </c>
      <c r="D46" t="n">
        <v>2008</v>
      </c>
      <c r="E46" t="n">
        <v>2.1</v>
      </c>
      <c r="F46" t="s">
        <v>209</v>
      </c>
      <c r="G46" t="s">
        <v>207</v>
      </c>
      <c r="H46" t="s">
        <v>90</v>
      </c>
      <c r="I46" t="s">
        <v>208</v>
      </c>
    </row>
    <row r="47">
      <c r="A47" t="s">
        <v>199</v>
      </c>
      <c r="B47" t="s">
        <v>74</v>
      </c>
      <c r="C47" t="s">
        <v>200</v>
      </c>
      <c r="D47" t="n">
        <v>2008</v>
      </c>
      <c r="E47" t="n">
        <v>1.8</v>
      </c>
      <c r="F47" t="s">
        <v>176</v>
      </c>
      <c r="G47" t="s">
        <v>207</v>
      </c>
      <c r="H47" t="s">
        <v>90</v>
      </c>
      <c r="I47" t="s">
        <v>208</v>
      </c>
    </row>
    <row r="48">
      <c r="A48" t="s">
        <v>199</v>
      </c>
      <c r="B48" t="s">
        <v>74</v>
      </c>
      <c r="C48" t="s">
        <v>200</v>
      </c>
      <c r="D48" t="n">
        <v>2008</v>
      </c>
      <c r="E48" t="n">
        <v>1.3</v>
      </c>
      <c r="F48" t="s">
        <v>209</v>
      </c>
      <c r="G48" t="s">
        <v>207</v>
      </c>
      <c r="H48" t="s">
        <v>90</v>
      </c>
      <c r="I48" t="s">
        <v>208</v>
      </c>
    </row>
    <row r="49">
      <c r="A49" t="s">
        <v>199</v>
      </c>
      <c r="B49" t="s">
        <v>74</v>
      </c>
      <c r="C49" t="s">
        <v>200</v>
      </c>
      <c r="D49" t="n">
        <v>1998</v>
      </c>
      <c r="E49" t="n">
        <v>28.55</v>
      </c>
      <c r="F49" t="s">
        <v>178</v>
      </c>
      <c r="G49" t="s">
        <v>210</v>
      </c>
      <c r="H49" t="s">
        <v>211</v>
      </c>
      <c r="I49" t="s">
        <v>212</v>
      </c>
    </row>
    <row r="50">
      <c r="A50" t="s">
        <v>199</v>
      </c>
      <c r="B50" t="s">
        <v>74</v>
      </c>
      <c r="C50" t="s">
        <v>200</v>
      </c>
      <c r="D50" t="n">
        <v>1998</v>
      </c>
      <c r="E50" t="n">
        <v>10.95</v>
      </c>
      <c r="F50" t="s">
        <v>178</v>
      </c>
      <c r="G50" t="s">
        <v>210</v>
      </c>
      <c r="H50" t="s">
        <v>213</v>
      </c>
      <c r="I50" t="s">
        <v>214</v>
      </c>
    </row>
    <row r="51">
      <c r="A51" t="s">
        <v>199</v>
      </c>
      <c r="B51" t="s">
        <v>74</v>
      </c>
      <c r="C51" t="s">
        <v>200</v>
      </c>
      <c r="D51" t="n">
        <v>1998</v>
      </c>
      <c r="E51" t="n">
        <v>10.95</v>
      </c>
      <c r="F51" t="s">
        <v>176</v>
      </c>
      <c r="G51" t="s">
        <v>215</v>
      </c>
      <c r="H51" t="s">
        <v>216</v>
      </c>
      <c r="I51" t="s">
        <v>217</v>
      </c>
    </row>
    <row r="52">
      <c r="A52" t="s">
        <v>199</v>
      </c>
      <c r="B52" t="s">
        <v>74</v>
      </c>
      <c r="C52" t="s">
        <v>200</v>
      </c>
      <c r="D52" t="n">
        <v>1998</v>
      </c>
      <c r="E52" t="n">
        <v>3.15</v>
      </c>
      <c r="F52" t="s">
        <v>176</v>
      </c>
      <c r="G52" t="s">
        <v>215</v>
      </c>
      <c r="H52" t="s">
        <v>216</v>
      </c>
      <c r="I52" t="s">
        <v>217</v>
      </c>
    </row>
    <row r="53">
      <c r="A53" t="s">
        <v>199</v>
      </c>
      <c r="B53" t="s">
        <v>74</v>
      </c>
      <c r="C53" t="s">
        <v>200</v>
      </c>
      <c r="D53" t="n">
        <v>1998</v>
      </c>
      <c r="E53" t="n">
        <v>2.4</v>
      </c>
      <c r="F53" t="s">
        <v>176</v>
      </c>
      <c r="G53" t="s">
        <v>215</v>
      </c>
      <c r="H53" t="s">
        <v>216</v>
      </c>
      <c r="I53" t="s">
        <v>217</v>
      </c>
    </row>
    <row r="54">
      <c r="A54" t="s">
        <v>199</v>
      </c>
      <c r="B54" t="s">
        <v>74</v>
      </c>
      <c r="C54" t="s">
        <v>200</v>
      </c>
      <c r="D54" t="n">
        <v>1998</v>
      </c>
      <c r="E54" t="n">
        <v>1.9</v>
      </c>
      <c r="F54" t="s">
        <v>176</v>
      </c>
      <c r="G54" t="s">
        <v>215</v>
      </c>
      <c r="H54" t="s">
        <v>216</v>
      </c>
      <c r="I54" t="s">
        <v>217</v>
      </c>
    </row>
    <row r="55">
      <c r="A55" t="s">
        <v>199</v>
      </c>
      <c r="B55" t="s">
        <v>74</v>
      </c>
      <c r="C55" t="s">
        <v>200</v>
      </c>
      <c r="D55" t="n">
        <v>1994</v>
      </c>
      <c r="E55" t="n">
        <v>17.15</v>
      </c>
      <c r="F55" t="s">
        <v>178</v>
      </c>
      <c r="G55" t="s">
        <v>210</v>
      </c>
      <c r="H55" t="s">
        <v>218</v>
      </c>
      <c r="I55" t="s">
        <v>219</v>
      </c>
    </row>
    <row r="56">
      <c r="A56" t="s">
        <v>199</v>
      </c>
      <c r="B56" t="s">
        <v>74</v>
      </c>
      <c r="C56" t="s">
        <v>200</v>
      </c>
      <c r="D56" t="n">
        <v>1994</v>
      </c>
      <c r="E56" t="n">
        <v>12.5</v>
      </c>
      <c r="F56" t="s">
        <v>178</v>
      </c>
      <c r="G56" t="s">
        <v>210</v>
      </c>
      <c r="H56" t="s">
        <v>218</v>
      </c>
      <c r="I56" t="s">
        <v>219</v>
      </c>
    </row>
    <row r="57">
      <c r="A57" t="s">
        <v>199</v>
      </c>
      <c r="B57" t="s">
        <v>74</v>
      </c>
      <c r="C57" t="s">
        <v>200</v>
      </c>
      <c r="D57" t="n">
        <v>1987</v>
      </c>
      <c r="E57" t="n">
        <v>2.5</v>
      </c>
      <c r="F57" t="s">
        <v>178</v>
      </c>
      <c r="G57" t="s">
        <v>204</v>
      </c>
      <c r="H57" t="s">
        <v>220</v>
      </c>
      <c r="I57" t="s">
        <v>221</v>
      </c>
    </row>
    <row r="58">
      <c r="A58" t="s">
        <v>199</v>
      </c>
      <c r="B58" t="s">
        <v>74</v>
      </c>
      <c r="C58" t="s">
        <v>200</v>
      </c>
      <c r="D58" t="n">
        <v>1978</v>
      </c>
      <c r="E58" t="n">
        <v>8.5</v>
      </c>
      <c r="F58" t="s">
        <v>178</v>
      </c>
      <c r="G58" t="s">
        <v>222</v>
      </c>
      <c r="H58" t="s">
        <v>223</v>
      </c>
      <c r="I58" t="s">
        <v>221</v>
      </c>
    </row>
    <row r="59">
      <c r="A59" t="s">
        <v>199</v>
      </c>
      <c r="B59" t="s">
        <v>74</v>
      </c>
      <c r="C59" t="s">
        <v>200</v>
      </c>
      <c r="D59" t="n">
        <v>1977</v>
      </c>
      <c r="E59" t="n">
        <v>8.5</v>
      </c>
      <c r="F59" t="s">
        <v>178</v>
      </c>
      <c r="G59" t="s">
        <v>204</v>
      </c>
      <c r="H59" t="s">
        <v>224</v>
      </c>
      <c r="I59" t="s">
        <v>225</v>
      </c>
    </row>
    <row r="60">
      <c r="A60" t="s">
        <v>199</v>
      </c>
      <c r="B60" t="s">
        <v>81</v>
      </c>
      <c r="C60" t="s">
        <v>82</v>
      </c>
      <c r="D60" t="n">
        <v>2013</v>
      </c>
      <c r="E60" t="n">
        <v>1.6</v>
      </c>
      <c r="F60" t="s">
        <v>178</v>
      </c>
      <c r="G60" t="s">
        <v>204</v>
      </c>
      <c r="H60" t="s">
        <v>226</v>
      </c>
      <c r="I60" t="s">
        <v>227</v>
      </c>
    </row>
    <row r="61">
      <c r="A61" t="s">
        <v>199</v>
      </c>
      <c r="B61" t="s">
        <v>81</v>
      </c>
      <c r="C61" t="s">
        <v>82</v>
      </c>
      <c r="D61" t="n">
        <v>2012</v>
      </c>
      <c r="E61" t="n">
        <v>14.1</v>
      </c>
      <c r="F61" t="s">
        <v>175</v>
      </c>
      <c r="G61" t="s">
        <v>207</v>
      </c>
      <c r="H61" t="s">
        <v>90</v>
      </c>
      <c r="I61" t="s">
        <v>208</v>
      </c>
    </row>
    <row r="62">
      <c r="A62" t="s">
        <v>199</v>
      </c>
      <c r="B62" t="s">
        <v>81</v>
      </c>
      <c r="C62" t="s">
        <v>82</v>
      </c>
      <c r="D62" t="n">
        <v>2012</v>
      </c>
      <c r="E62" t="n">
        <v>3.1</v>
      </c>
      <c r="F62" t="s">
        <v>176</v>
      </c>
      <c r="G62" t="s">
        <v>207</v>
      </c>
      <c r="H62" t="s">
        <v>90</v>
      </c>
      <c r="I62" t="s">
        <v>208</v>
      </c>
    </row>
    <row r="63">
      <c r="A63" t="s">
        <v>199</v>
      </c>
      <c r="B63" t="s">
        <v>81</v>
      </c>
      <c r="C63" t="s">
        <v>82</v>
      </c>
      <c r="D63" t="n">
        <v>2012</v>
      </c>
      <c r="E63" t="n">
        <v>2.7</v>
      </c>
      <c r="F63" t="s">
        <v>178</v>
      </c>
      <c r="G63" t="s">
        <v>207</v>
      </c>
      <c r="H63" t="s">
        <v>90</v>
      </c>
      <c r="I63" t="s">
        <v>208</v>
      </c>
    </row>
    <row r="64">
      <c r="A64" t="s">
        <v>199</v>
      </c>
      <c r="B64" t="s">
        <v>81</v>
      </c>
      <c r="C64" t="s">
        <v>82</v>
      </c>
      <c r="D64" t="n">
        <v>2012</v>
      </c>
      <c r="E64" t="n">
        <v>2.5</v>
      </c>
      <c r="F64" t="s">
        <v>176</v>
      </c>
      <c r="G64" t="s">
        <v>207</v>
      </c>
      <c r="H64" t="s">
        <v>90</v>
      </c>
      <c r="I64" t="s">
        <v>208</v>
      </c>
    </row>
    <row r="65">
      <c r="A65" t="s">
        <v>199</v>
      </c>
      <c r="B65" t="s">
        <v>81</v>
      </c>
      <c r="C65" t="s">
        <v>82</v>
      </c>
      <c r="D65" t="n">
        <v>2012</v>
      </c>
      <c r="E65" t="n">
        <v>1.3</v>
      </c>
      <c r="F65" t="s">
        <v>209</v>
      </c>
      <c r="G65" t="s">
        <v>207</v>
      </c>
      <c r="H65" t="s">
        <v>90</v>
      </c>
      <c r="I65" t="s">
        <v>208</v>
      </c>
    </row>
    <row r="66">
      <c r="A66" t="s">
        <v>199</v>
      </c>
      <c r="B66" t="s">
        <v>81</v>
      </c>
      <c r="C66" t="s">
        <v>82</v>
      </c>
      <c r="D66" t="n">
        <v>2012</v>
      </c>
      <c r="E66" t="n">
        <v>1</v>
      </c>
      <c r="F66" t="s">
        <v>209</v>
      </c>
      <c r="G66" t="s">
        <v>207</v>
      </c>
      <c r="H66" t="s">
        <v>90</v>
      </c>
      <c r="I66" t="s">
        <v>208</v>
      </c>
    </row>
    <row r="67">
      <c r="A67" t="s">
        <v>199</v>
      </c>
      <c r="B67" t="s">
        <v>81</v>
      </c>
      <c r="C67" t="s">
        <v>82</v>
      </c>
      <c r="D67" t="n">
        <v>2012</v>
      </c>
      <c r="E67" t="n">
        <v>0.6</v>
      </c>
      <c r="F67" t="s">
        <v>176</v>
      </c>
      <c r="G67" t="s">
        <v>207</v>
      </c>
      <c r="H67" t="s">
        <v>90</v>
      </c>
      <c r="I67" t="s">
        <v>208</v>
      </c>
    </row>
    <row r="68">
      <c r="A68" t="s">
        <v>199</v>
      </c>
      <c r="B68" t="s">
        <v>81</v>
      </c>
      <c r="C68" t="s">
        <v>82</v>
      </c>
      <c r="D68" t="n">
        <v>2011</v>
      </c>
      <c r="E68" t="n">
        <v>14.1</v>
      </c>
      <c r="F68" t="s">
        <v>175</v>
      </c>
      <c r="G68" t="s">
        <v>207</v>
      </c>
      <c r="H68" t="s">
        <v>90</v>
      </c>
      <c r="I68" t="s">
        <v>208</v>
      </c>
    </row>
    <row r="69">
      <c r="A69" t="s">
        <v>199</v>
      </c>
      <c r="B69" t="s">
        <v>81</v>
      </c>
      <c r="C69" t="s">
        <v>82</v>
      </c>
      <c r="D69" t="n">
        <v>2011</v>
      </c>
      <c r="E69" t="n">
        <v>3.1</v>
      </c>
      <c r="F69" t="s">
        <v>176</v>
      </c>
      <c r="G69" t="s">
        <v>207</v>
      </c>
      <c r="H69" t="s">
        <v>90</v>
      </c>
      <c r="I69" t="s">
        <v>208</v>
      </c>
    </row>
    <row r="70">
      <c r="A70" t="s">
        <v>199</v>
      </c>
      <c r="B70" t="s">
        <v>81</v>
      </c>
      <c r="C70" t="s">
        <v>82</v>
      </c>
      <c r="D70" t="n">
        <v>2011</v>
      </c>
      <c r="E70" t="n">
        <v>2.7</v>
      </c>
      <c r="F70" t="s">
        <v>178</v>
      </c>
      <c r="G70" t="s">
        <v>207</v>
      </c>
      <c r="H70" t="s">
        <v>90</v>
      </c>
      <c r="I70" t="s">
        <v>208</v>
      </c>
    </row>
    <row r="71">
      <c r="A71" t="s">
        <v>199</v>
      </c>
      <c r="B71" t="s">
        <v>81</v>
      </c>
      <c r="C71" t="s">
        <v>82</v>
      </c>
      <c r="D71" t="n">
        <v>2011</v>
      </c>
      <c r="E71" t="n">
        <v>2.5</v>
      </c>
      <c r="F71" t="s">
        <v>176</v>
      </c>
      <c r="G71" t="s">
        <v>207</v>
      </c>
      <c r="H71" t="s">
        <v>90</v>
      </c>
      <c r="I71" t="s">
        <v>208</v>
      </c>
    </row>
    <row r="72">
      <c r="A72" t="s">
        <v>199</v>
      </c>
      <c r="B72" t="s">
        <v>81</v>
      </c>
      <c r="C72" t="s">
        <v>82</v>
      </c>
      <c r="D72" t="n">
        <v>2011</v>
      </c>
      <c r="E72" t="n">
        <v>1.3</v>
      </c>
      <c r="F72" t="s">
        <v>209</v>
      </c>
      <c r="G72" t="s">
        <v>207</v>
      </c>
      <c r="H72" t="s">
        <v>90</v>
      </c>
      <c r="I72" t="s">
        <v>208</v>
      </c>
    </row>
    <row r="73">
      <c r="A73" t="s">
        <v>199</v>
      </c>
      <c r="B73" t="s">
        <v>81</v>
      </c>
      <c r="C73" t="s">
        <v>82</v>
      </c>
      <c r="D73" t="n">
        <v>2011</v>
      </c>
      <c r="E73" t="n">
        <v>1</v>
      </c>
      <c r="F73" t="s">
        <v>209</v>
      </c>
      <c r="G73" t="s">
        <v>207</v>
      </c>
      <c r="H73" t="s">
        <v>90</v>
      </c>
      <c r="I73" t="s">
        <v>208</v>
      </c>
    </row>
    <row r="74">
      <c r="A74" t="s">
        <v>199</v>
      </c>
      <c r="B74" t="s">
        <v>81</v>
      </c>
      <c r="C74" t="s">
        <v>82</v>
      </c>
      <c r="D74" t="n">
        <v>2011</v>
      </c>
      <c r="E74" t="n">
        <v>0.6</v>
      </c>
      <c r="F74" t="s">
        <v>176</v>
      </c>
      <c r="G74" t="s">
        <v>207</v>
      </c>
      <c r="H74" t="s">
        <v>90</v>
      </c>
      <c r="I74" t="s">
        <v>208</v>
      </c>
    </row>
    <row r="75">
      <c r="A75" t="s">
        <v>199</v>
      </c>
      <c r="B75" t="s">
        <v>81</v>
      </c>
      <c r="C75" t="s">
        <v>82</v>
      </c>
      <c r="D75" t="n">
        <v>2010</v>
      </c>
      <c r="E75" t="n">
        <v>15.2</v>
      </c>
      <c r="F75" t="s">
        <v>175</v>
      </c>
      <c r="G75" t="s">
        <v>207</v>
      </c>
      <c r="H75" t="s">
        <v>90</v>
      </c>
      <c r="I75" t="s">
        <v>208</v>
      </c>
    </row>
    <row r="76">
      <c r="A76" t="s">
        <v>199</v>
      </c>
      <c r="B76" t="s">
        <v>81</v>
      </c>
      <c r="C76" t="s">
        <v>82</v>
      </c>
      <c r="D76" t="n">
        <v>2010</v>
      </c>
      <c r="E76" t="n">
        <v>3.1</v>
      </c>
      <c r="F76" t="s">
        <v>176</v>
      </c>
      <c r="G76" t="s">
        <v>207</v>
      </c>
      <c r="H76" t="s">
        <v>90</v>
      </c>
      <c r="I76" t="s">
        <v>208</v>
      </c>
    </row>
    <row r="77">
      <c r="A77" t="s">
        <v>199</v>
      </c>
      <c r="B77" t="s">
        <v>81</v>
      </c>
      <c r="C77" t="s">
        <v>82</v>
      </c>
      <c r="D77" t="n">
        <v>2010</v>
      </c>
      <c r="E77" t="n">
        <v>2.7</v>
      </c>
      <c r="F77" t="s">
        <v>178</v>
      </c>
      <c r="G77" t="s">
        <v>207</v>
      </c>
      <c r="H77" t="s">
        <v>90</v>
      </c>
      <c r="I77" t="s">
        <v>208</v>
      </c>
    </row>
    <row r="78">
      <c r="A78" t="s">
        <v>199</v>
      </c>
      <c r="B78" t="s">
        <v>81</v>
      </c>
      <c r="C78" t="s">
        <v>82</v>
      </c>
      <c r="D78" t="n">
        <v>2010</v>
      </c>
      <c r="E78" t="n">
        <v>2.5</v>
      </c>
      <c r="F78" t="s">
        <v>176</v>
      </c>
      <c r="G78" t="s">
        <v>207</v>
      </c>
      <c r="H78" t="s">
        <v>90</v>
      </c>
      <c r="I78" t="s">
        <v>208</v>
      </c>
    </row>
    <row r="79">
      <c r="A79" t="s">
        <v>199</v>
      </c>
      <c r="B79" t="s">
        <v>81</v>
      </c>
      <c r="C79" t="s">
        <v>82</v>
      </c>
      <c r="D79" t="n">
        <v>2010</v>
      </c>
      <c r="E79" t="n">
        <v>1.3</v>
      </c>
      <c r="F79" t="s">
        <v>209</v>
      </c>
      <c r="G79" t="s">
        <v>207</v>
      </c>
      <c r="H79" t="s">
        <v>90</v>
      </c>
      <c r="I79" t="s">
        <v>208</v>
      </c>
    </row>
    <row r="80">
      <c r="A80" t="s">
        <v>199</v>
      </c>
      <c r="B80" t="s">
        <v>81</v>
      </c>
      <c r="C80" t="s">
        <v>82</v>
      </c>
      <c r="D80" t="n">
        <v>2010</v>
      </c>
      <c r="E80" t="n">
        <v>1</v>
      </c>
      <c r="F80" t="s">
        <v>209</v>
      </c>
      <c r="G80" t="s">
        <v>207</v>
      </c>
      <c r="H80" t="s">
        <v>90</v>
      </c>
      <c r="I80" t="s">
        <v>208</v>
      </c>
    </row>
    <row r="81">
      <c r="A81" t="s">
        <v>199</v>
      </c>
      <c r="B81" t="s">
        <v>81</v>
      </c>
      <c r="C81" t="s">
        <v>82</v>
      </c>
      <c r="D81" t="n">
        <v>2010</v>
      </c>
      <c r="E81" t="n">
        <v>0.6</v>
      </c>
      <c r="F81" t="s">
        <v>176</v>
      </c>
      <c r="G81" t="s">
        <v>207</v>
      </c>
      <c r="H81" t="s">
        <v>90</v>
      </c>
      <c r="I81" t="s">
        <v>208</v>
      </c>
    </row>
    <row r="82">
      <c r="A82" t="s">
        <v>199</v>
      </c>
      <c r="B82" t="s">
        <v>81</v>
      </c>
      <c r="C82" t="s">
        <v>82</v>
      </c>
      <c r="D82" t="n">
        <v>2009</v>
      </c>
      <c r="E82" t="n">
        <v>15.2</v>
      </c>
      <c r="F82" t="s">
        <v>175</v>
      </c>
      <c r="G82" t="s">
        <v>207</v>
      </c>
      <c r="H82" t="s">
        <v>90</v>
      </c>
      <c r="I82" t="s">
        <v>208</v>
      </c>
    </row>
    <row r="83">
      <c r="A83" t="s">
        <v>199</v>
      </c>
      <c r="B83" t="s">
        <v>81</v>
      </c>
      <c r="C83" t="s">
        <v>82</v>
      </c>
      <c r="D83" t="n">
        <v>2009</v>
      </c>
      <c r="E83" t="n">
        <v>3.1</v>
      </c>
      <c r="F83" t="s">
        <v>176</v>
      </c>
      <c r="G83" t="s">
        <v>207</v>
      </c>
      <c r="H83" t="s">
        <v>90</v>
      </c>
      <c r="I83" t="s">
        <v>208</v>
      </c>
    </row>
    <row r="84">
      <c r="A84" t="s">
        <v>199</v>
      </c>
      <c r="B84" t="s">
        <v>81</v>
      </c>
      <c r="C84" t="s">
        <v>82</v>
      </c>
      <c r="D84" t="n">
        <v>2009</v>
      </c>
      <c r="E84" t="n">
        <v>2.7</v>
      </c>
      <c r="F84" t="s">
        <v>178</v>
      </c>
      <c r="G84" t="s">
        <v>207</v>
      </c>
      <c r="H84" t="s">
        <v>90</v>
      </c>
      <c r="I84" t="s">
        <v>208</v>
      </c>
    </row>
    <row r="85">
      <c r="A85" t="s">
        <v>199</v>
      </c>
      <c r="B85" t="s">
        <v>81</v>
      </c>
      <c r="C85" t="s">
        <v>82</v>
      </c>
      <c r="D85" t="n">
        <v>2009</v>
      </c>
      <c r="E85" t="n">
        <v>2.5</v>
      </c>
      <c r="F85" t="s">
        <v>176</v>
      </c>
      <c r="G85" t="s">
        <v>207</v>
      </c>
      <c r="H85" t="s">
        <v>90</v>
      </c>
      <c r="I85" t="s">
        <v>208</v>
      </c>
    </row>
    <row r="86">
      <c r="A86" t="s">
        <v>199</v>
      </c>
      <c r="B86" t="s">
        <v>81</v>
      </c>
      <c r="C86" t="s">
        <v>82</v>
      </c>
      <c r="D86" t="n">
        <v>2009</v>
      </c>
      <c r="E86" t="n">
        <v>1.3</v>
      </c>
      <c r="F86" t="s">
        <v>209</v>
      </c>
      <c r="G86" t="s">
        <v>207</v>
      </c>
      <c r="H86" t="s">
        <v>90</v>
      </c>
      <c r="I86" t="s">
        <v>208</v>
      </c>
    </row>
    <row r="87">
      <c r="A87" t="s">
        <v>199</v>
      </c>
      <c r="B87" t="s">
        <v>81</v>
      </c>
      <c r="C87" t="s">
        <v>82</v>
      </c>
      <c r="D87" t="n">
        <v>2009</v>
      </c>
      <c r="E87" t="n">
        <v>1</v>
      </c>
      <c r="F87" t="s">
        <v>209</v>
      </c>
      <c r="G87" t="s">
        <v>207</v>
      </c>
      <c r="H87" t="s">
        <v>90</v>
      </c>
      <c r="I87" t="s">
        <v>208</v>
      </c>
    </row>
    <row r="88">
      <c r="A88" t="s">
        <v>199</v>
      </c>
      <c r="B88" t="s">
        <v>81</v>
      </c>
      <c r="C88" t="s">
        <v>82</v>
      </c>
      <c r="D88" t="n">
        <v>2009</v>
      </c>
      <c r="E88" t="n">
        <v>0.6</v>
      </c>
      <c r="F88" t="s">
        <v>176</v>
      </c>
      <c r="G88" t="s">
        <v>207</v>
      </c>
      <c r="H88" t="s">
        <v>90</v>
      </c>
      <c r="I88" t="s">
        <v>208</v>
      </c>
    </row>
    <row r="89">
      <c r="A89" t="s">
        <v>199</v>
      </c>
      <c r="B89" t="s">
        <v>81</v>
      </c>
      <c r="C89" t="s">
        <v>82</v>
      </c>
      <c r="D89" t="n">
        <v>2008</v>
      </c>
      <c r="E89" t="n">
        <v>14.1</v>
      </c>
      <c r="F89" t="s">
        <v>175</v>
      </c>
      <c r="G89" t="s">
        <v>207</v>
      </c>
      <c r="H89" t="s">
        <v>90</v>
      </c>
      <c r="I89" t="s">
        <v>208</v>
      </c>
    </row>
    <row r="90">
      <c r="A90" t="s">
        <v>199</v>
      </c>
      <c r="B90" t="s">
        <v>81</v>
      </c>
      <c r="C90" t="s">
        <v>82</v>
      </c>
      <c r="D90" t="n">
        <v>2008</v>
      </c>
      <c r="E90" t="n">
        <v>3.1</v>
      </c>
      <c r="F90" t="s">
        <v>176</v>
      </c>
      <c r="G90" t="s">
        <v>207</v>
      </c>
      <c r="H90" t="s">
        <v>90</v>
      </c>
      <c r="I90" t="s">
        <v>208</v>
      </c>
    </row>
    <row r="91">
      <c r="A91" t="s">
        <v>199</v>
      </c>
      <c r="B91" t="s">
        <v>81</v>
      </c>
      <c r="C91" t="s">
        <v>82</v>
      </c>
      <c r="D91" t="n">
        <v>2008</v>
      </c>
      <c r="E91" t="n">
        <v>2.7</v>
      </c>
      <c r="F91" t="s">
        <v>178</v>
      </c>
      <c r="G91" t="s">
        <v>207</v>
      </c>
      <c r="H91" t="s">
        <v>90</v>
      </c>
      <c r="I91" t="s">
        <v>208</v>
      </c>
    </row>
    <row r="92">
      <c r="A92" t="s">
        <v>199</v>
      </c>
      <c r="B92" t="s">
        <v>81</v>
      </c>
      <c r="C92" t="s">
        <v>82</v>
      </c>
      <c r="D92" t="n">
        <v>2008</v>
      </c>
      <c r="E92" t="n">
        <v>2.5</v>
      </c>
      <c r="F92" t="s">
        <v>176</v>
      </c>
      <c r="G92" t="s">
        <v>207</v>
      </c>
      <c r="H92" t="s">
        <v>90</v>
      </c>
      <c r="I92" t="s">
        <v>208</v>
      </c>
    </row>
    <row r="93">
      <c r="A93" t="s">
        <v>199</v>
      </c>
      <c r="B93" t="s">
        <v>81</v>
      </c>
      <c r="C93" t="s">
        <v>82</v>
      </c>
      <c r="D93" t="n">
        <v>2008</v>
      </c>
      <c r="E93" t="n">
        <v>1.3</v>
      </c>
      <c r="F93" t="s">
        <v>209</v>
      </c>
      <c r="G93" t="s">
        <v>207</v>
      </c>
      <c r="H93" t="s">
        <v>90</v>
      </c>
      <c r="I93" t="s">
        <v>208</v>
      </c>
    </row>
    <row r="94">
      <c r="A94" t="s">
        <v>199</v>
      </c>
      <c r="B94" t="s">
        <v>81</v>
      </c>
      <c r="C94" t="s">
        <v>82</v>
      </c>
      <c r="D94" t="n">
        <v>2008</v>
      </c>
      <c r="E94" t="n">
        <v>1</v>
      </c>
      <c r="F94" t="s">
        <v>209</v>
      </c>
      <c r="G94" t="s">
        <v>207</v>
      </c>
      <c r="H94" t="s">
        <v>90</v>
      </c>
      <c r="I94" t="s">
        <v>208</v>
      </c>
    </row>
    <row r="95">
      <c r="A95" t="s">
        <v>199</v>
      </c>
      <c r="B95" t="s">
        <v>81</v>
      </c>
      <c r="C95" t="s">
        <v>82</v>
      </c>
      <c r="D95" t="n">
        <v>2008</v>
      </c>
      <c r="E95" t="n">
        <v>0.6</v>
      </c>
      <c r="F95" t="s">
        <v>176</v>
      </c>
      <c r="G95" t="s">
        <v>207</v>
      </c>
      <c r="H95" t="s">
        <v>90</v>
      </c>
      <c r="I95" t="s">
        <v>208</v>
      </c>
    </row>
    <row r="96">
      <c r="A96" t="s">
        <v>199</v>
      </c>
      <c r="B96" t="s">
        <v>228</v>
      </c>
      <c r="C96" t="s">
        <v>229</v>
      </c>
      <c r="D96" t="n">
        <v>2012</v>
      </c>
      <c r="E96" t="n">
        <v>8.5</v>
      </c>
      <c r="F96" t="s">
        <v>175</v>
      </c>
      <c r="G96" t="s">
        <v>207</v>
      </c>
      <c r="H96" t="s">
        <v>90</v>
      </c>
      <c r="I96" t="s">
        <v>208</v>
      </c>
    </row>
    <row r="97">
      <c r="A97" t="s">
        <v>199</v>
      </c>
      <c r="B97" t="s">
        <v>228</v>
      </c>
      <c r="C97" t="s">
        <v>229</v>
      </c>
      <c r="D97" t="n">
        <v>2012</v>
      </c>
      <c r="E97" t="n">
        <v>3.6</v>
      </c>
      <c r="F97" t="s">
        <v>176</v>
      </c>
      <c r="G97" t="s">
        <v>207</v>
      </c>
      <c r="H97" t="s">
        <v>90</v>
      </c>
      <c r="I97" t="s">
        <v>208</v>
      </c>
    </row>
    <row r="98">
      <c r="A98" t="s">
        <v>199</v>
      </c>
      <c r="B98" t="s">
        <v>228</v>
      </c>
      <c r="C98" t="s">
        <v>229</v>
      </c>
      <c r="D98" t="n">
        <v>2012</v>
      </c>
      <c r="E98" t="n">
        <v>2.7</v>
      </c>
      <c r="F98" t="s">
        <v>178</v>
      </c>
      <c r="G98" t="s">
        <v>207</v>
      </c>
      <c r="H98" t="s">
        <v>90</v>
      </c>
      <c r="I98" t="s">
        <v>208</v>
      </c>
    </row>
    <row r="99">
      <c r="A99" t="s">
        <v>199</v>
      </c>
      <c r="B99" t="s">
        <v>228</v>
      </c>
      <c r="C99" t="s">
        <v>229</v>
      </c>
      <c r="D99" t="n">
        <v>2012</v>
      </c>
      <c r="E99" t="n">
        <v>2.2</v>
      </c>
      <c r="F99" t="s">
        <v>209</v>
      </c>
      <c r="G99" t="s">
        <v>207</v>
      </c>
      <c r="H99" t="s">
        <v>90</v>
      </c>
      <c r="I99" t="s">
        <v>208</v>
      </c>
    </row>
    <row r="100">
      <c r="A100" t="s">
        <v>199</v>
      </c>
      <c r="B100" t="s">
        <v>228</v>
      </c>
      <c r="C100" t="s">
        <v>229</v>
      </c>
      <c r="D100" t="n">
        <v>2012</v>
      </c>
      <c r="E100" t="n">
        <v>1.3</v>
      </c>
      <c r="F100" t="s">
        <v>176</v>
      </c>
      <c r="G100" t="s">
        <v>207</v>
      </c>
      <c r="H100" t="s">
        <v>90</v>
      </c>
      <c r="I100" t="s">
        <v>208</v>
      </c>
    </row>
    <row r="101">
      <c r="A101" t="s">
        <v>199</v>
      </c>
      <c r="B101" t="s">
        <v>228</v>
      </c>
      <c r="C101" t="s">
        <v>229</v>
      </c>
      <c r="D101" t="n">
        <v>2012</v>
      </c>
      <c r="E101" t="n">
        <v>1</v>
      </c>
      <c r="F101" t="s">
        <v>209</v>
      </c>
      <c r="G101" t="s">
        <v>207</v>
      </c>
      <c r="H101" t="s">
        <v>90</v>
      </c>
      <c r="I101" t="s">
        <v>208</v>
      </c>
    </row>
    <row r="102">
      <c r="A102" t="s">
        <v>199</v>
      </c>
      <c r="B102" t="s">
        <v>228</v>
      </c>
      <c r="C102" t="s">
        <v>229</v>
      </c>
      <c r="D102" t="n">
        <v>2011</v>
      </c>
      <c r="E102" t="n">
        <v>8.5</v>
      </c>
      <c r="F102" t="s">
        <v>175</v>
      </c>
      <c r="G102" t="s">
        <v>207</v>
      </c>
      <c r="H102" t="s">
        <v>90</v>
      </c>
      <c r="I102" t="s">
        <v>208</v>
      </c>
    </row>
    <row r="103">
      <c r="A103" t="s">
        <v>199</v>
      </c>
      <c r="B103" t="s">
        <v>228</v>
      </c>
      <c r="C103" t="s">
        <v>229</v>
      </c>
      <c r="D103" t="n">
        <v>2011</v>
      </c>
      <c r="E103" t="n">
        <v>3.6</v>
      </c>
      <c r="F103" t="s">
        <v>176</v>
      </c>
      <c r="G103" t="s">
        <v>207</v>
      </c>
      <c r="H103" t="s">
        <v>90</v>
      </c>
      <c r="I103" t="s">
        <v>208</v>
      </c>
    </row>
    <row r="104">
      <c r="A104" t="s">
        <v>199</v>
      </c>
      <c r="B104" t="s">
        <v>228</v>
      </c>
      <c r="C104" t="s">
        <v>229</v>
      </c>
      <c r="D104" t="n">
        <v>2011</v>
      </c>
      <c r="E104" t="n">
        <v>2.7</v>
      </c>
      <c r="F104" t="s">
        <v>178</v>
      </c>
      <c r="G104" t="s">
        <v>207</v>
      </c>
      <c r="H104" t="s">
        <v>90</v>
      </c>
      <c r="I104" t="s">
        <v>208</v>
      </c>
    </row>
    <row r="105">
      <c r="A105" t="s">
        <v>199</v>
      </c>
      <c r="B105" t="s">
        <v>228</v>
      </c>
      <c r="C105" t="s">
        <v>229</v>
      </c>
      <c r="D105" t="n">
        <v>2011</v>
      </c>
      <c r="E105" t="n">
        <v>2.2</v>
      </c>
      <c r="F105" t="s">
        <v>209</v>
      </c>
      <c r="G105" t="s">
        <v>207</v>
      </c>
      <c r="H105" t="s">
        <v>90</v>
      </c>
      <c r="I105" t="s">
        <v>208</v>
      </c>
    </row>
    <row r="106">
      <c r="A106" t="s">
        <v>199</v>
      </c>
      <c r="B106" t="s">
        <v>228</v>
      </c>
      <c r="C106" t="s">
        <v>229</v>
      </c>
      <c r="D106" t="n">
        <v>2011</v>
      </c>
      <c r="E106" t="n">
        <v>1.3</v>
      </c>
      <c r="F106" t="s">
        <v>176</v>
      </c>
      <c r="G106" t="s">
        <v>207</v>
      </c>
      <c r="H106" t="s">
        <v>90</v>
      </c>
      <c r="I106" t="s">
        <v>208</v>
      </c>
    </row>
    <row r="107">
      <c r="A107" t="s">
        <v>199</v>
      </c>
      <c r="B107" t="s">
        <v>228</v>
      </c>
      <c r="C107" t="s">
        <v>229</v>
      </c>
      <c r="D107" t="n">
        <v>2011</v>
      </c>
      <c r="E107" t="n">
        <v>1</v>
      </c>
      <c r="F107" t="s">
        <v>209</v>
      </c>
      <c r="G107" t="s">
        <v>207</v>
      </c>
      <c r="H107" t="s">
        <v>90</v>
      </c>
      <c r="I107" t="s">
        <v>208</v>
      </c>
    </row>
    <row r="108">
      <c r="A108" t="s">
        <v>199</v>
      </c>
      <c r="B108" t="s">
        <v>228</v>
      </c>
      <c r="C108" t="s">
        <v>229</v>
      </c>
      <c r="D108" t="n">
        <v>2010</v>
      </c>
      <c r="E108" t="n">
        <v>8.5</v>
      </c>
      <c r="F108" t="s">
        <v>175</v>
      </c>
      <c r="G108" t="s">
        <v>207</v>
      </c>
      <c r="H108" t="s">
        <v>90</v>
      </c>
      <c r="I108" t="s">
        <v>208</v>
      </c>
    </row>
    <row r="109">
      <c r="A109" t="s">
        <v>199</v>
      </c>
      <c r="B109" t="s">
        <v>228</v>
      </c>
      <c r="C109" t="s">
        <v>229</v>
      </c>
      <c r="D109" t="n">
        <v>2010</v>
      </c>
      <c r="E109" t="n">
        <v>3.6</v>
      </c>
      <c r="F109" t="s">
        <v>176</v>
      </c>
      <c r="G109" t="s">
        <v>207</v>
      </c>
      <c r="H109" t="s">
        <v>90</v>
      </c>
      <c r="I109" t="s">
        <v>208</v>
      </c>
    </row>
    <row r="110">
      <c r="A110" t="s">
        <v>199</v>
      </c>
      <c r="B110" t="s">
        <v>228</v>
      </c>
      <c r="C110" t="s">
        <v>229</v>
      </c>
      <c r="D110" t="n">
        <v>2010</v>
      </c>
      <c r="E110" t="n">
        <v>2.7</v>
      </c>
      <c r="F110" t="s">
        <v>178</v>
      </c>
      <c r="G110" t="s">
        <v>207</v>
      </c>
      <c r="H110" t="s">
        <v>90</v>
      </c>
      <c r="I110" t="s">
        <v>208</v>
      </c>
    </row>
    <row r="111">
      <c r="A111" t="s">
        <v>199</v>
      </c>
      <c r="B111" t="s">
        <v>228</v>
      </c>
      <c r="C111" t="s">
        <v>229</v>
      </c>
      <c r="D111" t="n">
        <v>2010</v>
      </c>
      <c r="E111" t="n">
        <v>2.2</v>
      </c>
      <c r="F111" t="s">
        <v>209</v>
      </c>
      <c r="G111" t="s">
        <v>207</v>
      </c>
      <c r="H111" t="s">
        <v>90</v>
      </c>
      <c r="I111" t="s">
        <v>208</v>
      </c>
    </row>
    <row r="112">
      <c r="A112" t="s">
        <v>199</v>
      </c>
      <c r="B112" t="s">
        <v>228</v>
      </c>
      <c r="C112" t="s">
        <v>229</v>
      </c>
      <c r="D112" t="n">
        <v>2010</v>
      </c>
      <c r="E112" t="n">
        <v>1.3</v>
      </c>
      <c r="F112" t="s">
        <v>176</v>
      </c>
      <c r="G112" t="s">
        <v>207</v>
      </c>
      <c r="H112" t="s">
        <v>90</v>
      </c>
      <c r="I112" t="s">
        <v>208</v>
      </c>
    </row>
    <row r="113">
      <c r="A113" t="s">
        <v>199</v>
      </c>
      <c r="B113" t="s">
        <v>228</v>
      </c>
      <c r="C113" t="s">
        <v>229</v>
      </c>
      <c r="D113" t="n">
        <v>2010</v>
      </c>
      <c r="E113" t="n">
        <v>1</v>
      </c>
      <c r="F113" t="s">
        <v>209</v>
      </c>
      <c r="G113" t="s">
        <v>207</v>
      </c>
      <c r="H113" t="s">
        <v>90</v>
      </c>
      <c r="I113" t="s">
        <v>208</v>
      </c>
    </row>
    <row r="114">
      <c r="A114" t="s">
        <v>199</v>
      </c>
      <c r="B114" t="s">
        <v>228</v>
      </c>
      <c r="C114" t="s">
        <v>229</v>
      </c>
      <c r="D114" t="n">
        <v>2009</v>
      </c>
      <c r="E114" t="n">
        <v>12.4</v>
      </c>
      <c r="F114" t="s">
        <v>175</v>
      </c>
      <c r="G114" t="s">
        <v>207</v>
      </c>
      <c r="H114" t="s">
        <v>90</v>
      </c>
      <c r="I114" t="s">
        <v>208</v>
      </c>
    </row>
    <row r="115">
      <c r="A115" t="s">
        <v>199</v>
      </c>
      <c r="B115" t="s">
        <v>228</v>
      </c>
      <c r="C115" t="s">
        <v>229</v>
      </c>
      <c r="D115" t="n">
        <v>2009</v>
      </c>
      <c r="E115" t="n">
        <v>3.6</v>
      </c>
      <c r="F115" t="s">
        <v>176</v>
      </c>
      <c r="G115" t="s">
        <v>207</v>
      </c>
      <c r="H115" t="s">
        <v>90</v>
      </c>
      <c r="I115" t="s">
        <v>208</v>
      </c>
    </row>
    <row r="116">
      <c r="A116" t="s">
        <v>199</v>
      </c>
      <c r="B116" t="s">
        <v>228</v>
      </c>
      <c r="C116" t="s">
        <v>229</v>
      </c>
      <c r="D116" t="n">
        <v>2009</v>
      </c>
      <c r="E116" t="n">
        <v>2.7</v>
      </c>
      <c r="F116" t="s">
        <v>178</v>
      </c>
      <c r="G116" t="s">
        <v>207</v>
      </c>
      <c r="H116" t="s">
        <v>90</v>
      </c>
      <c r="I116" t="s">
        <v>208</v>
      </c>
    </row>
    <row r="117">
      <c r="A117" t="s">
        <v>199</v>
      </c>
      <c r="B117" t="s">
        <v>228</v>
      </c>
      <c r="C117" t="s">
        <v>229</v>
      </c>
      <c r="D117" t="n">
        <v>2009</v>
      </c>
      <c r="E117" t="n">
        <v>2.2</v>
      </c>
      <c r="F117" t="s">
        <v>209</v>
      </c>
      <c r="G117" t="s">
        <v>207</v>
      </c>
      <c r="H117" t="s">
        <v>90</v>
      </c>
      <c r="I117" t="s">
        <v>208</v>
      </c>
    </row>
    <row r="118">
      <c r="A118" t="s">
        <v>199</v>
      </c>
      <c r="B118" t="s">
        <v>228</v>
      </c>
      <c r="C118" t="s">
        <v>229</v>
      </c>
      <c r="D118" t="n">
        <v>2009</v>
      </c>
      <c r="E118" t="n">
        <v>1.3</v>
      </c>
      <c r="F118" t="s">
        <v>176</v>
      </c>
      <c r="G118" t="s">
        <v>207</v>
      </c>
      <c r="H118" t="s">
        <v>90</v>
      </c>
      <c r="I118" t="s">
        <v>208</v>
      </c>
    </row>
    <row r="119">
      <c r="A119" t="s">
        <v>199</v>
      </c>
      <c r="B119" t="s">
        <v>228</v>
      </c>
      <c r="C119" t="s">
        <v>229</v>
      </c>
      <c r="D119" t="n">
        <v>2009</v>
      </c>
      <c r="E119" t="n">
        <v>1</v>
      </c>
      <c r="F119" t="s">
        <v>209</v>
      </c>
      <c r="G119" t="s">
        <v>207</v>
      </c>
      <c r="H119" t="s">
        <v>90</v>
      </c>
      <c r="I119" t="s">
        <v>208</v>
      </c>
    </row>
    <row r="120">
      <c r="A120" t="s">
        <v>199</v>
      </c>
      <c r="B120" t="s">
        <v>228</v>
      </c>
      <c r="C120" t="s">
        <v>229</v>
      </c>
      <c r="D120" t="n">
        <v>2008</v>
      </c>
      <c r="E120" t="n">
        <v>12.4</v>
      </c>
      <c r="F120" t="s">
        <v>175</v>
      </c>
      <c r="G120" t="s">
        <v>207</v>
      </c>
      <c r="H120" t="s">
        <v>90</v>
      </c>
      <c r="I120" t="s">
        <v>208</v>
      </c>
    </row>
    <row r="121">
      <c r="A121" t="s">
        <v>199</v>
      </c>
      <c r="B121" t="s">
        <v>228</v>
      </c>
      <c r="C121" t="s">
        <v>229</v>
      </c>
      <c r="D121" t="n">
        <v>2008</v>
      </c>
      <c r="E121" t="n">
        <v>3.6</v>
      </c>
      <c r="F121" t="s">
        <v>176</v>
      </c>
      <c r="G121" t="s">
        <v>207</v>
      </c>
      <c r="H121" t="s">
        <v>90</v>
      </c>
      <c r="I121" t="s">
        <v>208</v>
      </c>
    </row>
    <row r="122">
      <c r="A122" t="s">
        <v>199</v>
      </c>
      <c r="B122" t="s">
        <v>228</v>
      </c>
      <c r="C122" t="s">
        <v>229</v>
      </c>
      <c r="D122" t="n">
        <v>2008</v>
      </c>
      <c r="E122" t="n">
        <v>2.7</v>
      </c>
      <c r="F122" t="s">
        <v>178</v>
      </c>
      <c r="G122" t="s">
        <v>207</v>
      </c>
      <c r="H122" t="s">
        <v>90</v>
      </c>
      <c r="I122" t="s">
        <v>208</v>
      </c>
    </row>
    <row r="123">
      <c r="A123" t="s">
        <v>199</v>
      </c>
      <c r="B123" t="s">
        <v>228</v>
      </c>
      <c r="C123" t="s">
        <v>229</v>
      </c>
      <c r="D123" t="n">
        <v>2008</v>
      </c>
      <c r="E123" t="n">
        <v>2.2</v>
      </c>
      <c r="F123" t="s">
        <v>209</v>
      </c>
      <c r="G123" t="s">
        <v>207</v>
      </c>
      <c r="H123" t="s">
        <v>90</v>
      </c>
      <c r="I123" t="s">
        <v>208</v>
      </c>
    </row>
    <row r="124">
      <c r="A124" t="s">
        <v>199</v>
      </c>
      <c r="B124" t="s">
        <v>228</v>
      </c>
      <c r="C124" t="s">
        <v>229</v>
      </c>
      <c r="D124" t="n">
        <v>2008</v>
      </c>
      <c r="E124" t="n">
        <v>1.3</v>
      </c>
      <c r="F124" t="s">
        <v>176</v>
      </c>
      <c r="G124" t="s">
        <v>207</v>
      </c>
      <c r="H124" t="s">
        <v>90</v>
      </c>
      <c r="I124" t="s">
        <v>208</v>
      </c>
    </row>
    <row r="125">
      <c r="A125" t="s">
        <v>199</v>
      </c>
      <c r="B125" t="s">
        <v>228</v>
      </c>
      <c r="C125" t="s">
        <v>229</v>
      </c>
      <c r="D125" t="n">
        <v>2008</v>
      </c>
      <c r="E125" t="n">
        <v>1</v>
      </c>
      <c r="F125" t="s">
        <v>209</v>
      </c>
      <c r="G125" t="s">
        <v>207</v>
      </c>
      <c r="H125" t="s">
        <v>90</v>
      </c>
      <c r="I125" t="s">
        <v>208</v>
      </c>
    </row>
    <row r="126">
      <c r="A126" t="s">
        <v>199</v>
      </c>
      <c r="B126" t="s">
        <v>230</v>
      </c>
      <c r="C126" t="s">
        <v>231</v>
      </c>
      <c r="D126" t="n">
        <v>2010</v>
      </c>
      <c r="E126" t="n">
        <v>81.5</v>
      </c>
      <c r="F126" t="s">
        <v>176</v>
      </c>
      <c r="G126" t="s">
        <v>232</v>
      </c>
      <c r="H126" t="s">
        <v>233</v>
      </c>
      <c r="I126" t="s">
        <v>234</v>
      </c>
    </row>
    <row r="127">
      <c r="A127" t="s">
        <v>199</v>
      </c>
      <c r="B127" t="s">
        <v>230</v>
      </c>
      <c r="C127" t="s">
        <v>231</v>
      </c>
      <c r="D127" t="n">
        <v>2009</v>
      </c>
      <c r="E127" t="n">
        <v>89.5</v>
      </c>
      <c r="F127" t="s">
        <v>235</v>
      </c>
      <c r="G127" t="s">
        <v>232</v>
      </c>
      <c r="H127" t="s">
        <v>236</v>
      </c>
      <c r="I127" t="s">
        <v>237</v>
      </c>
    </row>
    <row r="128">
      <c r="A128" t="s">
        <v>199</v>
      </c>
      <c r="B128" t="s">
        <v>230</v>
      </c>
      <c r="C128" t="s">
        <v>231</v>
      </c>
      <c r="D128" t="n">
        <v>2009</v>
      </c>
      <c r="E128" t="n">
        <v>17.3</v>
      </c>
      <c r="F128" t="s">
        <v>176</v>
      </c>
      <c r="G128" t="s">
        <v>232</v>
      </c>
      <c r="H128" t="s">
        <v>236</v>
      </c>
      <c r="I128" t="s">
        <v>237</v>
      </c>
    </row>
    <row r="129">
      <c r="A129" t="s">
        <v>199</v>
      </c>
      <c r="B129" t="s">
        <v>230</v>
      </c>
      <c r="C129" t="s">
        <v>231</v>
      </c>
      <c r="D129" t="n">
        <v>2009</v>
      </c>
      <c r="E129" t="n">
        <v>11</v>
      </c>
      <c r="F129" t="s">
        <v>176</v>
      </c>
      <c r="G129" t="s">
        <v>232</v>
      </c>
      <c r="H129" t="s">
        <v>236</v>
      </c>
      <c r="I129" t="s">
        <v>237</v>
      </c>
    </row>
    <row r="130">
      <c r="A130" t="s">
        <v>199</v>
      </c>
      <c r="B130" t="s">
        <v>230</v>
      </c>
      <c r="C130" t="s">
        <v>231</v>
      </c>
      <c r="D130" t="n">
        <v>2009</v>
      </c>
      <c r="E130" t="n">
        <v>79</v>
      </c>
      <c r="F130" t="s">
        <v>238</v>
      </c>
      <c r="G130" t="s">
        <v>239</v>
      </c>
      <c r="H130" t="s">
        <v>236</v>
      </c>
      <c r="I130" t="s">
        <v>237</v>
      </c>
    </row>
    <row r="131">
      <c r="A131" t="s">
        <v>199</v>
      </c>
      <c r="B131" t="s">
        <v>92</v>
      </c>
      <c r="C131" t="s">
        <v>93</v>
      </c>
      <c r="D131" t="n">
        <v>2009</v>
      </c>
      <c r="E131" t="n">
        <v>23</v>
      </c>
      <c r="F131" t="s">
        <v>240</v>
      </c>
      <c r="G131" t="s">
        <v>232</v>
      </c>
      <c r="H131" t="s">
        <v>236</v>
      </c>
      <c r="I131" t="s">
        <v>237</v>
      </c>
    </row>
    <row r="132">
      <c r="A132" t="s">
        <v>199</v>
      </c>
      <c r="B132" t="s">
        <v>92</v>
      </c>
      <c r="C132" t="s">
        <v>93</v>
      </c>
      <c r="D132" t="n">
        <v>2010</v>
      </c>
      <c r="E132" t="n">
        <v>53</v>
      </c>
      <c r="F132" t="s">
        <v>176</v>
      </c>
      <c r="G132" t="s">
        <v>204</v>
      </c>
      <c r="H132" t="s">
        <v>233</v>
      </c>
      <c r="I132" t="s">
        <v>234</v>
      </c>
    </row>
    <row r="133">
      <c r="A133" t="s">
        <v>199</v>
      </c>
      <c r="B133" t="s">
        <v>92</v>
      </c>
      <c r="C133" t="s">
        <v>93</v>
      </c>
      <c r="D133" t="n">
        <v>2009</v>
      </c>
      <c r="E133" t="n">
        <v>28</v>
      </c>
      <c r="F133" t="s">
        <v>235</v>
      </c>
      <c r="G133" t="s">
        <v>232</v>
      </c>
      <c r="H133" t="s">
        <v>236</v>
      </c>
      <c r="I133" t="s">
        <v>237</v>
      </c>
    </row>
    <row r="134">
      <c r="A134" t="s">
        <v>199</v>
      </c>
      <c r="B134" t="s">
        <v>241</v>
      </c>
      <c r="C134" t="s">
        <v>242</v>
      </c>
      <c r="D134" t="n">
        <v>2005</v>
      </c>
      <c r="E134" t="n">
        <v>43.5</v>
      </c>
      <c r="F134" t="s">
        <v>176</v>
      </c>
      <c r="G134" t="s">
        <v>210</v>
      </c>
      <c r="H134" t="s">
        <v>243</v>
      </c>
      <c r="I134" t="s">
        <v>244</v>
      </c>
    </row>
    <row r="135">
      <c r="A135" t="s">
        <v>199</v>
      </c>
      <c r="B135" t="s">
        <v>99</v>
      </c>
      <c r="C135" t="s">
        <v>100</v>
      </c>
      <c r="D135" t="n">
        <v>2014</v>
      </c>
      <c r="E135" t="n">
        <v>50</v>
      </c>
      <c r="F135" t="s">
        <v>240</v>
      </c>
      <c r="G135" t="s">
        <v>204</v>
      </c>
      <c r="H135" t="s">
        <v>245</v>
      </c>
      <c r="I135" t="s">
        <v>227</v>
      </c>
    </row>
    <row r="136">
      <c r="A136" t="s">
        <v>199</v>
      </c>
      <c r="B136" t="s">
        <v>99</v>
      </c>
      <c r="C136" t="s">
        <v>100</v>
      </c>
      <c r="D136" t="n">
        <v>2010</v>
      </c>
      <c r="E136" t="n">
        <v>22</v>
      </c>
      <c r="F136" t="s">
        <v>235</v>
      </c>
      <c r="G136" t="s">
        <v>232</v>
      </c>
      <c r="H136" t="s">
        <v>233</v>
      </c>
      <c r="I136" t="s">
        <v>237</v>
      </c>
    </row>
    <row r="137">
      <c r="A137" t="s">
        <v>199</v>
      </c>
      <c r="B137" t="s">
        <v>246</v>
      </c>
      <c r="C137" t="s">
        <v>247</v>
      </c>
      <c r="D137" t="n">
        <v>2009</v>
      </c>
      <c r="E137" t="n">
        <v>10</v>
      </c>
      <c r="F137" t="s">
        <v>176</v>
      </c>
      <c r="G137" t="s">
        <v>232</v>
      </c>
      <c r="H137" t="s">
        <v>233</v>
      </c>
      <c r="I137" t="s">
        <v>234</v>
      </c>
    </row>
    <row r="138">
      <c r="A138" t="s">
        <v>199</v>
      </c>
      <c r="B138" t="s">
        <v>246</v>
      </c>
      <c r="C138" t="s">
        <v>247</v>
      </c>
      <c r="D138" t="n">
        <v>2009</v>
      </c>
      <c r="E138" t="n">
        <v>30.95</v>
      </c>
      <c r="F138" t="s">
        <v>238</v>
      </c>
      <c r="G138" t="s">
        <v>232</v>
      </c>
      <c r="H138" t="s">
        <v>236</v>
      </c>
      <c r="I138" t="s">
        <v>237</v>
      </c>
    </row>
    <row r="139">
      <c r="A139" t="s">
        <v>199</v>
      </c>
      <c r="B139" t="s">
        <v>248</v>
      </c>
      <c r="C139" t="s">
        <v>249</v>
      </c>
      <c r="D139" t="n">
        <v>2015</v>
      </c>
      <c r="E139" t="n">
        <v>13.6</v>
      </c>
      <c r="F139" t="s">
        <v>175</v>
      </c>
      <c r="G139" t="s">
        <v>204</v>
      </c>
      <c r="H139" t="s">
        <v>250</v>
      </c>
      <c r="I139" t="s">
        <v>227</v>
      </c>
    </row>
    <row r="140">
      <c r="A140" t="s">
        <v>199</v>
      </c>
      <c r="B140" t="s">
        <v>248</v>
      </c>
      <c r="C140" t="s">
        <v>249</v>
      </c>
      <c r="D140" t="n">
        <v>2013</v>
      </c>
      <c r="E140" t="n">
        <v>8.5</v>
      </c>
      <c r="F140" t="s">
        <v>176</v>
      </c>
      <c r="G140" t="s">
        <v>204</v>
      </c>
      <c r="H140" t="s">
        <v>251</v>
      </c>
      <c r="I140" t="s">
        <v>227</v>
      </c>
    </row>
    <row r="141">
      <c r="A141" t="s">
        <v>199</v>
      </c>
      <c r="B141" t="s">
        <v>248</v>
      </c>
      <c r="C141" t="s">
        <v>249</v>
      </c>
      <c r="D141" t="n">
        <v>2013</v>
      </c>
      <c r="E141" t="n">
        <v>23.2</v>
      </c>
      <c r="F141" t="s">
        <v>180</v>
      </c>
      <c r="G141" t="s">
        <v>222</v>
      </c>
      <c r="H141" t="s">
        <v>251</v>
      </c>
      <c r="I141" t="s">
        <v>227</v>
      </c>
    </row>
    <row r="142">
      <c r="A142" t="s">
        <v>199</v>
      </c>
      <c r="B142" t="s">
        <v>248</v>
      </c>
      <c r="C142" t="s">
        <v>252</v>
      </c>
      <c r="D142" t="n">
        <v>2013</v>
      </c>
      <c r="E142" t="n">
        <v>45</v>
      </c>
      <c r="F142" t="s">
        <v>178</v>
      </c>
      <c r="G142" t="s">
        <v>204</v>
      </c>
      <c r="H142" t="s">
        <v>251</v>
      </c>
      <c r="I142" t="s">
        <v>227</v>
      </c>
    </row>
    <row r="143">
      <c r="A143" t="s">
        <v>199</v>
      </c>
      <c r="B143" t="s">
        <v>126</v>
      </c>
      <c r="C143" t="s">
        <v>127</v>
      </c>
      <c r="D143" t="n">
        <v>1994</v>
      </c>
      <c r="E143" t="n">
        <v>26.8</v>
      </c>
      <c r="F143" t="s">
        <v>178</v>
      </c>
      <c r="G143" t="s">
        <v>204</v>
      </c>
      <c r="H143" t="s">
        <v>253</v>
      </c>
      <c r="I143" t="s">
        <v>221</v>
      </c>
    </row>
    <row r="144">
      <c r="A144" t="s">
        <v>199</v>
      </c>
      <c r="B144" t="s">
        <v>126</v>
      </c>
      <c r="C144" t="s">
        <v>127</v>
      </c>
      <c r="D144" t="n">
        <v>1994</v>
      </c>
      <c r="E144" t="n">
        <v>22.4</v>
      </c>
      <c r="F144" t="s">
        <v>178</v>
      </c>
      <c r="G144" t="s">
        <v>204</v>
      </c>
      <c r="H144" t="s">
        <v>253</v>
      </c>
      <c r="I144" t="s">
        <v>221</v>
      </c>
    </row>
    <row r="145">
      <c r="A145" t="s">
        <v>199</v>
      </c>
      <c r="B145" t="s">
        <v>126</v>
      </c>
      <c r="C145" t="s">
        <v>127</v>
      </c>
      <c r="D145" t="n">
        <v>1994</v>
      </c>
      <c r="E145" t="n">
        <v>20.6</v>
      </c>
      <c r="F145" t="s">
        <v>178</v>
      </c>
      <c r="G145" t="s">
        <v>204</v>
      </c>
      <c r="H145" t="s">
        <v>253</v>
      </c>
      <c r="I145" t="s">
        <v>221</v>
      </c>
    </row>
    <row r="146">
      <c r="A146" t="s">
        <v>199</v>
      </c>
      <c r="B146" t="s">
        <v>126</v>
      </c>
      <c r="C146" t="s">
        <v>127</v>
      </c>
      <c r="D146" t="n">
        <v>1994</v>
      </c>
      <c r="E146" t="n">
        <v>57.3</v>
      </c>
      <c r="F146" t="s">
        <v>178</v>
      </c>
      <c r="G146" t="s">
        <v>210</v>
      </c>
      <c r="H146" t="s">
        <v>253</v>
      </c>
      <c r="I146" t="s">
        <v>221</v>
      </c>
    </row>
    <row r="147">
      <c r="A147" t="s">
        <v>199</v>
      </c>
      <c r="B147" t="s">
        <v>126</v>
      </c>
      <c r="C147" t="s">
        <v>127</v>
      </c>
      <c r="D147" t="n">
        <v>1994</v>
      </c>
      <c r="E147" t="n">
        <v>59.1</v>
      </c>
      <c r="F147" t="s">
        <v>178</v>
      </c>
      <c r="G147" t="s">
        <v>215</v>
      </c>
      <c r="H147" t="s">
        <v>253</v>
      </c>
      <c r="I147" t="s">
        <v>221</v>
      </c>
    </row>
    <row r="148">
      <c r="A148" t="s">
        <v>199</v>
      </c>
      <c r="B148" t="s">
        <v>126</v>
      </c>
      <c r="C148" t="s">
        <v>127</v>
      </c>
      <c r="D148" t="n">
        <v>1994</v>
      </c>
      <c r="E148" t="n">
        <v>38.4</v>
      </c>
      <c r="F148" t="s">
        <v>178</v>
      </c>
      <c r="G148" t="s">
        <v>215</v>
      </c>
      <c r="H148" t="s">
        <v>253</v>
      </c>
      <c r="I148" t="s">
        <v>221</v>
      </c>
    </row>
    <row r="149">
      <c r="A149" t="s">
        <v>199</v>
      </c>
      <c r="B149" t="s">
        <v>126</v>
      </c>
      <c r="C149" t="s">
        <v>127</v>
      </c>
      <c r="D149" t="n">
        <v>1994</v>
      </c>
      <c r="E149" t="n">
        <v>24.2</v>
      </c>
      <c r="F149" t="s">
        <v>178</v>
      </c>
      <c r="G149" t="s">
        <v>215</v>
      </c>
      <c r="H149" t="s">
        <v>253</v>
      </c>
      <c r="I149" t="s">
        <v>221</v>
      </c>
    </row>
    <row r="150">
      <c r="A150" t="s">
        <v>199</v>
      </c>
      <c r="B150" t="s">
        <v>254</v>
      </c>
      <c r="C150" t="s">
        <v>255</v>
      </c>
      <c r="D150" t="n">
        <v>2010</v>
      </c>
      <c r="E150" t="n">
        <v>12.1</v>
      </c>
      <c r="F150" t="s">
        <v>235</v>
      </c>
      <c r="G150" t="s">
        <v>232</v>
      </c>
      <c r="H150" t="s">
        <v>233</v>
      </c>
      <c r="I150" t="s">
        <v>237</v>
      </c>
    </row>
    <row r="151">
      <c r="A151" t="s">
        <v>199</v>
      </c>
      <c r="B151" t="s">
        <v>254</v>
      </c>
      <c r="C151" t="s">
        <v>255</v>
      </c>
      <c r="D151" t="n">
        <v>2010</v>
      </c>
      <c r="E151" t="n">
        <v>9.5</v>
      </c>
      <c r="F151" t="s">
        <v>238</v>
      </c>
      <c r="G151" t="s">
        <v>232</v>
      </c>
      <c r="H151" t="s">
        <v>233</v>
      </c>
      <c r="I151" t="s">
        <v>237</v>
      </c>
    </row>
    <row r="152">
      <c r="A152" t="s">
        <v>199</v>
      </c>
      <c r="B152" t="s">
        <v>254</v>
      </c>
      <c r="C152" t="s">
        <v>255</v>
      </c>
      <c r="D152" t="n">
        <v>2010</v>
      </c>
      <c r="E152" t="n">
        <v>9.85</v>
      </c>
      <c r="F152" t="s">
        <v>176</v>
      </c>
      <c r="G152" t="s">
        <v>232</v>
      </c>
      <c r="H152" t="s">
        <v>233</v>
      </c>
      <c r="I152" t="s">
        <v>237</v>
      </c>
    </row>
    <row r="153">
      <c r="A153" t="s">
        <v>199</v>
      </c>
      <c r="B153" t="s">
        <v>256</v>
      </c>
      <c r="C153" t="s">
        <v>257</v>
      </c>
      <c r="D153" t="n">
        <v>2010</v>
      </c>
      <c r="E153" t="n">
        <v>32.15</v>
      </c>
      <c r="F153" t="s">
        <v>240</v>
      </c>
      <c r="G153" t="s">
        <v>232</v>
      </c>
      <c r="H153" t="s">
        <v>233</v>
      </c>
      <c r="I153" t="s">
        <v>237</v>
      </c>
    </row>
  </sheetData>
  <pageMargins left="0.7" right="0.7" top="0.75" bottom="0.75" header="0.3" footer="0.3"/>
  <pageSetup paperSize="9" orientation="portrait" horizontalDpi="300" verticalDpi="300"/>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2019-05-28T10:22:31Z</dcterms:modified>
</cp:coreProperties>
</file>