
<file path=[Content_Types].xml><?xml version="1.0" encoding="utf-8"?>
<Types xmlns="http://schemas.openxmlformats.org/package/2006/content-types">
  <Default Extension="emf" ContentType="image/x-emf"/>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style1.xml" ContentType="application/vnd.ms-office.chartstyle+xml"/>
  <Override PartName="/xl/charts/style2.xml" ContentType="application/vnd.ms-office.chartstyle+xml"/>
  <Override PartName="/xl/charts/style3.xml" ContentType="application/vnd.ms-office.chartstyle+xml"/>
  <Override PartName="/xl/charts/colors1.xml" ContentType="application/vnd.ms-office.chartcolorstyle+xml"/>
  <Override PartName="/xl/charts/colors2.xml" ContentType="application/vnd.ms-office.chartcolor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efaultThemeVersion="153222"/>
  <bookViews>
    <workbookView xWindow="0" yWindow="0" windowWidth="13125" windowHeight="6105" firstSheet="0" activeTab="0"/>
  </bookViews>
  <sheets>
    <sheet name="Introduction" sheetId="8" state="visible" r:id="rId1"/>
    <sheet name="Instructions" sheetId="7" state="visible" r:id="rId2"/>
    <sheet name="Step 1_Select Commodity Basket" sheetId="9" state="visible" r:id="rId3"/>
    <sheet name="Step1a_AnnualProduction_Imports" sheetId="11" state="visible" r:id="rId4"/>
    <sheet name="Step2_FLP_SubNat_pre-2015" sheetId="22" state="visible" r:id="rId5"/>
    <sheet name="Step2_FLP_SubNat_2015" sheetId="2" state="visible" r:id="rId6"/>
    <sheet name="Step2_FLP_SubNat_2016" sheetId="12" state="visible" r:id="rId7"/>
    <sheet name="Step2_FLP_SubNat_2017" sheetId="13" state="visible" r:id="rId8"/>
    <sheet name="Step2_FLP_SubNat_2018" sheetId="14" state="visible" r:id="rId9"/>
    <sheet name="Step2_FLP_SubNat_2019" sheetId="15" state="visible" r:id="rId10"/>
    <sheet name="Step2_FLP_SubNat_2020" sheetId="16" state="hidden" r:id="rId11"/>
    <sheet name="Step2_FLP_SubNat_2021" sheetId="17" state="hidden" r:id="rId12"/>
    <sheet name="Step2_FLP_SubNat_2022" sheetId="18" state="hidden" r:id="rId13"/>
    <sheet name="Step2_FLP_SubNat_2023" sheetId="19" state="hidden" r:id="rId14"/>
    <sheet name="Step2_FLP_SubNat_2024" sheetId="20" state="hidden" r:id="rId15"/>
    <sheet name="Step2_FLP_SubNat_2025" sheetId="21" state="hidden" r:id="rId16"/>
    <sheet name="Step3_CompareFLI" sheetId="1" state="visible" r:id="rId17"/>
    <sheet name="Sources " sheetId="5" state="visible" r:id="rId18"/>
  </sheets>
  <definedNames>
    <definedName name="Animals_Products_1">'Step 1_Select Commodity Basket'!$A$10:$C$10</definedName>
    <definedName name="Animals_Products_1_Price">'Step 1_Select Commodity Basket'!$G$10</definedName>
    <definedName name="Animals_Products_1_Prod">'Step 1_Select Commodity Basket'!$F$10</definedName>
    <definedName name="Animals_Products_2">'Step 1_Select Commodity Basket'!$A$11:$C$11</definedName>
    <definedName name="Animals_Products_2_Price">'Step 1_Select Commodity Basket'!$G$11</definedName>
    <definedName name="Animals_Products_2_Prod">'Step 1_Select Commodity Basket'!$F$11</definedName>
    <definedName name="Cereal_1">'Step 1_Select Commodity Basket'!$A$4:$C$4</definedName>
    <definedName name="Cereal_1_Price">'Step 1_Select Commodity Basket'!$G$4</definedName>
    <definedName name="Cereal_1_Prod">'Step 1_Select Commodity Basket'!$F$4</definedName>
    <definedName name="Cereal_2">'Step 1_Select Commodity Basket'!$A$5:$C$5</definedName>
    <definedName name="Cereal_2_Price">'Step 1_Select Commodity Basket'!$G$5</definedName>
    <definedName name="Cereal_2_Prod">'Step 1_Select Commodity Basket'!$F$5</definedName>
    <definedName name="denominator">Step3_CompareFLI!$F$16</definedName>
    <definedName name="Fish_1">'Step 1_Select Commodity Basket'!$A$12:$C$12</definedName>
    <definedName name="Fish_1_Price">'Step 1_Select Commodity Basket'!$G$12</definedName>
    <definedName name="Fish_1_Prod">'Step 1_Select Commodity Basket'!$F$12</definedName>
    <definedName name="Fish_2">'Step 1_Select Commodity Basket'!$A$13:$C$13</definedName>
    <definedName name="Fish_2_Price">'Step 1_Select Commodity Basket'!$G$13</definedName>
    <definedName name="Fish_2_Prod">'Step 1_Select Commodity Basket'!$F$13</definedName>
    <definedName name="Fruits_Vegetables_1">'Step 1_Select Commodity Basket'!$A$6:$C$6</definedName>
    <definedName name="Fruits_Vegetables_1_Price">'Step 1_Select Commodity Basket'!$G$6</definedName>
    <definedName name="Fruits_Vegetables_1_Prod">'Step 1_Select Commodity Basket'!$F$6</definedName>
    <definedName name="Fruits_Vegetables_2">'Step 1_Select Commodity Basket'!$A$7:$C$7</definedName>
    <definedName name="Fruits_Vegetables_2_Price">'Step 1_Select Commodity Basket'!$G$7</definedName>
    <definedName name="Fruits_Vegetables_2_Prod">'Step 1_Select Commodity Basket'!$F$7</definedName>
    <definedName name="Other_1">'Step 1_Select Commodity Basket'!$A$14:$C$14</definedName>
    <definedName name="Other_1_Price">'Step 1_Select Commodity Basket'!$G$14</definedName>
    <definedName name="Other_1_Prod">'Step 1_Select Commodity Basket'!$F$14</definedName>
    <definedName name="Other_2">'Step 1_Select Commodity Basket'!$A$15:$C$15</definedName>
    <definedName name="Other_2_Price">'Step 1_Select Commodity Basket'!$G$15</definedName>
    <definedName name="Other_2_Prod">'Step 1_Select Commodity Basket'!$F$15</definedName>
    <definedName name="_xlnm.Print_Area" localSheetId="1">Instructions!$A$1:$N$49</definedName>
    <definedName name="_xlnm.Print_Area" localSheetId="0">Introduction!$A$1:$M$16</definedName>
    <definedName name="_xlnm.Print_Area" localSheetId="2">'Step 1_Select Commodity Basket'!$A$1:$N$20</definedName>
    <definedName name="_xlnm.Print_Area" localSheetId="5">Step2_FLP_SubNat_2015!$A$1:$R$45</definedName>
    <definedName name="_xlnm.Print_Area" localSheetId="6">Step2_FLP_SubNat_2016!$A$1:$R$45</definedName>
    <definedName name="_xlnm.Print_Area" localSheetId="7">Step2_FLP_SubNat_2017!$A$1:$R$45</definedName>
    <definedName name="_xlnm.Print_Area" localSheetId="8">Step2_FLP_SubNat_2018!$A$1:$R$45</definedName>
    <definedName name="_xlnm.Print_Area" localSheetId="9">Step2_FLP_SubNat_2019!$A$1:$R$45</definedName>
    <definedName name="_xlnm.Print_Area" localSheetId="10">Step2_FLP_SubNat_2020!$A$1:$R$45</definedName>
    <definedName name="_xlnm.Print_Area" localSheetId="11">Step2_FLP_SubNat_2021!$A$1:$R$45</definedName>
    <definedName name="_xlnm.Print_Area" localSheetId="12">Step2_FLP_SubNat_2022!$A$1:$R$45</definedName>
    <definedName name="_xlnm.Print_Area" localSheetId="13">Step2_FLP_SubNat_2023!$A$1:$R$45</definedName>
    <definedName name="_xlnm.Print_Area" localSheetId="14">Step2_FLP_SubNat_2024!$A$1:$R$45</definedName>
    <definedName name="_xlnm.Print_Area" localSheetId="15">Step2_FLP_SubNat_2025!$A$1:$R$45</definedName>
    <definedName name="_xlnm.Print_Area" localSheetId="4">'Step2_FLP_SubNat_pre-2015'!$A$1:$R$45</definedName>
    <definedName name="_xlnm.Print_Area" localSheetId="16">Step3_CompareFLI!$A$1:$AF$75</definedName>
    <definedName name="Roots_Tubers_Oil_1">'Step 1_Select Commodity Basket'!$A$8:$C$8</definedName>
    <definedName name="Roots_Tubers_Oil_1_Price">'Step 1_Select Commodity Basket'!$G$8</definedName>
    <definedName name="Roots_Tubers_Oil_1_Prod">'Step 1_Select Commodity Basket'!$F$8</definedName>
    <definedName name="Roots_Tubers_Oil_2">'Step 1_Select Commodity Basket'!$A$9:$C$9</definedName>
    <definedName name="Roots_Tubers_Oil_2_Price">'Step 1_Select Commodity Basket'!$G$9</definedName>
    <definedName name="Roots_Tubers_Oil_2_Prod">'Step 1_Select Commodity Basket'!$F$9</definedName>
    <definedName name="Subnational_1" localSheetId="6">Step2_FLP_SubNat_2016!$D$12:$I$23</definedName>
    <definedName name="Subnational_1" localSheetId="7">Step2_FLP_SubNat_2017!$D$12:$I$23</definedName>
    <definedName name="Subnational_1" localSheetId="8">Step2_FLP_SubNat_2018!$D$12:$I$23</definedName>
    <definedName name="Subnational_1" localSheetId="9">Step2_FLP_SubNat_2019!$D$12:$I$23</definedName>
    <definedName name="Subnational_1" localSheetId="10">Step2_FLP_SubNat_2020!$D$12:$I$23</definedName>
    <definedName name="Subnational_1" localSheetId="11">Step2_FLP_SubNat_2021!$D$12:$I$23</definedName>
    <definedName name="Subnational_1" localSheetId="12">Step2_FLP_SubNat_2022!$D$12:$I$23</definedName>
    <definedName name="Subnational_1" localSheetId="13">Step2_FLP_SubNat_2023!$D$12:$I$23</definedName>
    <definedName name="Subnational_1" localSheetId="14">Step2_FLP_SubNat_2024!$D$12:$I$23</definedName>
    <definedName name="Subnational_1" localSheetId="15">Step2_FLP_SubNat_2025!$D$12:$I$23</definedName>
    <definedName name="Subnational_1" localSheetId="4">'Step2_FLP_SubNat_pre-2015'!$D$12:$I$23</definedName>
    <definedName name="Subnational_1">Step2_FLP_SubNat_2015!$D$12:$I$23</definedName>
  </definedNames>
  <calcPr calcId="162913"/>
</workbook>
</file>

<file path=xl/sharedStrings.xml><?xml version="1.0" encoding="utf-8"?>
<sst xmlns="http://schemas.openxmlformats.org/spreadsheetml/2006/main" count="384" uniqueCount="384">
  <si>
    <t>Year</t>
  </si>
  <si>
    <t>FLP</t>
  </si>
  <si>
    <t>FLI</t>
  </si>
  <si>
    <t>Section 1: Data sourced from FAOSTAT</t>
  </si>
  <si>
    <t>Section 2: Loss Percentages</t>
  </si>
  <si>
    <t>Section 3. Loss Percentages applied to the base weights</t>
  </si>
  <si>
    <t>sum of value</t>
  </si>
  <si>
    <t>Group</t>
  </si>
  <si>
    <t>Item Code</t>
  </si>
  <si>
    <t xml:space="preserve">Commodity </t>
  </si>
  <si>
    <t>Price</t>
  </si>
  <si>
    <t>Value</t>
  </si>
  <si>
    <t>Percent of total value of Production</t>
  </si>
  <si>
    <t>Country:</t>
  </si>
  <si>
    <t>Harvest</t>
  </si>
  <si>
    <t>Farm</t>
  </si>
  <si>
    <t xml:space="preserve">Transport </t>
  </si>
  <si>
    <t>Storage</t>
  </si>
  <si>
    <t>Wholesale</t>
  </si>
  <si>
    <t>Processing</t>
  </si>
  <si>
    <t>No data</t>
  </si>
  <si>
    <t>Loss percentatges by Stage***</t>
  </si>
  <si>
    <t>Reference Quantities Remaining by Stage***</t>
  </si>
  <si>
    <t>Country</t>
  </si>
  <si>
    <t xml:space="preserve">Year </t>
  </si>
  <si>
    <t>Sources</t>
  </si>
  <si>
    <t>All available</t>
  </si>
  <si>
    <t>Remaining Supply at the retail stage</t>
  </si>
  <si>
    <t>Refernce Quantity</t>
  </si>
  <si>
    <t>Base Year Loss (qty)</t>
  </si>
  <si>
    <t>Example from the methodological document</t>
  </si>
  <si>
    <t>Source</t>
  </si>
  <si>
    <t>Link</t>
  </si>
  <si>
    <r>
      <t xml:space="preserve">Total Supply Chain Loss Percentage </t>
    </r>
    <r>
      <rPr>
        <b/>
        <sz val="11"/>
        <color rgb="FF0070C0"/>
        <rFont val="Calibri"/>
        <family val="2"/>
        <scheme val="minor"/>
      </rPr>
      <t>(divide remaining Supply at the Retail stage by the refernce quantity)</t>
    </r>
  </si>
  <si>
    <t>Instructions: These are the same commodities from the inital default FLI Baskets. The Country may want to track more commodities than the minimum or replace the default basket with different commodities based on National priorities. This is the minimum suggested by the SDG 12.3 Methodology. This is an example basket, it should be replaced by the basket for the country.</t>
  </si>
  <si>
    <t>Table 1: Loss Percentages by stage of the value chain</t>
  </si>
  <si>
    <t xml:space="preserve">Table 2: Loss Percentages by stage of the value chain applied to a reference quantity </t>
  </si>
  <si>
    <t>Base Year Production if Harvest Losses were included</t>
  </si>
  <si>
    <t>Instructions: The subnational loss percentages will be applied to post-harvest quantities at farm. In this case we will start with a reference quantity of 1000 for all chains. The percentages in the total Suppply Chain column will go into the FLI calculations tables in the first workbook for the year which they were calculated. Each year they would have be updated or modeled to see the trend over time (A17:G24). The formula for the Total Suppy Percentage is one minus (the remaining supply/beginning supply). Loss percentages should be divided by 100 in order to get a percentage that is between (0,1)</t>
  </si>
  <si>
    <t xml:space="preserve">Instructions For the Subnational Percentages: These are example tables that summarize how the subnational data should be collected by year (so for each new year a duplicate of this workbook should be made). The stages are represent the simplified Supply Chain below. 
Table 1 is the loss percentages by stage of the value chain. These numbers should come from nationally representative sample surveys. As place holders, they can be based on expert opinion, rapid appraisal methods or other detailed data collection methods (these are less preferred as they are more difficult to accurately measure against). 
Table 2. gives the calculation of remaining quantities that pass through each stage, starting with a reference quantity at the farm and then systematically applying the percentages by stage 
DO NOT ADD PERCENTAGES ACROSS THE VALUE CHAIN, as the quantities at recursive stages will be less of losses, and the denominator will not be the same
</t>
  </si>
  <si>
    <t xml:space="preserve">Instructions for the FLI: The FLI at the country level will be compiled in three steps illustrated below.
Step 1: Compile percentage losses of each commodity l_ijt
The loss percentages l_ijt by country (i), commodity (j) and year (t) are the first variable to be obtained for the indicator. Losses can be either measured directly through nationally representative sample surveys along the supply chain or can be modeled through the methodology provided by FAO. Loss percentages and the final output of the whole data collection effort and the central piece of the methodology.
Step 2: Compile the Food Loss Percentage of a country (FLP)
The Food Loss Percentage is the weighted average of all the commodities loss percentages in a given country, where the weights are equal to the commodities value of production. 
The set quantities and prices are extracted from FAOSTAT  and are based on officially reported data by the countries to the FAO using the international Central Product Classification (CPC) Version 2.1 .3
Step 3: Compile the FLI as the ratio between two Food Loss Percentages
The country-level indices (FLI), are simply equal to the ratio of the Food Loss Percentage in the current period and the FLP in the base period multiplied by 100:
</t>
  </si>
  <si>
    <t>Selection of Commodity Baskets</t>
  </si>
  <si>
    <t>Heading</t>
  </si>
  <si>
    <t>CPC</t>
  </si>
  <si>
    <t>Item Name</t>
  </si>
  <si>
    <t xml:space="preserve">From the Methodological Document: The Global Food Loss Index (GFLI) is the aggregation of country-level Food Loss Indices (FLI). While the aggregated index is relevant for global and international monitoring, countries will likely gain the most value from the disaggregated Food Loss Index (FLI) at the sub-national level by geographic area or agro-ecological zone, points of the value chain (farm, transport, markets, processers), and distributive economic sectors (small-holders or traditional sector versus large and commercial farms/firms) at each stage. The Food Loss Index has a traditional fixed-base formula comparing percentage losses of country (i) in the current period (t) to percentage losses in the base period (t0) for a basket of commodities, using value of production in the base period as the weights. The index is a composite of commodities (j) that are key in national agricultural production or food systems, including crops, livestock, and fisheries.  It tracks losses as a percentage of total supply (l_ijt), in order to exclude the impact of production variability. 
Steps to compiling the Index if the data exists:
Step 1: Select Basket of commodities and compile weights
Step2: Compile Food Loss Percentages
Step 3: Compare Food Losses over time
</t>
  </si>
  <si>
    <t>Whole Supply Chain</t>
  </si>
  <si>
    <t>If No Sub-national numbers exist then enter the loss percent estimated for the whole supply chain; Otherwise this column should be zero</t>
  </si>
  <si>
    <t>Figure: Loss percentages by commodity in the basket</t>
  </si>
  <si>
    <t xml:space="preserve">Figure: Food Loss Percentage and Food Loss Index over time </t>
  </si>
  <si>
    <t>s</t>
  </si>
  <si>
    <t>Base year Production+Imports (qty)</t>
  </si>
  <si>
    <t>Production +Imports</t>
  </si>
  <si>
    <t>Chile</t>
  </si>
  <si>
    <t>Imports (Average 2014-2016)</t>
  </si>
  <si>
    <t>Production + Imports</t>
  </si>
  <si>
    <t>Current year Production+Imports (qty)</t>
  </si>
  <si>
    <t>Current Year Loss (qty)</t>
  </si>
  <si>
    <t xml:space="preserve">Production </t>
  </si>
  <si>
    <t>Imports</t>
  </si>
  <si>
    <t>These numbers should be collected from the Annual Agricultural Production Questionnaires/ Food Balance Sheets</t>
  </si>
  <si>
    <t>Production + Imports (Average 2014-2016)</t>
  </si>
  <si>
    <t>Data within this sheet should  be sourced in the sources file, and any footers needed should be added</t>
  </si>
  <si>
    <t>Item</t>
  </si>
  <si>
    <t>Data</t>
  </si>
  <si>
    <t xml:space="preserve">Heading</t>
  </si>
  <si>
    <t xml:space="preserve">CPC</t>
  </si>
  <si>
    <t xml:space="preserve">Item Name</t>
  </si>
  <si>
    <t xml:space="preserve">Production + Imports (Average 2014-2016)</t>
  </si>
  <si>
    <t xml:space="preserve">Imports (Average 2014-2016)</t>
  </si>
  <si>
    <t xml:space="preserve">Production + Imports</t>
  </si>
  <si>
    <t xml:space="preserve">Price</t>
  </si>
  <si>
    <t xml:space="preserve">Percent of total value of Production</t>
  </si>
  <si>
    <t xml:space="preserve">Cereals &amp; Pulses</t>
  </si>
  <si>
    <t xml:space="preserve">0112</t>
  </si>
  <si>
    <t xml:space="preserve">Maize (corn)</t>
  </si>
  <si>
    <t xml:space="preserve">25,406,029</t>
  </si>
  <si>
    <t xml:space="preserve">12,999,255</t>
  </si>
  <si>
    <t xml:space="preserve">38,405,283</t>
  </si>
  <si>
    <t xml:space="preserve">207.2518</t>
  </si>
  <si>
    <t xml:space="preserve">0.22</t>
  </si>
  <si>
    <t xml:space="preserve">0114</t>
  </si>
  <si>
    <t xml:space="preserve">Sorghum</t>
  </si>
  <si>
    <t xml:space="preserve"> 6,198,428</t>
  </si>
  <si>
    <t xml:space="preserve">   345,577</t>
  </si>
  <si>
    <t xml:space="preserve"> 6,544,005</t>
  </si>
  <si>
    <t xml:space="preserve">201.1738</t>
  </si>
  <si>
    <t xml:space="preserve">0.04</t>
  </si>
  <si>
    <t xml:space="preserve">Fish &amp; Fish Products</t>
  </si>
  <si>
    <t xml:space="preserve">0</t>
  </si>
  <si>
    <t xml:space="preserve"> </t>
  </si>
  <si>
    <t xml:space="preserve">Fruits &amp; Vegetables</t>
  </si>
  <si>
    <t xml:space="preserve">01231</t>
  </si>
  <si>
    <t xml:space="preserve">Chillies and peppers green (capsicum spp. and pimenta spp.)</t>
  </si>
  <si>
    <t xml:space="preserve"> 2,503,282</t>
  </si>
  <si>
    <t xml:space="preserve">     2,679</t>
  </si>
  <si>
    <t xml:space="preserve"> 2,505,961</t>
  </si>
  <si>
    <t xml:space="preserve">670.8339</t>
  </si>
  <si>
    <t xml:space="preserve">0.01</t>
  </si>
  <si>
    <t xml:space="preserve">01234</t>
  </si>
  <si>
    <t xml:space="preserve">Tomatoes</t>
  </si>
  <si>
    <t xml:space="preserve"> 3,788,597</t>
  </si>
  <si>
    <t xml:space="preserve">     7,462</t>
  </si>
  <si>
    <t xml:space="preserve"> 3,796,059</t>
  </si>
  <si>
    <t xml:space="preserve">467.6588</t>
  </si>
  <si>
    <t xml:space="preserve">0.02</t>
  </si>
  <si>
    <t xml:space="preserve">Meat &amp; Animals Products</t>
  </si>
  <si>
    <t xml:space="preserve">21111.01</t>
  </si>
  <si>
    <t xml:space="preserve">Meat of cattle fresh or chilled</t>
  </si>
  <si>
    <t xml:space="preserve"> 1,850,364</t>
  </si>
  <si>
    <t xml:space="preserve">     6,396</t>
  </si>
  <si>
    <t xml:space="preserve"> 1,856,760</t>
  </si>
  <si>
    <t xml:space="preserve">4454.9809</t>
  </si>
  <si>
    <t xml:space="preserve">21121</t>
  </si>
  <si>
    <t xml:space="preserve">Meat of chickens fresh or chilled</t>
  </si>
  <si>
    <t xml:space="preserve"> 2,973,299</t>
  </si>
  <si>
    <t xml:space="preserve">   763,145</t>
  </si>
  <si>
    <t xml:space="preserve"> 3,736,444</t>
  </si>
  <si>
    <t xml:space="preserve">1892.0636</t>
  </si>
  <si>
    <t xml:space="preserve">Roots, Tubers &amp; Oil-Bearing Crops</t>
  </si>
  <si>
    <t xml:space="preserve">01460</t>
  </si>
  <si>
    <t xml:space="preserve">Coconuts in shell</t>
  </si>
  <si>
    <t xml:space="preserve"> 1,160,988</t>
  </si>
  <si>
    <t xml:space="preserve">         0</t>
  </si>
  <si>
    <t xml:space="preserve">154.4249</t>
  </si>
  <si>
    <t xml:space="preserve">01510</t>
  </si>
  <si>
    <t xml:space="preserve">Potatoes</t>
  </si>
  <si>
    <t xml:space="preserve"> 1,734,331</t>
  </si>
  <si>
    <t xml:space="preserve">   113,470</t>
  </si>
  <si>
    <t xml:space="preserve"> 1,847,800</t>
  </si>
  <si>
    <t xml:space="preserve">243.194</t>
  </si>
  <si>
    <t xml:space="preserve">Other</t>
  </si>
  <si>
    <t xml:space="preserve">01376</t>
  </si>
  <si>
    <t xml:space="preserve">Walnuts in shell</t>
  </si>
  <si>
    <t xml:space="preserve">   130,097</t>
  </si>
  <si>
    <t xml:space="preserve">    22,740</t>
  </si>
  <si>
    <t xml:space="preserve">   152,837</t>
  </si>
  <si>
    <t xml:space="preserve">3037.7983</t>
  </si>
  <si>
    <t xml:space="preserve">01802</t>
  </si>
  <si>
    <t xml:space="preserve">Sugar cane</t>
  </si>
  <si>
    <t xml:space="preserve">56,171,904</t>
  </si>
  <si>
    <t xml:space="preserve">        38</t>
  </si>
  <si>
    <t xml:space="preserve">56,171,941</t>
  </si>
  <si>
    <t xml:space="preserve">42.7993</t>
  </si>
  <si>
    <t xml:space="preserve">0.33</t>
  </si>
  <si>
    <t xml:space="preserve">Production_2014</t>
  </si>
  <si>
    <t xml:space="preserve">Imports_2014</t>
  </si>
  <si>
    <t xml:space="preserve">Production_2015</t>
  </si>
  <si>
    <t xml:space="preserve">Imports_2015</t>
  </si>
  <si>
    <t xml:space="preserve">Production_2016</t>
  </si>
  <si>
    <t xml:space="preserve">Imports_2016</t>
  </si>
  <si>
    <t xml:space="preserve">Production_2017</t>
  </si>
  <si>
    <t xml:space="preserve">Imports_2017</t>
  </si>
  <si>
    <t xml:space="preserve">Item</t>
  </si>
  <si>
    <t xml:space="preserve">Data</t>
  </si>
  <si>
    <t xml:space="preserve">Country</t>
  </si>
  <si>
    <t xml:space="preserve">Mexico</t>
  </si>
  <si>
    <t xml:space="preserve">2015</t>
  </si>
  <si>
    <t xml:space="preserve">Sources</t>
  </si>
  <si>
    <t xml:space="preserve">All available</t>
  </si>
  <si>
    <t xml:space="preserve">Whole Supply Chain</t>
  </si>
  <si>
    <t xml:space="preserve">flagcombination</t>
  </si>
  <si>
    <t xml:space="preserve">I;e</t>
  </si>
  <si>
    <t xml:space="preserve">2016</t>
  </si>
  <si>
    <t xml:space="preserve">Harvest</t>
  </si>
  <si>
    <t xml:space="preserve">Farm</t>
  </si>
  <si>
    <t xml:space="preserve">Storage</t>
  </si>
  <si>
    <t xml:space="preserve">Wholesale</t>
  </si>
  <si>
    <t xml:space="preserve">Processing</t>
  </si>
  <si>
    <t xml:space="preserve">;q</t>
  </si>
  <si>
    <t xml:space="preserve">2017</t>
  </si>
  <si>
    <t xml:space="preserve">2018</t>
  </si>
  <si>
    <t xml:space="preserve">2019</t>
  </si>
  <si>
    <t xml:space="preserve">1977 - 2016</t>
  </si>
  <si>
    <t xml:space="preserve">harvest</t>
  </si>
  <si>
    <t xml:space="preserve">farm</t>
  </si>
  <si>
    <t xml:space="preserve">transport </t>
  </si>
  <si>
    <t xml:space="preserve">storage</t>
  </si>
  <si>
    <t xml:space="preserve">wholesale</t>
  </si>
  <si>
    <t xml:space="preserve">processing</t>
  </si>
  <si>
    <t xml:space="preserve">No data</t>
  </si>
  <si>
    <t xml:space="preserve">7.7 - 20</t>
  </si>
  <si>
    <t xml:space="preserve">3.5</t>
  </si>
  <si>
    <t xml:space="preserve">10.3</t>
  </si>
  <si>
    <t xml:space="preserve">geographicaream49</t>
  </si>
  <si>
    <t xml:space="preserve">measureditemcpc</t>
  </si>
  <si>
    <t xml:space="preserve">crop</t>
  </si>
  <si>
    <t xml:space="preserve">timepointyears</t>
  </si>
  <si>
    <t xml:space="preserve">loss_per_clean</t>
  </si>
  <si>
    <t xml:space="preserve">fsc_location</t>
  </si>
  <si>
    <t xml:space="preserve">tag_datacollection</t>
  </si>
  <si>
    <t xml:space="preserve">reference</t>
  </si>
  <si>
    <t xml:space="preserve">url</t>
  </si>
  <si>
    <t xml:space="preserve">484</t>
  </si>
  <si>
    <t xml:space="preserve">0116</t>
  </si>
  <si>
    <t xml:space="preserve">rye</t>
  </si>
  <si>
    <t xml:space="preserve">wholesupplychain</t>
  </si>
  <si>
    <t xml:space="preserve">-</t>
  </si>
  <si>
    <t xml:space="preserve"/>
  </si>
  <si>
    <t xml:space="preserve">jicama</t>
  </si>
  <si>
    <t xml:space="preserve">parsley</t>
  </si>
  <si>
    <t xml:space="preserve">purslane</t>
  </si>
  <si>
    <t xml:space="preserve">cilantro</t>
  </si>
  <si>
    <t xml:space="preserve">avena</t>
  </si>
  <si>
    <t xml:space="preserve">celery</t>
  </si>
  <si>
    <t xml:space="preserve">chives</t>
  </si>
  <si>
    <t xml:space="preserve">guayaba</t>
  </si>
  <si>
    <t xml:space="preserve">Rapid Assessment</t>
  </si>
  <si>
    <t xml:space="preserve">Cruzada Nacional Contra el Hambre - Grupo Tecnico de las Perdidas y Mermas de Alimentos: Estudio de Linea Base de 2013</t>
  </si>
  <si>
    <t xml:space="preserve">nopal</t>
  </si>
  <si>
    <t xml:space="preserve">sandia</t>
  </si>
  <si>
    <t xml:space="preserve">shrimp</t>
  </si>
  <si>
    <t xml:space="preserve">tortilla</t>
  </si>
  <si>
    <t xml:space="preserve">01191</t>
  </si>
  <si>
    <t xml:space="preserve">triticale</t>
  </si>
  <si>
    <t xml:space="preserve">01211</t>
  </si>
  <si>
    <t xml:space="preserve">asparagus</t>
  </si>
  <si>
    <t xml:space="preserve">01212</t>
  </si>
  <si>
    <t xml:space="preserve">cabbages</t>
  </si>
  <si>
    <t xml:space="preserve">0011</t>
  </si>
  <si>
    <t xml:space="preserve">grain</t>
  </si>
  <si>
    <t xml:space="preserve">LitReview</t>
  </si>
  <si>
    <t xml:space="preserve">A. Hibon, with B. Triomphe, MA. Lopez-Pereira, and 1.. SaadC . I - M - M - Y - T; 38481.pdf</t>
  </si>
  <si>
    <t xml:space="preserve">   </t>
  </si>
  <si>
    <t xml:space="preserve">0111</t>
  </si>
  <si>
    <t xml:space="preserve">wheat</t>
  </si>
  <si>
    <t xml:space="preserve">maize (corn)</t>
  </si>
  <si>
    <t xml:space="preserve">FAO 1977b</t>
  </si>
  <si>
    <t xml:space="preserve">https://www.nap.edu/catalog/20028/postharvest-food-losses-in-developing-countries</t>
  </si>
  <si>
    <t xml:space="preserve">20028.pdf; FAO 1977b</t>
  </si>
  <si>
    <t xml:space="preserve">Survey</t>
  </si>
  <si>
    <t xml:space="preserve">Silverio Garcia-Lara and David J. Bergvinson 2007</t>
  </si>
  <si>
    <t xml:space="preserve">http://www.scielo.org.mx/pdf/agritm/v33n2/v33n2a8.pdf</t>
  </si>
  <si>
    <t xml:space="preserve">Silverio Garcia-Lara and David J. Bergvinson 2007; v33n2a8.pdf</t>
  </si>
  <si>
    <t xml:space="preserve">maize (corn, white)</t>
  </si>
  <si>
    <t xml:space="preserve">maize (corn, yellow)</t>
  </si>
  <si>
    <t xml:space="preserve">Expert Opinion</t>
  </si>
  <si>
    <t xml:space="preserve">FAO Technical Assistance Project TCP/MEX/3601/C1- TCPF; Stakeholder meetings, rapid assessment</t>
  </si>
  <si>
    <t xml:space="preserve">harvest/post-harvest</t>
  </si>
  <si>
    <t xml:space="preserve">stacking/transport</t>
  </si>
  <si>
    <t xml:space="preserve">ESS</t>
  </si>
  <si>
    <t xml:space="preserve">FAO Technical Assistance Project TCP/MEX/3601/C1- TCPF; Stakeholder meetings, rapid assessment1.5</t>
  </si>
  <si>
    <t xml:space="preserve">0113</t>
  </si>
  <si>
    <t xml:space="preserve">rice</t>
  </si>
  <si>
    <t xml:space="preserve">sorghum</t>
  </si>
  <si>
    <t xml:space="preserve">sws_total</t>
  </si>
  <si>
    <t xml:space="preserve">FBS/APQ</t>
  </si>
  <si>
    <t xml:space="preserve">0115</t>
  </si>
  <si>
    <t xml:space="preserve">barley</t>
  </si>
  <si>
    <t xml:space="preserve">01213</t>
  </si>
  <si>
    <t xml:space="preserve">broccoli</t>
  </si>
  <si>
    <t xml:space="preserve">cauliflower</t>
  </si>
  <si>
    <t xml:space="preserve">01214</t>
  </si>
  <si>
    <t xml:space="preserve">lettuce</t>
  </si>
  <si>
    <t xml:space="preserve">01215</t>
  </si>
  <si>
    <t xml:space="preserve">spinach</t>
  </si>
  <si>
    <t xml:space="preserve">01221</t>
  </si>
  <si>
    <t xml:space="preserve">watermelons</t>
  </si>
  <si>
    <t xml:space="preserve">01229</t>
  </si>
  <si>
    <t xml:space="preserve">melon</t>
  </si>
  <si>
    <t xml:space="preserve">01233</t>
  </si>
  <si>
    <t xml:space="preserve">eggplant</t>
  </si>
  <si>
    <t xml:space="preserve">tomatoes</t>
  </si>
  <si>
    <t xml:space="preserve">tomatoes, green</t>
  </si>
  <si>
    <t xml:space="preserve">distribution</t>
  </si>
  <si>
    <t xml:space="preserve">stacking/packaging/transport</t>
  </si>
  <si>
    <t xml:space="preserve">01235</t>
  </si>
  <si>
    <t xml:space="preserve">zucchini</t>
  </si>
  <si>
    <t xml:space="preserve">01243</t>
  </si>
  <si>
    <t xml:space="preserve">beans, green</t>
  </si>
  <si>
    <t xml:space="preserve">broad beans</t>
  </si>
  <si>
    <t xml:space="preserve">01251</t>
  </si>
  <si>
    <t xml:space="preserve">carrots</t>
  </si>
  <si>
    <t xml:space="preserve">01252</t>
  </si>
  <si>
    <t xml:space="preserve">garlic</t>
  </si>
  <si>
    <t xml:space="preserve">01254</t>
  </si>
  <si>
    <t xml:space="preserve">leek</t>
  </si>
  <si>
    <t xml:space="preserve">0131</t>
  </si>
  <si>
    <t xml:space="preserve">jackfruit</t>
  </si>
  <si>
    <t xml:space="preserve">soursop</t>
  </si>
  <si>
    <t xml:space="preserve">01311</t>
  </si>
  <si>
    <t xml:space="preserve">avocados</t>
  </si>
  <si>
    <t xml:space="preserve">01312</t>
  </si>
  <si>
    <t xml:space="preserve">bananas</t>
  </si>
  <si>
    <t xml:space="preserve">01313</t>
  </si>
  <si>
    <t xml:space="preserve">plantain</t>
  </si>
  <si>
    <t xml:space="preserve">01314</t>
  </si>
  <si>
    <t xml:space="preserve">dates</t>
  </si>
  <si>
    <t xml:space="preserve">01315</t>
  </si>
  <si>
    <t xml:space="preserve">figs</t>
  </si>
  <si>
    <t xml:space="preserve">01316</t>
  </si>
  <si>
    <t xml:space="preserve">mangoes</t>
  </si>
  <si>
    <t xml:space="preserve">consumer</t>
  </si>
  <si>
    <t xml:space="preserve">Baez-Sanudo et al, 1994</t>
  </si>
  <si>
    <t xml:space="preserve">http://ucanr.edu/datastoreFiles/234-1847.pdf</t>
  </si>
  <si>
    <t xml:space="preserve">guava</t>
  </si>
  <si>
    <t xml:space="preserve">01317</t>
  </si>
  <si>
    <t xml:space="preserve">papayas</t>
  </si>
  <si>
    <t xml:space="preserve">01318</t>
  </si>
  <si>
    <t xml:space="preserve">pineapples</t>
  </si>
  <si>
    <t xml:space="preserve">01319</t>
  </si>
  <si>
    <t xml:space="preserve">breadfruit</t>
  </si>
  <si>
    <t xml:space="preserve">01321</t>
  </si>
  <si>
    <t xml:space="preserve">grapefruit</t>
  </si>
  <si>
    <t xml:space="preserve">01322</t>
  </si>
  <si>
    <t xml:space="preserve">lemons and limes</t>
  </si>
  <si>
    <t xml:space="preserve">01323</t>
  </si>
  <si>
    <t xml:space="preserve">oranges</t>
  </si>
  <si>
    <t xml:space="preserve">01324</t>
  </si>
  <si>
    <t xml:space="preserve">mandarin</t>
  </si>
  <si>
    <t xml:space="preserve">01330</t>
  </si>
  <si>
    <t xml:space="preserve">grapes</t>
  </si>
  <si>
    <t xml:space="preserve">0134</t>
  </si>
  <si>
    <t xml:space="preserve">peaches, apricots</t>
  </si>
  <si>
    <t xml:space="preserve">01341</t>
  </si>
  <si>
    <t xml:space="preserve">apples</t>
  </si>
  <si>
    <t xml:space="preserve">01346</t>
  </si>
  <si>
    <t xml:space="preserve">plums and sloes</t>
  </si>
  <si>
    <t xml:space="preserve">0135</t>
  </si>
  <si>
    <t xml:space="preserve">red fruits (cherry, strawberries, raspberry, blackberry)</t>
  </si>
  <si>
    <t xml:space="preserve">0141</t>
  </si>
  <si>
    <t xml:space="preserve">soya beans</t>
  </si>
  <si>
    <t xml:space="preserve">01450</t>
  </si>
  <si>
    <t xml:space="preserve">olives</t>
  </si>
  <si>
    <t xml:space="preserve">potatoes</t>
  </si>
  <si>
    <t xml:space="preserve">CIP. FAO, 1995.</t>
  </si>
  <si>
    <t xml:space="preserve">http://www.fao.org/3/a-ax440e.pdf</t>
  </si>
  <si>
    <t xml:space="preserve">01530</t>
  </si>
  <si>
    <t xml:space="preserve">sweet potatoes</t>
  </si>
  <si>
    <t xml:space="preserve">01651</t>
  </si>
  <si>
    <t xml:space="preserve">pepper</t>
  </si>
  <si>
    <t xml:space="preserve">01652</t>
  </si>
  <si>
    <t xml:space="preserve">chillies and peppers</t>
  </si>
  <si>
    <t xml:space="preserve">chilli</t>
  </si>
  <si>
    <t xml:space="preserve">01701</t>
  </si>
  <si>
    <t xml:space="preserve">beans, dry</t>
  </si>
  <si>
    <t xml:space="preserve">Uebersax, M. A., Kim, Jai-Neung and Chung, Yong-Soo. (1996). Packaging and handling systems for dry edible beans. Michigan Dry Bean Digest, 20(2): 5-13</t>
  </si>
  <si>
    <t xml:space="preserve">http://www.fao.org/3/a-av015e.pdf</t>
  </si>
  <si>
    <t xml:space="preserve">beans</t>
  </si>
  <si>
    <t xml:space="preserve">stacking</t>
  </si>
  <si>
    <t xml:space="preserve">ESS Technical Assistance</t>
  </si>
  <si>
    <t xml:space="preserve">01703</t>
  </si>
  <si>
    <t xml:space="preserve">chick peas, dry</t>
  </si>
  <si>
    <t xml:space="preserve">01704</t>
  </si>
  <si>
    <t xml:space="preserve">lentils</t>
  </si>
  <si>
    <t xml:space="preserve">01705</t>
  </si>
  <si>
    <t xml:space="preserve">peas, dry</t>
  </si>
  <si>
    <t xml:space="preserve">02112</t>
  </si>
  <si>
    <t xml:space="preserve">prickly pears</t>
  </si>
  <si>
    <t xml:space="preserve">02211</t>
  </si>
  <si>
    <t xml:space="preserve">milk, cow</t>
  </si>
  <si>
    <t xml:space="preserve">0231</t>
  </si>
  <si>
    <t xml:space="preserve">eggs</t>
  </si>
  <si>
    <t xml:space="preserve">1239.01</t>
  </si>
  <si>
    <t xml:space="preserve">okra</t>
  </si>
  <si>
    <t xml:space="preserve">1253.01</t>
  </si>
  <si>
    <t xml:space="preserve">onion</t>
  </si>
  <si>
    <t xml:space="preserve">1290.9</t>
  </si>
  <si>
    <t xml:space="preserve">vegetable</t>
  </si>
  <si>
    <t xml:space="preserve">1342.01</t>
  </si>
  <si>
    <t xml:space="preserve">pears</t>
  </si>
  <si>
    <t xml:space="preserve">1355.9</t>
  </si>
  <si>
    <t xml:space="preserve">blackberry</t>
  </si>
  <si>
    <t xml:space="preserve">1599.1</t>
  </si>
  <si>
    <t xml:space="preserve">beet root</t>
  </si>
  <si>
    <t xml:space="preserve">radishes, small radishes</t>
  </si>
  <si>
    <t xml:space="preserve">1930.04</t>
  </si>
  <si>
    <t xml:space="preserve">herb tea</t>
  </si>
  <si>
    <t xml:space="preserve">meat of cattle, fresh or chilled</t>
  </si>
  <si>
    <t xml:space="preserve">21113.01</t>
  </si>
  <si>
    <t xml:space="preserve">meat of pig, fresh or chilled</t>
  </si>
  <si>
    <t xml:space="preserve">4</t>
  </si>
  <si>
    <t xml:space="preserve">fish and sardines</t>
  </si>
  <si>
    <t xml:space="preserve">tuna</t>
  </si>
  <si>
    <t xml:space="preserve">F0020</t>
  </si>
  <si>
    <t xml:space="preserve">bread</t>
  </si>
  <si>
    <t xml:space="preserve">F8166</t>
  </si>
  <si>
    <t xml:space="preserve">meat,poultry and fish</t>
  </si>
  <si>
    <t xml:space="preserve">2020</t>
  </si>
  <si>
    <t xml:space="preserve">2021</t>
  </si>
  <si>
    <t xml:space="preserve">2022</t>
  </si>
  <si>
    <t xml:space="preserve">2023</t>
  </si>
  <si>
    <t xml:space="preserve">2024</t>
  </si>
  <si>
    <t xml:space="preserve">2025</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</si>
</sst>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_);_(* \(#,##0\);_(* &quot;-&quot;??_);_(@_)"/>
    <numFmt numFmtId="165" formatCode="0.0%"/>
    <numFmt numFmtId="166" formatCode="0.000"/>
  </numFmts>
  <fonts count="9">
    <font>
      <sz val="11"/>
      <color theme="1"/>
      <name val="Calibri"/>
      <family val="2"/>
      <scheme val="minor"/>
    </font>
    <font>
      <sz val="11"/>
      <color theme="1"/>
      <name val="Calibri"/>
    </font>
    <font>
      <sz val="12"/>
      <color theme="0"/>
      <name val="Calibri"/>
      <family val="2"/>
      <scheme val="minor"/>
    </font>
    <font>
      <sz val="11"/>
      <color theme="0"/>
      <name val="Calibri"/>
      <family val="2"/>
      <scheme val="minor"/>
      <b/>
    </font>
    <font>
      <sz val="11"/>
      <color theme="0"/>
      <name val="Calibri"/>
      <family val="2"/>
      <scheme val="minor"/>
    </font>
    <font>
      <sz val="11"/>
      <color theme="1"/>
      <name val="Calibri"/>
      <family val="2"/>
      <scheme val="minor"/>
      <b/>
    </font>
    <font>
      <sz val="11"/>
      <color theme="1"/>
      <name val="Calibri"/>
      <family val="2"/>
      <scheme val="minor"/>
    </font>
    <font>
      <sz val="11"/>
      <color theme="8" tint="-0.249977111117893"/>
      <name val="Calibri"/>
      <family val="2"/>
      <scheme val="minor"/>
    </font>
    <font>
      <sz val="10"/>
      <color rgb="FF000000"/>
      <name val="Lucida Console"/>
      <family val="3"/>
    </font>
  </fonts>
  <fills count="13">
    <fill>
      <patternFill patternType="none"/>
    </fill>
    <fill>
      <patternFill patternType="gray125"/>
    </fill>
    <fill>
      <patternFill patternType="solid">
        <fgColor theme="8"/>
        <bgColor indexed="64"/>
      </patternFill>
    </fill>
    <fill>
      <patternFill patternType="solid">
        <fgColor theme="7" tint="0.59999389629810485"/>
        <bgColor indexed="64"/>
      </patternFill>
    </fill>
    <fill>
      <patternFill patternType="solid">
        <fgColor theme="4" tint="-0.249977111117893"/>
        <bgColor indexed="64"/>
      </patternFill>
    </fill>
    <fill>
      <patternFill patternType="solid">
        <fgColor rgb="FFFFC000"/>
        <bgColor indexed="64"/>
      </patternFill>
    </fill>
    <fill>
      <patternFill patternType="solid">
        <fgColor theme="6" tint="0.79998168889431442"/>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3"/>
        <bgColor indexed="64"/>
      </patternFill>
    </fill>
  </fills>
  <borders count="34">
    <border>
      <left/>
      <right/>
      <top/>
      <bottom/>
      <diagonal/>
    </border>
    <border>
      <left style="thin">
        <color indexed="64"/>
      </left>
      <right style="thin">
        <color indexed="64"/>
      </right>
      <top style="thin">
        <color indexed="64"/>
      </top>
      <bottom style="thin">
        <color indexed="64"/>
      </bottom>
    </border>
    <border>
      <left style="thin">
        <color indexed="64"/>
      </left>
      <right style="medium">
        <color indexed="64"/>
      </right>
      <top style="thin">
        <color indexed="64"/>
      </top>
      <bottom style="thin">
        <color indexed="64"/>
      </bottom>
    </border>
    <border>
      <left style="thin">
        <color indexed="64"/>
      </left>
      <right style="thin">
        <color indexed="64"/>
      </right>
      <top style="thin">
        <color indexed="64"/>
      </top>
      <bottom style="medium">
        <color indexed="64"/>
      </bottom>
    </border>
    <border>
      <left style="thin">
        <color indexed="64"/>
      </left>
      <right style="medium">
        <color indexed="64"/>
      </right>
      <top style="thin">
        <color indexed="64"/>
      </top>
      <bottom style="medium">
        <color indexed="64"/>
      </bottom>
    </border>
    <border>
      <left style="medium">
        <color indexed="64"/>
      </left>
      <right style="thin">
        <color indexed="64"/>
      </right>
      <top style="medium">
        <color indexed="64"/>
      </top>
      <bottom style="thin">
        <color indexed="64"/>
      </bottom>
    </border>
    <border>
      <left style="thin">
        <color indexed="64"/>
      </left>
      <right style="thin">
        <color indexed="64"/>
      </right>
      <top style="medium">
        <color indexed="64"/>
      </top>
      <bottom style="thin">
        <color indexed="64"/>
      </bottom>
    </border>
    <border>
      <left style="thin">
        <color indexed="64"/>
      </left>
      <right style="medium">
        <color indexed="64"/>
      </right>
      <top style="medium">
        <color indexed="64"/>
      </top>
      <bottom style="thin">
        <color indexed="64"/>
      </bottom>
    </border>
    <border>
      <left style="medium">
        <color indexed="64"/>
      </left>
      <right style="thin">
        <color indexed="64"/>
      </right>
      <top style="thin">
        <color indexed="64"/>
      </top>
      <bottom style="thin">
        <color indexed="64"/>
      </bottom>
    </border>
    <border>
      <left style="medium">
        <color indexed="64"/>
      </left>
      <right style="thin">
        <color indexed="64"/>
      </right>
      <top style="thin">
        <color indexed="64"/>
      </top>
      <bottom style="medium">
        <color indexed="64"/>
      </bottom>
    </border>
    <border>
      <left style="medium">
        <color indexed="64"/>
      </left>
      <right style="thin">
        <color indexed="64"/>
      </right>
      <top style="medium">
        <color indexed="64"/>
      </top>
    </border>
    <border>
      <left style="thin">
        <color indexed="64"/>
      </left>
      <right style="thin">
        <color indexed="64"/>
      </right>
      <top style="medium">
        <color indexed="64"/>
      </top>
    </border>
    <border>
      <left style="thin">
        <color indexed="64"/>
      </left>
      <right style="medium">
        <color indexed="64"/>
      </right>
      <top style="medium">
        <color indexed="64"/>
      </top>
    </border>
    <border>
      <left style="thin">
        <color indexed="64"/>
      </left>
      <top style="medium">
        <color indexed="64"/>
      </top>
      <bottom style="thin">
        <color indexed="64"/>
      </bottom>
    </border>
    <border>
      <left style="thin">
        <color indexed="64"/>
      </left>
      <top style="thin">
        <color indexed="64"/>
      </top>
      <bottom style="thin">
        <color indexed="64"/>
      </bottom>
    </border>
    <border>
      <left style="thin">
        <color indexed="64"/>
      </left>
      <top style="thin">
        <color indexed="64"/>
      </top>
      <bottom style="medium">
        <color indexed="64"/>
      </bottom>
    </border>
    <border>
      <top style="medium">
        <color indexed="64"/>
      </top>
    </border>
    <border>
      <left style="medium">
        <color indexed="64"/>
      </left>
      <top style="medium">
        <color indexed="64"/>
      </top>
    </border>
    <border>
      <right style="medium">
        <color indexed="64"/>
      </right>
      <top style="medium">
        <color indexed="64"/>
      </top>
    </border>
    <border>
      <left style="medium">
        <color indexed="64"/>
      </left>
      <right style="medium">
        <color indexed="64"/>
      </right>
      <top style="medium">
        <color indexed="64"/>
      </top>
      <bottom style="thin">
        <color indexed="64"/>
      </bottom>
    </border>
    <border>
      <left style="medium">
        <color indexed="64"/>
      </left>
      <right style="medium">
        <color indexed="64"/>
      </right>
      <top style="thin">
        <color indexed="64"/>
      </top>
      <bottom style="thin">
        <color indexed="64"/>
      </bottom>
    </border>
    <border>
      <top style="thin">
        <color indexed="64"/>
      </top>
      <bottom style="medium">
        <color indexed="64"/>
      </bottom>
    </border>
    <border>
      <left style="medium">
        <color indexed="64"/>
      </left>
      <top style="medium">
        <color indexed="64"/>
      </top>
      <bottom style="medium">
        <color indexed="64"/>
      </bottom>
    </border>
    <border>
      <top style="medium">
        <color indexed="64"/>
      </top>
      <bottom style="medium">
        <color indexed="64"/>
      </bottom>
    </border>
    <border>
      <right style="medium">
        <color indexed="64"/>
      </right>
      <top style="medium">
        <color indexed="64"/>
      </top>
      <bottom style="medium">
        <color indexed="64"/>
      </bottom>
    </border>
    <border>
      <right style="thin">
        <color indexed="64"/>
      </right>
      <top style="thin">
        <color indexed="64"/>
      </top>
      <bottom style="thin">
        <color indexed="64"/>
      </bottom>
    </border>
    <border>
      <left style="medium">
        <color indexed="64"/>
      </left>
      <top style="medium">
        <color indexed="64"/>
      </top>
      <bottom style="thin">
        <color indexed="64"/>
      </bottom>
    </border>
    <border>
      <top style="medium">
        <color indexed="64"/>
      </top>
      <bottom style="thin">
        <color indexed="64"/>
      </bottom>
    </border>
    <border>
      <right style="medium">
        <color indexed="64"/>
      </right>
      <top style="medium">
        <color indexed="64"/>
      </top>
      <bottom style="thin">
        <color indexed="64"/>
      </bottom>
    </border>
    <border>
      <right style="thin">
        <color indexed="64"/>
      </right>
      <top style="medium">
        <color indexed="64"/>
      </top>
      <bottom style="thin">
        <color indexed="64"/>
      </bottom>
    </border>
    <border>
      <bottom style="thin">
        <color indexed="64"/>
      </bottom>
    </border>
    <border>
      <top style="thin">
        <color indexed="64"/>
      </top>
    </border>
    <border>
      <right style="thin">
        <color indexed="64"/>
      </right>
      <top style="thin">
        <color indexed="64"/>
      </top>
      <bottom style="medium">
        <color indexed="64"/>
      </bottom>
    </border>
    <border>
      <top style="thin">
        <color indexed="64"/>
      </top>
      <bottom style="thin">
        <color indexed="64"/>
      </bottom>
    </border>
  </borders>
  <cellStyleXfs count="1">
    <xf numFmtId="0" fontId="0" fillId="0" borderId="0"/>
  </cellStyleXfs>
  <cellXfs count="116">
    <xf numFmtId="0" fontId="0" fillId="0" borderId="0" xfId="0"/>
    <xf numFmtId="0" fontId="1" fillId="0" borderId="0" xfId="0" applyFont="1" applyAlignment="1">
      <alignment wrapText="1"/>
    </xf>
    <xf numFmtId="0" fontId="2" fillId="2" borderId="0" xfId="0" applyFont="1" applyFill="1" applyAlignment="1">
      <alignment horizontal="left" vertical="center" wrapText="1"/>
    </xf>
    <xf numFmtId="0" fontId="3" fillId="2" borderId="0" xfId="0" applyFont="1" applyFill="1" applyAlignment="1">
      <alignment horizontal="left" vertical="top" wrapText="1"/>
    </xf>
    <xf numFmtId="0" fontId="3" fillId="2" borderId="0" xfId="0" applyFont="1" applyFill="1" applyAlignment="1">
      <alignment horizontal="left" vertical="center" wrapText="1"/>
    </xf>
    <xf numFmtId="0" fontId="1" fillId="0" borderId="0" xfId="0" applyFont="1"/>
    <xf numFmtId="0" fontId="4" fillId="0" borderId="0" xfId="0" applyFont="1" applyAlignment="1">
      <alignment vertical="center" wrapText="1"/>
    </xf>
    <xf numFmtId="9" fontId="1" fillId="3" borderId="1" xfId="0" applyFont="1" applyNumberFormat="1" applyFill="1" applyBorder="1" applyAlignment="1">
      <alignment horizontal="center" vertical="center"/>
    </xf>
    <xf numFmtId="43" fontId="1" fillId="3" borderId="1" xfId="0" applyFont="1" applyNumberFormat="1" applyFill="1" applyBorder="1" applyAlignment="1">
      <alignment horizontal="center" vertical="center"/>
    </xf>
    <xf numFmtId="43" fontId="1" fillId="3" borderId="2" xfId="0" applyFont="1" applyNumberFormat="1" applyFill="1" applyBorder="1" applyAlignment="1">
      <alignment horizontal="center" vertical="center"/>
    </xf>
    <xf numFmtId="43" fontId="1" fillId="3" borderId="3" xfId="0" applyFont="1" applyNumberFormat="1" applyFill="1" applyBorder="1" applyAlignment="1">
      <alignment horizontal="center" vertical="center"/>
    </xf>
    <xf numFmtId="43" fontId="1" fillId="3" borderId="4" xfId="0" applyFont="1" applyNumberFormat="1" applyFill="1" applyBorder="1" applyAlignment="1">
      <alignment horizontal="center" vertical="center"/>
    </xf>
    <xf numFmtId="0" fontId="1" fillId="0" borderId="5" xfId="0" applyFont="1" applyBorder="1" applyAlignment="1">
      <alignment horizontal="left" vertical="center" wrapText="1"/>
    </xf>
    <xf numFmtId="0" fontId="1" fillId="3" borderId="6" xfId="0" applyFont="1" applyFill="1" applyBorder="1" applyAlignment="1">
      <alignment horizontal="left" vertical="center" wrapText="1"/>
    </xf>
    <xf numFmtId="0" fontId="1" fillId="3" borderId="7" xfId="0" applyFont="1" applyFill="1" applyBorder="1" applyAlignment="1">
      <alignment horizontal="left" vertical="center" wrapText="1"/>
    </xf>
    <xf numFmtId="0" fontId="1" fillId="0" borderId="8" xfId="0" applyFont="1" applyBorder="1" applyAlignment="1">
      <alignment horizontal="left" vertical="center" wrapText="1"/>
    </xf>
    <xf numFmtId="0" fontId="1" fillId="3" borderId="1" xfId="0" applyFont="1" applyFill="1" applyBorder="1" applyAlignment="1">
      <alignment horizontal="left" vertical="center" wrapText="1"/>
    </xf>
    <xf numFmtId="0" fontId="1" fillId="3" borderId="2" xfId="0" applyFont="1" applyFill="1" applyBorder="1" applyAlignment="1">
      <alignment horizontal="left" vertical="center" wrapText="1"/>
    </xf>
    <xf numFmtId="0" fontId="1" fillId="0" borderId="8" xfId="0" applyFont="1" applyBorder="1" applyAlignment="1">
      <alignment horizontal="left" vertical="center"/>
    </xf>
    <xf numFmtId="0" fontId="1" fillId="0" borderId="9" xfId="0" applyFont="1" applyBorder="1" applyAlignment="1">
      <alignment horizontal="left" vertical="center"/>
    </xf>
    <xf numFmtId="0" fontId="1" fillId="3" borderId="3" xfId="0" applyFont="1" applyFill="1" applyBorder="1" applyAlignment="1">
      <alignment horizontal="left" vertical="center" wrapText="1"/>
    </xf>
    <xf numFmtId="0" fontId="1" fillId="3" borderId="4" xfId="0" applyFont="1" applyFill="1" applyBorder="1" applyAlignment="1">
      <alignment horizontal="left" vertical="center" wrapText="1"/>
    </xf>
    <xf numFmtId="0" fontId="5" fillId="0" borderId="0" xfId="0" applyFont="1"/>
    <xf numFmtId="43" fontId="5" fillId="0" borderId="1" xfId="0" applyFont="1" applyNumberFormat="1" applyBorder="1"/>
    <xf numFmtId="0" fontId="5" fillId="0" borderId="10" xfId="0" applyFont="1" applyBorder="1"/>
    <xf numFmtId="0" fontId="5" fillId="0" borderId="11" xfId="0" applyFont="1" applyBorder="1"/>
    <xf numFmtId="43" fontId="5" fillId="0" borderId="11" xfId="0" applyFont="1" applyNumberFormat="1" applyBorder="1"/>
    <xf numFmtId="43" fontId="5" fillId="0" borderId="12" xfId="0" applyFont="1" applyNumberFormat="1" applyBorder="1"/>
    <xf numFmtId="43" fontId="1" fillId="3" borderId="6" xfId="0" applyFont="1" applyNumberFormat="1" applyFill="1" applyBorder="1" applyAlignment="1">
      <alignment horizontal="center" vertical="center"/>
    </xf>
    <xf numFmtId="43" fontId="1" fillId="3" borderId="7" xfId="0" applyFont="1" applyNumberFormat="1" applyFill="1" applyBorder="1" applyAlignment="1">
      <alignment horizontal="center" vertical="center"/>
    </xf>
    <xf numFmtId="0" fontId="5" fillId="0" borderId="1" xfId="0" applyFont="1" applyBorder="1" applyAlignment="1">
      <alignment horizontal="center"/>
    </xf>
    <xf numFmtId="0" fontId="5" fillId="0" borderId="13" xfId="0" applyFont="1" applyBorder="1" applyAlignment="1">
      <alignment wrapText="1"/>
    </xf>
    <xf numFmtId="0" fontId="1" fillId="0" borderId="14" xfId="0" applyFont="1" applyBorder="1"/>
    <xf numFmtId="0" fontId="1" fillId="0" borderId="15" xfId="0" applyFont="1" applyBorder="1"/>
    <xf numFmtId="0" fontId="5" fillId="0" borderId="1" xfId="0" applyFont="1" applyBorder="1"/>
    <xf numFmtId="43" fontId="1" fillId="3" borderId="1" xfId="0" applyFont="1" applyNumberFormat="1" applyFill="1" applyBorder="1"/>
    <xf numFmtId="0" fontId="1" fillId="0" borderId="1" xfId="0" applyFont="1" applyBorder="1"/>
    <xf numFmtId="0" fontId="1" fillId="0" borderId="8" xfId="0" applyFont="1" applyBorder="1"/>
    <xf numFmtId="0" fontId="1" fillId="0" borderId="9" xfId="0" applyFont="1" applyBorder="1"/>
    <xf numFmtId="0" fontId="1" fillId="0" borderId="3" xfId="0" applyFont="1" applyBorder="1"/>
    <xf numFmtId="0" fontId="5" fillId="0" borderId="6" xfId="0" applyFont="1" applyBorder="1" applyAlignment="1">
      <alignment wrapText="1"/>
    </xf>
    <xf numFmtId="0" fontId="5" fillId="0" borderId="5" xfId="0" applyFont="1" applyBorder="1" applyAlignment="1">
      <alignment horizontal="center" wrapText="1"/>
    </xf>
    <xf numFmtId="0" fontId="1" fillId="0" borderId="0" xfId="0" applyFont="1" applyAlignment="1">
      <alignment horizontal="center"/>
    </xf>
    <xf numFmtId="0" fontId="4" fillId="2" borderId="16" xfId="0" applyFont="1" applyFill="1" applyBorder="1" applyAlignment="1">
      <alignment horizontal="left" vertical="center" wrapText="1"/>
    </xf>
    <xf numFmtId="0" fontId="4" fillId="4" borderId="0" xfId="0" applyFont="1" applyFill="1" applyAlignment="1">
      <alignment horizontal="center" vertical="center" wrapText="1"/>
    </xf>
    <xf numFmtId="0" fontId="5" fillId="0" borderId="17" xfId="0" applyFont="1" applyBorder="1" applyAlignment="1">
      <alignment horizontal="center"/>
    </xf>
    <xf numFmtId="0" fontId="5" fillId="0" borderId="16" xfId="0" applyFont="1" applyBorder="1" applyAlignment="1">
      <alignment horizontal="center"/>
    </xf>
    <xf numFmtId="0" fontId="5" fillId="0" borderId="18" xfId="0" applyFont="1" applyBorder="1" applyAlignment="1">
      <alignment horizontal="center"/>
    </xf>
    <xf numFmtId="0" fontId="5" fillId="0" borderId="19" xfId="0" applyFont="1" applyBorder="1"/>
    <xf numFmtId="43" fontId="1" fillId="3" borderId="20" xfId="0" applyFont="1" applyNumberFormat="1" applyFill="1" applyBorder="1"/>
    <xf numFmtId="0" fontId="5" fillId="5" borderId="1" xfId="0" applyFont="1" applyFill="1" applyBorder="1" applyAlignment="1">
      <alignment wrapText="1"/>
    </xf>
    <xf numFmtId="43" fontId="6" fillId="5" borderId="1" xfId="0" applyFont="1" applyNumberFormat="1" applyFill="1" applyBorder="1"/>
    <xf numFmtId="0" fontId="5" fillId="3" borderId="1" xfId="0" applyFont="1" applyFill="1" applyBorder="1" applyAlignment="1">
      <alignment wrapText="1"/>
    </xf>
    <xf numFmtId="0" fontId="7" fillId="6" borderId="0" xfId="0" applyFont="1" applyFill="1"/>
    <xf numFmtId="0" fontId="5" fillId="0" borderId="1" xfId="0" applyFont="1" applyBorder="1" applyAlignment="1">
      <alignment wrapText="1"/>
    </xf>
    <xf numFmtId="0" fontId="5" fillId="3" borderId="1" xfId="0" applyFont="1" applyFill="1" applyBorder="1"/>
    <xf numFmtId="9" fontId="1" fillId="7" borderId="1" xfId="0" applyFont="1" applyNumberFormat="1" applyFill="1" applyBorder="1"/>
    <xf numFmtId="0" fontId="5" fillId="0" borderId="0" xfId="0" applyFont="1" applyAlignment="1">
      <alignment vertical="top" wrapText="1"/>
    </xf>
    <xf numFmtId="0" fontId="5" fillId="0" borderId="0" xfId="0" applyFont="1" applyAlignment="1">
      <alignment horizontal="center" vertical="top" wrapText="1"/>
    </xf>
    <xf numFmtId="0" fontId="5" fillId="3" borderId="5" xfId="0" applyFont="1" applyFill="1" applyBorder="1"/>
    <xf numFmtId="0" fontId="5" fillId="3" borderId="6" xfId="0" applyFont="1" applyFill="1" applyBorder="1"/>
    <xf numFmtId="0" fontId="5" fillId="3" borderId="7" xfId="0" applyFont="1" applyFill="1" applyBorder="1" applyAlignment="1">
      <alignment horizontal="center" vertical="top" wrapText="1"/>
    </xf>
    <xf numFmtId="0" fontId="5" fillId="3" borderId="8" xfId="0" applyFont="1" applyFill="1" applyBorder="1"/>
    <xf numFmtId="0" fontId="5" fillId="3" borderId="2" xfId="0" applyFont="1" applyFill="1" applyBorder="1" applyAlignment="1">
      <alignment horizontal="center" vertical="top" wrapText="1"/>
    </xf>
    <xf numFmtId="0" fontId="5" fillId="3" borderId="9" xfId="0" applyFont="1" applyFill="1" applyBorder="1"/>
    <xf numFmtId="0" fontId="5" fillId="3" borderId="3" xfId="0" applyFont="1" applyFill="1" applyBorder="1"/>
    <xf numFmtId="0" fontId="1" fillId="3" borderId="4" xfId="0" applyFont="1" applyFill="1" applyBorder="1"/>
    <xf numFmtId="0" fontId="1" fillId="8" borderId="21" xfId="0" applyFont="1" applyFill="1" applyBorder="1"/>
    <xf numFmtId="0" fontId="1" fillId="0" borderId="22" xfId="0" applyFont="1" applyBorder="1"/>
    <xf numFmtId="0" fontId="1" fillId="0" borderId="23" xfId="0" applyFont="1" applyBorder="1"/>
    <xf numFmtId="0" fontId="1" fillId="0" borderId="24" xfId="0" applyFont="1" applyBorder="1"/>
    <xf numFmtId="164" fontId="1" fillId="0" borderId="1" xfId="0" applyFont="1" applyNumberFormat="1" applyBorder="1"/>
    <xf numFmtId="43" fontId="1" fillId="0" borderId="0" xfId="0" applyFont="1" applyNumberFormat="1"/>
    <xf numFmtId="0" fontId="7" fillId="6" borderId="1" xfId="0" applyFont="1" applyFill="1" applyBorder="1" applyAlignment="1">
      <alignment wrapText="1"/>
    </xf>
    <xf numFmtId="0" fontId="5" fillId="0" borderId="1" xfId="0" applyFont="1" applyBorder="1" applyAlignment="1">
      <alignment horizontal="center" wrapText="1"/>
    </xf>
    <xf numFmtId="0" fontId="5" fillId="9" borderId="1" xfId="0" applyFont="1" applyFill="1" applyBorder="1" applyAlignment="1">
      <alignment wrapText="1"/>
    </xf>
    <xf numFmtId="0" fontId="7" fillId="6" borderId="1" xfId="0" applyFont="1" applyFill="1" applyBorder="1"/>
    <xf numFmtId="43" fontId="1" fillId="0" borderId="1" xfId="0" applyFont="1" applyNumberFormat="1" applyBorder="1"/>
    <xf numFmtId="164" fontId="1" fillId="9" borderId="1" xfId="0" applyFont="1" applyNumberFormat="1" applyFill="1" applyBorder="1"/>
    <xf numFmtId="0" fontId="5" fillId="0" borderId="25" xfId="0" applyFont="1" applyBorder="1" applyAlignment="1">
      <alignment wrapText="1"/>
    </xf>
    <xf numFmtId="0" fontId="5" fillId="0" borderId="7" xfId="0" applyFont="1" applyBorder="1" applyAlignment="1">
      <alignment wrapText="1"/>
    </xf>
    <xf numFmtId="0" fontId="1" fillId="0" borderId="2" xfId="0" applyFont="1" applyBorder="1"/>
    <xf numFmtId="0" fontId="1" fillId="0" borderId="4" xfId="0" applyFont="1" applyBorder="1"/>
    <xf numFmtId="0" fontId="5" fillId="0" borderId="25" xfId="0" applyFont="1" applyBorder="1"/>
    <xf numFmtId="0" fontId="5" fillId="0" borderId="26" xfId="0" applyFont="1" applyBorder="1" applyAlignment="1">
      <alignment horizontal="center"/>
    </xf>
    <xf numFmtId="0" fontId="5" fillId="0" borderId="27" xfId="0" applyFont="1" applyBorder="1"/>
    <xf numFmtId="0" fontId="5" fillId="0" borderId="28" xfId="0" applyFont="1" applyBorder="1"/>
    <xf numFmtId="0" fontId="1" fillId="3" borderId="25" xfId="0" applyFont="1" applyFill="1" applyBorder="1"/>
    <xf numFmtId="0" fontId="1" fillId="10" borderId="25" xfId="0" applyFont="1" applyFill="1" applyBorder="1"/>
    <xf numFmtId="0" fontId="1" fillId="10" borderId="1" xfId="0" applyFont="1" applyFill="1" applyBorder="1"/>
    <xf numFmtId="164" fontId="1" fillId="7" borderId="1" xfId="0" applyFont="1" applyNumberFormat="1" applyFill="1" applyBorder="1"/>
    <xf numFmtId="0" fontId="1" fillId="3" borderId="1" xfId="0" applyFont="1" applyFill="1" applyBorder="1"/>
    <xf numFmtId="43" fontId="1" fillId="10" borderId="29" xfId="0" applyFont="1" applyNumberFormat="1" applyFill="1" applyBorder="1"/>
    <xf numFmtId="164" fontId="1" fillId="10" borderId="6" xfId="0" applyFont="1" applyNumberFormat="1" applyFill="1" applyBorder="1"/>
    <xf numFmtId="0" fontId="5" fillId="0" borderId="30" xfId="0" applyFont="1" applyBorder="1" applyAlignment="1">
      <alignment horizontal="center"/>
    </xf>
    <xf numFmtId="0" fontId="1" fillId="0" borderId="31" xfId="0" applyFont="1" applyBorder="1"/>
    <xf numFmtId="0" fontId="1" fillId="0" borderId="16" xfId="0" applyFont="1" applyBorder="1" applyAlignment="1">
      <alignment horizontal="center"/>
    </xf>
    <xf numFmtId="0" fontId="1" fillId="0" borderId="31" xfId="0" applyFont="1" applyBorder="1" applyAlignment="1">
      <alignment horizontal="center"/>
    </xf>
    <xf numFmtId="164" fontId="1" fillId="10" borderId="25" xfId="0" applyFont="1" applyNumberFormat="1" applyFill="1" applyBorder="1"/>
    <xf numFmtId="164" fontId="1" fillId="10" borderId="1" xfId="0" applyFont="1" applyNumberFormat="1" applyFill="1" applyBorder="1"/>
    <xf numFmtId="164" fontId="1" fillId="10" borderId="32" xfId="0" applyFont="1" applyNumberFormat="1" applyFill="1" applyBorder="1"/>
    <xf numFmtId="164" fontId="1" fillId="10" borderId="3" xfId="0" applyFont="1" applyNumberFormat="1" applyFill="1" applyBorder="1"/>
    <xf numFmtId="164" fontId="1" fillId="10" borderId="30" xfId="0" applyFont="1" applyNumberFormat="1" applyFill="1" applyBorder="1"/>
    <xf numFmtId="0" fontId="5" fillId="0" borderId="30" xfId="0" applyFont="1" applyBorder="1"/>
    <xf numFmtId="0" fontId="8" fillId="0" borderId="0" xfId="0" applyFont="1" applyAlignment="1">
      <alignment vertical="center"/>
    </xf>
    <xf numFmtId="4" fontId="1" fillId="0" borderId="0" xfId="0" applyFont="1" applyNumberFormat="1"/>
    <xf numFmtId="20" fontId="8" fillId="0" borderId="0" xfId="0" applyFont="1" applyNumberFormat="1" applyAlignment="1">
      <alignment vertical="center"/>
    </xf>
    <xf numFmtId="164" fontId="1" fillId="0" borderId="0" xfId="0" applyFont="1" applyNumberFormat="1"/>
    <xf numFmtId="165" fontId="1" fillId="0" borderId="31" xfId="0" applyFont="1" applyNumberFormat="1" applyBorder="1"/>
    <xf numFmtId="166" fontId="1" fillId="0" borderId="30" xfId="0" applyFont="1" applyNumberFormat="1" applyBorder="1"/>
    <xf numFmtId="0" fontId="1" fillId="0" borderId="21" xfId="0" applyFont="1" applyBorder="1"/>
    <xf numFmtId="0" fontId="1" fillId="0" borderId="30" xfId="0" applyFont="1" applyBorder="1"/>
    <xf numFmtId="0" fontId="1" fillId="0" borderId="33" xfId="0" applyFont="1" applyBorder="1"/>
    <xf numFmtId="0" fontId="5" fillId="0" borderId="0" xfId="0" applyFont="1" applyAlignment="1">
      <alignment horizontal="center"/>
    </xf>
    <xf numFmtId="4" fontId="1" fillId="11" borderId="0" xfId="0" applyFont="1" applyNumberFormat="1" applyFill="1"/>
    <xf numFmtId="0" fontId="5" fillId="12" borderId="0" xfId="0" applyFont="1" applyFill="1"/>
  </cellXfs>
  <cellStyles count="1">
    <cellStyle name="Normal" xfId="0" builtinId="0"/>
  </cellStyles>
  <dxfs count="24">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FLP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Step3_CompareFLI!$D$37:$N$37</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Step3_CompareFLI!$T$55:$AE$55</c:f>
              <c:numCache>
                <c:formatCode>0.0%</c:formatCode>
                <c:ptCount val="12"/>
                <c:pt idx="0" formatCode="General">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E6B1-48B9-8062-08946CD43A2F}"/>
            </c:ext>
          </c:extLst>
        </c:ser>
        <c:dLbls>
          <c:showLegendKey val="0"/>
          <c:showVal val="0"/>
          <c:showCatName val="0"/>
          <c:showSerName val="0"/>
          <c:showPercent val="0"/>
          <c:showBubbleSize val="0"/>
        </c:dLbls>
        <c:marker val="1"/>
        <c:smooth val="0"/>
        <c:axId val="183314696"/>
        <c:axId val="181583760"/>
      </c:lineChart>
      <c:catAx>
        <c:axId val="183314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583760"/>
        <c:crosses val="autoZero"/>
        <c:auto val="1"/>
        <c:lblAlgn val="ctr"/>
        <c:lblOffset val="100"/>
        <c:noMultiLvlLbl val="0"/>
      </c:catAx>
      <c:valAx>
        <c:axId val="181583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314696"/>
        <c:crosses val="autoZero"/>
        <c:crossBetween val="between"/>
      </c:valAx>
      <c:spPr>
        <a:noFill/>
        <a:ln w="25400">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FLI</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Step3_CompareFLI!$D$37:$N$37</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Step3_CompareFLI!$T$56:$AE$56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8BB8-48C9-80E7-5C63E45298B2}"/>
            </c:ext>
          </c:extLst>
        </c:ser>
        <c:dLbls>
          <c:showLegendKey val="0"/>
          <c:showVal val="0"/>
          <c:showCatName val="0"/>
          <c:showSerName val="0"/>
          <c:showPercent val="0"/>
          <c:showBubbleSize val="0"/>
        </c:dLbls>
        <c:marker val="1"/>
        <c:smooth val="0"/>
        <c:axId val="184540768"/>
        <c:axId val="184541152"/>
      </c:lineChart>
      <c:catAx>
        <c:axId val="184540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541152"/>
        <c:crosses val="autoZero"/>
        <c:auto val="1"/>
        <c:lblAlgn val="ctr"/>
        <c:lblOffset val="100"/>
        <c:noMultiLvlLbl val="0"/>
      </c:catAx>
      <c:valAx>
        <c:axId val="184541152"/>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5407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Step3_CompareFLI!$C$22</c:f>
              <c:strCache>
                <c:ptCount val="1"/>
                <c:pt idx="0">
                  <c:v>0</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Step3_CompareFLI!$D$22:$N$22</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0-BAB9-4053-A7F4-5285B02EC06D}"/>
            </c:ext>
          </c:extLst>
        </c:ser>
        <c:ser>
          <c:idx val="1"/>
          <c:order val="1"/>
          <c:tx>
            <c:strRef>
              <c:f>Step3_CompareFLI!$C$23</c:f>
              <c:strCache>
                <c:ptCount val="1"/>
                <c:pt idx="0">
                  <c:v>0</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Step3_CompareFLI!$D$23:$N$23</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1-BAB9-4053-A7F4-5285B02EC06D}"/>
            </c:ext>
          </c:extLst>
        </c:ser>
        <c:ser>
          <c:idx val="2"/>
          <c:order val="2"/>
          <c:tx>
            <c:strRef>
              <c:f>Step3_CompareFLI!$C$24</c:f>
              <c:strCache>
                <c:ptCount val="1"/>
                <c:pt idx="0">
                  <c:v>0</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Step3_CompareFLI!$D$24:$N$24</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2-BAB9-4053-A7F4-5285B02EC06D}"/>
            </c:ext>
          </c:extLst>
        </c:ser>
        <c:ser>
          <c:idx val="3"/>
          <c:order val="3"/>
          <c:tx>
            <c:strRef>
              <c:f>Step3_CompareFLI!$C$25</c:f>
              <c:strCache>
                <c:ptCount val="1"/>
                <c:pt idx="0">
                  <c:v>0</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Step3_CompareFLI!$D$25:$N$25</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3-BAB9-4053-A7F4-5285B02EC06D}"/>
            </c:ext>
          </c:extLst>
        </c:ser>
        <c:ser>
          <c:idx val="4"/>
          <c:order val="4"/>
          <c:tx>
            <c:strRef>
              <c:f>Step3_CompareFLI!$C$26</c:f>
              <c:strCache>
                <c:ptCount val="1"/>
                <c:pt idx="0">
                  <c:v>0</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Step3_CompareFLI!$D$26:$N$26</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4-BAB9-4053-A7F4-5285B02EC06D}"/>
            </c:ext>
          </c:extLst>
        </c:ser>
        <c:ser>
          <c:idx val="5"/>
          <c:order val="5"/>
          <c:tx>
            <c:strRef>
              <c:f>Step3_CompareFLI!$C$27</c:f>
              <c:strCache>
                <c:ptCount val="1"/>
                <c:pt idx="0">
                  <c:v>0</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Step3_CompareFLI!$D$27:$N$27</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5-BAB9-4053-A7F4-5285B02EC06D}"/>
            </c:ext>
          </c:extLst>
        </c:ser>
        <c:ser>
          <c:idx val="6"/>
          <c:order val="6"/>
          <c:tx>
            <c:strRef>
              <c:f>Step3_CompareFLI!$C$32</c:f>
              <c:strCache>
                <c:ptCount val="1"/>
                <c:pt idx="0">
                  <c:v>0</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Step3_CompareFLI!$D$32:$N$32</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6-BAB9-4053-A7F4-5285B02EC06D}"/>
            </c:ext>
          </c:extLst>
        </c:ser>
        <c:ser>
          <c:idx val="7"/>
          <c:order val="7"/>
          <c:tx>
            <c:strRef>
              <c:f>Step3_CompareFLI!$C$33</c:f>
              <c:strCache>
                <c:ptCount val="1"/>
                <c:pt idx="0">
                  <c:v>0</c:v>
                </c:pt>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Step3_CompareFLI!$D$33:$N$33</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7-BAB9-4053-A7F4-5285B02EC06D}"/>
            </c:ext>
          </c:extLst>
        </c:ser>
        <c:ser>
          <c:idx val="8"/>
          <c:order val="8"/>
          <c:tx>
            <c:strRef>
              <c:f>Step3_CompareFLI!$C$28</c:f>
              <c:strCache>
                <c:ptCount val="1"/>
                <c:pt idx="0">
                  <c:v>0</c:v>
                </c:pt>
              </c:strCache>
            </c:strRef>
          </c:tx>
          <c:spPr>
            <a:ln w="28575"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Step3_CompareFLI!$D$28:$N$28</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8-BAB9-4053-A7F4-5285B02EC06D}"/>
            </c:ext>
          </c:extLst>
        </c:ser>
        <c:ser>
          <c:idx val="9"/>
          <c:order val="9"/>
          <c:tx>
            <c:strRef>
              <c:f>Step3_CompareFLI!$C$29</c:f>
              <c:strCache>
                <c:ptCount val="1"/>
                <c:pt idx="0">
                  <c:v>0</c:v>
                </c:pt>
              </c:strCache>
            </c:strRef>
          </c:tx>
          <c:spPr>
            <a:ln w="28575"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Step3_CompareFLI!$D$29:$N$29</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9-BAB9-4053-A7F4-5285B02EC06D}"/>
            </c:ext>
          </c:extLst>
        </c:ser>
        <c:dLbls>
          <c:showLegendKey val="0"/>
          <c:showVal val="0"/>
          <c:showCatName val="0"/>
          <c:showSerName val="0"/>
          <c:showPercent val="0"/>
          <c:showBubbleSize val="0"/>
        </c:dLbls>
        <c:marker val="1"/>
        <c:smooth val="0"/>
        <c:axId val="184318904"/>
        <c:axId val="184343864"/>
      </c:lineChart>
      <c:catAx>
        <c:axId val="184318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43864"/>
        <c:crosses val="autoZero"/>
        <c:auto val="1"/>
        <c:lblAlgn val="ctr"/>
        <c:lblOffset val="100"/>
        <c:noMultiLvlLbl val="0"/>
      </c:catAx>
      <c:valAx>
        <c:axId val="18434386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189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png"/></Relationships>
</file>

<file path=xl/drawings/_rels/drawing3.xml.rels><?xml version="1.0" encoding="UTF-8" standalone="yes"?><Relationships xmlns="http://schemas.openxmlformats.org/package/2006/relationships"></Relationships>
</file>

<file path=xl/drawings/_rels/drawing5.xml.rels><?xml version="1.0" encoding="UTF-8" standalone="yes"?><Relationships xmlns="http://schemas.openxmlformats.org/package/2006/relationships"></Relationships>
</file>

<file path=xl/drawings/_rels/drawing6.xml.rels><?xml version="1.0" encoding="UTF-8" standalone="yes"?><Relationships xmlns="http://schemas.openxmlformats.org/package/2006/relationships"></Relationships>
</file>

<file path=xl/drawings/_rels/drawing7.xml.rels><?xml version="1.0" encoding="UTF-8" standalone="yes"?><Relationships xmlns="http://schemas.openxmlformats.org/package/2006/relationships"></Relationships>
</file>

<file path=xl/drawings/_rels/drawing8.xml.rels><?xml version="1.0" encoding="UTF-8" standalone="yes"?><Relationships xmlns="http://schemas.openxmlformats.org/package/2006/relationships"></Relationships>
</file>

<file path=xl/drawings/_rels/drawing9.xml.rels><?xml version="1.0" encoding="UTF-8" standalone="yes"?><Relationships xmlns="http://schemas.openxmlformats.org/package/2006/relationships"></Relationships>
</file>

<file path=xl/drawings/_rels/drawing10.xml.rels><?xml version="1.0" encoding="UTF-8" standalone="yes"?><Relationships xmlns="http://schemas.openxmlformats.org/package/2006/relationships"></Relationships>
</file>

<file path=xl/drawings/_rels/drawing11.xml.rels><?xml version="1.0" encoding="UTF-8" standalone="yes"?><Relationships xmlns="http://schemas.openxmlformats.org/package/2006/relationships"></Relationships>
</file>

<file path=xl/drawings/_rels/drawing12.xml.rels><?xml version="1.0" encoding="UTF-8" standalone="yes"?><Relationships xmlns="http://schemas.openxmlformats.org/package/2006/relationships"></Relationships>
</file>

<file path=xl/drawings/_rels/drawing13.xml.rels><?xml version="1.0" encoding="UTF-8" standalone="yes"?><Relationships xmlns="http://schemas.openxmlformats.org/package/2006/relationships"></Relationships>
</file>

<file path=xl/drawings/_rels/drawing14.xml.rels><?xml version="1.0" encoding="UTF-8" standalone="yes"?><Relationships xmlns="http://schemas.openxmlformats.org/package/2006/relationships"></Relationships>
</file>

<file path=xl/drawings/_rels/drawing15.xml.rels><?xml version="1.0" encoding="UTF-8" standalone="yes"?><Relationships xmlns="http://schemas.openxmlformats.org/package/2006/relationships"></Relationships>
</file>

<file path=xl/drawings/_rels/drawing16.xml.rels><?xml version="1.0" encoding="UTF-8" standalone="yes"?><Relationships xmlns="http://schemas.openxmlformats.org/package/2006/relationships"></Relationships>
</file>

<file path=xl/drawings/_rels/drawing17.xml.rels><?xml version="1.0" encoding="UTF-8" standalone="yes"?><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2.xml><?xml version="1.0" encoding="utf-8"?>
<xdr:wsDr xmlns:xdr="http://schemas.openxmlformats.org/drawingml/2006/spreadsheetDrawing" xmlns:a="http://schemas.openxmlformats.org/drawingml/2006/main" xmlns:r="http://schemas.openxmlformats.org/officeDocument/2006/relationships">
  <xdr:oneCellAnchor>
    <xdr:from>
      <xdr:col>1</xdr:col>
      <xdr:colOff>95251</xdr:colOff>
      <xdr:row>30</xdr:row>
      <xdr:rowOff>152400</xdr:rowOff>
    </xdr:from>
    <xdr:ext cx="5810250" cy="726895"/>
    <xdr:pic>
      <xdr:nvPicPr>
        <xdr:cNvPr id="2" name="Picture 1"/>
        <xdr:cNvPicPr>
          <a:picLocks noChangeAspect="1"/>
        </xdr:cNvPicPr>
      </xdr:nvPicPr>
      <xdr:blipFill>
        <a:blip xmlns:r="http://schemas.openxmlformats.org/officeDocument/2006/relationships" r:embed="rId1"/>
        <a:stretch>
          <a:fillRect/>
        </a:stretch>
      </xdr:blipFill>
      <xdr:spPr>
        <a:xfrm>
          <a:off x="704851" y="6543675"/>
          <a:ext cx="5810250" cy="726895"/>
        </a:xfrm>
        <a:prstGeom prst="rect">
          <a:avLst/>
        </a:prstGeom>
      </xdr:spPr>
    </xdr:pic>
    <xdr:clientData/>
  </xdr:oneCellAnchor>
  <xdr:oneCellAnchor>
    <xdr:from>
      <xdr:col>0</xdr:col>
      <xdr:colOff>28575</xdr:colOff>
      <xdr:row>36</xdr:row>
      <xdr:rowOff>28575</xdr:rowOff>
    </xdr:from>
    <xdr:ext cx="6038850" cy="2343150"/>
    <xdr:pic>
      <xdr:nvPicPr>
        <xdr:cNvPr id="3" name="Picture 2"/>
        <xdr:cNvPicPr>
          <a:picLocks noChangeAspect="1"/>
        </xdr:cNvPicPr>
      </xdr:nvPicPr>
      <xdr:blipFill rotWithShape="1">
        <a:blip xmlns:r="http://schemas.openxmlformats.org/officeDocument/2006/relationships" r:embed="rId2"/>
        <a:srcRect r="26630" b="9635"/>
        <a:stretch/>
      </xdr:blipFill>
      <xdr:spPr>
        <a:xfrm>
          <a:off x="28575" y="11049000"/>
          <a:ext cx="6038850" cy="2343150"/>
        </a:xfrm>
        <a:prstGeom prst="rect">
          <a:avLst/>
        </a:prstGeom>
      </xdr:spPr>
    </xdr:pic>
    <xdr:clientData/>
  </xdr:oneCellAnchor>
  <xdr:twoCellAnchor>
    <xdr:from>
      <xdr:col>13</xdr:col>
      <xdr:colOff>352425</xdr:colOff>
      <xdr:row>0</xdr:row>
      <xdr:rowOff>561975</xdr:rowOff>
    </xdr:from>
    <xdr:to>
      <xdr:col>18</xdr:col>
      <xdr:colOff>195944</xdr:colOff>
      <xdr:row>3</xdr:row>
      <xdr:rowOff>187779</xdr:rowOff>
    </xdr:to>
    <xdr:sp macro="" textlink="">
      <xdr:nvSpPr>
        <xdr:cNvPr id="4" name="Rectangle 3"/>
        <xdr:cNvSpPr/>
      </xdr:nvSpPr>
      <xdr:spPr>
        <a:xfrm>
          <a:off x="8277225" y="561975"/>
          <a:ext cx="2891519" cy="768804"/>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Throughout the workbooks,</a:t>
          </a:r>
          <a:r>
            <a:rPr lang="en-US" sz="1100" baseline="0">
              <a:solidFill>
                <a:sysClr val="windowText" lastClr="000000"/>
              </a:solidFill>
            </a:rPr>
            <a:t> </a:t>
          </a:r>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xdr:from>
      <xdr:col>8</xdr:col>
      <xdr:colOff>476250</xdr:colOff>
      <xdr:row>4</xdr:row>
      <xdr:rowOff>66675</xdr:rowOff>
    </xdr:from>
    <xdr:to>
      <xdr:col>13</xdr:col>
      <xdr:colOff>459922</xdr:colOff>
      <xdr:row>13</xdr:row>
      <xdr:rowOff>108857</xdr:rowOff>
    </xdr:to>
    <xdr:sp macro="" textlink="">
      <xdr:nvSpPr>
        <xdr:cNvPr id="2" name="Rectangle 1"/>
        <xdr:cNvSpPr/>
      </xdr:nvSpPr>
      <xdr:spPr>
        <a:xfrm>
          <a:off x="7696200" y="847725"/>
          <a:ext cx="3031672" cy="215673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information can come</a:t>
          </a:r>
          <a:r>
            <a:rPr lang="en-US" sz="1100" baseline="0"/>
            <a:t> from the FAOSTAT website. The basket should include the top two commodities per heading or those that have been selected for the SDG 12.3</a:t>
          </a:r>
        </a:p>
        <a:p>
          <a:pPr algn="l"/>
          <a:endParaRPr lang="en-US" sz="1100"/>
        </a:p>
        <a:p>
          <a:pPr algn="l"/>
          <a:r>
            <a:rPr lang="en-US" sz="1100"/>
            <a:t>Prices can be replaced</a:t>
          </a:r>
          <a:r>
            <a:rPr lang="en-US" sz="1100" baseline="0"/>
            <a:t> with domestic prices instead of the international dollar prices from FAOSTAT.</a:t>
          </a:r>
        </a:p>
        <a:p>
          <a:pPr algn="l"/>
          <a:endParaRPr lang="en-US" sz="1100" baseline="0"/>
        </a:p>
        <a:p>
          <a:pPr algn="l"/>
          <a:r>
            <a:rPr lang="en-US" sz="1100" baseline="0"/>
            <a:t>These values will automatically fill throughout the workbook where needed. </a:t>
          </a:r>
        </a:p>
        <a:p>
          <a:pPr algn="l"/>
          <a:endParaRPr lang="en-US" sz="1100"/>
        </a:p>
      </xdr:txBody>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xdr:from>
      <xdr:col>12</xdr:col>
      <xdr:colOff>712694</xdr:colOff>
      <xdr:row>9</xdr:row>
      <xdr:rowOff>157602</xdr:rowOff>
    </xdr:from>
    <xdr:to>
      <xdr:col>16</xdr:col>
      <xdr:colOff>288952</xdr:colOff>
      <xdr:row>21</xdr:row>
      <xdr:rowOff>7603</xdr:rowOff>
    </xdr:to>
    <xdr:sp macro="" textlink="">
      <xdr:nvSpPr>
        <xdr:cNvPr id="2" name="Rectangle 1"/>
        <xdr:cNvSpPr/>
      </xdr:nvSpPr>
      <xdr:spPr>
        <a:xfrm>
          <a:off x="11111753" y="2847014"/>
          <a:ext cx="3968964" cy="214720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These have come from the Global studies dataset (at the moment not published) These are the averages for the </a:t>
          </a:r>
          <a:r>
            <a:rPr lang="en-US" sz="1100" baseline="0"/>
            <a:t> country</a:t>
          </a:r>
          <a:r>
            <a:rPr lang="en-US" sz="1100"/>
            <a:t> from 1990-2015 with available data. </a:t>
          </a:r>
        </a:p>
        <a:p>
          <a:pPr algn="l"/>
          <a:endParaRPr lang="en-US" sz="1100"/>
        </a:p>
        <a:p>
          <a:pPr marL="0" marR="0" lvl="0" indent="0" algn="l" defTabSz="914400" eaLnBrk="1" fontAlgn="auto" latinLnBrk="0" hangingPunct="1">
            <a:lnSpc>
              <a:spcPct val="100000"/>
            </a:lnSpc>
            <a:spcBef>
              <a:spcPts val="0"/>
            </a:spcBef>
            <a:spcAft>
              <a:spcPts val="0"/>
            </a:spcAft>
            <a:buClrTx/>
            <a:buSzTx/>
            <a:buFontTx/>
            <a:buNone/>
            <a:tabLst/>
            <a:defRPr/>
          </a:pPr>
          <a:r>
            <a:rPr lang="en-US" sz="1100"/>
            <a:t>They should be replaced with expert opinion/critical loss point studies/measured survey data from the individual County that is calculating the subnational</a:t>
          </a:r>
          <a:r>
            <a:rPr lang="en-US" sz="1100" baseline="0"/>
            <a:t> percentages. </a:t>
          </a:r>
          <a:r>
            <a:rPr lang="en-US" sz="1100">
              <a:solidFill>
                <a:schemeClr val="lt1"/>
              </a:solidFill>
              <a:effectLst/>
              <a:latin typeface="+mn-lt"/>
              <a:ea typeface="+mn-ea"/>
              <a:cs typeface="+mn-cs"/>
            </a:rPr>
            <a:t>Cite sources in the Sources worrkbook</a:t>
          </a:r>
          <a:endParaRPr lang="en-US">
            <a:effectLst/>
          </a:endParaRPr>
        </a:p>
        <a:p>
          <a:pPr algn="l"/>
          <a:endParaRPr lang="en-US" sz="1100"/>
        </a:p>
      </xdr:txBody>
    </xdr:sp>
    <xdr:clientData/>
  </xdr:twoCellAnchor>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7" name="Rectangle 6"/>
        <xdr:cNvSpPr/>
      </xdr:nvSpPr>
      <xdr:spPr>
        <a:xfrm>
          <a:off x="10499272" y="159203"/>
          <a:ext cx="2891518" cy="768804"/>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2.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3.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4.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5.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6.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7.xml><?xml version="1.0" encoding="utf-8"?>
<xdr:wsDr xmlns:xdr="http://schemas.openxmlformats.org/drawingml/2006/spreadsheetDrawing" xmlns:a="http://schemas.openxmlformats.org/drawingml/2006/main" xmlns:r="http://schemas.openxmlformats.org/officeDocument/2006/relationships">
  <xdr:twoCellAnchor>
    <xdr:from>
      <xdr:col>18</xdr:col>
      <xdr:colOff>111125</xdr:colOff>
      <xdr:row>39</xdr:row>
      <xdr:rowOff>51274</xdr:rowOff>
    </xdr:from>
    <xdr:to>
      <xdr:col>24</xdr:col>
      <xdr:colOff>142875</xdr:colOff>
      <xdr:row>52</xdr:row>
      <xdr:rowOff>158751</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24</xdr:col>
      <xdr:colOff>396875</xdr:colOff>
      <xdr:row>38</xdr:row>
      <xdr:rowOff>104114</xdr:rowOff>
    </xdr:from>
    <xdr:to>
      <xdr:col>30</xdr:col>
      <xdr:colOff>448871</xdr:colOff>
      <xdr:row>52</xdr:row>
      <xdr:rowOff>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93808</xdr:colOff>
      <xdr:row>10</xdr:row>
      <xdr:rowOff>89311</xdr:rowOff>
    </xdr:from>
    <xdr:to>
      <xdr:col>29</xdr:col>
      <xdr:colOff>542432</xdr:colOff>
      <xdr:row>30</xdr:row>
      <xdr:rowOff>20204</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103909</xdr:colOff>
      <xdr:row>21</xdr:row>
      <xdr:rowOff>103909</xdr:rowOff>
    </xdr:from>
    <xdr:to>
      <xdr:col>17</xdr:col>
      <xdr:colOff>0</xdr:colOff>
      <xdr:row>32</xdr:row>
      <xdr:rowOff>165141</xdr:rowOff>
    </xdr:to>
    <xdr:sp macro="" textlink="">
      <xdr:nvSpPr>
        <xdr:cNvPr id="6" name="Rectangle 5"/>
        <xdr:cNvSpPr/>
      </xdr:nvSpPr>
      <xdr:spPr>
        <a:xfrm>
          <a:off x="21006954" y="4139045"/>
          <a:ext cx="2078182" cy="215673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information  in yellow here</a:t>
          </a:r>
          <a:r>
            <a:rPr lang="en-US" sz="1100" baseline="0"/>
            <a:t> should be the estimates by each year, since only the year 2015 is highlighted in the workbooks. </a:t>
          </a:r>
        </a:p>
        <a:p>
          <a:pPr algn="l"/>
          <a:r>
            <a:rPr lang="en-US" sz="1100"/>
            <a:t> </a:t>
          </a:r>
        </a:p>
        <a:p>
          <a:pPr algn="l"/>
          <a:r>
            <a:rPr lang="en-US" sz="1100"/>
            <a:t>The yearly estimates can</a:t>
          </a:r>
          <a:r>
            <a:rPr lang="en-US" sz="1100" baseline="0"/>
            <a:t> be collected through surveys, modeled or carried over. </a:t>
          </a:r>
          <a:endParaRPr lang="en-US" sz="1100"/>
        </a:p>
      </xdr:txBody>
    </xdr:sp>
    <xdr:clientData/>
  </xdr:twoCellAnchor>
  <xdr:twoCellAnchor>
    <xdr:from>
      <xdr:col>7</xdr:col>
      <xdr:colOff>0</xdr:colOff>
      <xdr:row>4</xdr:row>
      <xdr:rowOff>0</xdr:rowOff>
    </xdr:from>
    <xdr:to>
      <xdr:col>8</xdr:col>
      <xdr:colOff>692727</xdr:colOff>
      <xdr:row>15</xdr:row>
      <xdr:rowOff>61232</xdr:rowOff>
    </xdr:to>
    <xdr:sp macro="" textlink="">
      <xdr:nvSpPr>
        <xdr:cNvPr id="7" name="Rectangle 6"/>
        <xdr:cNvSpPr/>
      </xdr:nvSpPr>
      <xdr:spPr>
        <a:xfrm>
          <a:off x="9819409" y="779318"/>
          <a:ext cx="2078182" cy="215673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 squares highlighted</a:t>
          </a:r>
          <a:r>
            <a:rPr lang="en-US" sz="1100" baseline="0"/>
            <a:t> in green are automatic</a:t>
          </a:r>
          <a:endParaRPr lang="en-US" sz="1100"/>
        </a:p>
      </xdr:txBody>
    </xdr:sp>
    <xdr:clientData/>
  </xdr:twoCellAnchor>
</xdr:wsDr>
</file>

<file path=xl/tables/table3.xml><?xml version="1.0" encoding="utf-8"?>
<table xmlns="http://schemas.openxmlformats.org/spreadsheetml/2006/main" id="3" name="Table3" displayName="Table3" ref="A3:H15" totalsRowCount="0" totalsRowShown="0">
  <tableColumns count="8">
    <tableColumn id="1" name="Heading"/>
    <tableColumn id="2" name="CPC"/>
    <tableColumn id="3" name="Item Name"/>
    <tableColumn id="4" name="Production + Imports (Average 2014-2016)"/>
    <tableColumn id="5" name="Imports (Average 2014-2016)"/>
    <tableColumn id="6" name="Production + Imports"/>
    <tableColumn id="7" name="Price"/>
    <tableColumn id="8" name="Percent of total value of Production"/>
  </tableColumns>
  <tableStyleInfo name="TableStyleLight9" showFirstColumn="0" showLastColumn="0" showRowStripes="1" showColumnStripes="0"/>
</table>
</file>

<file path=xl/tables/table4.xml><?xml version="1.0" encoding="utf-8"?>
<table xmlns="http://schemas.openxmlformats.org/spreadsheetml/2006/main" id="4" name="Table4" displayName="Table4" ref="D4:K16" totalsRowCount="0" totalsRowShown="0">
  <tableColumns count="8">
    <tableColumn id="1" name="Production_2014"/>
    <tableColumn id="2" name="Imports_2014"/>
    <tableColumn id="3" name="Production_2015"/>
    <tableColumn id="4" name="Imports_2015"/>
    <tableColumn id="5" name="Production_2016"/>
    <tableColumn id="6" name="Imports_2016"/>
    <tableColumn id="7" name="Production_2017"/>
    <tableColumn id="8" name="Imports_2017"/>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2:B5" totalsRowCount="0" totalsRowShown="0">
  <tableColumns count="2">
    <tableColumn id="1" name="Item"/>
    <tableColumn id="2" name="Data"/>
  </tableColumns>
  <tableStyleInfo name="TableStyleLight9" showFirstColumn="0" showLastColumn="0" showRowStripes="1" showColumnStripes="0"/>
</table>
</file>

<file path=xl/tables/table6.xml><?xml version="1.0" encoding="utf-8"?>
<table xmlns="http://schemas.openxmlformats.org/spreadsheetml/2006/main" id="6" name="Table6" displayName="Table6" ref="L11:M23" totalsRowCount="0" totalsRowShown="0">
  <tableColumns count="2">
    <tableColumn id="1" name="Whole Supply Chain"/>
    <tableColumn id="2" name="flagcombination"/>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2:B5" totalsRowCount="0" totalsRowShown="0">
  <tableColumns count="2">
    <tableColumn id="1" name="Item"/>
    <tableColumn id="2" name="Data"/>
  </tableColumns>
  <tableStyleInfo name="TableStyleLight9" showFirstColumn="0" showLastColumn="0" showRowStripes="1" showColumnStripes="0"/>
</table>
</file>

<file path=xl/tables/table8.xml><?xml version="1.0" encoding="utf-8"?>
<table xmlns="http://schemas.openxmlformats.org/spreadsheetml/2006/main" id="8" name="Table8" displayName="Table8" ref="D11:I23" totalsRowCount="0" totalsRowShown="0">
  <tableColumns count="6">
    <tableColumn id="1" name="Harvest"/>
    <tableColumn id="2" name="Farm"/>
    <tableColumn id="3" name="Transport "/>
    <tableColumn id="4" name="Storage"/>
    <tableColumn id="5" name="Wholesale"/>
    <tableColumn id="6" name="Processing"/>
  </tableColumns>
  <tableStyleInfo name="TableStyleLight9" showFirstColumn="0" showLastColumn="0" showRowStripes="1" showColumnStripes="0"/>
</table>
</file>

<file path=xl/tables/table9.xml><?xml version="1.0" encoding="utf-8"?>
<table xmlns="http://schemas.openxmlformats.org/spreadsheetml/2006/main" id="9" name="Table9" displayName="Table9" ref="L11:M23" totalsRowCount="0" totalsRowShown="0">
  <tableColumns count="2">
    <tableColumn id="1" name="Whole Supply Chain"/>
    <tableColumn id="2" name="flagcombination"/>
  </tableColumns>
  <tableStyleInfo name="TableStyleLight9" showFirstColumn="0" showLastColumn="0" showRowStripes="1" showColumnStripes="0"/>
</table>
</file>

<file path=xl/tables/table10.xml><?xml version="1.0" encoding="utf-8"?>
<table xmlns="http://schemas.openxmlformats.org/spreadsheetml/2006/main" id="10" name="Table10" displayName="Table10" ref="A2:B5" totalsRowCount="0" totalsRowShown="0">
  <tableColumns count="2">
    <tableColumn id="1" name="Item"/>
    <tableColumn id="2" name="Data"/>
  </tableColumns>
  <tableStyleInfo name="TableStyleLight9" showFirstColumn="0" showLastColumn="0" showRowStripes="1" showColumnStripes="0"/>
</table>
</file>

<file path=xl/tables/table11.xml><?xml version="1.0" encoding="utf-8"?>
<table xmlns="http://schemas.openxmlformats.org/spreadsheetml/2006/main" id="11" name="Table11" displayName="Table11" ref="L11:M23" totalsRowCount="0" totalsRowShown="0">
  <tableColumns count="2">
    <tableColumn id="1" name="Whole Supply Chain"/>
    <tableColumn id="2" name="flagcombination"/>
  </tableColumns>
  <tableStyleInfo name="TableStyleLight9" showFirstColumn="0" showLastColumn="0" showRowStripes="1" showColumnStripes="0"/>
</table>
</file>

<file path=xl/tables/table12.xml><?xml version="1.0" encoding="utf-8"?>
<table xmlns="http://schemas.openxmlformats.org/spreadsheetml/2006/main" id="12" name="Table12" displayName="Table12" ref="A2:B5" totalsRowCount="0" totalsRowShown="0">
  <tableColumns count="2">
    <tableColumn id="1" name="Item"/>
    <tableColumn id="2" name="Data"/>
  </tableColumns>
  <tableStyleInfo name="TableStyleLight9" showFirstColumn="0" showLastColumn="0" showRowStripes="1" showColumnStripes="0"/>
</table>
</file>

<file path=xl/tables/table13.xml><?xml version="1.0" encoding="utf-8"?>
<table xmlns="http://schemas.openxmlformats.org/spreadsheetml/2006/main" id="13" name="Table13" displayName="Table13" ref="L11:M23" totalsRowCount="0" totalsRowShown="0">
  <tableColumns count="2">
    <tableColumn id="1" name="Whole Supply Chain"/>
    <tableColumn id="2" name="flagcombination"/>
  </tableColumns>
  <tableStyleInfo name="TableStyleLight9" showFirstColumn="0" showLastColumn="0" showRowStripes="1" showColumnStripes="0"/>
</table>
</file>

<file path=xl/tables/table14.xml><?xml version="1.0" encoding="utf-8"?>
<table xmlns="http://schemas.openxmlformats.org/spreadsheetml/2006/main" id="14" name="Table14" displayName="Table14" ref="A2:B5" totalsRowCount="0" totalsRowShown="0">
  <tableColumns count="2">
    <tableColumn id="1" name="Item"/>
    <tableColumn id="2" name="Data"/>
  </tableColumns>
  <tableStyleInfo name="TableStyleLight9" showFirstColumn="0" showLastColumn="0" showRowStripes="1" showColumnStripes="0"/>
</table>
</file>

<file path=xl/tables/table15.xml><?xml version="1.0" encoding="utf-8"?>
<table xmlns="http://schemas.openxmlformats.org/spreadsheetml/2006/main" id="15" name="Table15" displayName="Table15" ref="L11:M23" totalsRowCount="0" totalsRowShown="0">
  <tableColumns count="2">
    <tableColumn id="1" name="Whole Supply Chain"/>
    <tableColumn id="2" name="flagcombination"/>
  </tableColumns>
  <tableStyleInfo name="TableStyleLight9" showFirstColumn="0" showLastColumn="0" showRowStripes="1" showColumnStripes="0"/>
</table>
</file>

<file path=xl/tables/table16.xml><?xml version="1.0" encoding="utf-8"?>
<table xmlns="http://schemas.openxmlformats.org/spreadsheetml/2006/main" id="16" name="Table16" displayName="Table16" ref="A2:B5" totalsRowCount="0" totalsRowShown="0">
  <tableColumns count="2">
    <tableColumn id="1" name="Item"/>
    <tableColumn id="2" name="Data"/>
  </tableColumns>
  <tableStyleInfo name="TableStyleLight9" showFirstColumn="0" showLastColumn="0" showRowStripes="1" showColumnStripes="0"/>
</table>
</file>

<file path=xl/tables/table17.xml><?xml version="1.0" encoding="utf-8"?>
<table xmlns="http://schemas.openxmlformats.org/spreadsheetml/2006/main" id="17" name="Table17" displayName="Table17" ref="D11:I23" totalsRowCount="0" totalsRowShown="0">
  <tableColumns count="6">
    <tableColumn id="1" name="harvest"/>
    <tableColumn id="2" name="farm"/>
    <tableColumn id="3" name="transport "/>
    <tableColumn id="4" name="storage"/>
    <tableColumn id="5" name="wholesale"/>
    <tableColumn id="6" name="processing"/>
  </tableColumns>
  <tableStyleInfo name="TableStyleLight9" showFirstColumn="0" showLastColumn="0" showRowStripes="1" showColumnStripes="0"/>
</table>
</file>

<file path=xl/tables/table18.xml><?xml version="1.0" encoding="utf-8"?>
<table xmlns="http://schemas.openxmlformats.org/spreadsheetml/2006/main" id="18" name="Table18" displayName="Table18" ref="A1:I152" totalsRowCount="0" totalsRowShown="0">
  <autoFilter ref="A1:I152"/>
  <tableColumns count="9">
    <tableColumn id="1" name="geographicaream49"/>
    <tableColumn id="2" name="measureditemcpc"/>
    <tableColumn id="3" name="crop"/>
    <tableColumn id="4" name="timepointyears"/>
    <tableColumn id="5" name="loss_per_clean"/>
    <tableColumn id="6" name="fsc_location"/>
    <tableColumn id="7" name="tag_datacollection"/>
    <tableColumn id="8" name="reference"/>
    <tableColumn id="9" name="url"/>
  </tableColumns>
  <tableStyleInfo name="TableStyleLight9" showFirstColumn="0" showLastColumn="0" showRowStripes="1" showColumnStripes="0"/>
</table>
</file>

<file path=xl/tables/table19.xml><?xml version="1.0" encoding="utf-8"?>
<table xmlns="http://schemas.openxmlformats.org/spreadsheetml/2006/main" id="19" name="Table19" displayName="Table19" ref="I21:N33" totalsRowCount="0" totalsRowShown="0">
  <tableColumns count="6">
    <tableColumn id="1" name="2020"/>
    <tableColumn id="2" name="2021"/>
    <tableColumn id="3" name="2022"/>
    <tableColumn id="4" name="2023"/>
    <tableColumn id="5" name="2024"/>
    <tableColumn id="6" name="2025"/>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3" Type="http://schemas.openxmlformats.org/officeDocument/2006/relationships/table" Target="../tables/table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4" Type="http://schemas.openxmlformats.org/officeDocument/2006/relationships/table" Target="../tables/table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16" Type="http://schemas.openxmlformats.org/officeDocument/2006/relationships/table" Target="../tables/table16.xml"/><Relationship Id="rId17" Type="http://schemas.openxmlformats.org/officeDocument/2006/relationships/table" Target="../tables/table17.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5" Type="http://schemas.openxmlformats.org/officeDocument/2006/relationships/table" Target="../tables/table5.xml"/><Relationship Id="rId6" Type="http://schemas.openxmlformats.org/officeDocument/2006/relationships/table" Target="../tables/table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7" Type="http://schemas.openxmlformats.org/officeDocument/2006/relationships/table" Target="../tables/table7.xml"/><Relationship Id="rId8" Type="http://schemas.openxmlformats.org/officeDocument/2006/relationships/table" Target="../tables/table8.xml"/><Relationship Id="rId9" Type="http://schemas.openxmlformats.org/officeDocument/2006/relationships/table" Target="../tables/table9.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0" Type="http://schemas.openxmlformats.org/officeDocument/2006/relationships/table" Target="../tables/table10.xml"/><Relationship Id="rId11" Type="http://schemas.openxmlformats.org/officeDocument/2006/relationships/table" Target="../tables/table11.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2" Type="http://schemas.openxmlformats.org/officeDocument/2006/relationships/table" Target="../tables/table12.xml"/><Relationship Id="rId13" Type="http://schemas.openxmlformats.org/officeDocument/2006/relationships/table" Target="../tables/table13.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4" Type="http://schemas.openxmlformats.org/officeDocument/2006/relationships/table" Target="../tables/table14.xml"/><Relationship Id="rId15" Type="http://schemas.openxmlformats.org/officeDocument/2006/relationships/table" Target="../tables/table15.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19" Type="http://schemas.openxmlformats.org/officeDocument/2006/relationships/table" Target="../tables/table19.x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18" Type="http://schemas.openxmlformats.org/officeDocument/2006/relationships/table" Target="../tables/table1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Normal="100" workbookViewId="0">
      <selection activeCell="M22" sqref="M22"/>
    </sheetView>
  </sheetViews>
  <sheetFormatPr defaultRowHeight="15.0"/>
  <sheetData>
    <row r="1" ht="15" customHeight="1">
      <c r="A1" s="2" t="s">
        <v>45</v>
      </c>
      <c r="B1" s="2"/>
      <c r="C1" s="2"/>
      <c r="D1" s="2"/>
      <c r="E1" s="2"/>
      <c r="F1" s="2"/>
      <c r="G1" s="2"/>
      <c r="H1" s="2"/>
      <c r="I1" s="2"/>
      <c r="J1" s="2"/>
      <c r="K1" s="2"/>
      <c r="L1" s="2"/>
      <c r="M1" s="2"/>
    </row>
    <row r="2" ht="15" customHeight="1">
      <c r="A2" s="2"/>
      <c r="B2" s="2"/>
      <c r="C2" s="2"/>
      <c r="D2" s="2"/>
      <c r="E2" s="2"/>
      <c r="F2" s="2"/>
      <c r="G2" s="2"/>
      <c r="H2" s="2"/>
      <c r="I2" s="2"/>
      <c r="J2" s="2"/>
      <c r="K2" s="2"/>
      <c r="L2" s="2"/>
      <c r="M2" s="2"/>
    </row>
    <row r="3" ht="15" customHeight="1">
      <c r="A3" s="2"/>
      <c r="B3" s="2"/>
      <c r="C3" s="2"/>
      <c r="D3" s="2"/>
      <c r="E3" s="2"/>
      <c r="F3" s="2"/>
      <c r="G3" s="2"/>
      <c r="H3" s="2"/>
      <c r="I3" s="2"/>
      <c r="J3" s="2"/>
      <c r="K3" s="2"/>
      <c r="L3" s="2"/>
      <c r="M3" s="2"/>
    </row>
    <row r="4" ht="15" customHeight="1">
      <c r="A4" s="2"/>
      <c r="B4" s="2"/>
      <c r="C4" s="2"/>
      <c r="D4" s="2"/>
      <c r="E4" s="2"/>
      <c r="F4" s="2"/>
      <c r="G4" s="2"/>
      <c r="H4" s="2"/>
      <c r="I4" s="2"/>
      <c r="J4" s="2"/>
      <c r="K4" s="2"/>
      <c r="L4" s="2"/>
      <c r="M4" s="2"/>
    </row>
    <row r="5" ht="15" customHeight="1">
      <c r="A5" s="2"/>
      <c r="B5" s="2"/>
      <c r="C5" s="2"/>
      <c r="D5" s="2"/>
      <c r="E5" s="2"/>
      <c r="F5" s="2"/>
      <c r="G5" s="2"/>
      <c r="H5" s="2"/>
      <c r="I5" s="2"/>
      <c r="J5" s="2"/>
      <c r="K5" s="2"/>
      <c r="L5" s="2"/>
      <c r="M5" s="2"/>
    </row>
    <row r="6" ht="15" customHeight="1">
      <c r="A6" s="2"/>
      <c r="B6" s="2"/>
      <c r="C6" s="2"/>
      <c r="D6" s="2"/>
      <c r="E6" s="2"/>
      <c r="F6" s="2"/>
      <c r="G6" s="2"/>
      <c r="H6" s="2"/>
      <c r="I6" s="2"/>
      <c r="J6" s="2"/>
      <c r="K6" s="2"/>
      <c r="L6" s="2"/>
      <c r="M6" s="2"/>
    </row>
    <row r="7" ht="15" customHeight="1">
      <c r="A7" s="2"/>
      <c r="B7" s="2"/>
      <c r="C7" s="2"/>
      <c r="D7" s="2"/>
      <c r="E7" s="2"/>
      <c r="F7" s="2"/>
      <c r="G7" s="2"/>
      <c r="H7" s="2"/>
      <c r="I7" s="2"/>
      <c r="J7" s="2"/>
      <c r="K7" s="2"/>
      <c r="L7" s="2"/>
      <c r="M7" s="2"/>
    </row>
    <row r="8" ht="15" customHeight="1">
      <c r="A8" s="2"/>
      <c r="B8" s="2"/>
      <c r="C8" s="2"/>
      <c r="D8" s="2"/>
      <c r="E8" s="2"/>
      <c r="F8" s="2"/>
      <c r="G8" s="2"/>
      <c r="H8" s="2"/>
      <c r="I8" s="2"/>
      <c r="J8" s="2"/>
      <c r="K8" s="2"/>
      <c r="L8" s="2"/>
      <c r="M8" s="2"/>
    </row>
    <row r="9" ht="15" customHeight="1">
      <c r="A9" s="2"/>
      <c r="B9" s="2"/>
      <c r="C9" s="2"/>
      <c r="D9" s="2"/>
      <c r="E9" s="2"/>
      <c r="F9" s="2"/>
      <c r="G9" s="2"/>
      <c r="H9" s="2"/>
      <c r="I9" s="2"/>
      <c r="J9" s="2"/>
      <c r="K9" s="2"/>
      <c r="L9" s="2"/>
      <c r="M9" s="2"/>
    </row>
    <row r="10" ht="15" customHeight="1">
      <c r="A10" s="2"/>
      <c r="B10" s="2"/>
      <c r="C10" s="2"/>
      <c r="D10" s="2"/>
      <c r="E10" s="2"/>
      <c r="F10" s="2"/>
      <c r="G10" s="2"/>
      <c r="H10" s="2"/>
      <c r="I10" s="2"/>
      <c r="J10" s="2"/>
      <c r="K10" s="2"/>
      <c r="L10" s="2"/>
      <c r="M10" s="2"/>
    </row>
    <row r="11" ht="15" customHeight="1">
      <c r="A11" s="2"/>
      <c r="B11" s="2"/>
      <c r="C11" s="2"/>
      <c r="D11" s="2"/>
      <c r="E11" s="2"/>
      <c r="F11" s="2"/>
      <c r="G11" s="2"/>
      <c r="H11" s="2"/>
      <c r="I11" s="2"/>
      <c r="J11" s="2"/>
      <c r="K11" s="2"/>
      <c r="L11" s="2"/>
      <c r="M11" s="2"/>
    </row>
    <row r="12" ht="15" customHeight="1">
      <c r="A12" s="2"/>
      <c r="B12" s="2"/>
      <c r="C12" s="2"/>
      <c r="D12" s="2"/>
      <c r="E12" s="2"/>
      <c r="F12" s="2"/>
      <c r="G12" s="2"/>
      <c r="H12" s="2"/>
      <c r="I12" s="2"/>
      <c r="J12" s="2"/>
      <c r="K12" s="2"/>
      <c r="L12" s="2"/>
      <c r="M12" s="2"/>
    </row>
    <row r="13" ht="15" customHeight="1">
      <c r="A13" s="2"/>
      <c r="B13" s="2"/>
      <c r="C13" s="2"/>
      <c r="D13" s="2"/>
      <c r="E13" s="2"/>
      <c r="F13" s="2"/>
      <c r="G13" s="2"/>
      <c r="H13" s="2"/>
      <c r="I13" s="2"/>
      <c r="J13" s="2"/>
      <c r="K13" s="2"/>
      <c r="L13" s="2"/>
      <c r="M13" s="2"/>
    </row>
    <row r="14" ht="15" customHeight="1">
      <c r="A14" s="2"/>
      <c r="B14" s="2"/>
      <c r="C14" s="2"/>
      <c r="D14" s="2"/>
      <c r="E14" s="2"/>
      <c r="F14" s="2"/>
      <c r="G14" s="2"/>
      <c r="H14" s="2"/>
      <c r="I14" s="2"/>
      <c r="J14" s="2"/>
      <c r="K14" s="2"/>
      <c r="L14" s="2"/>
      <c r="M14" s="2"/>
    </row>
    <row r="15" ht="81.75" customHeight="1">
      <c r="A15" s="2"/>
      <c r="B15" s="2"/>
      <c r="C15" s="2"/>
      <c r="D15" s="2"/>
      <c r="E15" s="2"/>
      <c r="F15" s="2"/>
      <c r="G15" s="2"/>
      <c r="H15" s="2"/>
      <c r="I15" s="2"/>
      <c r="J15" s="2"/>
      <c r="K15" s="2"/>
      <c r="L15" s="2"/>
      <c r="M15" s="2"/>
    </row>
    <row r="16">
      <c r="B16" s="1"/>
      <c r="C16" s="1"/>
      <c r="D16" s="1"/>
      <c r="E16" s="1"/>
      <c r="F16" s="1"/>
      <c r="G16" s="1"/>
      <c r="H16" s="1"/>
      <c r="I16" s="1"/>
      <c r="J16" s="1"/>
      <c r="K16" s="1"/>
      <c r="L16" s="1"/>
      <c r="M16" s="1"/>
    </row>
  </sheetData>
  <mergeCells count="1">
    <mergeCell ref="A1:M15"/>
  </mergeCells>
  <pageMargins left="0.7" right="0.7" top="0.75" bottom="0.75" header="0.3" footer="0.3"/>
  <pageSetup paperSize="9" scale="74"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85" zoomScaleNormal="85" zoomScalePageLayoutView="40" workbookViewId="0">
      <selection activeCell="N26" sqref="N26"/>
    </sheetView>
  </sheetViews>
  <sheetFormatPr defaultRowHeight="15.0"/>
  <sheetData>
    <row r="1" ht="60" customHeight="1">
      <c r="A1" s="4" t="s">
        <v>40</v>
      </c>
      <c r="B1" s="4"/>
      <c r="C1" s="4"/>
      <c r="D1" s="4"/>
      <c r="E1" s="4"/>
      <c r="F1" s="4"/>
      <c r="G1" s="4"/>
      <c r="H1" s="4"/>
      <c r="I1" s="4"/>
      <c r="J1" s="4"/>
      <c r="K1" s="4"/>
      <c r="L1" s="4"/>
      <c r="M1" s="4"/>
      <c r="P1" s="5"/>
      <c r="Q1" s="6"/>
      <c r="R1" s="6"/>
      <c r="S1" s="6"/>
      <c r="T1" s="6"/>
      <c r="U1" s="6"/>
      <c r="V1" s="6"/>
      <c r="W1" s="6"/>
      <c r="X1" s="6"/>
      <c r="Y1" s="6"/>
      <c r="Z1" s="6"/>
      <c r="AA1" s="6"/>
      <c r="AB1" s="6"/>
    </row>
    <row r="2" ht="15" customHeight="1">
      <c r="A2" s="4"/>
      <c r="B2" s="4"/>
      <c r="C2" s="4"/>
      <c r="D2" s="4"/>
      <c r="E2" s="4"/>
      <c r="F2" s="4"/>
      <c r="G2" s="4"/>
      <c r="H2" s="4"/>
      <c r="I2" s="4"/>
      <c r="J2" s="4"/>
      <c r="K2" s="4"/>
      <c r="L2" s="4"/>
      <c r="M2" s="4"/>
    </row>
    <row r="3" ht="15" customHeight="1">
      <c r="A3" s="4"/>
      <c r="B3" s="4"/>
      <c r="C3" s="4"/>
      <c r="D3" s="4"/>
      <c r="E3" s="4"/>
      <c r="F3" s="4"/>
      <c r="G3" s="4"/>
      <c r="H3" s="4"/>
      <c r="I3" s="4"/>
      <c r="J3" s="4"/>
      <c r="K3" s="4"/>
      <c r="L3" s="4"/>
      <c r="M3" s="4"/>
    </row>
    <row r="4">
      <c r="A4" s="4"/>
      <c r="B4" s="4"/>
      <c r="C4" s="4"/>
      <c r="D4" s="4"/>
      <c r="E4" s="4"/>
      <c r="F4" s="4"/>
      <c r="G4" s="4"/>
      <c r="H4" s="4"/>
      <c r="I4" s="4"/>
      <c r="J4" s="4"/>
      <c r="K4" s="4"/>
      <c r="L4" s="4"/>
      <c r="M4" s="4"/>
    </row>
    <row r="5">
      <c r="A5" s="4"/>
      <c r="B5" s="4"/>
      <c r="C5" s="4"/>
      <c r="D5" s="4"/>
      <c r="E5" s="4"/>
      <c r="F5" s="4"/>
      <c r="G5" s="4"/>
      <c r="H5" s="4"/>
      <c r="I5" s="4"/>
      <c r="J5" s="4"/>
      <c r="K5" s="4"/>
      <c r="L5" s="4"/>
      <c r="M5" s="4"/>
    </row>
    <row r="6">
      <c r="A6" s="4"/>
      <c r="B6" s="4"/>
      <c r="C6" s="4"/>
      <c r="D6" s="4"/>
      <c r="E6" s="4"/>
      <c r="F6" s="4"/>
      <c r="G6" s="4"/>
      <c r="H6" s="4"/>
      <c r="I6" s="4"/>
      <c r="J6" s="4"/>
      <c r="K6" s="4"/>
      <c r="L6" s="4"/>
      <c r="M6" s="4"/>
    </row>
    <row r="7">
      <c r="A7" s="4"/>
      <c r="B7" s="4"/>
      <c r="C7" s="4"/>
      <c r="D7" s="4"/>
      <c r="E7" s="4"/>
      <c r="F7" s="4"/>
      <c r="G7" s="4"/>
      <c r="H7" s="4"/>
      <c r="I7" s="4"/>
      <c r="J7" s="4"/>
      <c r="K7" s="4"/>
      <c r="L7" s="4"/>
      <c r="M7" s="4"/>
    </row>
    <row r="8">
      <c r="A8" s="4"/>
      <c r="B8" s="4"/>
      <c r="C8" s="4"/>
      <c r="D8" s="4"/>
      <c r="E8" s="4"/>
      <c r="F8" s="4"/>
      <c r="G8" s="4"/>
      <c r="H8" s="4"/>
      <c r="I8" s="4"/>
      <c r="J8" s="4"/>
      <c r="K8" s="4"/>
      <c r="L8" s="4"/>
      <c r="M8" s="4"/>
    </row>
    <row r="9">
      <c r="A9" s="4"/>
      <c r="B9" s="4"/>
      <c r="C9" s="4"/>
      <c r="D9" s="4"/>
      <c r="E9" s="4"/>
      <c r="F9" s="4"/>
      <c r="G9" s="4"/>
      <c r="H9" s="4"/>
      <c r="I9" s="4"/>
      <c r="J9" s="4"/>
      <c r="K9" s="4"/>
      <c r="L9" s="4"/>
      <c r="M9" s="4"/>
    </row>
    <row r="10">
      <c r="A10" s="4"/>
      <c r="B10" s="4"/>
      <c r="C10" s="4"/>
      <c r="D10" s="4"/>
      <c r="E10" s="4"/>
      <c r="F10" s="4"/>
      <c r="G10" s="4"/>
      <c r="H10" s="4"/>
      <c r="I10" s="4"/>
      <c r="J10" s="4"/>
      <c r="K10" s="4"/>
      <c r="L10" s="4"/>
      <c r="M10" s="4"/>
    </row>
    <row r="11">
      <c r="A11" s="4"/>
      <c r="B11" s="4"/>
      <c r="C11" s="4"/>
      <c r="D11" s="4"/>
      <c r="E11" s="4"/>
      <c r="F11" s="4"/>
      <c r="G11" s="4"/>
      <c r="H11" s="4"/>
      <c r="I11" s="4"/>
      <c r="J11" s="4"/>
      <c r="K11" s="4"/>
      <c r="L11" s="4"/>
      <c r="M11" s="4"/>
    </row>
    <row r="12">
      <c r="A12" s="4"/>
      <c r="B12" s="4"/>
      <c r="C12" s="4"/>
      <c r="D12" s="4"/>
      <c r="E12" s="4"/>
      <c r="F12" s="4"/>
      <c r="G12" s="4"/>
      <c r="H12" s="4"/>
      <c r="I12" s="4"/>
      <c r="J12" s="4"/>
      <c r="K12" s="4"/>
      <c r="L12" s="4"/>
      <c r="M12" s="4"/>
    </row>
    <row r="13">
      <c r="A13" s="4"/>
      <c r="B13" s="4"/>
      <c r="C13" s="4"/>
      <c r="D13" s="4"/>
      <c r="E13" s="4"/>
      <c r="F13" s="4"/>
      <c r="G13" s="4"/>
      <c r="H13" s="4"/>
      <c r="I13" s="4"/>
      <c r="J13" s="4"/>
      <c r="K13" s="4"/>
      <c r="L13" s="4"/>
      <c r="M13" s="4"/>
    </row>
    <row r="14">
      <c r="A14" s="4"/>
      <c r="B14" s="4"/>
      <c r="C14" s="4"/>
      <c r="D14" s="4"/>
      <c r="E14" s="4"/>
      <c r="F14" s="4"/>
      <c r="G14" s="4"/>
      <c r="H14" s="4"/>
      <c r="I14" s="4"/>
      <c r="J14" s="4"/>
      <c r="K14" s="4"/>
      <c r="L14" s="4"/>
      <c r="M14" s="4"/>
    </row>
    <row r="15">
      <c r="A15" s="4"/>
      <c r="B15" s="4"/>
      <c r="C15" s="4"/>
      <c r="D15" s="4"/>
      <c r="E15" s="4"/>
      <c r="F15" s="4"/>
      <c r="G15" s="4"/>
      <c r="H15" s="4"/>
      <c r="I15" s="4"/>
      <c r="J15" s="4"/>
      <c r="K15" s="4"/>
      <c r="L15" s="4"/>
      <c r="M15" s="4"/>
    </row>
    <row r="16" ht="134.25" customHeight="1">
      <c r="A16" s="4"/>
      <c r="B16" s="4"/>
      <c r="C16" s="4"/>
      <c r="D16" s="4"/>
      <c r="E16" s="4"/>
      <c r="F16" s="4"/>
      <c r="G16" s="4"/>
      <c r="H16" s="4"/>
      <c r="I16" s="4"/>
      <c r="J16" s="4"/>
      <c r="K16" s="4"/>
      <c r="L16" s="4"/>
      <c r="M16" s="4"/>
    </row>
    <row r="17" ht="15" customHeight="1"/>
    <row r="19">
      <c r="A19" s="3" t="s">
        <v>39</v>
      </c>
      <c r="B19" s="3"/>
      <c r="C19" s="3"/>
      <c r="D19" s="3"/>
      <c r="E19" s="3"/>
      <c r="F19" s="3"/>
      <c r="G19" s="3"/>
      <c r="H19" s="3"/>
      <c r="I19" s="3"/>
      <c r="J19" s="3"/>
      <c r="K19" s="3"/>
      <c r="L19" s="3"/>
      <c r="M19" s="3"/>
    </row>
    <row r="20">
      <c r="A20" s="3"/>
      <c r="B20" s="3"/>
      <c r="C20" s="3"/>
      <c r="D20" s="3"/>
      <c r="E20" s="3"/>
      <c r="F20" s="3"/>
      <c r="G20" s="3"/>
      <c r="H20" s="3"/>
      <c r="I20" s="3"/>
      <c r="J20" s="3"/>
      <c r="K20" s="3"/>
      <c r="L20" s="3"/>
      <c r="M20" s="3"/>
    </row>
    <row r="21">
      <c r="A21" s="3"/>
      <c r="B21" s="3"/>
      <c r="C21" s="3"/>
      <c r="D21" s="3"/>
      <c r="E21" s="3"/>
      <c r="F21" s="3"/>
      <c r="G21" s="3"/>
      <c r="H21" s="3"/>
      <c r="I21" s="3"/>
      <c r="J21" s="3"/>
      <c r="K21" s="3"/>
      <c r="L21" s="3"/>
      <c r="M21" s="3"/>
    </row>
    <row r="22">
      <c r="A22" s="3"/>
      <c r="B22" s="3"/>
      <c r="C22" s="3"/>
      <c r="D22" s="3"/>
      <c r="E22" s="3"/>
      <c r="F22" s="3"/>
      <c r="G22" s="3"/>
      <c r="H22" s="3"/>
      <c r="I22" s="3"/>
      <c r="J22" s="3"/>
      <c r="K22" s="3"/>
      <c r="L22" s="3"/>
      <c r="M22" s="3"/>
    </row>
    <row r="23">
      <c r="A23" s="3"/>
      <c r="B23" s="3"/>
      <c r="C23" s="3"/>
      <c r="D23" s="3"/>
      <c r="E23" s="3"/>
      <c r="F23" s="3"/>
      <c r="G23" s="3"/>
      <c r="H23" s="3"/>
      <c r="I23" s="3"/>
      <c r="J23" s="3"/>
      <c r="K23" s="3"/>
      <c r="L23" s="3"/>
      <c r="M23" s="3"/>
    </row>
    <row r="24">
      <c r="A24" s="3"/>
      <c r="B24" s="3"/>
      <c r="C24" s="3"/>
      <c r="D24" s="3"/>
      <c r="E24" s="3"/>
      <c r="F24" s="3"/>
      <c r="G24" s="3"/>
      <c r="H24" s="3"/>
      <c r="I24" s="3"/>
      <c r="J24" s="3"/>
      <c r="K24" s="3"/>
      <c r="L24" s="3"/>
      <c r="M24" s="3"/>
    </row>
    <row r="25">
      <c r="A25" s="3"/>
      <c r="B25" s="3"/>
      <c r="C25" s="3"/>
      <c r="D25" s="3"/>
      <c r="E25" s="3"/>
      <c r="F25" s="3"/>
      <c r="G25" s="3"/>
      <c r="H25" s="3"/>
      <c r="I25" s="3"/>
      <c r="J25" s="3"/>
      <c r="K25" s="3"/>
      <c r="L25" s="3"/>
      <c r="M25" s="3"/>
    </row>
    <row r="26">
      <c r="A26" s="3"/>
      <c r="B26" s="3"/>
      <c r="C26" s="3"/>
      <c r="D26" s="3"/>
      <c r="E26" s="3"/>
      <c r="F26" s="3"/>
      <c r="G26" s="3"/>
      <c r="H26" s="3"/>
      <c r="I26" s="3"/>
      <c r="J26" s="3"/>
      <c r="K26" s="3"/>
      <c r="L26" s="3"/>
      <c r="M26" s="3"/>
    </row>
    <row r="27">
      <c r="A27" s="3"/>
      <c r="B27" s="3"/>
      <c r="C27" s="3"/>
      <c r="D27" s="3"/>
      <c r="E27" s="3"/>
      <c r="F27" s="3"/>
      <c r="G27" s="3"/>
      <c r="H27" s="3"/>
      <c r="I27" s="3"/>
      <c r="J27" s="3"/>
      <c r="K27" s="3"/>
      <c r="L27" s="3"/>
      <c r="M27" s="3"/>
    </row>
    <row r="28">
      <c r="A28" s="3"/>
      <c r="B28" s="3"/>
      <c r="C28" s="3"/>
      <c r="D28" s="3"/>
      <c r="E28" s="3"/>
      <c r="F28" s="3"/>
      <c r="G28" s="3"/>
      <c r="H28" s="3"/>
      <c r="I28" s="3"/>
      <c r="J28" s="3"/>
      <c r="K28" s="3"/>
      <c r="L28" s="3"/>
      <c r="M28" s="3"/>
    </row>
    <row r="29">
      <c r="A29" s="3"/>
      <c r="B29" s="3"/>
      <c r="C29" s="3"/>
      <c r="D29" s="3"/>
      <c r="E29" s="3"/>
      <c r="F29" s="3"/>
      <c r="G29" s="3"/>
      <c r="H29" s="3"/>
      <c r="I29" s="3"/>
      <c r="J29" s="3"/>
      <c r="K29" s="3"/>
      <c r="L29" s="3"/>
      <c r="M29" s="3"/>
    </row>
    <row r="30">
      <c r="A30" s="3"/>
      <c r="B30" s="3"/>
      <c r="C30" s="3"/>
      <c r="D30" s="3"/>
      <c r="E30" s="3"/>
      <c r="F30" s="3"/>
      <c r="G30" s="3"/>
      <c r="H30" s="3"/>
      <c r="I30" s="3"/>
      <c r="J30" s="3"/>
      <c r="K30" s="3"/>
      <c r="L30" s="3"/>
      <c r="M30" s="3"/>
    </row>
    <row r="31">
      <c r="A31" s="3"/>
      <c r="B31" s="3"/>
      <c r="C31" s="3"/>
      <c r="D31" s="3"/>
      <c r="E31" s="3"/>
      <c r="F31" s="3"/>
      <c r="G31" s="3"/>
      <c r="H31" s="3"/>
      <c r="I31" s="3"/>
      <c r="J31" s="3"/>
      <c r="K31" s="3"/>
      <c r="L31" s="3"/>
      <c r="M31" s="3"/>
    </row>
    <row r="32">
      <c r="A32" s="3"/>
      <c r="B32" s="3"/>
      <c r="C32" s="3"/>
      <c r="D32" s="3"/>
      <c r="E32" s="3"/>
      <c r="F32" s="3"/>
      <c r="G32" s="3"/>
      <c r="H32" s="3"/>
      <c r="I32" s="3"/>
      <c r="J32" s="3"/>
      <c r="K32" s="3"/>
      <c r="L32" s="3"/>
      <c r="M32" s="3"/>
    </row>
    <row r="33">
      <c r="A33" s="3"/>
      <c r="B33" s="3"/>
      <c r="C33" s="3"/>
      <c r="D33" s="3"/>
      <c r="E33" s="3"/>
      <c r="F33" s="3"/>
      <c r="G33" s="3"/>
      <c r="H33" s="3"/>
      <c r="I33" s="3"/>
      <c r="J33" s="3"/>
      <c r="K33" s="3"/>
      <c r="L33" s="3"/>
      <c r="M33" s="3"/>
    </row>
    <row r="34">
      <c r="A34" s="3"/>
      <c r="B34" s="3"/>
      <c r="C34" s="3"/>
      <c r="D34" s="3"/>
      <c r="E34" s="3"/>
      <c r="F34" s="3"/>
      <c r="G34" s="3"/>
      <c r="H34" s="3"/>
      <c r="I34" s="3"/>
      <c r="J34" s="3"/>
      <c r="K34" s="3"/>
      <c r="L34" s="3"/>
      <c r="M34" s="3"/>
    </row>
    <row r="36">
      <c r="A36" t="s">
        <v>30</v>
      </c>
    </row>
  </sheetData>
  <mergeCells count="2">
    <mergeCell ref="A19:M34"/>
    <mergeCell ref="A1:M16"/>
  </mergeCells>
  <pageMargins left="0.7" right="0.7" top="0.75" bottom="0.75" header="0.3" footer="0.3"/>
  <pageSetup paperSize="9" fitToHeight="2" orientation="landscape"/>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Normal="100" workbookViewId="0">
      <selection activeCell="E6" sqref="E6"/>
    </sheetView>
  </sheetViews>
  <sheetFormatPr defaultRowHeight="15.0"/>
  <cols>
    <col min="1" max="1" width="24" hidden="0" customWidth="1"/>
    <col min="3" max="3" width="30.7109375" hidden="0" customWidth="1"/>
    <col min="4" max="4" width="30.7109375" hidden="0" customWidth="1"/>
    <col min="5" max="5" width="30.7109375" hidden="0" customWidth="1"/>
    <col min="6" max="6" width="17.140625" hidden="0" customWidth="1"/>
    <col min="7" max="7" width="11.140625" hidden="0" customWidth="1"/>
    <col min="8" max="8" width="16.140625" hidden="0" customWidth="1"/>
  </cols>
  <sheetData>
    <row r="1">
      <c r="A1" s="22" t="s">
        <v>41</v>
      </c>
    </row>
    <row r="2" ht="15.75" customHeight="1"/>
    <row r="3" ht="15.75" customHeight="1">
      <c r="A3" s="24" t="s">
        <v>65</v>
      </c>
      <c r="B3" s="25" t="s">
        <v>66</v>
      </c>
      <c r="C3" s="25" t="s">
        <v>67</v>
      </c>
      <c r="D3" s="25" t="s">
        <v>68</v>
      </c>
      <c r="E3" s="25" t="s">
        <v>69</v>
      </c>
      <c r="F3" s="26" t="s">
        <v>70</v>
      </c>
      <c r="G3" s="27" t="s">
        <v>71</v>
      </c>
      <c r="H3" s="23" t="s">
        <v>72</v>
      </c>
    </row>
    <row r="4" ht="15.75" customHeight="1">
      <c r="A4" s="12" t="s">
        <v>73</v>
      </c>
      <c r="B4" s="13" t="s">
        <v>74</v>
      </c>
      <c r="C4" s="14" t="s">
        <v>75</v>
      </c>
      <c r="D4" s="28" t="s">
        <v>76</v>
      </c>
      <c r="E4" s="28" t="s">
        <v>77</v>
      </c>
      <c r="F4" s="28" t="s">
        <v>78</v>
      </c>
      <c r="G4" s="29" t="s">
        <v>79</v>
      </c>
      <c r="H4" s="7" t="s">
        <v>80</v>
      </c>
    </row>
    <row r="5" ht="15.75" customHeight="1">
      <c r="A5" s="15" t="s">
        <v>73</v>
      </c>
      <c r="B5" s="16" t="s">
        <v>81</v>
      </c>
      <c r="C5" s="17" t="s">
        <v>82</v>
      </c>
      <c r="D5" s="8" t="s">
        <v>83</v>
      </c>
      <c r="E5" s="28" t="s">
        <v>84</v>
      </c>
      <c r="F5" s="28" t="s">
        <v>85</v>
      </c>
      <c r="G5" s="9" t="s">
        <v>86</v>
      </c>
      <c r="H5" s="7" t="s">
        <v>87</v>
      </c>
    </row>
    <row r="6" ht="15.75" customHeight="1">
      <c r="A6" s="15" t="s">
        <v>88</v>
      </c>
      <c r="B6" s="16" t="s">
        <v>89</v>
      </c>
      <c r="C6" s="17" t="s">
        <v>90</v>
      </c>
      <c r="D6" s="8" t="s">
        <v>89</v>
      </c>
      <c r="E6" s="28" t="s">
        <v>89</v>
      </c>
      <c r="F6" s="28" t="s">
        <v>89</v>
      </c>
      <c r="G6" s="9" t="s">
        <v>89</v>
      </c>
      <c r="H6" s="7" t="s">
        <v>89</v>
      </c>
    </row>
    <row r="7" ht="15.75" customHeight="1">
      <c r="A7" s="15" t="s">
        <v>88</v>
      </c>
      <c r="B7" s="16" t="s">
        <v>89</v>
      </c>
      <c r="C7" s="17" t="s">
        <v>90</v>
      </c>
      <c r="D7" s="8" t="s">
        <v>89</v>
      </c>
      <c r="E7" s="28" t="s">
        <v>89</v>
      </c>
      <c r="F7" s="28" t="s">
        <v>89</v>
      </c>
      <c r="G7" s="9" t="s">
        <v>89</v>
      </c>
      <c r="H7" s="7" t="s">
        <v>89</v>
      </c>
    </row>
    <row r="8" ht="15.75" customHeight="1">
      <c r="A8" s="15" t="s">
        <v>91</v>
      </c>
      <c r="B8" s="16" t="s">
        <v>92</v>
      </c>
      <c r="C8" s="17" t="s">
        <v>93</v>
      </c>
      <c r="D8" s="8" t="s">
        <v>94</v>
      </c>
      <c r="E8" s="28" t="s">
        <v>95</v>
      </c>
      <c r="F8" s="28" t="s">
        <v>96</v>
      </c>
      <c r="G8" s="9" t="s">
        <v>97</v>
      </c>
      <c r="H8" s="7" t="s">
        <v>98</v>
      </c>
    </row>
    <row r="9" ht="15.75" customHeight="1">
      <c r="A9" s="15" t="s">
        <v>91</v>
      </c>
      <c r="B9" s="16" t="s">
        <v>99</v>
      </c>
      <c r="C9" s="17" t="s">
        <v>100</v>
      </c>
      <c r="D9" s="8" t="s">
        <v>101</v>
      </c>
      <c r="E9" s="28" t="s">
        <v>102</v>
      </c>
      <c r="F9" s="28" t="s">
        <v>103</v>
      </c>
      <c r="G9" s="9" t="s">
        <v>104</v>
      </c>
      <c r="H9" s="7" t="s">
        <v>105</v>
      </c>
    </row>
    <row r="10" ht="15.75" customHeight="1">
      <c r="A10" s="15" t="s">
        <v>106</v>
      </c>
      <c r="B10" s="16" t="s">
        <v>107</v>
      </c>
      <c r="C10" s="17" t="s">
        <v>108</v>
      </c>
      <c r="D10" s="8" t="s">
        <v>109</v>
      </c>
      <c r="E10" s="28" t="s">
        <v>110</v>
      </c>
      <c r="F10" s="28" t="s">
        <v>111</v>
      </c>
      <c r="G10" s="9" t="s">
        <v>112</v>
      </c>
      <c r="H10" s="7" t="s">
        <v>98</v>
      </c>
    </row>
    <row r="11" ht="15.75" customHeight="1">
      <c r="A11" s="15" t="s">
        <v>106</v>
      </c>
      <c r="B11" s="16" t="s">
        <v>113</v>
      </c>
      <c r="C11" s="17" t="s">
        <v>114</v>
      </c>
      <c r="D11" s="10" t="s">
        <v>115</v>
      </c>
      <c r="E11" s="28" t="s">
        <v>116</v>
      </c>
      <c r="F11" s="28" t="s">
        <v>117</v>
      </c>
      <c r="G11" s="11" t="s">
        <v>118</v>
      </c>
      <c r="H11" s="7" t="s">
        <v>105</v>
      </c>
    </row>
    <row r="12" ht="15.75" customHeight="1">
      <c r="A12" s="18" t="s">
        <v>119</v>
      </c>
      <c r="B12" s="16" t="s">
        <v>120</v>
      </c>
      <c r="C12" s="17" t="s">
        <v>121</v>
      </c>
      <c r="D12" s="8" t="s">
        <v>122</v>
      </c>
      <c r="E12" s="28" t="s">
        <v>123</v>
      </c>
      <c r="F12" s="28" t="s">
        <v>122</v>
      </c>
      <c r="G12" s="9" t="s">
        <v>124</v>
      </c>
      <c r="H12" s="7" t="s">
        <v>98</v>
      </c>
    </row>
    <row r="13" ht="15.75" customHeight="1">
      <c r="A13" s="19" t="s">
        <v>119</v>
      </c>
      <c r="B13" s="20" t="s">
        <v>125</v>
      </c>
      <c r="C13" s="21" t="s">
        <v>126</v>
      </c>
      <c r="D13" s="10" t="s">
        <v>127</v>
      </c>
      <c r="E13" s="28" t="s">
        <v>128</v>
      </c>
      <c r="F13" s="28" t="s">
        <v>129</v>
      </c>
      <c r="G13" s="11" t="s">
        <v>130</v>
      </c>
      <c r="H13" s="7" t="s">
        <v>98</v>
      </c>
    </row>
    <row r="14" ht="15.75" customHeight="1">
      <c r="A14" s="15" t="s">
        <v>131</v>
      </c>
      <c r="B14" s="16" t="s">
        <v>132</v>
      </c>
      <c r="C14" s="17" t="s">
        <v>133</v>
      </c>
      <c r="D14" s="8" t="s">
        <v>134</v>
      </c>
      <c r="E14" s="28" t="s">
        <v>135</v>
      </c>
      <c r="F14" s="28" t="s">
        <v>136</v>
      </c>
      <c r="G14" s="9" t="s">
        <v>137</v>
      </c>
      <c r="H14" s="7" t="s">
        <v>89</v>
      </c>
    </row>
    <row r="15">
      <c r="A15" s="15" t="s">
        <v>131</v>
      </c>
      <c r="B15" s="16" t="s">
        <v>138</v>
      </c>
      <c r="C15" s="17" t="s">
        <v>139</v>
      </c>
      <c r="D15" s="8" t="s">
        <v>140</v>
      </c>
      <c r="E15" s="28" t="s">
        <v>141</v>
      </c>
      <c r="F15" s="28" t="s">
        <v>142</v>
      </c>
      <c r="G15" s="9" t="s">
        <v>143</v>
      </c>
      <c r="H15" s="7" t="s">
        <v>144</v>
      </c>
    </row>
  </sheetData>
  <pageMargins left="0.7" right="0.7" top="0.75" bottom="0.75" header="0.3" footer="0.3"/>
  <pageSetup paperSize="9" scale="58" orientation="landscape"/>
  <drawing r:id="rId1"/>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0" workbookViewId="0">
      <selection activeCell="H12" sqref="H12"/>
    </sheetView>
  </sheetViews>
  <sheetFormatPr defaultRowHeight="15.0"/>
  <sheetData>
    <row r="1">
      <c r="A1" t="s">
        <v>60</v>
      </c>
    </row>
    <row r="3" ht="15.75" customHeight="1">
      <c r="D3" s="30" t="n">
        <v>2015</v>
      </c>
      <c r="E3" s="30"/>
      <c r="F3" s="30" t="n">
        <v>2016</v>
      </c>
      <c r="G3" s="30"/>
      <c r="H3" s="30" t="n">
        <v>2017</v>
      </c>
      <c r="I3" s="30"/>
      <c r="J3" s="30" t="n">
        <v>2018</v>
      </c>
      <c r="K3" s="30"/>
      <c r="L3" s="30" t="n">
        <v>2019</v>
      </c>
      <c r="M3" s="30"/>
      <c r="N3" s="30" t="n">
        <v>2020</v>
      </c>
      <c r="O3" s="30"/>
      <c r="P3" s="30" t="n">
        <v>2021</v>
      </c>
      <c r="Q3" s="30"/>
      <c r="R3" s="30" t="n">
        <v>2022</v>
      </c>
      <c r="S3" s="30"/>
      <c r="T3" s="30" t="n">
        <v>2023</v>
      </c>
      <c r="U3" s="30"/>
      <c r="V3" s="30" t="n">
        <v>2024</v>
      </c>
      <c r="W3" s="30"/>
      <c r="X3" s="30" t="n">
        <v>2025</v>
      </c>
      <c r="Y3" s="30"/>
    </row>
    <row r="4" ht="30" customHeight="1">
      <c r="A4" s="41" t="s">
        <v>7</v>
      </c>
      <c r="B4" s="40" t="s">
        <v>8</v>
      </c>
      <c r="C4" s="31" t="s">
        <v>9</v>
      </c>
      <c r="D4" s="34" t="s">
        <v>145</v>
      </c>
      <c r="E4" s="34" t="s">
        <v>146</v>
      </c>
      <c r="F4" s="34" t="s">
        <v>147</v>
      </c>
      <c r="G4" s="34" t="s">
        <v>148</v>
      </c>
      <c r="H4" s="34" t="s">
        <v>149</v>
      </c>
      <c r="I4" s="34" t="s">
        <v>150</v>
      </c>
      <c r="J4" s="34" t="s">
        <v>151</v>
      </c>
      <c r="K4" s="34" t="s">
        <v>152</v>
      </c>
      <c r="L4" s="34" t="s">
        <v>58</v>
      </c>
      <c r="M4" s="34" t="s">
        <v>59</v>
      </c>
      <c r="N4" s="34" t="s">
        <v>58</v>
      </c>
      <c r="O4" s="34" t="s">
        <v>59</v>
      </c>
      <c r="P4" s="34" t="s">
        <v>58</v>
      </c>
      <c r="Q4" s="34" t="s">
        <v>59</v>
      </c>
      <c r="R4" s="34" t="s">
        <v>58</v>
      </c>
      <c r="S4" s="34" t="s">
        <v>59</v>
      </c>
      <c r="T4" s="34" t="s">
        <v>58</v>
      </c>
      <c r="U4" s="34" t="s">
        <v>59</v>
      </c>
      <c r="V4" s="34" t="s">
        <v>58</v>
      </c>
      <c r="W4" s="34" t="s">
        <v>59</v>
      </c>
      <c r="X4" s="34" t="s">
        <v>58</v>
      </c>
      <c r="Y4" s="34" t="s">
        <v>59</v>
      </c>
    </row>
    <row r="5">
      <c r="A5" s="37" t="n">
        <f>Cereal_1</f>
        <v>0</v>
      </c>
      <c r="B5" s="36" t="n">
        <f>Cereal_1</f>
        <v>0</v>
      </c>
      <c r="C5" s="32" t="n">
        <f>Cereal_1</f>
        <v>0</v>
      </c>
      <c r="D5" s="35" t="n">
        <v>23273256.54</v>
      </c>
      <c r="E5" s="35" t="n">
        <v>10407010.67901</v>
      </c>
      <c r="F5" s="35" t="n">
        <v>24694046.25</v>
      </c>
      <c r="G5" s="35" t="n">
        <v>12145300.546161</v>
      </c>
      <c r="H5" s="35" t="n">
        <v>28250783.31</v>
      </c>
      <c r="I5" s="35" t="n">
        <v>14105991.404151</v>
      </c>
      <c r="J5" s="35" t="n">
        <v>27762480.9</v>
      </c>
      <c r="K5" s="35" t="n">
        <v>15338715.39477</v>
      </c>
      <c r="L5" s="35" t="n">
        <v>0</v>
      </c>
      <c r="M5" s="35" t="n">
        <v>0</v>
      </c>
      <c r="N5" s="35" t="n">
        <v>0</v>
      </c>
      <c r="O5" s="35" t="n">
        <v>0</v>
      </c>
      <c r="P5" s="35" t="n">
        <v>0</v>
      </c>
      <c r="Q5" s="35" t="n">
        <v>0</v>
      </c>
      <c r="R5" s="35" t="n">
        <v>0</v>
      </c>
      <c r="S5" s="35" t="n">
        <v>0</v>
      </c>
      <c r="T5" s="35" t="n">
        <v>0</v>
      </c>
      <c r="U5" s="35" t="n">
        <v>0</v>
      </c>
      <c r="V5" s="35" t="n">
        <v>0</v>
      </c>
      <c r="W5" s="35" t="n">
        <v>0</v>
      </c>
      <c r="X5" s="35" t="n">
        <v>0</v>
      </c>
      <c r="Y5" s="35" t="n">
        <v>0</v>
      </c>
    </row>
    <row r="6">
      <c r="A6" s="37" t="n">
        <f>Cereal_2</f>
        <v>0</v>
      </c>
      <c r="B6" s="36" t="n">
        <f>Cereal_2</f>
        <v>0</v>
      </c>
      <c r="C6" s="32" t="n">
        <f>Cereal_2</f>
        <v>0</v>
      </c>
      <c r="D6" s="35" t="n">
        <v>8394056.77</v>
      </c>
      <c r="E6" s="35" t="n">
        <v>72702.398</v>
      </c>
      <c r="F6" s="35" t="n">
        <v>5195388.74</v>
      </c>
      <c r="G6" s="35" t="n">
        <v>235910.557</v>
      </c>
      <c r="H6" s="35" t="n">
        <v>5005837.11</v>
      </c>
      <c r="I6" s="35" t="n">
        <v>645966.173195</v>
      </c>
      <c r="J6" s="35" t="n">
        <v>4853109.66</v>
      </c>
      <c r="K6" s="35" t="n">
        <v>427729.646</v>
      </c>
      <c r="L6" s="35" t="n">
        <v>0</v>
      </c>
      <c r="M6" s="35" t="n">
        <v>0</v>
      </c>
      <c r="N6" s="35" t="n">
        <v>0</v>
      </c>
      <c r="O6" s="35" t="n">
        <v>0</v>
      </c>
      <c r="P6" s="35" t="n">
        <v>0</v>
      </c>
      <c r="Q6" s="35" t="n">
        <v>0</v>
      </c>
      <c r="R6" s="35" t="n">
        <v>0</v>
      </c>
      <c r="S6" s="35" t="n">
        <v>0</v>
      </c>
      <c r="T6" s="35" t="n">
        <v>0</v>
      </c>
      <c r="U6" s="35" t="n">
        <v>0</v>
      </c>
      <c r="V6" s="35" t="n">
        <v>0</v>
      </c>
      <c r="W6" s="35" t="n">
        <v>0</v>
      </c>
      <c r="X6" s="35" t="n">
        <v>0</v>
      </c>
      <c r="Y6" s="35" t="n">
        <v>0</v>
      </c>
    </row>
    <row r="7">
      <c r="A7" s="37" t="n">
        <f>Fruits_Vegetables_1</f>
        <v>0</v>
      </c>
      <c r="B7" s="36" t="n">
        <f>Fruits_Vegetables_1</f>
        <v>0</v>
      </c>
      <c r="C7" s="32" t="n">
        <f>Fruits_Vegetables_1</f>
        <v>0</v>
      </c>
      <c r="D7" s="35"/>
      <c r="E7" s="35"/>
      <c r="F7" s="35"/>
      <c r="G7" s="35"/>
      <c r="H7" s="35"/>
      <c r="I7" s="35"/>
      <c r="J7" s="35"/>
      <c r="K7" s="35"/>
      <c r="L7" s="35" t="n">
        <v>0</v>
      </c>
      <c r="M7" s="35" t="n">
        <v>0</v>
      </c>
      <c r="N7" s="35" t="n">
        <v>0</v>
      </c>
      <c r="O7" s="35" t="n">
        <v>0</v>
      </c>
      <c r="P7" s="35" t="n">
        <v>0</v>
      </c>
      <c r="Q7" s="35" t="n">
        <v>0</v>
      </c>
      <c r="R7" s="35" t="n">
        <v>0</v>
      </c>
      <c r="S7" s="35" t="n">
        <v>0</v>
      </c>
      <c r="T7" s="35" t="n">
        <v>0</v>
      </c>
      <c r="U7" s="35" t="n">
        <v>0</v>
      </c>
      <c r="V7" s="35" t="n">
        <v>0</v>
      </c>
      <c r="W7" s="35" t="n">
        <v>0</v>
      </c>
      <c r="X7" s="35" t="n">
        <v>0</v>
      </c>
      <c r="Y7" s="35" t="n">
        <v>0</v>
      </c>
    </row>
    <row r="8">
      <c r="A8" s="37" t="n">
        <f>Fruits_Vegetables_2</f>
        <v>0</v>
      </c>
      <c r="B8" s="36" t="n">
        <f>Fruits_Vegetables_2</f>
        <v>0</v>
      </c>
      <c r="C8" s="32" t="n">
        <f>Fruits_Vegetables_2</f>
        <v>0</v>
      </c>
      <c r="D8" s="35"/>
      <c r="E8" s="35"/>
      <c r="F8" s="35"/>
      <c r="G8" s="35"/>
      <c r="H8" s="35"/>
      <c r="I8" s="35"/>
      <c r="J8" s="35"/>
      <c r="K8" s="35"/>
      <c r="L8" s="35" t="n">
        <v>0</v>
      </c>
      <c r="M8" s="35" t="n">
        <v>0</v>
      </c>
      <c r="N8" s="35" t="n">
        <v>0</v>
      </c>
      <c r="O8" s="35" t="n">
        <v>0</v>
      </c>
      <c r="P8" s="35" t="n">
        <v>0</v>
      </c>
      <c r="Q8" s="35" t="n">
        <v>0</v>
      </c>
      <c r="R8" s="35" t="n">
        <v>0</v>
      </c>
      <c r="S8" s="35" t="n">
        <v>0</v>
      </c>
      <c r="T8" s="35" t="n">
        <v>0</v>
      </c>
      <c r="U8" s="35" t="n">
        <v>0</v>
      </c>
      <c r="V8" s="35" t="n">
        <v>0</v>
      </c>
      <c r="W8" s="35" t="n">
        <v>0</v>
      </c>
      <c r="X8" s="35" t="n">
        <v>0</v>
      </c>
      <c r="Y8" s="35" t="n">
        <v>0</v>
      </c>
    </row>
    <row r="9">
      <c r="A9" s="37" t="n">
        <f>Roots_Tubers_Oil_1</f>
        <v>0</v>
      </c>
      <c r="B9" s="36" t="n">
        <f>Roots_Tubers_Oil_1</f>
        <v>0</v>
      </c>
      <c r="C9" s="32" t="n">
        <f>Roots_Tubers_Oil_1</f>
        <v>0</v>
      </c>
      <c r="D9" s="35" t="n">
        <v>2382988.59</v>
      </c>
      <c r="E9" s="35" t="n">
        <v>3852.697</v>
      </c>
      <c r="F9" s="35" t="n">
        <v>2389828.87</v>
      </c>
      <c r="G9" s="35" t="n">
        <v>2639.094</v>
      </c>
      <c r="H9" s="35" t="n">
        <v>2737028.11</v>
      </c>
      <c r="I9" s="35" t="n">
        <v>2124.966</v>
      </c>
      <c r="J9" s="35" t="n">
        <v>3296874.66</v>
      </c>
      <c r="K9" s="35" t="n">
        <v>2098.86</v>
      </c>
      <c r="L9" s="35" t="n">
        <v>0</v>
      </c>
      <c r="M9" s="35" t="n">
        <v>0</v>
      </c>
      <c r="N9" s="35" t="n">
        <v>0</v>
      </c>
      <c r="O9" s="35" t="n">
        <v>0</v>
      </c>
      <c r="P9" s="35" t="n">
        <v>0</v>
      </c>
      <c r="Q9" s="35" t="n">
        <v>0</v>
      </c>
      <c r="R9" s="35" t="n">
        <v>0</v>
      </c>
      <c r="S9" s="35" t="n">
        <v>0</v>
      </c>
      <c r="T9" s="35" t="n">
        <v>0</v>
      </c>
      <c r="U9" s="35" t="n">
        <v>0</v>
      </c>
      <c r="V9" s="35" t="n">
        <v>0</v>
      </c>
      <c r="W9" s="35" t="n">
        <v>0</v>
      </c>
      <c r="X9" s="35" t="n">
        <v>0</v>
      </c>
      <c r="Y9" s="35" t="n">
        <v>0</v>
      </c>
    </row>
    <row r="10">
      <c r="A10" s="37" t="n">
        <f>Roots_Tubers_Oil_2</f>
        <v>0</v>
      </c>
      <c r="B10" s="36" t="n">
        <f>Roots_Tubers_Oil_2</f>
        <v>0</v>
      </c>
      <c r="C10" s="32" t="n">
        <f>Roots_Tubers_Oil_2</f>
        <v>0</v>
      </c>
      <c r="D10" s="35" t="n">
        <v>3536305.19</v>
      </c>
      <c r="E10" s="35" t="n">
        <v>15363.567</v>
      </c>
      <c r="F10" s="35" t="n">
        <v>3782314.37</v>
      </c>
      <c r="G10" s="35" t="n">
        <v>7425.766</v>
      </c>
      <c r="H10" s="35" t="n">
        <v>4047170.78</v>
      </c>
      <c r="I10" s="35" t="n">
        <v>1343.356</v>
      </c>
      <c r="J10" s="35" t="n">
        <v>4243058.41</v>
      </c>
      <c r="K10" s="35" t="n">
        <v>5714.37</v>
      </c>
      <c r="L10" s="35" t="n">
        <v>0</v>
      </c>
      <c r="M10" s="35" t="n">
        <v>0</v>
      </c>
      <c r="N10" s="35" t="n">
        <v>0</v>
      </c>
      <c r="O10" s="35" t="n">
        <v>0</v>
      </c>
      <c r="P10" s="35" t="n">
        <v>0</v>
      </c>
      <c r="Q10" s="35" t="n">
        <v>0</v>
      </c>
      <c r="R10" s="35" t="n">
        <v>0</v>
      </c>
      <c r="S10" s="35" t="n">
        <v>0</v>
      </c>
      <c r="T10" s="35" t="n">
        <v>0</v>
      </c>
      <c r="U10" s="35" t="n">
        <v>0</v>
      </c>
      <c r="V10" s="35" t="n">
        <v>0</v>
      </c>
      <c r="W10" s="35" t="n">
        <v>0</v>
      </c>
      <c r="X10" s="35" t="n">
        <v>0</v>
      </c>
      <c r="Y10" s="35" t="n">
        <v>0</v>
      </c>
    </row>
    <row r="11">
      <c r="A11" s="37" t="n">
        <f>Animals_Products_1</f>
        <v>0</v>
      </c>
      <c r="B11" s="36" t="n">
        <f>Animals_Products_1</f>
        <v>0</v>
      </c>
      <c r="C11" s="32" t="n">
        <f>Animals_Products_1</f>
        <v>0</v>
      </c>
      <c r="D11" s="35" t="n">
        <v>1827152</v>
      </c>
      <c r="E11" s="35" t="n">
        <v>5757.335</v>
      </c>
      <c r="F11" s="35" t="n">
        <v>1845236</v>
      </c>
      <c r="G11" s="35" t="n">
        <v>6133.432</v>
      </c>
      <c r="H11" s="35" t="n">
        <v>1878705.495</v>
      </c>
      <c r="I11" s="35" t="n">
        <v>5786.136</v>
      </c>
      <c r="J11" s="35" t="n">
        <v>1926901</v>
      </c>
      <c r="K11" s="35" t="n">
        <v>7905.653</v>
      </c>
      <c r="L11" s="35" t="n">
        <v>0</v>
      </c>
      <c r="M11" s="35" t="n">
        <v>0</v>
      </c>
      <c r="N11" s="35" t="n">
        <v>0</v>
      </c>
      <c r="O11" s="35" t="n">
        <v>0</v>
      </c>
      <c r="P11" s="35" t="n">
        <v>0</v>
      </c>
      <c r="Q11" s="35" t="n">
        <v>0</v>
      </c>
      <c r="R11" s="35" t="n">
        <v>0</v>
      </c>
      <c r="S11" s="35" t="n">
        <v>0</v>
      </c>
      <c r="T11" s="35" t="n">
        <v>0</v>
      </c>
      <c r="U11" s="35" t="n">
        <v>0</v>
      </c>
      <c r="V11" s="35" t="n">
        <v>0</v>
      </c>
      <c r="W11" s="35" t="n">
        <v>0</v>
      </c>
      <c r="X11" s="35" t="n">
        <v>0</v>
      </c>
      <c r="Y11" s="35" t="n">
        <v>0</v>
      </c>
    </row>
    <row r="12">
      <c r="A12" s="37" t="n">
        <f>Animals_Products_2</f>
        <v>0</v>
      </c>
      <c r="B12" s="36" t="n">
        <f>Animals_Products_2</f>
        <v>0</v>
      </c>
      <c r="C12" s="32" t="n">
        <f>Animals_Products_2</f>
        <v>0</v>
      </c>
      <c r="D12" s="35" t="n">
        <v>2879686</v>
      </c>
      <c r="E12" s="35" t="n">
        <v>706483.436</v>
      </c>
      <c r="F12" s="35" t="n">
        <v>2962337</v>
      </c>
      <c r="G12" s="35" t="n">
        <v>777034.723</v>
      </c>
      <c r="H12" s="35" t="n">
        <v>3077873.741</v>
      </c>
      <c r="I12" s="35" t="n">
        <v>780608.396</v>
      </c>
      <c r="J12" s="35" t="n">
        <v>3211687</v>
      </c>
      <c r="K12" s="35" t="n">
        <v>788451.837</v>
      </c>
      <c r="L12" s="35" t="n">
        <v>0</v>
      </c>
      <c r="M12" s="35" t="n">
        <v>0</v>
      </c>
      <c r="N12" s="35" t="n">
        <v>0</v>
      </c>
      <c r="O12" s="35" t="n">
        <v>0</v>
      </c>
      <c r="P12" s="35" t="n">
        <v>0</v>
      </c>
      <c r="Q12" s="35" t="n">
        <v>0</v>
      </c>
      <c r="R12" s="35" t="n">
        <v>0</v>
      </c>
      <c r="S12" s="35" t="n">
        <v>0</v>
      </c>
      <c r="T12" s="35" t="n">
        <v>0</v>
      </c>
      <c r="U12" s="35" t="n">
        <v>0</v>
      </c>
      <c r="V12" s="35" t="n">
        <v>0</v>
      </c>
      <c r="W12" s="35" t="n">
        <v>0</v>
      </c>
      <c r="X12" s="35" t="n">
        <v>0</v>
      </c>
      <c r="Y12" s="35" t="n">
        <v>0</v>
      </c>
    </row>
    <row r="13">
      <c r="A13" s="37" t="n">
        <f>Fish_1</f>
        <v>0</v>
      </c>
      <c r="B13" s="36" t="n">
        <f>Fish_1</f>
        <v>0</v>
      </c>
      <c r="C13" s="32" t="n">
        <f>Fish_1</f>
        <v>0</v>
      </c>
      <c r="D13" s="35" t="n">
        <v>1167562.534836</v>
      </c>
      <c r="E13" s="35" t="n">
        <v>0.585</v>
      </c>
      <c r="F13" s="35" t="n">
        <v>1157362.407556</v>
      </c>
      <c r="G13" s="35" t="n">
        <v>0.054</v>
      </c>
      <c r="H13" s="35" t="n">
        <v>1158038.607189</v>
      </c>
      <c r="I13" s="35"/>
      <c r="J13" s="35" t="n">
        <v>1158977.668824</v>
      </c>
      <c r="K13" s="35" t="n">
        <v>0.49</v>
      </c>
      <c r="L13" s="35" t="n">
        <v>0</v>
      </c>
      <c r="M13" s="35" t="n">
        <v>0</v>
      </c>
      <c r="N13" s="35" t="n">
        <v>0</v>
      </c>
      <c r="O13" s="35" t="n">
        <v>0</v>
      </c>
      <c r="P13" s="35" t="n">
        <v>0</v>
      </c>
      <c r="Q13" s="35" t="n">
        <v>0</v>
      </c>
      <c r="R13" s="35" t="n">
        <v>0</v>
      </c>
      <c r="S13" s="35" t="n">
        <v>0</v>
      </c>
      <c r="T13" s="35" t="n">
        <v>0</v>
      </c>
      <c r="U13" s="35" t="n">
        <v>0</v>
      </c>
      <c r="V13" s="35" t="n">
        <v>0</v>
      </c>
      <c r="W13" s="35" t="n">
        <v>0</v>
      </c>
      <c r="X13" s="35" t="n">
        <v>0</v>
      </c>
      <c r="Y13" s="35" t="n">
        <v>0</v>
      </c>
    </row>
    <row r="14">
      <c r="A14" s="37" t="n">
        <f>Fish_2</f>
        <v>0</v>
      </c>
      <c r="B14" s="36" t="n">
        <f>Fish_2</f>
        <v>0</v>
      </c>
      <c r="C14" s="32" t="n">
        <f>Fish_2</f>
        <v>0</v>
      </c>
      <c r="D14" s="35" t="n">
        <v>1678833.03</v>
      </c>
      <c r="E14" s="35" t="n">
        <v>103405.028</v>
      </c>
      <c r="F14" s="35" t="n">
        <v>1727345.51</v>
      </c>
      <c r="G14" s="35" t="n">
        <v>122796.136</v>
      </c>
      <c r="H14" s="35" t="n">
        <v>1796813.76</v>
      </c>
      <c r="I14" s="35" t="n">
        <v>110818.413</v>
      </c>
      <c r="J14" s="35" t="n">
        <v>1715498.72</v>
      </c>
      <c r="K14" s="35" t="n">
        <v>116859.055</v>
      </c>
      <c r="L14" s="35" t="n">
        <v>0</v>
      </c>
      <c r="M14" s="35" t="n">
        <v>0</v>
      </c>
      <c r="N14" s="35" t="n">
        <v>0</v>
      </c>
      <c r="O14" s="35" t="n">
        <v>0</v>
      </c>
      <c r="P14" s="35" t="n">
        <v>0</v>
      </c>
      <c r="Q14" s="35" t="n">
        <v>0</v>
      </c>
      <c r="R14" s="35" t="n">
        <v>0</v>
      </c>
      <c r="S14" s="35" t="n">
        <v>0</v>
      </c>
      <c r="T14" s="35" t="n">
        <v>0</v>
      </c>
      <c r="U14" s="35" t="n">
        <v>0</v>
      </c>
      <c r="V14" s="35" t="n">
        <v>0</v>
      </c>
      <c r="W14" s="35" t="n">
        <v>0</v>
      </c>
      <c r="X14" s="35" t="n">
        <v>0</v>
      </c>
      <c r="Y14" s="35" t="n">
        <v>0</v>
      </c>
    </row>
    <row r="15">
      <c r="A15" s="37" t="n">
        <f>Other_1</f>
        <v>0</v>
      </c>
      <c r="B15" s="36" t="n">
        <f>Other_1</f>
        <v>0</v>
      </c>
      <c r="C15" s="32" t="n">
        <f>Other_1</f>
        <v>0</v>
      </c>
      <c r="D15" s="35" t="n">
        <v>125758.45</v>
      </c>
      <c r="E15" s="35" t="n">
        <v>20448.252</v>
      </c>
      <c r="F15" s="35" t="n">
        <v>122714.05</v>
      </c>
      <c r="G15" s="35" t="n">
        <v>23073.836</v>
      </c>
      <c r="H15" s="35" t="n">
        <v>141817.56</v>
      </c>
      <c r="I15" s="35" t="n">
        <v>25262.395</v>
      </c>
      <c r="J15" s="35" t="n">
        <v>147198.48</v>
      </c>
      <c r="K15" s="35" t="n">
        <v>22175.9</v>
      </c>
      <c r="L15" s="35" t="n">
        <v>0</v>
      </c>
      <c r="M15" s="35" t="n">
        <v>0</v>
      </c>
      <c r="N15" s="35" t="n">
        <v>0</v>
      </c>
      <c r="O15" s="35" t="n">
        <v>0</v>
      </c>
      <c r="P15" s="35" t="n">
        <v>0</v>
      </c>
      <c r="Q15" s="35" t="n">
        <v>0</v>
      </c>
      <c r="R15" s="35" t="n">
        <v>0</v>
      </c>
      <c r="S15" s="35" t="n">
        <v>0</v>
      </c>
      <c r="T15" s="35" t="n">
        <v>0</v>
      </c>
      <c r="U15" s="35" t="n">
        <v>0</v>
      </c>
      <c r="V15" s="35" t="n">
        <v>0</v>
      </c>
      <c r="W15" s="35" t="n">
        <v>0</v>
      </c>
      <c r="X15" s="35" t="n">
        <v>0</v>
      </c>
      <c r="Y15" s="35" t="n">
        <v>0</v>
      </c>
    </row>
    <row r="16" ht="15.75" customHeight="1">
      <c r="A16" s="38" t="n">
        <f>Other_2</f>
        <v>0</v>
      </c>
      <c r="B16" s="39" t="n">
        <f>Other_2</f>
        <v>0</v>
      </c>
      <c r="C16" s="33" t="n">
        <f>Other_2</f>
        <v>0</v>
      </c>
      <c r="D16" s="35" t="n">
        <v>56672828.91</v>
      </c>
      <c r="E16" s="35" t="n">
        <v>31.778</v>
      </c>
      <c r="F16" s="35" t="n">
        <v>55396061.34</v>
      </c>
      <c r="G16" s="35" t="n">
        <v>26.875</v>
      </c>
      <c r="H16" s="35" t="n">
        <v>56446821.06</v>
      </c>
      <c r="I16" s="35" t="n">
        <v>48.866273</v>
      </c>
      <c r="J16" s="35" t="n">
        <v>56954992.68</v>
      </c>
      <c r="K16" s="35" t="n">
        <v>43.242</v>
      </c>
      <c r="L16" s="35" t="n">
        <v>0</v>
      </c>
      <c r="M16" s="35" t="n">
        <v>0</v>
      </c>
      <c r="N16" s="35" t="n">
        <v>0</v>
      </c>
      <c r="O16" s="35" t="n">
        <v>0</v>
      </c>
      <c r="P16" s="35" t="n">
        <v>0</v>
      </c>
      <c r="Q16" s="35" t="n">
        <v>0</v>
      </c>
      <c r="R16" s="35" t="n">
        <v>0</v>
      </c>
      <c r="S16" s="35" t="n">
        <v>0</v>
      </c>
      <c r="T16" s="35" t="n">
        <v>0</v>
      </c>
      <c r="U16" s="35" t="n">
        <v>0</v>
      </c>
      <c r="V16" s="35" t="n">
        <v>0</v>
      </c>
      <c r="W16" s="35" t="n">
        <v>0</v>
      </c>
      <c r="X16" s="35" t="n">
        <v>0</v>
      </c>
      <c r="Y16" s="35" t="n">
        <v>0</v>
      </c>
    </row>
  </sheetData>
  <mergeCells count="11">
    <mergeCell ref="P3:Q3"/>
    <mergeCell ref="R3:S3"/>
    <mergeCell ref="T3:U3"/>
    <mergeCell ref="V3:W3"/>
    <mergeCell ref="X3:Y3"/>
    <mergeCell ref="N3:O3"/>
    <mergeCell ref="D3:E3"/>
    <mergeCell ref="F3:G3"/>
    <mergeCell ref="H3:I3"/>
    <mergeCell ref="J3:K3"/>
    <mergeCell ref="L3:M3"/>
  </mergeCells>
  <pageMargins left="0.7" right="0.7" top="0.75" bottom="0.75" header="0.3" footer="0.3"/>
  <pageSetup paperSize="9" orientation="portrait" horizontalDpi="300" verticalDpi="300"/>
  <tableParts count="1">
    <tablePart r:id="rId4"/>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70" zoomScaleNormal="70" workbookViewId="0">
      <selection activeCell="E40" sqref="E40"/>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153</v>
      </c>
      <c r="B2" s="58" t="s">
        <v>154</v>
      </c>
      <c r="C2" s="58"/>
      <c r="D2" s="58"/>
      <c r="E2" s="58"/>
      <c r="F2" s="58"/>
      <c r="G2" s="58"/>
      <c r="H2" s="58"/>
      <c r="I2" s="58"/>
      <c r="J2" s="57"/>
      <c r="K2" s="57"/>
    </row>
    <row r="3" ht="18" customHeight="1">
      <c r="A3" s="59" t="s">
        <v>155</v>
      </c>
      <c r="B3" s="60" t="s">
        <v>156</v>
      </c>
      <c r="C3" s="61"/>
      <c r="D3" s="58"/>
      <c r="E3" s="58"/>
      <c r="F3" s="58"/>
      <c r="G3" s="58"/>
      <c r="H3" s="58"/>
      <c r="I3" s="58"/>
      <c r="J3" s="57"/>
      <c r="K3" s="57"/>
    </row>
    <row r="4" ht="18" customHeight="1">
      <c r="A4" s="62" t="s">
        <v>24</v>
      </c>
      <c r="B4" s="55" t="s">
        <v>173</v>
      </c>
      <c r="C4" s="63"/>
      <c r="D4" s="58"/>
      <c r="E4" s="58"/>
      <c r="F4" s="58"/>
      <c r="G4" s="58"/>
      <c r="H4" s="58"/>
      <c r="I4" s="58"/>
      <c r="J4" s="57"/>
      <c r="K4" s="57"/>
    </row>
    <row r="5" ht="15.75" customHeight="1">
      <c r="A5" s="64" t="s">
        <v>158</v>
      </c>
      <c r="B5" s="65" t="s">
        <v>159</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174</v>
      </c>
      <c r="E11" s="34" t="s">
        <v>175</v>
      </c>
      <c r="F11" s="34" t="s">
        <v>176</v>
      </c>
      <c r="G11" s="34" t="s">
        <v>177</v>
      </c>
      <c r="H11" s="34" t="s">
        <v>178</v>
      </c>
      <c r="I11" s="34" t="s">
        <v>179</v>
      </c>
      <c r="L11" s="48" t="s">
        <v>46</v>
      </c>
    </row>
    <row r="12">
      <c r="A12" s="37" t="n">
        <f>Cereal_1</f>
        <v>0</v>
      </c>
      <c r="B12" s="36" t="n">
        <f>Cereal_1</f>
        <v>0</v>
      </c>
      <c r="C12" s="81" t="n">
        <f>Cereal_1</f>
        <v>0</v>
      </c>
      <c r="D12" s="87" t="s">
        <v>180</v>
      </c>
      <c r="E12" s="87" t="s">
        <v>180</v>
      </c>
      <c r="F12" s="87" t="s">
        <v>180</v>
      </c>
      <c r="G12" s="87" t="s">
        <v>181</v>
      </c>
      <c r="H12" s="87" t="s">
        <v>180</v>
      </c>
      <c r="I12" s="87" t="s">
        <v>182</v>
      </c>
      <c r="L12" s="49" t="n">
        <v>0</v>
      </c>
    </row>
    <row r="13">
      <c r="A13" s="37" t="n">
        <f>Cereal_2</f>
        <v>0</v>
      </c>
      <c r="B13" s="36" t="n">
        <f>Cereal_2</f>
        <v>0</v>
      </c>
      <c r="C13" s="81" t="n">
        <f>Cereal_2</f>
        <v>0</v>
      </c>
      <c r="D13" s="87" t="s">
        <v>180</v>
      </c>
      <c r="E13" s="87" t="s">
        <v>180</v>
      </c>
      <c r="F13" s="87" t="s">
        <v>180</v>
      </c>
      <c r="G13" s="87" t="s">
        <v>180</v>
      </c>
      <c r="H13" s="87" t="s">
        <v>180</v>
      </c>
      <c r="I13" s="87" t="s">
        <v>180</v>
      </c>
      <c r="L13" s="49" t="n">
        <v>0</v>
      </c>
    </row>
    <row r="14">
      <c r="A14" s="37" t="n">
        <f>Fruits_Vegetables_1</f>
        <v>0</v>
      </c>
      <c r="B14" s="36" t="n">
        <f>Fruits_Vegetables_1</f>
        <v>0</v>
      </c>
      <c r="C14" s="81" t="n">
        <f>Fruits_Vegetables_1</f>
        <v>0</v>
      </c>
      <c r="D14" s="87" t="s">
        <v>180</v>
      </c>
      <c r="E14" s="87" t="s">
        <v>180</v>
      </c>
      <c r="F14" s="87" t="s">
        <v>180</v>
      </c>
      <c r="G14" s="87" t="s">
        <v>180</v>
      </c>
      <c r="H14" s="87" t="s">
        <v>180</v>
      </c>
      <c r="I14" s="87" t="s">
        <v>180</v>
      </c>
      <c r="L14" s="49" t="n">
        <v>0</v>
      </c>
    </row>
    <row r="15">
      <c r="A15" s="37" t="n">
        <f>Fruits_Vegetables_2</f>
        <v>0</v>
      </c>
      <c r="B15" s="36" t="n">
        <f>Fruits_Vegetables_2</f>
        <v>0</v>
      </c>
      <c r="C15" s="81" t="n">
        <f>Fruits_Vegetables_2</f>
        <v>0</v>
      </c>
      <c r="D15" s="87" t="s">
        <v>180</v>
      </c>
      <c r="E15" s="87" t="s">
        <v>180</v>
      </c>
      <c r="F15" s="87" t="s">
        <v>180</v>
      </c>
      <c r="G15" s="87" t="s">
        <v>180</v>
      </c>
      <c r="H15" s="87" t="s">
        <v>180</v>
      </c>
      <c r="I15" s="87" t="s">
        <v>180</v>
      </c>
      <c r="L15" s="49" t="n">
        <v>0</v>
      </c>
    </row>
    <row r="16">
      <c r="A16" s="37" t="n">
        <f>Roots_Tubers_Oil_1</f>
        <v>0</v>
      </c>
      <c r="B16" s="36" t="n">
        <f>Roots_Tubers_Oil_1</f>
        <v>0</v>
      </c>
      <c r="C16" s="81" t="n">
        <f>Roots_Tubers_Oil_1</f>
        <v>0</v>
      </c>
      <c r="D16" s="87" t="s">
        <v>180</v>
      </c>
      <c r="E16" s="87" t="s">
        <v>180</v>
      </c>
      <c r="F16" s="87" t="s">
        <v>180</v>
      </c>
      <c r="G16" s="87" t="s">
        <v>180</v>
      </c>
      <c r="H16" s="87" t="s">
        <v>180</v>
      </c>
      <c r="I16" s="87" t="s">
        <v>180</v>
      </c>
      <c r="L16" s="49" t="n">
        <v>0</v>
      </c>
    </row>
    <row r="17">
      <c r="A17" s="37" t="n">
        <f>Roots_Tubers_Oil_2</f>
        <v>0</v>
      </c>
      <c r="B17" s="36" t="n">
        <f>Roots_Tubers_Oil_2</f>
        <v>0</v>
      </c>
      <c r="C17" s="81" t="n">
        <f>Roots_Tubers_Oil_2</f>
        <v>0</v>
      </c>
      <c r="D17" s="87" t="s">
        <v>183</v>
      </c>
      <c r="E17" s="87" t="s">
        <v>180</v>
      </c>
      <c r="F17" s="87" t="s">
        <v>180</v>
      </c>
      <c r="G17" s="87" t="s">
        <v>180</v>
      </c>
      <c r="H17" s="87" t="s">
        <v>180</v>
      </c>
      <c r="I17" s="87" t="s">
        <v>180</v>
      </c>
      <c r="L17" s="49" t="n">
        <v>0</v>
      </c>
      <c r="X17" s="22"/>
      <c r="Y17" s="22"/>
      <c r="Z17" s="22"/>
      <c r="AA17" s="22"/>
    </row>
    <row r="18">
      <c r="A18" s="37" t="n">
        <f>Animals_Products_1</f>
        <v>0</v>
      </c>
      <c r="B18" s="36" t="n">
        <f>Animals_Products_1</f>
        <v>0</v>
      </c>
      <c r="C18" s="81" t="n">
        <f>Animals_Products_1</f>
        <v>0</v>
      </c>
      <c r="D18" s="87" t="s">
        <v>180</v>
      </c>
      <c r="E18" s="87" t="s">
        <v>180</v>
      </c>
      <c r="F18" s="87" t="s">
        <v>180</v>
      </c>
      <c r="G18" s="87" t="s">
        <v>180</v>
      </c>
      <c r="H18" s="87" t="s">
        <v>180</v>
      </c>
      <c r="I18" s="87" t="s">
        <v>180</v>
      </c>
      <c r="L18" s="49" t="n">
        <v>0</v>
      </c>
    </row>
    <row r="19">
      <c r="A19" s="37" t="n">
        <f>Animals_Products_2</f>
        <v>0</v>
      </c>
      <c r="B19" s="36" t="n">
        <f>Animals_Products_2</f>
        <v>0</v>
      </c>
      <c r="C19" s="81" t="n">
        <f>Animals_Products_2</f>
        <v>0</v>
      </c>
      <c r="D19" s="87" t="s">
        <v>180</v>
      </c>
      <c r="E19" s="87" t="s">
        <v>180</v>
      </c>
      <c r="F19" s="87" t="s">
        <v>180</v>
      </c>
      <c r="G19" s="87" t="s">
        <v>180</v>
      </c>
      <c r="H19" s="87" t="s">
        <v>180</v>
      </c>
      <c r="I19" s="87" t="s">
        <v>180</v>
      </c>
      <c r="L19" s="49" t="n">
        <v>0</v>
      </c>
    </row>
    <row r="20">
      <c r="A20" s="37" t="n">
        <f>Fish_1</f>
        <v>0</v>
      </c>
      <c r="B20" s="36" t="n">
        <f>Fish_1</f>
        <v>0</v>
      </c>
      <c r="C20" s="81" t="n">
        <f>Fish_1</f>
        <v>0</v>
      </c>
      <c r="D20" s="87" t="s">
        <v>180</v>
      </c>
      <c r="E20" s="87" t="s">
        <v>180</v>
      </c>
      <c r="F20" s="87" t="s">
        <v>180</v>
      </c>
      <c r="G20" s="87" t="s">
        <v>180</v>
      </c>
      <c r="H20" s="87" t="s">
        <v>180</v>
      </c>
      <c r="I20" s="87" t="s">
        <v>180</v>
      </c>
      <c r="L20" s="49" t="n">
        <v>0</v>
      </c>
    </row>
    <row r="21">
      <c r="A21" s="37" t="n">
        <f>Fish_2</f>
        <v>0</v>
      </c>
      <c r="B21" s="36" t="n">
        <f>Fish_2</f>
        <v>0</v>
      </c>
      <c r="C21" s="81" t="n">
        <f>Fish_2</f>
        <v>0</v>
      </c>
      <c r="D21" s="87" t="s">
        <v>180</v>
      </c>
      <c r="E21" s="87" t="s">
        <v>180</v>
      </c>
      <c r="F21" s="87" t="s">
        <v>180</v>
      </c>
      <c r="G21" s="87" t="s">
        <v>180</v>
      </c>
      <c r="H21" s="87" t="s">
        <v>180</v>
      </c>
      <c r="I21" s="87" t="s">
        <v>180</v>
      </c>
      <c r="L21" s="49" t="n">
        <v>0</v>
      </c>
    </row>
    <row r="22">
      <c r="A22" s="37" t="n">
        <f>Other_1</f>
        <v>0</v>
      </c>
      <c r="B22" s="36" t="n">
        <f>Other_1</f>
        <v>0</v>
      </c>
      <c r="C22" s="81" t="n">
        <f>Other_1</f>
        <v>0</v>
      </c>
      <c r="D22" s="87" t="s">
        <v>180</v>
      </c>
      <c r="E22" s="87" t="s">
        <v>180</v>
      </c>
      <c r="F22" s="87" t="s">
        <v>180</v>
      </c>
      <c r="G22" s="87" t="s">
        <v>180</v>
      </c>
      <c r="H22" s="87" t="s">
        <v>180</v>
      </c>
      <c r="I22" s="87" t="s">
        <v>180</v>
      </c>
      <c r="L22" s="49" t="n">
        <v>0</v>
      </c>
    </row>
    <row r="23" ht="15.75" customHeight="1">
      <c r="A23" s="38" t="n">
        <f>Other_2</f>
        <v>0</v>
      </c>
      <c r="B23" s="39" t="n">
        <f>Other_2</f>
        <v>0</v>
      </c>
      <c r="C23" s="82" t="n">
        <f>Other_2</f>
        <v>0</v>
      </c>
      <c r="D23" s="87" t="s">
        <v>180</v>
      </c>
      <c r="E23" s="87" t="s">
        <v>180</v>
      </c>
      <c r="F23" s="87" t="s">
        <v>180</v>
      </c>
      <c r="G23" s="87" t="s">
        <v>180</v>
      </c>
      <c r="H23" s="87" t="s">
        <v>180</v>
      </c>
      <c r="I23" s="87" t="s">
        <v>180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SUM(Step1a_AnnualProduction_Imports!D5:E5)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SUM(Step1a_AnnualProduction_Imports!D6:E6)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SUM(Step1a_AnnualProduction_Imports!D7:E7)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SUM(Step1a_AnnualProduction_Imports!D8:E8)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SUM(Step1a_AnnualProduction_Imports!D9:E9)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SUM(Step1a_AnnualProduction_Imports!D10:E10)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SUM(Step1a_AnnualProduction_Imports!D11:E11)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SUM(Step1a_AnnualProduction_Imports!D12:E12)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SUM(Step1a_AnnualProduction_Imports!D13:E13)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SUM(Step1a_AnnualProduction_Imports!D14:E14)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SUM(Step1a_AnnualProduction_Imports!D15:E15)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SUM(Step1a_AnnualProduction_Imports!D16:E16)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23" priority="2" operator="equal">
      <formula>1</formula>
    </cfRule>
  </conditionalFormatting>
  <conditionalFormatting sqref="L12:L23">
    <cfRule type="expression" dxfId="22"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tableParts count="2">
    <tablePart r:id="rId16"/>
    <tablePart r:id="rId1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D31" sqref="D31:I42"/>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153</v>
      </c>
      <c r="B2" s="58" t="s">
        <v>154</v>
      </c>
      <c r="C2" s="58"/>
      <c r="D2" s="58"/>
      <c r="E2" s="58"/>
      <c r="F2" s="58"/>
      <c r="G2" s="58"/>
      <c r="H2" s="58"/>
      <c r="I2" s="58"/>
      <c r="J2" s="57"/>
      <c r="K2" s="57"/>
    </row>
    <row r="3" ht="18" customHeight="1">
      <c r="A3" s="59" t="s">
        <v>155</v>
      </c>
      <c r="B3" s="60" t="s">
        <v>156</v>
      </c>
      <c r="C3" s="61"/>
      <c r="D3" s="58"/>
      <c r="E3" s="58"/>
      <c r="F3" s="58"/>
      <c r="G3" s="58"/>
      <c r="H3" s="58"/>
      <c r="I3" s="58"/>
      <c r="J3" s="57"/>
      <c r="K3" s="57"/>
    </row>
    <row r="4" ht="18" customHeight="1">
      <c r="A4" s="62" t="s">
        <v>24</v>
      </c>
      <c r="B4" s="55" t="s">
        <v>157</v>
      </c>
      <c r="C4" s="63"/>
      <c r="D4" s="58"/>
      <c r="E4" s="58"/>
      <c r="F4" s="58"/>
      <c r="G4" s="58"/>
      <c r="H4" s="58"/>
      <c r="I4" s="58"/>
      <c r="J4" s="57"/>
      <c r="K4" s="57"/>
    </row>
    <row r="5" ht="15.75" customHeight="1">
      <c r="A5" s="64" t="s">
        <v>158</v>
      </c>
      <c r="B5" s="65" t="s">
        <v>159</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160</v>
      </c>
      <c r="M11" t="s">
        <v>161</v>
      </c>
    </row>
    <row r="12">
      <c r="A12" s="37" t="n">
        <f>Cereal_1</f>
        <v>0</v>
      </c>
      <c r="B12" s="36" t="n">
        <f>Cereal_1</f>
        <v>0</v>
      </c>
      <c r="C12" s="81" t="n">
        <f>Cereal_1</f>
        <v>0</v>
      </c>
      <c r="D12" s="87" t="s">
        <v>20</v>
      </c>
      <c r="E12" s="87" t="s">
        <v>20</v>
      </c>
      <c r="F12" s="87" t="s">
        <v>20</v>
      </c>
      <c r="G12" s="87" t="s">
        <v>20</v>
      </c>
      <c r="H12" s="87" t="s">
        <v>20</v>
      </c>
      <c r="I12" s="87" t="s">
        <v>20</v>
      </c>
      <c r="L12" s="49" t="n">
        <v>0.185</v>
      </c>
      <c r="M12" t="s">
        <v>162</v>
      </c>
    </row>
    <row r="13">
      <c r="A13" s="37" t="n">
        <f>Cereal_2</f>
        <v>0</v>
      </c>
      <c r="B13" s="36" t="n">
        <f>Cereal_2</f>
        <v>0</v>
      </c>
      <c r="C13" s="81" t="n">
        <f>Cereal_2</f>
        <v>0</v>
      </c>
      <c r="D13" s="87" t="s">
        <v>20</v>
      </c>
      <c r="E13" s="87" t="s">
        <v>20</v>
      </c>
      <c r="F13" s="87" t="s">
        <v>20</v>
      </c>
      <c r="G13" s="87" t="s">
        <v>20</v>
      </c>
      <c r="H13" s="87" t="s">
        <v>20</v>
      </c>
      <c r="I13" s="87" t="s">
        <v>20</v>
      </c>
      <c r="L13" s="49" t="n">
        <v>0.185</v>
      </c>
      <c r="M13" t="s">
        <v>162</v>
      </c>
    </row>
    <row r="14">
      <c r="A14" s="37" t="n">
        <f>Fruits_Vegetables_1</f>
        <v>0</v>
      </c>
      <c r="B14" s="36" t="n">
        <f>Fruits_Vegetables_1</f>
        <v>0</v>
      </c>
      <c r="C14" s="81" t="n">
        <f>Fruits_Vegetables_1</f>
        <v>0</v>
      </c>
      <c r="D14" s="87" t="s">
        <v>20</v>
      </c>
      <c r="E14" s="87" t="s">
        <v>20</v>
      </c>
      <c r="F14" s="87" t="s">
        <v>20</v>
      </c>
      <c r="G14" s="87" t="s">
        <v>20</v>
      </c>
      <c r="H14" s="87" t="s">
        <v>20</v>
      </c>
      <c r="I14" s="87" t="s">
        <v>20</v>
      </c>
      <c r="L14" s="49"/>
      <c r="M14"/>
    </row>
    <row r="15">
      <c r="A15" s="37" t="n">
        <f>Fruits_Vegetables_2</f>
        <v>0</v>
      </c>
      <c r="B15" s="36" t="n">
        <f>Fruits_Vegetables_2</f>
        <v>0</v>
      </c>
      <c r="C15" s="81" t="n">
        <f>Fruits_Vegetables_2</f>
        <v>0</v>
      </c>
      <c r="D15" s="87" t="s">
        <v>20</v>
      </c>
      <c r="E15" s="87" t="s">
        <v>20</v>
      </c>
      <c r="F15" s="87" t="s">
        <v>20</v>
      </c>
      <c r="G15" s="87" t="s">
        <v>20</v>
      </c>
      <c r="H15" s="87" t="s">
        <v>20</v>
      </c>
      <c r="I15" s="87" t="s">
        <v>20</v>
      </c>
      <c r="L15" s="49"/>
      <c r="M15"/>
    </row>
    <row r="16">
      <c r="A16" s="37" t="n">
        <f>Roots_Tubers_Oil_1</f>
        <v>0</v>
      </c>
      <c r="B16" s="36" t="n">
        <f>Roots_Tubers_Oil_1</f>
        <v>0</v>
      </c>
      <c r="C16" s="81" t="n">
        <f>Roots_Tubers_Oil_1</f>
        <v>0</v>
      </c>
      <c r="D16" s="87" t="s">
        <v>20</v>
      </c>
      <c r="E16" s="87" t="s">
        <v>20</v>
      </c>
      <c r="F16" s="87" t="s">
        <v>20</v>
      </c>
      <c r="G16" s="87" t="s">
        <v>20</v>
      </c>
      <c r="H16" s="87" t="s">
        <v>20</v>
      </c>
      <c r="I16" s="87" t="s">
        <v>20</v>
      </c>
      <c r="L16" s="49" t="n">
        <v>0.103</v>
      </c>
      <c r="M16" t="s">
        <v>162</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0.103</v>
      </c>
      <c r="M17" t="s">
        <v>162</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0.05</v>
      </c>
      <c r="M18" t="s">
        <v>162</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0.05</v>
      </c>
      <c r="M19" t="s">
        <v>162</v>
      </c>
    </row>
    <row r="20">
      <c r="A20" s="37" t="n">
        <f>Fish_1</f>
        <v>0</v>
      </c>
      <c r="B20" s="36" t="n">
        <f>Fish_1</f>
        <v>0</v>
      </c>
      <c r="C20" s="81" t="n">
        <f>Fish_1</f>
        <v>0</v>
      </c>
      <c r="D20" s="87" t="s">
        <v>20</v>
      </c>
      <c r="E20" s="87" t="s">
        <v>20</v>
      </c>
      <c r="F20" s="87" t="s">
        <v>20</v>
      </c>
      <c r="G20" s="87" t="s">
        <v>20</v>
      </c>
      <c r="H20" s="87" t="s">
        <v>20</v>
      </c>
      <c r="I20" s="87" t="s">
        <v>20</v>
      </c>
      <c r="L20" s="49" t="n">
        <v>0.145</v>
      </c>
      <c r="M20" t="s">
        <v>162</v>
      </c>
    </row>
    <row r="21">
      <c r="A21" s="37" t="n">
        <f>Fish_2</f>
        <v>0</v>
      </c>
      <c r="B21" s="36" t="n">
        <f>Fish_2</f>
        <v>0</v>
      </c>
      <c r="C21" s="81" t="n">
        <f>Fish_2</f>
        <v>0</v>
      </c>
      <c r="D21" s="87" t="s">
        <v>20</v>
      </c>
      <c r="E21" s="87" t="s">
        <v>20</v>
      </c>
      <c r="F21" s="87" t="s">
        <v>20</v>
      </c>
      <c r="G21" s="87" t="s">
        <v>20</v>
      </c>
      <c r="H21" s="87" t="s">
        <v>20</v>
      </c>
      <c r="I21" s="87" t="s">
        <v>20</v>
      </c>
      <c r="L21" s="49" t="n">
        <v>0.106</v>
      </c>
      <c r="M21" t="s">
        <v>162</v>
      </c>
    </row>
    <row r="22">
      <c r="A22" s="37" t="n">
        <f>Other_1</f>
        <v>0</v>
      </c>
      <c r="B22" s="36" t="n">
        <f>Other_1</f>
        <v>0</v>
      </c>
      <c r="C22" s="81" t="n">
        <f>Other_1</f>
        <v>0</v>
      </c>
      <c r="D22" s="87" t="s">
        <v>20</v>
      </c>
      <c r="E22" s="87" t="s">
        <v>20</v>
      </c>
      <c r="F22" s="87" t="s">
        <v>20</v>
      </c>
      <c r="G22" s="87" t="s">
        <v>20</v>
      </c>
      <c r="H22" s="87" t="s">
        <v>20</v>
      </c>
      <c r="I22" s="87" t="s">
        <v>20</v>
      </c>
      <c r="L22" s="49" t="n">
        <v>0.05</v>
      </c>
      <c r="M22" t="s">
        <v>162</v>
      </c>
    </row>
    <row r="23" ht="15.75" customHeight="1">
      <c r="A23" s="38" t="n">
        <f>Other_2</f>
        <v>0</v>
      </c>
      <c r="B23" s="39" t="n">
        <f>Other_2</f>
        <v>0</v>
      </c>
      <c r="C23" s="82" t="n">
        <f>Other_2</f>
        <v>0</v>
      </c>
      <c r="D23" s="87" t="s">
        <v>20</v>
      </c>
      <c r="E23" s="87" t="s">
        <v>20</v>
      </c>
      <c r="F23" s="87" t="s">
        <v>20</v>
      </c>
      <c r="G23" s="87" t="s">
        <v>20</v>
      </c>
      <c r="H23" s="87" t="s">
        <v>20</v>
      </c>
      <c r="I23" s="87" t="s">
        <v>20</v>
      </c>
      <c r="L23" s="49" t="n">
        <v>0.05</v>
      </c>
      <c r="M23" t="s">
        <v>162</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SUM(Step1a_AnnualProduction_Imports!D5:E5)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SUM(Step1a_AnnualProduction_Imports!D6:E6)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SUM(Step1a_AnnualProduction_Imports!D7:E7)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SUM(Step1a_AnnualProduction_Imports!D8:E8)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SUM(Step1a_AnnualProduction_Imports!D9:E9)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SUM(Step1a_AnnualProduction_Imports!D10:E10)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SUM(Step1a_AnnualProduction_Imports!D11:E11)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SUM(Step1a_AnnualProduction_Imports!D12:E12)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SUM(Step1a_AnnualProduction_Imports!D13:E13)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SUM(Step1a_AnnualProduction_Imports!D14:E14)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SUM(Step1a_AnnualProduction_Imports!D15:E15)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SUM(Step1a_AnnualProduction_Imports!D16:E16)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L8:M8"/>
    <mergeCell ref="A1:H1"/>
    <mergeCell ref="D10:I10"/>
    <mergeCell ref="D29:I29"/>
    <mergeCell ref="A27:I27"/>
    <mergeCell ref="A8:I8"/>
  </mergeCells>
  <conditionalFormatting sqref="N12">
    <cfRule type="cellIs" dxfId="21" priority="5" operator="equal">
      <formula>1</formula>
    </cfRule>
  </conditionalFormatting>
  <conditionalFormatting sqref="L12:L23">
    <cfRule type="expression" dxfId="20"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tableParts count="2">
    <tablePart r:id="rId5"/>
    <tablePart r:id="rId6"/>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153</v>
      </c>
      <c r="B2" s="58" t="s">
        <v>154</v>
      </c>
      <c r="C2" s="58"/>
      <c r="D2" s="58"/>
      <c r="E2" s="58"/>
      <c r="F2" s="58"/>
      <c r="G2" s="58"/>
      <c r="H2" s="58"/>
      <c r="I2" s="58"/>
      <c r="J2" s="57"/>
      <c r="K2" s="57"/>
    </row>
    <row r="3" ht="18" customHeight="1">
      <c r="A3" s="59" t="s">
        <v>155</v>
      </c>
      <c r="B3" s="60" t="s">
        <v>156</v>
      </c>
      <c r="C3" s="61"/>
      <c r="D3" s="58"/>
      <c r="E3" s="58"/>
      <c r="F3" s="58"/>
      <c r="G3" s="58"/>
      <c r="H3" s="58"/>
      <c r="I3" s="58"/>
      <c r="J3" s="57"/>
      <c r="K3" s="57"/>
    </row>
    <row r="4" ht="18" customHeight="1">
      <c r="A4" s="62" t="s">
        <v>24</v>
      </c>
      <c r="B4" s="55" t="s">
        <v>163</v>
      </c>
      <c r="C4" s="63"/>
      <c r="D4" s="58"/>
      <c r="E4" s="58"/>
      <c r="F4" s="58"/>
      <c r="G4" s="58"/>
      <c r="H4" s="58"/>
      <c r="I4" s="58"/>
      <c r="J4" s="57"/>
      <c r="K4" s="57"/>
    </row>
    <row r="5" ht="15.75" customHeight="1">
      <c r="A5" s="64" t="s">
        <v>158</v>
      </c>
      <c r="B5" s="65" t="s">
        <v>159</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164</v>
      </c>
      <c r="E11" s="34" t="s">
        <v>165</v>
      </c>
      <c r="F11" s="34" t="s">
        <v>16</v>
      </c>
      <c r="G11" s="34" t="s">
        <v>166</v>
      </c>
      <c r="H11" s="34" t="s">
        <v>167</v>
      </c>
      <c r="I11" s="34" t="s">
        <v>168</v>
      </c>
      <c r="L11" s="48" t="s">
        <v>160</v>
      </c>
      <c r="M11" t="s">
        <v>161</v>
      </c>
    </row>
    <row r="12">
      <c r="A12" s="37" t="n">
        <f>Cereal_1</f>
        <v>0</v>
      </c>
      <c r="B12" s="36" t="n">
        <f>Cereal_1</f>
        <v>0</v>
      </c>
      <c r="C12" s="81" t="n">
        <f>Cereal_1</f>
        <v>0</v>
      </c>
      <c r="D12" s="87" t="n">
        <v>0</v>
      </c>
      <c r="E12" s="87" t="n">
        <v>0</v>
      </c>
      <c r="F12" s="87" t="n">
        <v>0</v>
      </c>
      <c r="G12" s="87" t="n">
        <v>0</v>
      </c>
      <c r="H12" s="87" t="n">
        <v>0</v>
      </c>
      <c r="I12" s="87" t="n">
        <v>0</v>
      </c>
      <c r="L12" s="49" t="n">
        <v>0.185</v>
      </c>
      <c r="M12" t="s">
        <v>162</v>
      </c>
    </row>
    <row r="13">
      <c r="A13" s="37" t="n">
        <f>Cereal_2</f>
        <v>0</v>
      </c>
      <c r="B13" s="36" t="n">
        <f>Cereal_2</f>
        <v>0</v>
      </c>
      <c r="C13" s="81" t="n">
        <f>Cereal_2</f>
        <v>0</v>
      </c>
      <c r="D13" s="87" t="n">
        <v>0</v>
      </c>
      <c r="E13" s="87" t="n">
        <v>0</v>
      </c>
      <c r="F13" s="87" t="n">
        <v>0</v>
      </c>
      <c r="G13" s="87" t="n">
        <v>0</v>
      </c>
      <c r="H13" s="87" t="n">
        <v>0</v>
      </c>
      <c r="I13" s="87" t="n">
        <v>0</v>
      </c>
      <c r="L13" s="49" t="n">
        <v>0.046</v>
      </c>
      <c r="M13" t="s">
        <v>169</v>
      </c>
    </row>
    <row r="14">
      <c r="A14" s="37" t="n">
        <f>Fruits_Vegetables_1</f>
        <v>0</v>
      </c>
      <c r="B14" s="36" t="n">
        <f>Fruits_Vegetables_1</f>
        <v>0</v>
      </c>
      <c r="C14" s="81" t="n">
        <f>Fruits_Vegetables_1</f>
        <v>0</v>
      </c>
      <c r="D14" s="87" t="n">
        <v>0</v>
      </c>
      <c r="E14" s="87" t="n">
        <v>0</v>
      </c>
      <c r="F14" s="87" t="n">
        <v>0</v>
      </c>
      <c r="G14" s="87" t="n">
        <v>0</v>
      </c>
      <c r="H14" s="87" t="n">
        <v>0</v>
      </c>
      <c r="I14" s="87" t="n">
        <v>0</v>
      </c>
      <c r="L14" s="49"/>
      <c r="M14"/>
    </row>
    <row r="15">
      <c r="A15" s="37" t="n">
        <f>Fruits_Vegetables_2</f>
        <v>0</v>
      </c>
      <c r="B15" s="36" t="n">
        <f>Fruits_Vegetables_2</f>
        <v>0</v>
      </c>
      <c r="C15" s="81" t="n">
        <f>Fruits_Vegetables_2</f>
        <v>0</v>
      </c>
      <c r="D15" s="87" t="n">
        <v>0</v>
      </c>
      <c r="E15" s="87" t="n">
        <v>0</v>
      </c>
      <c r="F15" s="87" t="n">
        <v>0</v>
      </c>
      <c r="G15" s="87" t="n">
        <v>0</v>
      </c>
      <c r="H15" s="87" t="n">
        <v>0</v>
      </c>
      <c r="I15" s="87" t="n">
        <v>0</v>
      </c>
      <c r="L15" s="49"/>
      <c r="M15"/>
    </row>
    <row r="16">
      <c r="A16" s="37" t="n">
        <f>Roots_Tubers_Oil_1</f>
        <v>0</v>
      </c>
      <c r="B16" s="36" t="n">
        <f>Roots_Tubers_Oil_1</f>
        <v>0</v>
      </c>
      <c r="C16" s="81" t="n">
        <f>Roots_Tubers_Oil_1</f>
        <v>0</v>
      </c>
      <c r="D16" s="87" t="n">
        <v>0</v>
      </c>
      <c r="E16" s="87" t="n">
        <v>0</v>
      </c>
      <c r="F16" s="87" t="n">
        <v>0</v>
      </c>
      <c r="G16" s="87" t="n">
        <v>0</v>
      </c>
      <c r="H16" s="87" t="n">
        <v>0</v>
      </c>
      <c r="I16" s="87" t="n">
        <v>0</v>
      </c>
      <c r="L16" s="49" t="n">
        <v>0.103</v>
      </c>
      <c r="M16" t="s">
        <v>162</v>
      </c>
    </row>
    <row r="17">
      <c r="A17" s="37" t="n">
        <f>Roots_Tubers_Oil_2</f>
        <v>0</v>
      </c>
      <c r="B17" s="36" t="n">
        <f>Roots_Tubers_Oil_2</f>
        <v>0</v>
      </c>
      <c r="C17" s="81" t="n">
        <f>Roots_Tubers_Oil_2</f>
        <v>0</v>
      </c>
      <c r="D17" s="87" t="n">
        <v>0</v>
      </c>
      <c r="E17" s="87" t="n">
        <v>0</v>
      </c>
      <c r="F17" s="87" t="n">
        <v>0</v>
      </c>
      <c r="G17" s="87" t="n">
        <v>0</v>
      </c>
      <c r="H17" s="87" t="n">
        <v>0</v>
      </c>
      <c r="I17" s="87" t="n">
        <v>0</v>
      </c>
      <c r="L17" s="49" t="n">
        <v>0.103</v>
      </c>
      <c r="M17" t="s">
        <v>162</v>
      </c>
      <c r="X17" s="22"/>
      <c r="Y17" s="22"/>
      <c r="Z17" s="22"/>
      <c r="AA17" s="22"/>
    </row>
    <row r="18">
      <c r="A18" s="37" t="n">
        <f>Animals_Products_1</f>
        <v>0</v>
      </c>
      <c r="B18" s="36" t="n">
        <f>Animals_Products_1</f>
        <v>0</v>
      </c>
      <c r="C18" s="81" t="n">
        <f>Animals_Products_1</f>
        <v>0</v>
      </c>
      <c r="D18" s="87" t="n">
        <v>0</v>
      </c>
      <c r="E18" s="87" t="n">
        <v>0</v>
      </c>
      <c r="F18" s="87" t="n">
        <v>0</v>
      </c>
      <c r="G18" s="87" t="n">
        <v>0</v>
      </c>
      <c r="H18" s="87" t="n">
        <v>0</v>
      </c>
      <c r="I18" s="87" t="n">
        <v>0</v>
      </c>
      <c r="L18" s="49" t="n">
        <v>0.05</v>
      </c>
      <c r="M18" t="s">
        <v>162</v>
      </c>
    </row>
    <row r="19">
      <c r="A19" s="37" t="n">
        <f>Animals_Products_2</f>
        <v>0</v>
      </c>
      <c r="B19" s="36" t="n">
        <f>Animals_Products_2</f>
        <v>0</v>
      </c>
      <c r="C19" s="81" t="n">
        <f>Animals_Products_2</f>
        <v>0</v>
      </c>
      <c r="D19" s="87" t="n">
        <v>0</v>
      </c>
      <c r="E19" s="87" t="n">
        <v>0</v>
      </c>
      <c r="F19" s="87" t="n">
        <v>0</v>
      </c>
      <c r="G19" s="87" t="n">
        <v>0</v>
      </c>
      <c r="H19" s="87" t="n">
        <v>0</v>
      </c>
      <c r="I19" s="87" t="n">
        <v>0</v>
      </c>
      <c r="L19" s="49" t="n">
        <v>0.05</v>
      </c>
      <c r="M19" t="s">
        <v>162</v>
      </c>
    </row>
    <row r="20">
      <c r="A20" s="37" t="n">
        <f>Fish_1</f>
        <v>0</v>
      </c>
      <c r="B20" s="36" t="n">
        <f>Fish_1</f>
        <v>0</v>
      </c>
      <c r="C20" s="81" t="n">
        <f>Fish_1</f>
        <v>0</v>
      </c>
      <c r="D20" s="87" t="n">
        <v>0</v>
      </c>
      <c r="E20" s="87" t="n">
        <v>0</v>
      </c>
      <c r="F20" s="87" t="n">
        <v>0</v>
      </c>
      <c r="G20" s="87" t="n">
        <v>0</v>
      </c>
      <c r="H20" s="87" t="n">
        <v>0</v>
      </c>
      <c r="I20" s="87" t="n">
        <v>0</v>
      </c>
      <c r="L20" s="49" t="n">
        <v>0.145</v>
      </c>
      <c r="M20" t="s">
        <v>162</v>
      </c>
    </row>
    <row r="21">
      <c r="A21" s="37" t="n">
        <f>Fish_2</f>
        <v>0</v>
      </c>
      <c r="B21" s="36" t="n">
        <f>Fish_2</f>
        <v>0</v>
      </c>
      <c r="C21" s="81" t="n">
        <f>Fish_2</f>
        <v>0</v>
      </c>
      <c r="D21" s="87" t="n">
        <v>0</v>
      </c>
      <c r="E21" s="87" t="n">
        <v>0</v>
      </c>
      <c r="F21" s="87" t="n">
        <v>0</v>
      </c>
      <c r="G21" s="87" t="n">
        <v>0</v>
      </c>
      <c r="H21" s="87" t="n">
        <v>0</v>
      </c>
      <c r="I21" s="87" t="n">
        <v>0</v>
      </c>
      <c r="L21" s="49" t="n">
        <v>0.106</v>
      </c>
      <c r="M21" t="s">
        <v>162</v>
      </c>
    </row>
    <row r="22">
      <c r="A22" s="37" t="n">
        <f>Other_1</f>
        <v>0</v>
      </c>
      <c r="B22" s="36" t="n">
        <f>Other_1</f>
        <v>0</v>
      </c>
      <c r="C22" s="81" t="n">
        <f>Other_1</f>
        <v>0</v>
      </c>
      <c r="D22" s="87" t="n">
        <v>0</v>
      </c>
      <c r="E22" s="87" t="n">
        <v>0</v>
      </c>
      <c r="F22" s="87" t="n">
        <v>0</v>
      </c>
      <c r="G22" s="87" t="n">
        <v>0</v>
      </c>
      <c r="H22" s="87" t="n">
        <v>0</v>
      </c>
      <c r="I22" s="87" t="n">
        <v>0</v>
      </c>
      <c r="L22" s="49" t="n">
        <v>0.05</v>
      </c>
      <c r="M22" t="s">
        <v>162</v>
      </c>
    </row>
    <row r="23" ht="15.75" customHeight="1">
      <c r="A23" s="38" t="n">
        <f>Other_2</f>
        <v>0</v>
      </c>
      <c r="B23" s="39" t="n">
        <f>Other_2</f>
        <v>0</v>
      </c>
      <c r="C23" s="82" t="n">
        <f>Other_2</f>
        <v>0</v>
      </c>
      <c r="D23" s="87" t="n">
        <v>0</v>
      </c>
      <c r="E23" s="87" t="n">
        <v>0</v>
      </c>
      <c r="F23" s="87" t="n">
        <v>0</v>
      </c>
      <c r="G23" s="87" t="n">
        <v>0</v>
      </c>
      <c r="H23" s="87" t="n">
        <v>0</v>
      </c>
      <c r="I23" s="87" t="n">
        <v>0</v>
      </c>
      <c r="L23" s="49" t="n">
        <v>0.05</v>
      </c>
      <c r="M23" t="s">
        <v>162</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SUM(Step1a_AnnualProduction_Imports!F5:G5)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SUM(Step1a_AnnualProduction_Imports!F6:G6)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SUM(Step1a_AnnualProduction_Imports!F7:G7)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SUM(Step1a_AnnualProduction_Imports!F8:G8)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SUM(Step1a_AnnualProduction_Imports!F9:G9)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SUM(Step1a_AnnualProduction_Imports!F10:G10)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SUM(Step1a_AnnualProduction_Imports!F11:G11)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SUM(Step1a_AnnualProduction_Imports!F12:G12)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SUM(Step1a_AnnualProduction_Imports!F13:G13)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SUM(Step1a_AnnualProduction_Imports!F14:G14)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SUM(Step1a_AnnualProduction_Imports!F15:G15)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SUM(Step1a_AnnualProduction_Imports!F16:G16)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19" priority="3" operator="equal">
      <formula>1</formula>
    </cfRule>
  </conditionalFormatting>
  <conditionalFormatting sqref="L12:L23">
    <cfRule type="expression" dxfId="18"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tableParts count="3">
    <tablePart r:id="rId7"/>
    <tablePart r:id="rId8"/>
    <tablePart r:id="rId9"/>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153</v>
      </c>
      <c r="B2" s="58" t="s">
        <v>154</v>
      </c>
      <c r="C2" s="58"/>
      <c r="D2" s="58"/>
      <c r="E2" s="58"/>
      <c r="F2" s="58"/>
      <c r="G2" s="58"/>
      <c r="H2" s="58"/>
      <c r="I2" s="58"/>
      <c r="J2" s="57"/>
      <c r="K2" s="57"/>
    </row>
    <row r="3" ht="18" customHeight="1">
      <c r="A3" s="59" t="s">
        <v>155</v>
      </c>
      <c r="B3" s="60" t="s">
        <v>156</v>
      </c>
      <c r="C3" s="61"/>
      <c r="D3" s="58"/>
      <c r="E3" s="58"/>
      <c r="F3" s="58"/>
      <c r="G3" s="58"/>
      <c r="H3" s="58"/>
      <c r="I3" s="58"/>
      <c r="J3" s="57"/>
      <c r="K3" s="57"/>
    </row>
    <row r="4" ht="18" customHeight="1">
      <c r="A4" s="62" t="s">
        <v>24</v>
      </c>
      <c r="B4" s="55" t="s">
        <v>170</v>
      </c>
      <c r="C4" s="63"/>
      <c r="D4" s="58"/>
      <c r="E4" s="58"/>
      <c r="F4" s="58"/>
      <c r="G4" s="58"/>
      <c r="H4" s="58"/>
      <c r="I4" s="58"/>
      <c r="J4" s="57"/>
      <c r="K4" s="57"/>
    </row>
    <row r="5" ht="15.75" customHeight="1">
      <c r="A5" s="64" t="s">
        <v>158</v>
      </c>
      <c r="B5" s="65" t="s">
        <v>159</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160</v>
      </c>
      <c r="M11" t="s">
        <v>161</v>
      </c>
    </row>
    <row r="12">
      <c r="A12" s="37" t="n">
        <f>Cereal_1</f>
        <v>0</v>
      </c>
      <c r="B12" s="36" t="n">
        <f>Cereal_1</f>
        <v>0</v>
      </c>
      <c r="C12" s="81" t="n">
        <f>Cereal_1</f>
        <v>0</v>
      </c>
      <c r="D12" s="87" t="s">
        <v>20</v>
      </c>
      <c r="E12" s="87" t="s">
        <v>20</v>
      </c>
      <c r="F12" s="87" t="s">
        <v>20</v>
      </c>
      <c r="G12" s="87" t="s">
        <v>20</v>
      </c>
      <c r="H12" s="87" t="s">
        <v>20</v>
      </c>
      <c r="I12" s="87" t="s">
        <v>20</v>
      </c>
      <c r="L12" s="49" t="n">
        <v>0.185</v>
      </c>
      <c r="M12" t="s">
        <v>162</v>
      </c>
    </row>
    <row r="13">
      <c r="A13" s="37" t="n">
        <f>Cereal_2</f>
        <v>0</v>
      </c>
      <c r="B13" s="36" t="n">
        <f>Cereal_2</f>
        <v>0</v>
      </c>
      <c r="C13" s="81" t="n">
        <f>Cereal_2</f>
        <v>0</v>
      </c>
      <c r="D13" s="87" t="s">
        <v>20</v>
      </c>
      <c r="E13" s="87" t="s">
        <v>20</v>
      </c>
      <c r="F13" s="87" t="s">
        <v>20</v>
      </c>
      <c r="G13" s="87" t="s">
        <v>20</v>
      </c>
      <c r="H13" s="87" t="s">
        <v>20</v>
      </c>
      <c r="I13" s="87" t="s">
        <v>20</v>
      </c>
      <c r="L13" s="49" t="n">
        <v>0.185</v>
      </c>
      <c r="M13" t="s">
        <v>162</v>
      </c>
    </row>
    <row r="14">
      <c r="A14" s="37" t="n">
        <f>Fruits_Vegetables_1</f>
        <v>0</v>
      </c>
      <c r="B14" s="36" t="n">
        <f>Fruits_Vegetables_1</f>
        <v>0</v>
      </c>
      <c r="C14" s="81" t="n">
        <f>Fruits_Vegetables_1</f>
        <v>0</v>
      </c>
      <c r="D14" s="87" t="s">
        <v>20</v>
      </c>
      <c r="E14" s="87" t="s">
        <v>20</v>
      </c>
      <c r="F14" s="87" t="s">
        <v>20</v>
      </c>
      <c r="G14" s="87" t="s">
        <v>20</v>
      </c>
      <c r="H14" s="87" t="s">
        <v>20</v>
      </c>
      <c r="I14" s="87" t="s">
        <v>20</v>
      </c>
      <c r="L14" s="49"/>
      <c r="M14"/>
    </row>
    <row r="15">
      <c r="A15" s="37" t="n">
        <f>Fruits_Vegetables_2</f>
        <v>0</v>
      </c>
      <c r="B15" s="36" t="n">
        <f>Fruits_Vegetables_2</f>
        <v>0</v>
      </c>
      <c r="C15" s="81" t="n">
        <f>Fruits_Vegetables_2</f>
        <v>0</v>
      </c>
      <c r="D15" s="87" t="s">
        <v>20</v>
      </c>
      <c r="E15" s="87" t="s">
        <v>20</v>
      </c>
      <c r="F15" s="87" t="s">
        <v>20</v>
      </c>
      <c r="G15" s="87" t="s">
        <v>20</v>
      </c>
      <c r="H15" s="87" t="s">
        <v>20</v>
      </c>
      <c r="I15" s="87" t="s">
        <v>20</v>
      </c>
      <c r="L15" s="49"/>
      <c r="M15"/>
    </row>
    <row r="16">
      <c r="A16" s="37" t="n">
        <f>Roots_Tubers_Oil_1</f>
        <v>0</v>
      </c>
      <c r="B16" s="36" t="n">
        <f>Roots_Tubers_Oil_1</f>
        <v>0</v>
      </c>
      <c r="C16" s="81" t="n">
        <f>Roots_Tubers_Oil_1</f>
        <v>0</v>
      </c>
      <c r="D16" s="87" t="s">
        <v>20</v>
      </c>
      <c r="E16" s="87" t="s">
        <v>20</v>
      </c>
      <c r="F16" s="87" t="s">
        <v>20</v>
      </c>
      <c r="G16" s="87" t="s">
        <v>20</v>
      </c>
      <c r="H16" s="87" t="s">
        <v>20</v>
      </c>
      <c r="I16" s="87" t="s">
        <v>20</v>
      </c>
      <c r="L16" s="49" t="n">
        <v>0.103</v>
      </c>
      <c r="M16" t="s">
        <v>162</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0.103</v>
      </c>
      <c r="M17" t="s">
        <v>162</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0.05</v>
      </c>
      <c r="M18" t="s">
        <v>162</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0.05</v>
      </c>
      <c r="M19" t="s">
        <v>162</v>
      </c>
    </row>
    <row r="20">
      <c r="A20" s="37" t="n">
        <f>Fish_1</f>
        <v>0</v>
      </c>
      <c r="B20" s="36" t="n">
        <f>Fish_1</f>
        <v>0</v>
      </c>
      <c r="C20" s="81" t="n">
        <f>Fish_1</f>
        <v>0</v>
      </c>
      <c r="D20" s="87" t="s">
        <v>20</v>
      </c>
      <c r="E20" s="87" t="s">
        <v>20</v>
      </c>
      <c r="F20" s="87" t="s">
        <v>20</v>
      </c>
      <c r="G20" s="87" t="s">
        <v>20</v>
      </c>
      <c r="H20" s="87" t="s">
        <v>20</v>
      </c>
      <c r="I20" s="87" t="s">
        <v>20</v>
      </c>
      <c r="L20" s="49" t="n">
        <v>0.145</v>
      </c>
      <c r="M20" t="s">
        <v>162</v>
      </c>
    </row>
    <row r="21">
      <c r="A21" s="37" t="n">
        <f>Fish_2</f>
        <v>0</v>
      </c>
      <c r="B21" s="36" t="n">
        <f>Fish_2</f>
        <v>0</v>
      </c>
      <c r="C21" s="81" t="n">
        <f>Fish_2</f>
        <v>0</v>
      </c>
      <c r="D21" s="87" t="s">
        <v>20</v>
      </c>
      <c r="E21" s="87" t="s">
        <v>20</v>
      </c>
      <c r="F21" s="87" t="s">
        <v>20</v>
      </c>
      <c r="G21" s="87" t="s">
        <v>20</v>
      </c>
      <c r="H21" s="87" t="s">
        <v>20</v>
      </c>
      <c r="I21" s="87" t="s">
        <v>20</v>
      </c>
      <c r="L21" s="49" t="n">
        <v>0.106</v>
      </c>
      <c r="M21" t="s">
        <v>162</v>
      </c>
    </row>
    <row r="22">
      <c r="A22" s="37" t="n">
        <f>Other_1</f>
        <v>0</v>
      </c>
      <c r="B22" s="36" t="n">
        <f>Other_1</f>
        <v>0</v>
      </c>
      <c r="C22" s="81" t="n">
        <f>Other_1</f>
        <v>0</v>
      </c>
      <c r="D22" s="87" t="s">
        <v>20</v>
      </c>
      <c r="E22" s="87" t="s">
        <v>20</v>
      </c>
      <c r="F22" s="87" t="s">
        <v>20</v>
      </c>
      <c r="G22" s="87" t="s">
        <v>20</v>
      </c>
      <c r="H22" s="87" t="s">
        <v>20</v>
      </c>
      <c r="I22" s="87" t="s">
        <v>20</v>
      </c>
      <c r="L22" s="49" t="n">
        <v>0.05</v>
      </c>
      <c r="M22" t="s">
        <v>162</v>
      </c>
    </row>
    <row r="23" ht="15.75" customHeight="1">
      <c r="A23" s="38" t="n">
        <f>Other_2</f>
        <v>0</v>
      </c>
      <c r="B23" s="39" t="n">
        <f>Other_2</f>
        <v>0</v>
      </c>
      <c r="C23" s="82" t="n">
        <f>Other_2</f>
        <v>0</v>
      </c>
      <c r="D23" s="87" t="s">
        <v>20</v>
      </c>
      <c r="E23" s="87" t="s">
        <v>20</v>
      </c>
      <c r="F23" s="87" t="s">
        <v>20</v>
      </c>
      <c r="G23" s="87" t="s">
        <v>20</v>
      </c>
      <c r="H23" s="87" t="s">
        <v>20</v>
      </c>
      <c r="I23" s="87" t="s">
        <v>20</v>
      </c>
      <c r="L23" s="49" t="n">
        <v>0.05</v>
      </c>
      <c r="M23" t="s">
        <v>162</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SUM(Step1a_AnnualProduction_Imports!H5:I5)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SUM(Step1a_AnnualProduction_Imports!H6:I6)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SUM(Step1a_AnnualProduction_Imports!H7:I7)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SUM(Step1a_AnnualProduction_Imports!H8:I8)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SUM(Step1a_AnnualProduction_Imports!H9:I9)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SUM(Step1a_AnnualProduction_Imports!H10:I10)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SUM(Step1a_AnnualProduction_Imports!H11:I11)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SUM(Step1a_AnnualProduction_Imports!H12:I12)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SUM(Step1a_AnnualProduction_Imports!H13:I13)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SUM(Step1a_AnnualProduction_Imports!H14:I14)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SUM(Step1a_AnnualProduction_Imports!H15:I15)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SUM(Step1a_AnnualProduction_Imports!H16:I16)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17" priority="3" operator="equal">
      <formula>1</formula>
    </cfRule>
  </conditionalFormatting>
  <conditionalFormatting sqref="L12:L23">
    <cfRule type="expression" dxfId="16"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tableParts count="2">
    <tablePart r:id="rId10"/>
    <tablePart r:id="rId11"/>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153</v>
      </c>
      <c r="B2" s="58" t="s">
        <v>154</v>
      </c>
      <c r="C2" s="58"/>
      <c r="D2" s="58"/>
      <c r="E2" s="58"/>
      <c r="F2" s="58"/>
      <c r="G2" s="58"/>
      <c r="H2" s="58"/>
      <c r="I2" s="58"/>
      <c r="J2" s="57"/>
      <c r="K2" s="57"/>
    </row>
    <row r="3" ht="18" customHeight="1">
      <c r="A3" s="59" t="s">
        <v>155</v>
      </c>
      <c r="B3" s="60" t="s">
        <v>156</v>
      </c>
      <c r="C3" s="61"/>
      <c r="D3" s="58"/>
      <c r="E3" s="58"/>
      <c r="F3" s="58"/>
      <c r="G3" s="58"/>
      <c r="H3" s="58"/>
      <c r="I3" s="58"/>
      <c r="J3" s="57"/>
      <c r="K3" s="57"/>
    </row>
    <row r="4" ht="18" customHeight="1">
      <c r="A4" s="62" t="s">
        <v>24</v>
      </c>
      <c r="B4" s="55" t="s">
        <v>171</v>
      </c>
      <c r="C4" s="63"/>
      <c r="D4" s="58"/>
      <c r="E4" s="58"/>
      <c r="F4" s="58"/>
      <c r="G4" s="58"/>
      <c r="H4" s="58"/>
      <c r="I4" s="58"/>
      <c r="J4" s="57"/>
      <c r="K4" s="57"/>
    </row>
    <row r="5" ht="15.75" customHeight="1">
      <c r="A5" s="64" t="s">
        <v>158</v>
      </c>
      <c r="B5" s="65" t="s">
        <v>159</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160</v>
      </c>
      <c r="M11" t="s">
        <v>161</v>
      </c>
    </row>
    <row r="12">
      <c r="A12" s="37" t="n">
        <f>Cereal_1</f>
        <v>0</v>
      </c>
      <c r="B12" s="36" t="n">
        <f>Cereal_1</f>
        <v>0</v>
      </c>
      <c r="C12" s="81" t="n">
        <f>Cereal_1</f>
        <v>0</v>
      </c>
      <c r="D12" s="87" t="s">
        <v>20</v>
      </c>
      <c r="E12" s="87" t="s">
        <v>20</v>
      </c>
      <c r="F12" s="87" t="s">
        <v>20</v>
      </c>
      <c r="G12" s="87" t="s">
        <v>20</v>
      </c>
      <c r="H12" s="87" t="s">
        <v>20</v>
      </c>
      <c r="I12" s="87" t="s">
        <v>20</v>
      </c>
      <c r="L12" s="49"/>
      <c r="M12"/>
    </row>
    <row r="13">
      <c r="A13" s="37" t="n">
        <f>Cereal_2</f>
        <v>0</v>
      </c>
      <c r="B13" s="36" t="n">
        <f>Cereal_2</f>
        <v>0</v>
      </c>
      <c r="C13" s="81" t="n">
        <f>Cereal_2</f>
        <v>0</v>
      </c>
      <c r="D13" s="87" t="s">
        <v>20</v>
      </c>
      <c r="E13" s="87" t="s">
        <v>20</v>
      </c>
      <c r="F13" s="87" t="s">
        <v>20</v>
      </c>
      <c r="G13" s="87" t="s">
        <v>20</v>
      </c>
      <c r="H13" s="87" t="s">
        <v>20</v>
      </c>
      <c r="I13" s="87" t="s">
        <v>20</v>
      </c>
      <c r="L13" s="49"/>
      <c r="M13"/>
    </row>
    <row r="14">
      <c r="A14" s="37" t="n">
        <f>Fruits_Vegetables_1</f>
        <v>0</v>
      </c>
      <c r="B14" s="36" t="n">
        <f>Fruits_Vegetables_1</f>
        <v>0</v>
      </c>
      <c r="C14" s="81" t="n">
        <f>Fruits_Vegetables_1</f>
        <v>0</v>
      </c>
      <c r="D14" s="87" t="s">
        <v>20</v>
      </c>
      <c r="E14" s="87" t="s">
        <v>20</v>
      </c>
      <c r="F14" s="87" t="s">
        <v>20</v>
      </c>
      <c r="G14" s="87" t="s">
        <v>20</v>
      </c>
      <c r="H14" s="87" t="s">
        <v>20</v>
      </c>
      <c r="I14" s="87" t="s">
        <v>20</v>
      </c>
      <c r="L14" s="49"/>
      <c r="M14"/>
    </row>
    <row r="15">
      <c r="A15" s="37" t="n">
        <f>Fruits_Vegetables_2</f>
        <v>0</v>
      </c>
      <c r="B15" s="36" t="n">
        <f>Fruits_Vegetables_2</f>
        <v>0</v>
      </c>
      <c r="C15" s="81" t="n">
        <f>Fruits_Vegetables_2</f>
        <v>0</v>
      </c>
      <c r="D15" s="87" t="s">
        <v>20</v>
      </c>
      <c r="E15" s="87" t="s">
        <v>20</v>
      </c>
      <c r="F15" s="87" t="s">
        <v>20</v>
      </c>
      <c r="G15" s="87" t="s">
        <v>20</v>
      </c>
      <c r="H15" s="87" t="s">
        <v>20</v>
      </c>
      <c r="I15" s="87" t="s">
        <v>20</v>
      </c>
      <c r="L15" s="49"/>
      <c r="M15"/>
    </row>
    <row r="16">
      <c r="A16" s="37" t="n">
        <f>Roots_Tubers_Oil_1</f>
        <v>0</v>
      </c>
      <c r="B16" s="36" t="n">
        <f>Roots_Tubers_Oil_1</f>
        <v>0</v>
      </c>
      <c r="C16" s="81" t="n">
        <f>Roots_Tubers_Oil_1</f>
        <v>0</v>
      </c>
      <c r="D16" s="87" t="s">
        <v>20</v>
      </c>
      <c r="E16" s="87" t="s">
        <v>20</v>
      </c>
      <c r="F16" s="87" t="s">
        <v>20</v>
      </c>
      <c r="G16" s="87" t="s">
        <v>20</v>
      </c>
      <c r="H16" s="87" t="s">
        <v>20</v>
      </c>
      <c r="I16" s="87" t="s">
        <v>20</v>
      </c>
      <c r="L16" s="49"/>
      <c r="M16"/>
    </row>
    <row r="17">
      <c r="A17" s="37" t="n">
        <f>Roots_Tubers_Oil_2</f>
        <v>0</v>
      </c>
      <c r="B17" s="36" t="n">
        <f>Roots_Tubers_Oil_2</f>
        <v>0</v>
      </c>
      <c r="C17" s="81" t="n">
        <f>Roots_Tubers_Oil_2</f>
        <v>0</v>
      </c>
      <c r="D17" s="87" t="s">
        <v>20</v>
      </c>
      <c r="E17" s="87" t="s">
        <v>20</v>
      </c>
      <c r="F17" s="87" t="s">
        <v>20</v>
      </c>
      <c r="G17" s="87" t="s">
        <v>20</v>
      </c>
      <c r="H17" s="87" t="s">
        <v>20</v>
      </c>
      <c r="I17" s="87" t="s">
        <v>20</v>
      </c>
      <c r="L17" s="49"/>
      <c r="M17"/>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c r="M18"/>
    </row>
    <row r="19">
      <c r="A19" s="37" t="n">
        <f>Animals_Products_2</f>
        <v>0</v>
      </c>
      <c r="B19" s="36" t="n">
        <f>Animals_Products_2</f>
        <v>0</v>
      </c>
      <c r="C19" s="81" t="n">
        <f>Animals_Products_2</f>
        <v>0</v>
      </c>
      <c r="D19" s="87" t="s">
        <v>20</v>
      </c>
      <c r="E19" s="87" t="s">
        <v>20</v>
      </c>
      <c r="F19" s="87" t="s">
        <v>20</v>
      </c>
      <c r="G19" s="87" t="s">
        <v>20</v>
      </c>
      <c r="H19" s="87" t="s">
        <v>20</v>
      </c>
      <c r="I19" s="87" t="s">
        <v>20</v>
      </c>
      <c r="L19" s="49"/>
      <c r="M19"/>
    </row>
    <row r="20">
      <c r="A20" s="37" t="n">
        <f>Fish_1</f>
        <v>0</v>
      </c>
      <c r="B20" s="36" t="n">
        <f>Fish_1</f>
        <v>0</v>
      </c>
      <c r="C20" s="81" t="n">
        <f>Fish_1</f>
        <v>0</v>
      </c>
      <c r="D20" s="87" t="s">
        <v>20</v>
      </c>
      <c r="E20" s="87" t="s">
        <v>20</v>
      </c>
      <c r="F20" s="87" t="s">
        <v>20</v>
      </c>
      <c r="G20" s="87" t="s">
        <v>20</v>
      </c>
      <c r="H20" s="87" t="s">
        <v>20</v>
      </c>
      <c r="I20" s="87" t="s">
        <v>20</v>
      </c>
      <c r="L20" s="49"/>
      <c r="M20"/>
    </row>
    <row r="21">
      <c r="A21" s="37" t="n">
        <f>Fish_2</f>
        <v>0</v>
      </c>
      <c r="B21" s="36" t="n">
        <f>Fish_2</f>
        <v>0</v>
      </c>
      <c r="C21" s="81" t="n">
        <f>Fish_2</f>
        <v>0</v>
      </c>
      <c r="D21" s="87" t="s">
        <v>20</v>
      </c>
      <c r="E21" s="87" t="s">
        <v>20</v>
      </c>
      <c r="F21" s="87" t="s">
        <v>20</v>
      </c>
      <c r="G21" s="87" t="s">
        <v>20</v>
      </c>
      <c r="H21" s="87" t="s">
        <v>20</v>
      </c>
      <c r="I21" s="87" t="s">
        <v>20</v>
      </c>
      <c r="L21" s="49"/>
      <c r="M21"/>
    </row>
    <row r="22">
      <c r="A22" s="37" t="n">
        <f>Other_1</f>
        <v>0</v>
      </c>
      <c r="B22" s="36" t="n">
        <f>Other_1</f>
        <v>0</v>
      </c>
      <c r="C22" s="81" t="n">
        <f>Other_1</f>
        <v>0</v>
      </c>
      <c r="D22" s="87" t="s">
        <v>20</v>
      </c>
      <c r="E22" s="87" t="s">
        <v>20</v>
      </c>
      <c r="F22" s="87" t="s">
        <v>20</v>
      </c>
      <c r="G22" s="87" t="s">
        <v>20</v>
      </c>
      <c r="H22" s="87" t="s">
        <v>20</v>
      </c>
      <c r="I22" s="87" t="s">
        <v>20</v>
      </c>
      <c r="L22" s="49"/>
      <c r="M22"/>
    </row>
    <row r="23" ht="15.75" customHeight="1">
      <c r="A23" s="38" t="n">
        <f>Other_2</f>
        <v>0</v>
      </c>
      <c r="B23" s="39" t="n">
        <f>Other_2</f>
        <v>0</v>
      </c>
      <c r="C23" s="82" t="n">
        <f>Other_2</f>
        <v>0</v>
      </c>
      <c r="D23" s="87" t="s">
        <v>20</v>
      </c>
      <c r="E23" s="87" t="s">
        <v>20</v>
      </c>
      <c r="F23" s="87" t="s">
        <v>20</v>
      </c>
      <c r="G23" s="87" t="s">
        <v>20</v>
      </c>
      <c r="H23" s="87" t="s">
        <v>20</v>
      </c>
      <c r="I23" s="87" t="s">
        <v>20</v>
      </c>
      <c r="L23" s="49"/>
      <c r="M23"/>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SUM(Step1a_AnnualProduction_Imports!J5:K5)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SUM(Step1a_AnnualProduction_Imports!J6:K6)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SUM(Step1a_AnnualProduction_Imports!J7:K7)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SUM(Step1a_AnnualProduction_Imports!J8:K8)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SUM(Step1a_AnnualProduction_Imports!J9:K9)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SUM(Step1a_AnnualProduction_Imports!J10:K10)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SUM(Step1a_AnnualProduction_Imports!J11:K11)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SUM(Step1a_AnnualProduction_Imports!J12:K12)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SUM(Step1a_AnnualProduction_Imports!J13:K13)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SUM(Step1a_AnnualProduction_Imports!J14:K14)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SUM(Step1a_AnnualProduction_Imports!J15:K15)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SUM(Step1a_AnnualProduction_Imports!J16:K16)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15" priority="3" operator="equal">
      <formula>1</formula>
    </cfRule>
  </conditionalFormatting>
  <conditionalFormatting sqref="L12:L23">
    <cfRule type="expression" dxfId="14"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tableParts count="2">
    <tablePart r:id="rId12"/>
    <tablePart r:id="rId13"/>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153</v>
      </c>
      <c r="B2" s="58" t="s">
        <v>154</v>
      </c>
      <c r="C2" s="58"/>
      <c r="D2" s="58"/>
      <c r="E2" s="58"/>
      <c r="F2" s="58"/>
      <c r="G2" s="58"/>
      <c r="H2" s="58"/>
      <c r="I2" s="58"/>
      <c r="J2" s="57"/>
      <c r="K2" s="57"/>
    </row>
    <row r="3" ht="18" customHeight="1">
      <c r="A3" s="59" t="s">
        <v>155</v>
      </c>
      <c r="B3" s="60" t="s">
        <v>156</v>
      </c>
      <c r="C3" s="61"/>
      <c r="D3" s="58"/>
      <c r="E3" s="58"/>
      <c r="F3" s="58"/>
      <c r="G3" s="58"/>
      <c r="H3" s="58"/>
      <c r="I3" s="58"/>
      <c r="J3" s="57"/>
      <c r="K3" s="57"/>
    </row>
    <row r="4" ht="18" customHeight="1">
      <c r="A4" s="62" t="s">
        <v>24</v>
      </c>
      <c r="B4" s="55" t="s">
        <v>172</v>
      </c>
      <c r="C4" s="63"/>
      <c r="D4" s="58"/>
      <c r="E4" s="58"/>
      <c r="F4" s="58"/>
      <c r="G4" s="58"/>
      <c r="H4" s="58"/>
      <c r="I4" s="58"/>
      <c r="J4" s="57"/>
      <c r="K4" s="57"/>
    </row>
    <row r="5" ht="15.75" customHeight="1">
      <c r="A5" s="64" t="s">
        <v>158</v>
      </c>
      <c r="B5" s="65" t="s">
        <v>159</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160</v>
      </c>
      <c r="M11" t="s">
        <v>161</v>
      </c>
    </row>
    <row r="12">
      <c r="A12" s="37" t="n">
        <f>Cereal_1</f>
        <v>0</v>
      </c>
      <c r="B12" s="36" t="n">
        <f>Cereal_1</f>
        <v>0</v>
      </c>
      <c r="C12" s="81" t="n">
        <f>Cereal_1</f>
        <v>0</v>
      </c>
      <c r="D12" s="87" t="s">
        <v>20</v>
      </c>
      <c r="E12" s="87" t="s">
        <v>20</v>
      </c>
      <c r="F12" s="87" t="s">
        <v>20</v>
      </c>
      <c r="G12" s="87" t="s">
        <v>20</v>
      </c>
      <c r="H12" s="87" t="s">
        <v>20</v>
      </c>
      <c r="I12" s="87" t="s">
        <v>20</v>
      </c>
      <c r="L12" s="49"/>
      <c r="M12"/>
    </row>
    <row r="13">
      <c r="A13" s="37" t="n">
        <f>Cereal_2</f>
        <v>0</v>
      </c>
      <c r="B13" s="36" t="n">
        <f>Cereal_2</f>
        <v>0</v>
      </c>
      <c r="C13" s="81" t="n">
        <f>Cereal_2</f>
        <v>0</v>
      </c>
      <c r="D13" s="87" t="s">
        <v>20</v>
      </c>
      <c r="E13" s="87" t="s">
        <v>20</v>
      </c>
      <c r="F13" s="87" t="s">
        <v>20</v>
      </c>
      <c r="G13" s="87" t="s">
        <v>20</v>
      </c>
      <c r="H13" s="87" t="s">
        <v>20</v>
      </c>
      <c r="I13" s="87" t="s">
        <v>20</v>
      </c>
      <c r="L13" s="49"/>
      <c r="M13"/>
    </row>
    <row r="14">
      <c r="A14" s="37" t="n">
        <f>Fruits_Vegetables_1</f>
        <v>0</v>
      </c>
      <c r="B14" s="36" t="n">
        <f>Fruits_Vegetables_1</f>
        <v>0</v>
      </c>
      <c r="C14" s="81" t="n">
        <f>Fruits_Vegetables_1</f>
        <v>0</v>
      </c>
      <c r="D14" s="87" t="s">
        <v>20</v>
      </c>
      <c r="E14" s="87" t="s">
        <v>20</v>
      </c>
      <c r="F14" s="87" t="s">
        <v>20</v>
      </c>
      <c r="G14" s="87" t="s">
        <v>20</v>
      </c>
      <c r="H14" s="87" t="s">
        <v>20</v>
      </c>
      <c r="I14" s="87" t="s">
        <v>20</v>
      </c>
      <c r="L14" s="49"/>
      <c r="M14"/>
    </row>
    <row r="15">
      <c r="A15" s="37" t="n">
        <f>Fruits_Vegetables_2</f>
        <v>0</v>
      </c>
      <c r="B15" s="36" t="n">
        <f>Fruits_Vegetables_2</f>
        <v>0</v>
      </c>
      <c r="C15" s="81" t="n">
        <f>Fruits_Vegetables_2</f>
        <v>0</v>
      </c>
      <c r="D15" s="87" t="s">
        <v>20</v>
      </c>
      <c r="E15" s="87" t="s">
        <v>20</v>
      </c>
      <c r="F15" s="87" t="s">
        <v>20</v>
      </c>
      <c r="G15" s="87" t="s">
        <v>20</v>
      </c>
      <c r="H15" s="87" t="s">
        <v>20</v>
      </c>
      <c r="I15" s="87" t="s">
        <v>20</v>
      </c>
      <c r="L15" s="49"/>
      <c r="M15"/>
    </row>
    <row r="16">
      <c r="A16" s="37" t="n">
        <f>Roots_Tubers_Oil_1</f>
        <v>0</v>
      </c>
      <c r="B16" s="36" t="n">
        <f>Roots_Tubers_Oil_1</f>
        <v>0</v>
      </c>
      <c r="C16" s="81" t="n">
        <f>Roots_Tubers_Oil_1</f>
        <v>0</v>
      </c>
      <c r="D16" s="87" t="s">
        <v>20</v>
      </c>
      <c r="E16" s="87" t="s">
        <v>20</v>
      </c>
      <c r="F16" s="87" t="s">
        <v>20</v>
      </c>
      <c r="G16" s="87" t="s">
        <v>20</v>
      </c>
      <c r="H16" s="87" t="s">
        <v>20</v>
      </c>
      <c r="I16" s="87" t="s">
        <v>20</v>
      </c>
      <c r="L16" s="49"/>
      <c r="M16"/>
    </row>
    <row r="17">
      <c r="A17" s="37" t="n">
        <f>Roots_Tubers_Oil_2</f>
        <v>0</v>
      </c>
      <c r="B17" s="36" t="n">
        <f>Roots_Tubers_Oil_2</f>
        <v>0</v>
      </c>
      <c r="C17" s="81" t="n">
        <f>Roots_Tubers_Oil_2</f>
        <v>0</v>
      </c>
      <c r="D17" s="87" t="s">
        <v>20</v>
      </c>
      <c r="E17" s="87" t="s">
        <v>20</v>
      </c>
      <c r="F17" s="87" t="s">
        <v>20</v>
      </c>
      <c r="G17" s="87" t="s">
        <v>20</v>
      </c>
      <c r="H17" s="87" t="s">
        <v>20</v>
      </c>
      <c r="I17" s="87" t="s">
        <v>20</v>
      </c>
      <c r="L17" s="49"/>
      <c r="M17"/>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c r="M18"/>
    </row>
    <row r="19">
      <c r="A19" s="37" t="n">
        <f>Animals_Products_2</f>
        <v>0</v>
      </c>
      <c r="B19" s="36" t="n">
        <f>Animals_Products_2</f>
        <v>0</v>
      </c>
      <c r="C19" s="81" t="n">
        <f>Animals_Products_2</f>
        <v>0</v>
      </c>
      <c r="D19" s="87" t="s">
        <v>20</v>
      </c>
      <c r="E19" s="87" t="s">
        <v>20</v>
      </c>
      <c r="F19" s="87" t="s">
        <v>20</v>
      </c>
      <c r="G19" s="87" t="s">
        <v>20</v>
      </c>
      <c r="H19" s="87" t="s">
        <v>20</v>
      </c>
      <c r="I19" s="87" t="s">
        <v>20</v>
      </c>
      <c r="L19" s="49"/>
      <c r="M19"/>
    </row>
    <row r="20">
      <c r="A20" s="37" t="n">
        <f>Fish_1</f>
        <v>0</v>
      </c>
      <c r="B20" s="36" t="n">
        <f>Fish_1</f>
        <v>0</v>
      </c>
      <c r="C20" s="81" t="n">
        <f>Fish_1</f>
        <v>0</v>
      </c>
      <c r="D20" s="87" t="s">
        <v>20</v>
      </c>
      <c r="E20" s="87" t="s">
        <v>20</v>
      </c>
      <c r="F20" s="87" t="s">
        <v>20</v>
      </c>
      <c r="G20" s="87" t="s">
        <v>20</v>
      </c>
      <c r="H20" s="87" t="s">
        <v>20</v>
      </c>
      <c r="I20" s="87" t="s">
        <v>20</v>
      </c>
      <c r="L20" s="49"/>
      <c r="M20"/>
    </row>
    <row r="21">
      <c r="A21" s="37" t="n">
        <f>Fish_2</f>
        <v>0</v>
      </c>
      <c r="B21" s="36" t="n">
        <f>Fish_2</f>
        <v>0</v>
      </c>
      <c r="C21" s="81" t="n">
        <f>Fish_2</f>
        <v>0</v>
      </c>
      <c r="D21" s="87" t="s">
        <v>20</v>
      </c>
      <c r="E21" s="87" t="s">
        <v>20</v>
      </c>
      <c r="F21" s="87" t="s">
        <v>20</v>
      </c>
      <c r="G21" s="87" t="s">
        <v>20</v>
      </c>
      <c r="H21" s="87" t="s">
        <v>20</v>
      </c>
      <c r="I21" s="87" t="s">
        <v>20</v>
      </c>
      <c r="L21" s="49"/>
      <c r="M21"/>
    </row>
    <row r="22">
      <c r="A22" s="37" t="n">
        <f>Other_1</f>
        <v>0</v>
      </c>
      <c r="B22" s="36" t="n">
        <f>Other_1</f>
        <v>0</v>
      </c>
      <c r="C22" s="81" t="n">
        <f>Other_1</f>
        <v>0</v>
      </c>
      <c r="D22" s="87" t="s">
        <v>20</v>
      </c>
      <c r="E22" s="87" t="s">
        <v>20</v>
      </c>
      <c r="F22" s="87" t="s">
        <v>20</v>
      </c>
      <c r="G22" s="87" t="s">
        <v>20</v>
      </c>
      <c r="H22" s="87" t="s">
        <v>20</v>
      </c>
      <c r="I22" s="87" t="s">
        <v>20</v>
      </c>
      <c r="L22" s="49"/>
      <c r="M22"/>
    </row>
    <row r="23" ht="15.75" customHeight="1">
      <c r="A23" s="38" t="n">
        <f>Other_2</f>
        <v>0</v>
      </c>
      <c r="B23" s="39" t="n">
        <f>Other_2</f>
        <v>0</v>
      </c>
      <c r="C23" s="82" t="n">
        <f>Other_2</f>
        <v>0</v>
      </c>
      <c r="D23" s="87" t="s">
        <v>20</v>
      </c>
      <c r="E23" s="87" t="s">
        <v>20</v>
      </c>
      <c r="F23" s="87" t="s">
        <v>20</v>
      </c>
      <c r="G23" s="87" t="s">
        <v>20</v>
      </c>
      <c r="H23" s="87" t="s">
        <v>20</v>
      </c>
      <c r="I23" s="87" t="s">
        <v>20</v>
      </c>
      <c r="L23" s="49"/>
      <c r="M23"/>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SUM(Step1a_AnnualProduction_Imports!L5:M5)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SUM(Step1a_AnnualProduction_Imports!L6:M6)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SUM(Step1a_AnnualProduction_Imports!L7:M7)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SUM(Step1a_AnnualProduction_Imports!L8:M8)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SUM(Step1a_AnnualProduction_Imports!L9:M9)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SUM(Step1a_AnnualProduction_Imports!L10:M10)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SUM(Step1a_AnnualProduction_Imports!L11:M11)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SUM(Step1a_AnnualProduction_Imports!L12:M12)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SUM(Step1a_AnnualProduction_Imports!L13:M13)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SUM(Step1a_AnnualProduction_Imports!L14:M14)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SUM(Step1a_AnnualProduction_Imports!L15:M15)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SUM(Step1a_AnnualProduction_Imports!L16:M16)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13" priority="3" operator="equal">
      <formula>1</formula>
    </cfRule>
  </conditionalFormatting>
  <conditionalFormatting sqref="L12:L23">
    <cfRule type="expression" dxfId="12"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tableParts count="2">
    <tablePart r:id="rId14"/>
    <tablePart r:id="rId15"/>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SUM(Step1a_AnnualProduction_Imports!N5:O5)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SUM(Step1a_AnnualProduction_Imports!N6:O6)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SUM(Step1a_AnnualProduction_Imports!N7:O7)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SUM(Step1a_AnnualProduction_Imports!N8:O8)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SUM(Step1a_AnnualProduction_Imports!N9:O9)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SUM(Step1a_AnnualProduction_Imports!N10:O10)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SUM(Step1a_AnnualProduction_Imports!N11:O11)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SUM(Step1a_AnnualProduction_Imports!N12:O12)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SUM(Step1a_AnnualProduction_Imports!N13:O13)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SUM(Step1a_AnnualProduction_Imports!N14:O14)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SUM(Step1a_AnnualProduction_Imports!N15:O15)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SUM(Step1a_AnnualProduction_Imports!N16:O16)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11" priority="3" operator="equal">
      <formula>1</formula>
    </cfRule>
  </conditionalFormatting>
  <conditionalFormatting sqref="L12:L23">
    <cfRule type="expression" dxfId="10"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SUM(Step1a_AnnualProduction_Imports!P5:Q5)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SUM(Step1a_AnnualProduction_Imports!P6:Q6)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SUM(Step1a_AnnualProduction_Imports!P7:Q7)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SUM(Step1a_AnnualProduction_Imports!P8:Q8)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SUM(Step1a_AnnualProduction_Imports!P9:Q9)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SUM(Step1a_AnnualProduction_Imports!P10:Q10)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SUM(Step1a_AnnualProduction_Imports!P11:Q11)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SUM(Step1a_AnnualProduction_Imports!P12:Q12)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SUM(Step1a_AnnualProduction_Imports!P13:Q13)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SUM(Step1a_AnnualProduction_Imports!P14:Q14)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SUM(Step1a_AnnualProduction_Imports!P15:Q15)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SUM(Step1a_AnnualProduction_Imports!P16:Q16)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9" priority="3" operator="equal">
      <formula>1</formula>
    </cfRule>
  </conditionalFormatting>
  <conditionalFormatting sqref="L12:L23">
    <cfRule type="expression" dxfId="8"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SUM(Step1a_AnnualProduction_Imports!R5:S5)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SUM(Step1a_AnnualProduction_Imports!R6:S6)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SUM(Step1a_AnnualProduction_Imports!R7:S7)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SUM(Step1a_AnnualProduction_Imports!R8:S8)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SUM(Step1a_AnnualProduction_Imports!R9:S9)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SUM(Step1a_AnnualProduction_Imports!R10:S10)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SUM(Step1a_AnnualProduction_Imports!R11:S11)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SUM(Step1a_AnnualProduction_Imports!R12:S12)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SUM(Step1a_AnnualProduction_Imports!R13:S13)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SUM(Step1a_AnnualProduction_Imports!R14:S14)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SUM(Step1a_AnnualProduction_Imports!R15:S15)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SUM(Step1a_AnnualProduction_Imports!R16:S16)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7" priority="3" operator="equal">
      <formula>1</formula>
    </cfRule>
  </conditionalFormatting>
  <conditionalFormatting sqref="L12:L23">
    <cfRule type="expression" dxfId="6"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SUM(Step1a_AnnualProduction_Imports!T5:U5)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SUM(Step1a_AnnualProduction_Imports!T6:U6)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SUM(Step1a_AnnualProduction_Imports!T7:U7)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SUM(Step1a_AnnualProduction_Imports!T8:U8)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SUM(Step1a_AnnualProduction_Imports!T9:U9)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SUM(Step1a_AnnualProduction_Imports!T10:U10)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SUM(Step1a_AnnualProduction_Imports!T11:U11)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SUM(Step1a_AnnualProduction_Imports!T12:U12)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SUM(Step1a_AnnualProduction_Imports!T13:U13)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SUM(Step1a_AnnualProduction_Imports!T14:U14)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SUM(Step1a_AnnualProduction_Imports!T15:U15)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SUM(Step1a_AnnualProduction_Imports!T16:U16)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5" priority="3" operator="equal">
      <formula>1</formula>
    </cfRule>
  </conditionalFormatting>
  <conditionalFormatting sqref="L12:L23">
    <cfRule type="expression" dxfId="4"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SUM(Step1a_AnnualProduction_Imports!V5:W5)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SUM(Step1a_AnnualProduction_Imports!V6:W6)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SUM(Step1a_AnnualProduction_Imports!V7:W7)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SUM(Step1a_AnnualProduction_Imports!V8:W8)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SUM(Step1a_AnnualProduction_Imports!V9:W9)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SUM(Step1a_AnnualProduction_Imports!V10:W10)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SUM(Step1a_AnnualProduction_Imports!V11:W11)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SUM(Step1a_AnnualProduction_Imports!V12:W12)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SUM(Step1a_AnnualProduction_Imports!V13:W13)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SUM(Step1a_AnnualProduction_Imports!V14:W14)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SUM(Step1a_AnnualProduction_Imports!V15:W15)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SUM(Step1a_AnnualProduction_Imports!V16:W16)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3" priority="3" operator="equal">
      <formula>1</formula>
    </cfRule>
  </conditionalFormatting>
  <conditionalFormatting sqref="L12:L23">
    <cfRule type="expression" dxfId="2"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91" t="s">
        <v>20</v>
      </c>
      <c r="F12" s="91" t="s">
        <v>20</v>
      </c>
      <c r="G12" s="91" t="s">
        <v>20</v>
      </c>
      <c r="H12" s="91" t="s">
        <v>20</v>
      </c>
      <c r="I12" s="91" t="s">
        <v>20</v>
      </c>
      <c r="L12" s="49" t="n">
        <v>0</v>
      </c>
    </row>
    <row r="13">
      <c r="A13" s="37" t="n">
        <f>Cereal_2</f>
        <v>0</v>
      </c>
      <c r="B13" s="36" t="n">
        <f>Cereal_2</f>
        <v>0</v>
      </c>
      <c r="C13" s="81" t="n">
        <f>Cereal_2</f>
        <v>0</v>
      </c>
      <c r="D13" s="87" t="s">
        <v>20</v>
      </c>
      <c r="E13" s="91" t="s">
        <v>20</v>
      </c>
      <c r="F13" s="91" t="s">
        <v>20</v>
      </c>
      <c r="G13" s="91" t="s">
        <v>20</v>
      </c>
      <c r="H13" s="91" t="s">
        <v>20</v>
      </c>
      <c r="I13" s="91" t="s">
        <v>20</v>
      </c>
      <c r="L13" s="49" t="n">
        <v>0</v>
      </c>
    </row>
    <row r="14">
      <c r="A14" s="37" t="n">
        <f>Fruits_Vegetables_1</f>
        <v>0</v>
      </c>
      <c r="B14" s="36" t="n">
        <f>Fruits_Vegetables_1</f>
        <v>0</v>
      </c>
      <c r="C14" s="81" t="n">
        <f>Fruits_Vegetables_1</f>
        <v>0</v>
      </c>
      <c r="D14" s="87" t="s">
        <v>20</v>
      </c>
      <c r="E14" s="91" t="s">
        <v>20</v>
      </c>
      <c r="F14" s="91" t="s">
        <v>20</v>
      </c>
      <c r="G14" s="91" t="s">
        <v>20</v>
      </c>
      <c r="H14" s="91" t="s">
        <v>20</v>
      </c>
      <c r="I14" s="91" t="s">
        <v>20</v>
      </c>
      <c r="L14" s="49" t="n">
        <v>0</v>
      </c>
    </row>
    <row r="15">
      <c r="A15" s="37" t="n">
        <f>Fruits_Vegetables_2</f>
        <v>0</v>
      </c>
      <c r="B15" s="36" t="n">
        <f>Fruits_Vegetables_2</f>
        <v>0</v>
      </c>
      <c r="C15" s="81" t="n">
        <f>Fruits_Vegetables_2</f>
        <v>0</v>
      </c>
      <c r="D15" s="87" t="s">
        <v>20</v>
      </c>
      <c r="E15" s="91" t="s">
        <v>20</v>
      </c>
      <c r="F15" s="91" t="s">
        <v>20</v>
      </c>
      <c r="G15" s="91" t="s">
        <v>20</v>
      </c>
      <c r="H15" s="91" t="s">
        <v>20</v>
      </c>
      <c r="I15" s="91" t="s">
        <v>20</v>
      </c>
      <c r="L15" s="49" t="n">
        <v>0</v>
      </c>
    </row>
    <row r="16">
      <c r="A16" s="37" t="n">
        <f>Roots_Tubers_Oil_1</f>
        <v>0</v>
      </c>
      <c r="B16" s="36" t="n">
        <f>Roots_Tubers_Oil_1</f>
        <v>0</v>
      </c>
      <c r="C16" s="81" t="n">
        <f>Roots_Tubers_Oil_1</f>
        <v>0</v>
      </c>
      <c r="D16" s="87" t="s">
        <v>20</v>
      </c>
      <c r="E16" s="91" t="s">
        <v>20</v>
      </c>
      <c r="F16" s="91" t="s">
        <v>20</v>
      </c>
      <c r="G16" s="91" t="s">
        <v>20</v>
      </c>
      <c r="H16" s="91" t="s">
        <v>20</v>
      </c>
      <c r="I16" s="91" t="s">
        <v>20</v>
      </c>
      <c r="L16" s="49" t="n">
        <v>0</v>
      </c>
    </row>
    <row r="17">
      <c r="A17" s="37" t="n">
        <f>Roots_Tubers_Oil_2</f>
        <v>0</v>
      </c>
      <c r="B17" s="36" t="n">
        <f>Roots_Tubers_Oil_2</f>
        <v>0</v>
      </c>
      <c r="C17" s="81" t="n">
        <f>Roots_Tubers_Oil_2</f>
        <v>0</v>
      </c>
      <c r="D17" s="87" t="s">
        <v>20</v>
      </c>
      <c r="E17" s="91" t="s">
        <v>20</v>
      </c>
      <c r="F17" s="91" t="s">
        <v>20</v>
      </c>
      <c r="G17" s="91" t="s">
        <v>20</v>
      </c>
      <c r="H17" s="91" t="s">
        <v>20</v>
      </c>
      <c r="I17" s="91" t="s">
        <v>20</v>
      </c>
      <c r="L17" s="49" t="n">
        <v>0</v>
      </c>
      <c r="X17" s="22"/>
      <c r="Y17" s="22"/>
      <c r="Z17" s="22"/>
      <c r="AA17" s="22"/>
    </row>
    <row r="18">
      <c r="A18" s="37" t="n">
        <f>Animals_Products_1</f>
        <v>0</v>
      </c>
      <c r="B18" s="36" t="n">
        <f>Animals_Products_1</f>
        <v>0</v>
      </c>
      <c r="C18" s="81" t="n">
        <f>Animals_Products_1</f>
        <v>0</v>
      </c>
      <c r="D18" s="87" t="s">
        <v>20</v>
      </c>
      <c r="E18" s="91" t="s">
        <v>20</v>
      </c>
      <c r="F18" s="91" t="s">
        <v>20</v>
      </c>
      <c r="G18" s="91" t="s">
        <v>20</v>
      </c>
      <c r="H18" s="91" t="s">
        <v>20</v>
      </c>
      <c r="I18" s="91" t="s">
        <v>20</v>
      </c>
      <c r="L18" s="49" t="n">
        <v>0</v>
      </c>
    </row>
    <row r="19">
      <c r="A19" s="37" t="n">
        <f>Animals_Products_2</f>
        <v>0</v>
      </c>
      <c r="B19" s="36" t="n">
        <f>Animals_Products_2</f>
        <v>0</v>
      </c>
      <c r="C19" s="81" t="n">
        <f>Animals_Products_2</f>
        <v>0</v>
      </c>
      <c r="D19" s="87" t="s">
        <v>20</v>
      </c>
      <c r="E19" s="91" t="s">
        <v>20</v>
      </c>
      <c r="F19" s="91" t="s">
        <v>20</v>
      </c>
      <c r="G19" s="91" t="s">
        <v>20</v>
      </c>
      <c r="H19" s="91" t="s">
        <v>20</v>
      </c>
      <c r="I19" s="91" t="s">
        <v>20</v>
      </c>
      <c r="L19" s="49" t="n">
        <v>0</v>
      </c>
    </row>
    <row r="20">
      <c r="A20" s="37" t="n">
        <f>Fish_1</f>
        <v>0</v>
      </c>
      <c r="B20" s="36" t="n">
        <f>Fish_1</f>
        <v>0</v>
      </c>
      <c r="C20" s="81" t="n">
        <f>Fish_1</f>
        <v>0</v>
      </c>
      <c r="D20" s="87" t="s">
        <v>20</v>
      </c>
      <c r="E20" s="91" t="s">
        <v>20</v>
      </c>
      <c r="F20" s="91" t="s">
        <v>20</v>
      </c>
      <c r="G20" s="91" t="s">
        <v>20</v>
      </c>
      <c r="H20" s="91" t="s">
        <v>20</v>
      </c>
      <c r="I20" s="91" t="s">
        <v>20</v>
      </c>
      <c r="L20" s="49" t="n">
        <v>0</v>
      </c>
    </row>
    <row r="21">
      <c r="A21" s="37" t="n">
        <f>Fish_2</f>
        <v>0</v>
      </c>
      <c r="B21" s="36" t="n">
        <f>Fish_2</f>
        <v>0</v>
      </c>
      <c r="C21" s="81" t="n">
        <f>Fish_2</f>
        <v>0</v>
      </c>
      <c r="D21" s="87" t="s">
        <v>20</v>
      </c>
      <c r="E21" s="91" t="s">
        <v>20</v>
      </c>
      <c r="F21" s="91" t="s">
        <v>20</v>
      </c>
      <c r="G21" s="91" t="s">
        <v>20</v>
      </c>
      <c r="H21" s="91" t="s">
        <v>20</v>
      </c>
      <c r="I21" s="91" t="s">
        <v>20</v>
      </c>
      <c r="L21" s="49" t="n">
        <v>0</v>
      </c>
    </row>
    <row r="22">
      <c r="A22" s="37" t="n">
        <f>Other_1</f>
        <v>0</v>
      </c>
      <c r="B22" s="36" t="n">
        <f>Other_1</f>
        <v>0</v>
      </c>
      <c r="C22" s="81" t="n">
        <f>Other_1</f>
        <v>0</v>
      </c>
      <c r="D22" s="87" t="s">
        <v>20</v>
      </c>
      <c r="E22" s="91" t="s">
        <v>20</v>
      </c>
      <c r="F22" s="91" t="s">
        <v>20</v>
      </c>
      <c r="G22" s="91" t="s">
        <v>20</v>
      </c>
      <c r="H22" s="91" t="s">
        <v>20</v>
      </c>
      <c r="I22" s="91" t="s">
        <v>20</v>
      </c>
      <c r="L22" s="49" t="n">
        <v>0</v>
      </c>
    </row>
    <row r="23" ht="15.75" customHeight="1">
      <c r="A23" s="38" t="n">
        <f>Other_2</f>
        <v>0</v>
      </c>
      <c r="B23" s="39" t="n">
        <f>Other_2</f>
        <v>0</v>
      </c>
      <c r="C23" s="82" t="n">
        <f>Other_2</f>
        <v>0</v>
      </c>
      <c r="D23" s="87" t="s">
        <v>20</v>
      </c>
      <c r="E23" s="91" t="s">
        <v>20</v>
      </c>
      <c r="F23" s="91" t="s">
        <v>20</v>
      </c>
      <c r="G23" s="91" t="s">
        <v>20</v>
      </c>
      <c r="H23" s="91" t="s">
        <v>20</v>
      </c>
      <c r="I23" s="91"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SUM(Step1a_AnnualProduction_Imports!X5:Y5)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SUM(Step1a_AnnualProduction_Imports!X6:Y6)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SUM(Step1a_AnnualProduction_Imports!X7:Y7)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SUM(Step1a_AnnualProduction_Imports!X8:Y8)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SUM(Step1a_AnnualProduction_Imports!X9:Y9)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SUM(Step1a_AnnualProduction_Imports!X10:Y10)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SUM(Step1a_AnnualProduction_Imports!X11:Y11)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SUM(Step1a_AnnualProduction_Imports!X12:Y12)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SUM(Step1a_AnnualProduction_Imports!X13:Y13)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SUM(Step1a_AnnualProduction_Imports!X14:Y14)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SUM(Step1a_AnnualProduction_Imports!X15:Y15)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SUM(Step1a_AnnualProduction_Imports!X16:Y16)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1" priority="2" operator="equal">
      <formula>1</formula>
    </cfRule>
  </conditionalFormatting>
  <conditionalFormatting sqref="L12:L23">
    <cfRule type="expression" dxfId="0"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view="pageBreakPreview" topLeftCell="B1" zoomScale="60" zoomScaleNormal="55" workbookViewId="0">
      <selection activeCell="L29" sqref="L29"/>
    </sheetView>
  </sheetViews>
  <sheetFormatPr defaultRowHeight="15.0"/>
  <cols>
    <col min="1" max="1" width="40.140625" hidden="0" customWidth="1"/>
    <col min="3" max="3" width="14.85546875" hidden="0" customWidth="1"/>
    <col min="4" max="4" width="20.7109375" hidden="0" customWidth="1"/>
    <col min="5" max="5" width="20.7109375" hidden="0" customWidth="1"/>
    <col min="6" max="6" width="20.7109375" hidden="0" customWidth="1"/>
    <col min="7" max="7" width="20.7109375" hidden="0" customWidth="1"/>
    <col min="8" max="8" width="20.7109375" hidden="0" customWidth="1"/>
    <col min="9" max="9" width="20.7109375" hidden="0" customWidth="1"/>
    <col min="10" max="10" width="20.7109375" hidden="0" customWidth="1"/>
    <col min="11" max="11" width="20.7109375" hidden="0" customWidth="1"/>
    <col min="12" max="12" width="20.7109375" hidden="0" customWidth="1"/>
    <col min="13" max="13" width="20.7109375" hidden="0" customWidth="1"/>
    <col min="14" max="14" width="20.7109375" hidden="0" customWidth="1"/>
    <col min="15" max="15" width="8.7109375" hidden="0" customWidth="1"/>
    <col min="16" max="16" width="10.85546875" hidden="0" customWidth="1"/>
    <col min="17" max="17" width="10.85546875" hidden="0" customWidth="1"/>
  </cols>
  <sheetData>
    <row r="1">
      <c r="A1" t="s">
        <v>13</v>
      </c>
    </row>
    <row r="2" ht="15.75" customHeight="1">
      <c r="A2" s="110" t="s">
        <v>3</v>
      </c>
      <c r="B2" s="110"/>
      <c r="C2" s="110"/>
      <c r="D2" s="110"/>
      <c r="E2" s="110"/>
      <c r="F2" s="110"/>
      <c r="G2" s="110"/>
      <c r="H2" s="110"/>
      <c r="I2" s="110"/>
      <c r="J2" s="110"/>
      <c r="K2" s="110"/>
    </row>
    <row r="3">
      <c r="A3" s="94" t="s">
        <v>7</v>
      </c>
      <c r="B3" s="103" t="s">
        <v>8</v>
      </c>
      <c r="C3" s="103" t="s">
        <v>9</v>
      </c>
      <c r="D3" s="77" t="s">
        <v>52</v>
      </c>
      <c r="E3" s="77" t="s">
        <v>10</v>
      </c>
      <c r="F3" s="77" t="s">
        <v>11</v>
      </c>
    </row>
    <row r="4">
      <c r="A4" s="36" t="n">
        <f>Cereal_1</f>
        <v>0</v>
      </c>
      <c r="B4" s="36" t="n">
        <f>Cereal_1</f>
        <v>0</v>
      </c>
      <c r="C4" s="36" t="n">
        <f>Cereal_1</f>
        <v>0</v>
      </c>
      <c r="D4" s="90" t="n">
        <f>Cereal_1_Prod</f>
        <v>0</v>
      </c>
      <c r="E4" s="90" t="n">
        <f>Cereal_1_Price</f>
        <v>0</v>
      </c>
      <c r="F4" s="77" t="n">
        <f>D4*E4</f>
        <v>0</v>
      </c>
    </row>
    <row r="5">
      <c r="A5" s="36" t="n">
        <f>Cereal_2</f>
        <v>0</v>
      </c>
      <c r="B5" s="36" t="n">
        <f>Cereal_2</f>
        <v>0</v>
      </c>
      <c r="C5" s="36" t="n">
        <f>Cereal_2</f>
        <v>0</v>
      </c>
      <c r="D5" s="90" t="n">
        <f>Cereal_2_Prod</f>
        <v>0</v>
      </c>
      <c r="E5" s="90" t="n">
        <f>Cereal_2_Price</f>
        <v>0</v>
      </c>
      <c r="F5" s="77" t="n">
        <f t="shared" ref="F5:F15" si="0">D5*E5</f>
        <v>0</v>
      </c>
    </row>
    <row r="6">
      <c r="A6" s="36" t="n">
        <f>Fruits_Vegetables_1</f>
        <v>0</v>
      </c>
      <c r="B6" s="36" t="n">
        <f>Fruits_Vegetables_1</f>
        <v>0</v>
      </c>
      <c r="C6" s="36" t="n">
        <f>Fruits_Vegetables_1</f>
        <v>0</v>
      </c>
      <c r="D6" s="90" t="n">
        <f>Fruits_Vegetables_1_Prod</f>
        <v>0</v>
      </c>
      <c r="E6" s="90" t="n">
        <f>Fruits_Vegetables_1_Price</f>
        <v>0</v>
      </c>
      <c r="F6" s="77" t="n">
        <f t="shared" si="0"/>
        <v>0</v>
      </c>
    </row>
    <row r="7">
      <c r="A7" s="36" t="n">
        <f>Fruits_Vegetables_2</f>
        <v>0</v>
      </c>
      <c r="B7" s="36" t="n">
        <f>Fruits_Vegetables_2</f>
        <v>0</v>
      </c>
      <c r="C7" s="36" t="n">
        <f>Fruits_Vegetables_2</f>
        <v>0</v>
      </c>
      <c r="D7" s="90" t="n">
        <f>Fruits_Vegetables_2_Prod</f>
        <v>0</v>
      </c>
      <c r="E7" s="90" t="n">
        <f>Fruits_Vegetables_2_Price</f>
        <v>0</v>
      </c>
      <c r="F7" s="77" t="n">
        <f t="shared" si="0"/>
        <v>0</v>
      </c>
    </row>
    <row r="8">
      <c r="A8" s="36" t="n">
        <f>Roots_Tubers_Oil_1</f>
        <v>0</v>
      </c>
      <c r="B8" s="36" t="n">
        <f>Roots_Tubers_Oil_1</f>
        <v>0</v>
      </c>
      <c r="C8" s="36" t="n">
        <f>Roots_Tubers_Oil_1</f>
        <v>0</v>
      </c>
      <c r="D8" s="90" t="n">
        <f>Roots_Tubers_Oil_1_Prod</f>
        <v>0</v>
      </c>
      <c r="E8" s="90" t="n">
        <f>Roots_Tubers_Oil_1_Price</f>
        <v>0</v>
      </c>
      <c r="F8" s="77" t="n">
        <f t="shared" si="0"/>
        <v>0</v>
      </c>
    </row>
    <row r="9">
      <c r="A9" s="36" t="n">
        <f>Roots_Tubers_Oil_2</f>
        <v>0</v>
      </c>
      <c r="B9" s="36" t="n">
        <f>Roots_Tubers_Oil_2</f>
        <v>0</v>
      </c>
      <c r="C9" s="36" t="n">
        <f>Roots_Tubers_Oil_2</f>
        <v>0</v>
      </c>
      <c r="D9" s="90" t="n">
        <f>Roots_Tubers_Oil_2_Prod</f>
        <v>0</v>
      </c>
      <c r="E9" s="90" t="n">
        <f>Roots_Tubers_Oil_2_Price</f>
        <v>0</v>
      </c>
      <c r="F9" s="77" t="n">
        <f t="shared" si="0"/>
        <v>0</v>
      </c>
      <c r="Z9" s="22"/>
      <c r="AA9" s="22"/>
      <c r="AB9" s="22"/>
      <c r="AC9" s="22"/>
      <c r="AD9" s="22"/>
    </row>
    <row r="10">
      <c r="A10" s="36" t="n">
        <f>Animals_Products_1</f>
        <v>0</v>
      </c>
      <c r="B10" s="36" t="n">
        <f>Animals_Products_1</f>
        <v>0</v>
      </c>
      <c r="C10" s="36" t="n">
        <f>Animals_Products_1</f>
        <v>0</v>
      </c>
      <c r="D10" s="90" t="n">
        <f>Animals_Products_1_Prod</f>
        <v>0</v>
      </c>
      <c r="E10" s="90" t="n">
        <f>Animals_Products_1_Price</f>
        <v>0</v>
      </c>
      <c r="F10" s="77" t="n">
        <f t="shared" si="0"/>
        <v>0</v>
      </c>
      <c r="S10" t="s">
        <v>48</v>
      </c>
    </row>
    <row r="11">
      <c r="A11" s="36" t="n">
        <f>Animals_Products_2</f>
        <v>0</v>
      </c>
      <c r="B11" s="36" t="n">
        <f>Animals_Products_2</f>
        <v>0</v>
      </c>
      <c r="C11" s="36" t="n">
        <f>Animals_Products_2</f>
        <v>0</v>
      </c>
      <c r="D11" s="90" t="n">
        <f>Animals_Products_2_Prod</f>
        <v>0</v>
      </c>
      <c r="E11" s="90" t="n">
        <f>Animals_Products_2_Price</f>
        <v>0</v>
      </c>
      <c r="F11" s="77" t="n">
        <f t="shared" si="0"/>
        <v>0</v>
      </c>
    </row>
    <row r="12">
      <c r="A12" s="36" t="n">
        <f>Fish_1</f>
        <v>0</v>
      </c>
      <c r="B12" s="36" t="n">
        <f>Fish_1</f>
        <v>0</v>
      </c>
      <c r="C12" s="36" t="n">
        <f>Fish_1</f>
        <v>0</v>
      </c>
      <c r="D12" s="90" t="n">
        <f>Fish_1_Prod</f>
        <v>0</v>
      </c>
      <c r="E12" s="90" t="n">
        <f>Fish_1_Price</f>
        <v>0</v>
      </c>
      <c r="F12" s="77" t="n">
        <f t="shared" si="0"/>
        <v>0</v>
      </c>
    </row>
    <row r="13">
      <c r="A13" s="36" t="n">
        <f>Fish_2</f>
        <v>0</v>
      </c>
      <c r="B13" s="36" t="n">
        <f>Fish_2</f>
        <v>0</v>
      </c>
      <c r="C13" s="36" t="n">
        <f>Fish_2</f>
        <v>0</v>
      </c>
      <c r="D13" s="90" t="n">
        <f>Fish_2_Prod</f>
        <v>0</v>
      </c>
      <c r="E13" s="90" t="n">
        <f>Fish_2_Price</f>
        <v>0</v>
      </c>
      <c r="F13" s="77" t="n">
        <f t="shared" si="0"/>
        <v>0</v>
      </c>
    </row>
    <row r="14">
      <c r="A14" s="36" t="n">
        <f>Other_1</f>
        <v>0</v>
      </c>
      <c r="B14" s="36" t="n">
        <f>Other_1</f>
        <v>0</v>
      </c>
      <c r="C14" s="36" t="n">
        <f>Other_1</f>
        <v>0</v>
      </c>
      <c r="D14" s="90" t="n">
        <f>Other_1_Prod</f>
        <v>0</v>
      </c>
      <c r="E14" s="90" t="n">
        <f>Other_1_Price</f>
        <v>0</v>
      </c>
      <c r="F14" s="77" t="n">
        <f t="shared" si="0"/>
        <v>0</v>
      </c>
    </row>
    <row r="15">
      <c r="A15" s="36" t="n">
        <f>Other_2</f>
        <v>0</v>
      </c>
      <c r="B15" s="36" t="n">
        <f>Other_2</f>
        <v>0</v>
      </c>
      <c r="C15" s="36" t="n">
        <f>Other_2</f>
        <v>0</v>
      </c>
      <c r="D15" s="90" t="n">
        <f>Other_2_Prod</f>
        <v>0</v>
      </c>
      <c r="E15" s="90" t="n">
        <f>Other_2_Price</f>
        <v>0</v>
      </c>
      <c r="F15" s="77" t="n">
        <f t="shared" si="0"/>
        <v>0</v>
      </c>
    </row>
    <row r="16">
      <c r="F16" s="114" t="n">
        <f>SUM(F4:F15)</f>
        <v>0</v>
      </c>
    </row>
    <row r="17">
      <c r="F17" s="105"/>
    </row>
    <row r="19" ht="15.75" customHeight="1">
      <c r="A19" s="110" t="s">
        <v>4</v>
      </c>
      <c r="B19" s="110"/>
      <c r="C19" s="110"/>
      <c r="D19" s="110"/>
      <c r="E19" s="110"/>
      <c r="F19" s="110"/>
      <c r="G19" s="110"/>
      <c r="H19" s="110"/>
      <c r="I19" s="110"/>
      <c r="J19" s="110"/>
      <c r="K19" s="110"/>
      <c r="L19" s="110"/>
      <c r="M19" s="110"/>
      <c r="N19" s="110"/>
    </row>
    <row r="20">
      <c r="D20" s="96" t="s">
        <v>0</v>
      </c>
      <c r="E20" s="96"/>
      <c r="F20" s="96"/>
      <c r="G20" s="96"/>
      <c r="H20" s="96"/>
      <c r="I20" s="96"/>
      <c r="J20" s="96"/>
      <c r="K20" s="96"/>
      <c r="L20" s="96"/>
      <c r="M20" s="96"/>
      <c r="N20" s="96"/>
      <c r="S20" s="106"/>
    </row>
    <row r="21">
      <c r="A21" s="113" t="s">
        <v>7</v>
      </c>
      <c r="B21" s="22" t="s">
        <v>8</v>
      </c>
      <c r="C21" s="22"/>
      <c r="D21" s="22" t="n">
        <v>2015</v>
      </c>
      <c r="E21" s="22" t="n">
        <v>2016</v>
      </c>
      <c r="F21" s="22" t="n">
        <v>2017</v>
      </c>
      <c r="G21" s="22" t="n">
        <v>2018</v>
      </c>
      <c r="H21" s="22" t="n">
        <v>2019</v>
      </c>
      <c r="I21" s="22" t="s">
        <v>378</v>
      </c>
      <c r="J21" s="22" t="s">
        <v>379</v>
      </c>
      <c r="K21" s="22" t="s">
        <v>380</v>
      </c>
      <c r="L21" s="22" t="s">
        <v>381</v>
      </c>
      <c r="M21" s="22" t="s">
        <v>382</v>
      </c>
      <c r="N21" s="22" t="s">
        <v>383</v>
      </c>
      <c r="S21" s="106"/>
    </row>
    <row r="22">
      <c r="A22" s="36" t="n">
        <f>Cereal_1</f>
        <v>0</v>
      </c>
      <c r="B22" s="36" t="n">
        <f>Cereal_1</f>
        <v>0</v>
      </c>
      <c r="C22" s="36" t="n">
        <f>Cereal_1</f>
        <v>0</v>
      </c>
      <c r="D22" s="56" t="n">
        <f>Step2_FLP_SubNat_2015!$L31</f>
        <v>0</v>
      </c>
      <c r="E22" s="56" t="n">
        <f>Step2_FLP_SubNat_2016!$L31</f>
        <v>0</v>
      </c>
      <c r="F22" s="56" t="n">
        <f>Step2_FLP_SubNat_2017!$L31</f>
        <v>0</v>
      </c>
      <c r="G22" s="56" t="n">
        <f>Step2_FLP_SubNat_2018!$L31</f>
        <v>0</v>
      </c>
      <c r="H22" s="56" t="n">
        <f>Step2_FLP_SubNat_2019!$L31</f>
        <v>0</v>
      </c>
      <c r="I22" s="56" t="n">
        <v>0</v>
      </c>
      <c r="J22" s="56" t="n">
        <v>0</v>
      </c>
      <c r="K22" s="56" t="n">
        <v>0</v>
      </c>
      <c r="L22" s="56" t="n">
        <v>0</v>
      </c>
      <c r="M22" s="56" t="n">
        <v>0</v>
      </c>
      <c r="N22" s="56" t="n">
        <v>0</v>
      </c>
      <c r="S22" s="106"/>
    </row>
    <row r="23">
      <c r="A23" s="36" t="n">
        <f>Cereal_2</f>
        <v>0</v>
      </c>
      <c r="B23" s="36" t="n">
        <f>Cereal_2</f>
        <v>0</v>
      </c>
      <c r="C23" s="36" t="n">
        <f>Cereal_2</f>
        <v>0</v>
      </c>
      <c r="D23" s="56" t="n">
        <f>Step2_FLP_SubNat_2015!$L32</f>
        <v>0</v>
      </c>
      <c r="E23" s="56" t="n">
        <f>Step2_FLP_SubNat_2016!$L32</f>
        <v>0</v>
      </c>
      <c r="F23" s="56" t="n">
        <f>Step2_FLP_SubNat_2017!$L32</f>
        <v>0</v>
      </c>
      <c r="G23" s="56" t="n">
        <f>Step2_FLP_SubNat_2018!$L32</f>
        <v>0</v>
      </c>
      <c r="H23" s="56" t="n">
        <f>Step2_FLP_SubNat_2019!$L32</f>
        <v>0</v>
      </c>
      <c r="I23" s="56" t="n">
        <v>0</v>
      </c>
      <c r="J23" s="56" t="n">
        <v>0</v>
      </c>
      <c r="K23" s="56" t="n">
        <v>0</v>
      </c>
      <c r="L23" s="56" t="n">
        <v>0</v>
      </c>
      <c r="M23" s="56" t="n">
        <v>0</v>
      </c>
      <c r="N23" s="56" t="n">
        <v>0</v>
      </c>
      <c r="S23" s="106"/>
    </row>
    <row r="24">
      <c r="A24" s="36" t="n">
        <f>Fruits_Vegetables_1</f>
        <v>0</v>
      </c>
      <c r="B24" s="36" t="n">
        <f>Fruits_Vegetables_1</f>
        <v>0</v>
      </c>
      <c r="C24" s="36" t="n">
        <f>Fruits_Vegetables_1</f>
        <v>0</v>
      </c>
      <c r="D24" s="56" t="n">
        <f>Step2_FLP_SubNat_2015!$L33</f>
        <v>0</v>
      </c>
      <c r="E24" s="56" t="n">
        <f>Step2_FLP_SubNat_2016!$L33</f>
        <v>0</v>
      </c>
      <c r="F24" s="56" t="n">
        <f>Step2_FLP_SubNat_2017!$L33</f>
        <v>0</v>
      </c>
      <c r="G24" s="56" t="n">
        <f>Step2_FLP_SubNat_2018!$L33</f>
        <v>0</v>
      </c>
      <c r="H24" s="56" t="n">
        <f>Step2_FLP_SubNat_2019!$L33</f>
        <v>0</v>
      </c>
      <c r="I24" s="56" t="n">
        <v>0</v>
      </c>
      <c r="J24" s="56" t="n">
        <v>0</v>
      </c>
      <c r="K24" s="56" t="n">
        <v>0</v>
      </c>
      <c r="L24" s="56" t="n">
        <v>0</v>
      </c>
      <c r="M24" s="56" t="n">
        <v>0</v>
      </c>
      <c r="N24" s="56" t="n">
        <v>0</v>
      </c>
      <c r="S24" s="106"/>
    </row>
    <row r="25">
      <c r="A25" s="36" t="n">
        <f>Fruits_Vegetables_2</f>
        <v>0</v>
      </c>
      <c r="B25" s="36" t="n">
        <f>Fruits_Vegetables_2</f>
        <v>0</v>
      </c>
      <c r="C25" s="36" t="n">
        <f>Fruits_Vegetables_2</f>
        <v>0</v>
      </c>
      <c r="D25" s="56" t="n">
        <f>Step2_FLP_SubNat_2015!$L34</f>
        <v>0</v>
      </c>
      <c r="E25" s="56" t="n">
        <f>Step2_FLP_SubNat_2016!$L34</f>
        <v>0</v>
      </c>
      <c r="F25" s="56" t="n">
        <f>Step2_FLP_SubNat_2017!$L34</f>
        <v>0</v>
      </c>
      <c r="G25" s="56" t="n">
        <f>Step2_FLP_SubNat_2018!$L34</f>
        <v>0</v>
      </c>
      <c r="H25" s="56" t="n">
        <f>Step2_FLP_SubNat_2019!$L34</f>
        <v>0</v>
      </c>
      <c r="I25" s="56" t="n">
        <v>0</v>
      </c>
      <c r="J25" s="56" t="n">
        <v>0</v>
      </c>
      <c r="K25" s="56" t="n">
        <v>0</v>
      </c>
      <c r="L25" s="56" t="n">
        <v>0</v>
      </c>
      <c r="M25" s="56" t="n">
        <v>0</v>
      </c>
      <c r="N25" s="56" t="n">
        <v>0</v>
      </c>
      <c r="S25" s="106"/>
    </row>
    <row r="26">
      <c r="A26" s="36" t="n">
        <f>Roots_Tubers_Oil_1</f>
        <v>0</v>
      </c>
      <c r="B26" s="36" t="n">
        <f>Roots_Tubers_Oil_1</f>
        <v>0</v>
      </c>
      <c r="C26" s="36" t="n">
        <f>Roots_Tubers_Oil_1</f>
        <v>0</v>
      </c>
      <c r="D26" s="56" t="n">
        <f>Step2_FLP_SubNat_2015!$L35</f>
        <v>0</v>
      </c>
      <c r="E26" s="56" t="n">
        <f>Step2_FLP_SubNat_2016!$L35</f>
        <v>0</v>
      </c>
      <c r="F26" s="56" t="n">
        <f>Step2_FLP_SubNat_2017!$L35</f>
        <v>0</v>
      </c>
      <c r="G26" s="56" t="n">
        <f>Step2_FLP_SubNat_2018!$L35</f>
        <v>0</v>
      </c>
      <c r="H26" s="56" t="n">
        <f>Step2_FLP_SubNat_2019!$L35</f>
        <v>0</v>
      </c>
      <c r="I26" s="56" t="n">
        <v>0</v>
      </c>
      <c r="J26" s="56" t="n">
        <v>0</v>
      </c>
      <c r="K26" s="56" t="n">
        <v>0</v>
      </c>
      <c r="L26" s="56" t="n">
        <v>0</v>
      </c>
      <c r="M26" s="56" t="n">
        <v>0</v>
      </c>
      <c r="N26" s="56" t="n">
        <v>0</v>
      </c>
      <c r="S26" s="106"/>
    </row>
    <row r="27">
      <c r="A27" s="36" t="n">
        <f>Roots_Tubers_Oil_2</f>
        <v>0</v>
      </c>
      <c r="B27" s="36" t="n">
        <f>Roots_Tubers_Oil_2</f>
        <v>0</v>
      </c>
      <c r="C27" s="36" t="n">
        <f>Roots_Tubers_Oil_2</f>
        <v>0</v>
      </c>
      <c r="D27" s="56" t="n">
        <f>Step2_FLP_SubNat_2015!$L36</f>
        <v>0</v>
      </c>
      <c r="E27" s="56" t="n">
        <f>Step2_FLP_SubNat_2016!$L36</f>
        <v>0</v>
      </c>
      <c r="F27" s="56" t="n">
        <f>Step2_FLP_SubNat_2017!$L36</f>
        <v>0</v>
      </c>
      <c r="G27" s="56" t="n">
        <f>Step2_FLP_SubNat_2018!$L36</f>
        <v>0</v>
      </c>
      <c r="H27" s="56" t="n">
        <f>Step2_FLP_SubNat_2019!$L36</f>
        <v>0</v>
      </c>
      <c r="I27" s="56" t="n">
        <v>0</v>
      </c>
      <c r="J27" s="56" t="n">
        <v>0</v>
      </c>
      <c r="K27" s="56" t="n">
        <v>0</v>
      </c>
      <c r="L27" s="56" t="n">
        <v>0</v>
      </c>
      <c r="M27" s="56" t="n">
        <v>0</v>
      </c>
      <c r="N27" s="56" t="n">
        <v>0</v>
      </c>
      <c r="S27" s="106"/>
    </row>
    <row r="28">
      <c r="A28" s="36" t="n">
        <f>Animals_Products_1</f>
        <v>0</v>
      </c>
      <c r="B28" s="36" t="n">
        <f>Animals_Products_1</f>
        <v>0</v>
      </c>
      <c r="C28" s="36" t="n">
        <f>Animals_Products_1</f>
        <v>0</v>
      </c>
      <c r="D28" s="56" t="n">
        <f>Step2_FLP_SubNat_2015!$L37</f>
        <v>0</v>
      </c>
      <c r="E28" s="56" t="n">
        <f>Step2_FLP_SubNat_2016!$L37</f>
        <v>0</v>
      </c>
      <c r="F28" s="56" t="n">
        <f>Step2_FLP_SubNat_2017!$L37</f>
        <v>0</v>
      </c>
      <c r="G28" s="56" t="n">
        <f>Step2_FLP_SubNat_2018!$L37</f>
        <v>0</v>
      </c>
      <c r="H28" s="56" t="n">
        <f>Step2_FLP_SubNat_2019!$L37</f>
        <v>0</v>
      </c>
      <c r="I28" s="56" t="n">
        <v>0</v>
      </c>
      <c r="J28" s="56" t="n">
        <v>0</v>
      </c>
      <c r="K28" s="56" t="n">
        <v>0</v>
      </c>
      <c r="L28" s="56" t="n">
        <v>0</v>
      </c>
      <c r="M28" s="56" t="n">
        <v>0</v>
      </c>
      <c r="N28" s="56" t="n">
        <v>0</v>
      </c>
      <c r="S28" s="104"/>
    </row>
    <row r="29">
      <c r="A29" s="36" t="n">
        <f>Animals_Products_2</f>
        <v>0</v>
      </c>
      <c r="B29" s="36" t="n">
        <f>Animals_Products_2</f>
        <v>0</v>
      </c>
      <c r="C29" s="36" t="n">
        <f>Animals_Products_2</f>
        <v>0</v>
      </c>
      <c r="D29" s="56" t="n">
        <f>Step2_FLP_SubNat_2015!$L38</f>
        <v>0</v>
      </c>
      <c r="E29" s="56" t="n">
        <f>Step2_FLP_SubNat_2016!$L38</f>
        <v>0</v>
      </c>
      <c r="F29" s="56" t="n">
        <f>Step2_FLP_SubNat_2017!$L38</f>
        <v>0</v>
      </c>
      <c r="G29" s="56" t="n">
        <f>Step2_FLP_SubNat_2018!$L38</f>
        <v>0</v>
      </c>
      <c r="H29" s="56" t="n">
        <f>Step2_FLP_SubNat_2019!$L38</f>
        <v>0</v>
      </c>
      <c r="I29" s="56" t="n">
        <v>0</v>
      </c>
      <c r="J29" s="56" t="n">
        <v>0</v>
      </c>
      <c r="K29" s="56" t="n">
        <v>0</v>
      </c>
      <c r="L29" s="56" t="n">
        <v>0</v>
      </c>
      <c r="M29" s="56" t="n">
        <v>0</v>
      </c>
      <c r="N29" s="56" t="n">
        <v>0</v>
      </c>
      <c r="S29" s="106"/>
    </row>
    <row r="30">
      <c r="A30" s="36" t="n">
        <f>Fish_1</f>
        <v>0</v>
      </c>
      <c r="B30" s="36" t="n">
        <f>Fish_1</f>
        <v>0</v>
      </c>
      <c r="C30" s="36" t="n">
        <f>Fish_1</f>
        <v>0</v>
      </c>
      <c r="D30" s="56" t="n">
        <f>Step2_FLP_SubNat_2015!$L39</f>
        <v>0</v>
      </c>
      <c r="E30" s="56" t="n">
        <f>Step2_FLP_SubNat_2016!$L39</f>
        <v>0</v>
      </c>
      <c r="F30" s="56" t="n">
        <f>Step2_FLP_SubNat_2017!$L39</f>
        <v>0</v>
      </c>
      <c r="G30" s="56" t="n">
        <f>Step2_FLP_SubNat_2018!$L39</f>
        <v>0</v>
      </c>
      <c r="H30" s="56" t="n">
        <f>Step2_FLP_SubNat_2019!$L39</f>
        <v>0</v>
      </c>
      <c r="I30" s="56" t="n">
        <v>0</v>
      </c>
      <c r="J30" s="56" t="n">
        <v>0</v>
      </c>
      <c r="K30" s="56" t="n">
        <v>0</v>
      </c>
      <c r="L30" s="56" t="n">
        <v>0</v>
      </c>
      <c r="M30" s="56" t="n">
        <v>0</v>
      </c>
      <c r="N30" s="56" t="n">
        <v>0</v>
      </c>
      <c r="S30" s="106"/>
    </row>
    <row r="31">
      <c r="A31" s="36" t="n">
        <f>Fish_2</f>
        <v>0</v>
      </c>
      <c r="B31" s="36" t="n">
        <f>Fish_2</f>
        <v>0</v>
      </c>
      <c r="C31" s="36" t="n">
        <f>Fish_2</f>
        <v>0</v>
      </c>
      <c r="D31" s="56" t="n">
        <f>Step2_FLP_SubNat_2015!$L40</f>
        <v>0</v>
      </c>
      <c r="E31" s="56" t="n">
        <f>Step2_FLP_SubNat_2016!$L40</f>
        <v>0</v>
      </c>
      <c r="F31" s="56" t="n">
        <f>Step2_FLP_SubNat_2017!$L40</f>
        <v>0</v>
      </c>
      <c r="G31" s="56" t="n">
        <f>Step2_FLP_SubNat_2018!$L40</f>
        <v>0</v>
      </c>
      <c r="H31" s="56" t="n">
        <f>Step2_FLP_SubNat_2019!$L40</f>
        <v>0</v>
      </c>
      <c r="I31" s="56" t="n">
        <v>0</v>
      </c>
      <c r="J31" s="56" t="n">
        <v>0</v>
      </c>
      <c r="K31" s="56" t="n">
        <v>0</v>
      </c>
      <c r="L31" s="56" t="n">
        <v>0</v>
      </c>
      <c r="M31" s="56" t="n">
        <v>0</v>
      </c>
      <c r="N31" s="56" t="n">
        <v>0</v>
      </c>
      <c r="S31" s="106"/>
    </row>
    <row r="32">
      <c r="A32" s="36" t="n">
        <f>Other_1</f>
        <v>0</v>
      </c>
      <c r="B32" s="36" t="n">
        <f>Other_1</f>
        <v>0</v>
      </c>
      <c r="C32" s="36" t="n">
        <f>Other_1</f>
        <v>0</v>
      </c>
      <c r="D32" s="56" t="n">
        <f>Step2_FLP_SubNat_2015!$L41</f>
        <v>0</v>
      </c>
      <c r="E32" s="56" t="n">
        <f>Step2_FLP_SubNat_2016!$L41</f>
        <v>0</v>
      </c>
      <c r="F32" s="56" t="n">
        <f>Step2_FLP_SubNat_2017!$L41</f>
        <v>0</v>
      </c>
      <c r="G32" s="56" t="n">
        <f>Step2_FLP_SubNat_2018!$L41</f>
        <v>0</v>
      </c>
      <c r="H32" s="56" t="n">
        <f>Step2_FLP_SubNat_2019!$L41</f>
        <v>0</v>
      </c>
      <c r="I32" s="56" t="n">
        <v>0</v>
      </c>
      <c r="J32" s="56" t="n">
        <v>0</v>
      </c>
      <c r="K32" s="56" t="n">
        <v>0</v>
      </c>
      <c r="L32" s="56" t="n">
        <v>0</v>
      </c>
      <c r="M32" s="56" t="n">
        <v>0</v>
      </c>
      <c r="N32" s="56" t="n">
        <v>0</v>
      </c>
      <c r="S32" s="106"/>
    </row>
    <row r="33">
      <c r="A33" s="36" t="n">
        <f>Other_2</f>
        <v>0</v>
      </c>
      <c r="B33" s="36" t="n">
        <f>Other_2</f>
        <v>0</v>
      </c>
      <c r="C33" s="36" t="n">
        <f>Other_2</f>
        <v>0</v>
      </c>
      <c r="D33" s="56" t="n">
        <f>Step2_FLP_SubNat_2015!$L42</f>
        <v>0</v>
      </c>
      <c r="E33" s="56" t="n">
        <f>Step2_FLP_SubNat_2016!$L42</f>
        <v>0</v>
      </c>
      <c r="F33" s="56" t="n">
        <f>Step2_FLP_SubNat_2017!$L42</f>
        <v>0</v>
      </c>
      <c r="G33" s="56" t="n">
        <f>Step2_FLP_SubNat_2018!$L42</f>
        <v>0</v>
      </c>
      <c r="H33" s="56" t="n">
        <f>Step2_FLP_SubNat_2019!$L42</f>
        <v>0</v>
      </c>
      <c r="I33" s="56" t="n">
        <v>0</v>
      </c>
      <c r="J33" s="56" t="n">
        <v>0</v>
      </c>
      <c r="K33" s="56" t="n">
        <v>0</v>
      </c>
      <c r="L33" s="56" t="n">
        <v>0</v>
      </c>
      <c r="M33" s="56" t="n">
        <v>0</v>
      </c>
      <c r="N33" s="56" t="n">
        <v>0</v>
      </c>
      <c r="S33" s="106"/>
    </row>
    <row r="34">
      <c r="S34" s="106"/>
    </row>
    <row r="35">
      <c r="A35" s="112" t="s">
        <v>5</v>
      </c>
      <c r="B35" s="112"/>
      <c r="C35" s="112"/>
      <c r="D35" s="112"/>
      <c r="E35" s="112"/>
      <c r="F35" s="112"/>
      <c r="G35" s="112"/>
      <c r="H35" s="112"/>
      <c r="I35" s="112"/>
      <c r="J35" s="112"/>
      <c r="K35" s="112"/>
      <c r="L35" s="112"/>
      <c r="M35" s="112"/>
      <c r="N35" s="112"/>
      <c r="S35" s="106"/>
    </row>
    <row r="36">
      <c r="D36" s="97" t="s">
        <v>0</v>
      </c>
      <c r="E36" s="97"/>
      <c r="F36" s="97"/>
      <c r="G36" s="97"/>
      <c r="H36" s="97"/>
      <c r="I36" s="97"/>
      <c r="J36" s="97"/>
      <c r="K36" s="97"/>
      <c r="L36" s="97"/>
      <c r="M36" s="97"/>
      <c r="N36" s="97"/>
      <c r="S36" s="106"/>
    </row>
    <row r="37" ht="15.75" customHeight="1">
      <c r="D37" s="22" t="n">
        <v>2015</v>
      </c>
      <c r="E37" s="22" t="n">
        <v>2016</v>
      </c>
      <c r="F37" s="22" t="n">
        <v>2017</v>
      </c>
      <c r="G37" s="22" t="n">
        <v>2018</v>
      </c>
      <c r="H37" s="22" t="n">
        <v>2019</v>
      </c>
      <c r="I37" s="22" t="n">
        <v>2020</v>
      </c>
      <c r="J37" s="22" t="n">
        <v>2021</v>
      </c>
      <c r="K37" s="22" t="n">
        <v>2022</v>
      </c>
      <c r="L37" s="22" t="n">
        <v>2023</v>
      </c>
      <c r="M37" s="22" t="n">
        <v>2024</v>
      </c>
      <c r="N37" s="22" t="n">
        <v>2025</v>
      </c>
      <c r="S37" s="106"/>
    </row>
    <row r="38">
      <c r="A38" s="36" t="n">
        <f>Cereal_1</f>
        <v>0</v>
      </c>
      <c r="B38" s="36" t="n">
        <f>Cereal_1</f>
        <v>0</v>
      </c>
      <c r="C38" s="36" t="n">
        <f>Cereal_1</f>
        <v>0</v>
      </c>
      <c r="D38" s="92" t="n">
        <f>D22*$F$4</f>
        <v>0</v>
      </c>
      <c r="E38" s="93" t="n">
        <f t="shared" ref="E38:N38" si="1">E22*$F$4</f>
        <v>0</v>
      </c>
      <c r="F38" s="93" t="n">
        <f t="shared" si="1"/>
        <v>0</v>
      </c>
      <c r="G38" s="93" t="n">
        <f t="shared" si="1"/>
        <v>0</v>
      </c>
      <c r="H38" s="93" t="n">
        <f t="shared" si="1"/>
        <v>0</v>
      </c>
      <c r="I38" s="93" t="n">
        <f t="shared" si="1"/>
        <v>0</v>
      </c>
      <c r="J38" s="93" t="n">
        <f t="shared" si="1"/>
        <v>0</v>
      </c>
      <c r="K38" s="93" t="n">
        <f t="shared" si="1"/>
        <v>0</v>
      </c>
      <c r="L38" s="93" t="n">
        <f t="shared" si="1"/>
        <v>0</v>
      </c>
      <c r="M38" s="93" t="n">
        <f t="shared" si="1"/>
        <v>0</v>
      </c>
      <c r="N38" s="93" t="n">
        <f t="shared" si="1"/>
        <v>0</v>
      </c>
      <c r="S38" t="s">
        <v>49</v>
      </c>
    </row>
    <row r="39">
      <c r="A39" s="36" t="n">
        <f>Cereal_2</f>
        <v>0</v>
      </c>
      <c r="B39" s="36" t="n">
        <f>Cereal_2</f>
        <v>0</v>
      </c>
      <c r="C39" s="36" t="n">
        <f>Cereal_2</f>
        <v>0</v>
      </c>
      <c r="D39" s="98" t="n">
        <f>D23*$F$5</f>
        <v>0</v>
      </c>
      <c r="E39" s="99" t="n">
        <f t="shared" ref="E39:N39" si="2">E23*$F$5</f>
        <v>0</v>
      </c>
      <c r="F39" s="99" t="n">
        <f t="shared" si="2"/>
        <v>0</v>
      </c>
      <c r="G39" s="99" t="n">
        <f t="shared" si="2"/>
        <v>0</v>
      </c>
      <c r="H39" s="99" t="n">
        <f t="shared" si="2"/>
        <v>0</v>
      </c>
      <c r="I39" s="99" t="n">
        <f t="shared" si="2"/>
        <v>0</v>
      </c>
      <c r="J39" s="99" t="n">
        <f t="shared" si="2"/>
        <v>0</v>
      </c>
      <c r="K39" s="99" t="n">
        <f t="shared" si="2"/>
        <v>0</v>
      </c>
      <c r="L39" s="99" t="n">
        <f t="shared" si="2"/>
        <v>0</v>
      </c>
      <c r="M39" s="99" t="n">
        <f t="shared" si="2"/>
        <v>0</v>
      </c>
      <c r="N39" s="99" t="n">
        <f t="shared" si="2"/>
        <v>0</v>
      </c>
    </row>
    <row r="40">
      <c r="A40" s="36" t="n">
        <f>Fruits_Vegetables_1</f>
        <v>0</v>
      </c>
      <c r="B40" s="36" t="n">
        <f>Fruits_Vegetables_1</f>
        <v>0</v>
      </c>
      <c r="C40" s="36" t="n">
        <f>Fruits_Vegetables_1</f>
        <v>0</v>
      </c>
      <c r="D40" s="98" t="n">
        <f>D24*$F$6</f>
        <v>0</v>
      </c>
      <c r="E40" s="99" t="n">
        <f t="shared" ref="E40:N40" si="3">E24*$F$6</f>
        <v>0</v>
      </c>
      <c r="F40" s="99" t="n">
        <f t="shared" si="3"/>
        <v>0</v>
      </c>
      <c r="G40" s="99" t="n">
        <f t="shared" si="3"/>
        <v>0</v>
      </c>
      <c r="H40" s="99" t="n">
        <f t="shared" si="3"/>
        <v>0</v>
      </c>
      <c r="I40" s="99" t="n">
        <f t="shared" si="3"/>
        <v>0</v>
      </c>
      <c r="J40" s="99" t="n">
        <f t="shared" si="3"/>
        <v>0</v>
      </c>
      <c r="K40" s="99" t="n">
        <f t="shared" si="3"/>
        <v>0</v>
      </c>
      <c r="L40" s="99" t="n">
        <f t="shared" si="3"/>
        <v>0</v>
      </c>
      <c r="M40" s="99" t="n">
        <f t="shared" si="3"/>
        <v>0</v>
      </c>
      <c r="N40" s="99" t="n">
        <f t="shared" si="3"/>
        <v>0</v>
      </c>
    </row>
    <row r="41">
      <c r="A41" s="36" t="n">
        <f>Fruits_Vegetables_2</f>
        <v>0</v>
      </c>
      <c r="B41" s="36" t="n">
        <f>Fruits_Vegetables_2</f>
        <v>0</v>
      </c>
      <c r="C41" s="36" t="n">
        <f>Fruits_Vegetables_2</f>
        <v>0</v>
      </c>
      <c r="D41" s="98" t="n">
        <f t="shared" ref="D41:N41" si="4">D25*$F$7</f>
        <v>0</v>
      </c>
      <c r="E41" s="99" t="n">
        <f t="shared" si="4"/>
        <v>0</v>
      </c>
      <c r="F41" s="99" t="n">
        <f t="shared" si="4"/>
        <v>0</v>
      </c>
      <c r="G41" s="99" t="n">
        <f t="shared" si="4"/>
        <v>0</v>
      </c>
      <c r="H41" s="99" t="n">
        <f t="shared" si="4"/>
        <v>0</v>
      </c>
      <c r="I41" s="99" t="n">
        <f t="shared" si="4"/>
        <v>0</v>
      </c>
      <c r="J41" s="99" t="n">
        <f t="shared" si="4"/>
        <v>0</v>
      </c>
      <c r="K41" s="99" t="n">
        <f t="shared" si="4"/>
        <v>0</v>
      </c>
      <c r="L41" s="99" t="n">
        <f t="shared" si="4"/>
        <v>0</v>
      </c>
      <c r="M41" s="99" t="n">
        <f t="shared" si="4"/>
        <v>0</v>
      </c>
      <c r="N41" s="99" t="n">
        <f t="shared" si="4"/>
        <v>0</v>
      </c>
    </row>
    <row r="42">
      <c r="A42" s="36" t="n">
        <f>Roots_Tubers_Oil_1</f>
        <v>0</v>
      </c>
      <c r="B42" s="36" t="n">
        <f>Roots_Tubers_Oil_1</f>
        <v>0</v>
      </c>
      <c r="C42" s="36" t="n">
        <f>Roots_Tubers_Oil_1</f>
        <v>0</v>
      </c>
      <c r="D42" s="98" t="n">
        <f>D26*$F$8</f>
        <v>0</v>
      </c>
      <c r="E42" s="99" t="n">
        <f t="shared" ref="E42:N42" si="5">E26*$F$8</f>
        <v>0</v>
      </c>
      <c r="F42" s="99" t="n">
        <f t="shared" si="5"/>
        <v>0</v>
      </c>
      <c r="G42" s="99" t="n">
        <f t="shared" si="5"/>
        <v>0</v>
      </c>
      <c r="H42" s="99" t="n">
        <f t="shared" si="5"/>
        <v>0</v>
      </c>
      <c r="I42" s="99" t="n">
        <f t="shared" si="5"/>
        <v>0</v>
      </c>
      <c r="J42" s="99" t="n">
        <f t="shared" si="5"/>
        <v>0</v>
      </c>
      <c r="K42" s="99" t="n">
        <f t="shared" si="5"/>
        <v>0</v>
      </c>
      <c r="L42" s="99" t="n">
        <f t="shared" si="5"/>
        <v>0</v>
      </c>
      <c r="M42" s="99" t="n">
        <f t="shared" si="5"/>
        <v>0</v>
      </c>
      <c r="N42" s="99" t="n">
        <f t="shared" si="5"/>
        <v>0</v>
      </c>
    </row>
    <row r="43">
      <c r="A43" s="36" t="n">
        <f>Roots_Tubers_Oil_2</f>
        <v>0</v>
      </c>
      <c r="B43" s="36" t="n">
        <f>Roots_Tubers_Oil_2</f>
        <v>0</v>
      </c>
      <c r="C43" s="36" t="n">
        <f>Roots_Tubers_Oil_2</f>
        <v>0</v>
      </c>
      <c r="D43" s="98" t="n">
        <f>D27*$F$9</f>
        <v>0</v>
      </c>
      <c r="E43" s="99" t="n">
        <f t="shared" ref="E43:N43" si="6">E27*$F$9</f>
        <v>0</v>
      </c>
      <c r="F43" s="99" t="n">
        <f t="shared" si="6"/>
        <v>0</v>
      </c>
      <c r="G43" s="99" t="n">
        <f t="shared" si="6"/>
        <v>0</v>
      </c>
      <c r="H43" s="99" t="n">
        <f t="shared" si="6"/>
        <v>0</v>
      </c>
      <c r="I43" s="99" t="n">
        <f t="shared" si="6"/>
        <v>0</v>
      </c>
      <c r="J43" s="99" t="n">
        <f t="shared" si="6"/>
        <v>0</v>
      </c>
      <c r="K43" s="99" t="n">
        <f t="shared" si="6"/>
        <v>0</v>
      </c>
      <c r="L43" s="99" t="n">
        <f t="shared" si="6"/>
        <v>0</v>
      </c>
      <c r="M43" s="99" t="n">
        <f t="shared" si="6"/>
        <v>0</v>
      </c>
      <c r="N43" s="99" t="n">
        <f t="shared" si="6"/>
        <v>0</v>
      </c>
      <c r="O43" s="107"/>
    </row>
    <row r="44">
      <c r="A44" s="36" t="n">
        <f>Animals_Products_1</f>
        <v>0</v>
      </c>
      <c r="B44" s="36" t="n">
        <f>Animals_Products_1</f>
        <v>0</v>
      </c>
      <c r="C44" s="36" t="n">
        <f>Animals_Products_1</f>
        <v>0</v>
      </c>
      <c r="D44" s="98" t="n">
        <f>D28*$F$10</f>
        <v>0</v>
      </c>
      <c r="E44" s="99" t="n">
        <f t="shared" ref="E44:N44" si="7">E28*$F$10</f>
        <v>0</v>
      </c>
      <c r="F44" s="99" t="n">
        <f t="shared" si="7"/>
        <v>0</v>
      </c>
      <c r="G44" s="99" t="n">
        <f t="shared" si="7"/>
        <v>0</v>
      </c>
      <c r="H44" s="99" t="n">
        <f t="shared" si="7"/>
        <v>0</v>
      </c>
      <c r="I44" s="99" t="n">
        <f t="shared" si="7"/>
        <v>0</v>
      </c>
      <c r="J44" s="99" t="n">
        <f t="shared" si="7"/>
        <v>0</v>
      </c>
      <c r="K44" s="99" t="n">
        <f t="shared" si="7"/>
        <v>0</v>
      </c>
      <c r="L44" s="99" t="n">
        <f t="shared" si="7"/>
        <v>0</v>
      </c>
      <c r="M44" s="99" t="n">
        <f t="shared" si="7"/>
        <v>0</v>
      </c>
      <c r="N44" s="99" t="n">
        <f t="shared" si="7"/>
        <v>0</v>
      </c>
    </row>
    <row r="45" ht="15.75" customHeight="1">
      <c r="A45" s="36" t="n">
        <f>Animals_Products_2</f>
        <v>0</v>
      </c>
      <c r="B45" s="36" t="n">
        <f>Animals_Products_2</f>
        <v>0</v>
      </c>
      <c r="C45" s="36" t="n">
        <f>Animals_Products_2</f>
        <v>0</v>
      </c>
      <c r="D45" s="100" t="n">
        <f>D29*$F$11</f>
        <v>0</v>
      </c>
      <c r="E45" s="101" t="n">
        <f t="shared" ref="E45:N45" si="8">E29*$F$11</f>
        <v>0</v>
      </c>
      <c r="F45" s="101" t="n">
        <f t="shared" si="8"/>
        <v>0</v>
      </c>
      <c r="G45" s="101" t="n">
        <f t="shared" si="8"/>
        <v>0</v>
      </c>
      <c r="H45" s="101" t="n">
        <f t="shared" si="8"/>
        <v>0</v>
      </c>
      <c r="I45" s="101" t="n">
        <f t="shared" si="8"/>
        <v>0</v>
      </c>
      <c r="J45" s="101" t="n">
        <f t="shared" si="8"/>
        <v>0</v>
      </c>
      <c r="K45" s="101" t="n">
        <f t="shared" si="8"/>
        <v>0</v>
      </c>
      <c r="L45" s="101" t="n">
        <f t="shared" si="8"/>
        <v>0</v>
      </c>
      <c r="M45" s="101" t="n">
        <f t="shared" si="8"/>
        <v>0</v>
      </c>
      <c r="N45" s="101" t="n">
        <f t="shared" si="8"/>
        <v>0</v>
      </c>
    </row>
    <row r="46" ht="15.75" customHeight="1">
      <c r="A46" s="36" t="n">
        <f>Fish_1</f>
        <v>0</v>
      </c>
      <c r="B46" s="36" t="n">
        <f>Fish_1</f>
        <v>0</v>
      </c>
      <c r="C46" s="36" t="n">
        <f>Fish_1</f>
        <v>0</v>
      </c>
      <c r="D46" s="100" t="n">
        <f>D30*$F$12</f>
        <v>0</v>
      </c>
      <c r="E46" s="101" t="n">
        <f>E30*$F$12</f>
        <v>0</v>
      </c>
      <c r="F46" s="101" t="n">
        <f>F30*$F$12</f>
        <v>0</v>
      </c>
      <c r="G46" s="101" t="n">
        <f>G30*$F$12</f>
        <v>0</v>
      </c>
      <c r="H46" s="101" t="n">
        <f>H30*$F$12</f>
        <v>0</v>
      </c>
      <c r="I46" s="101" t="n">
        <f t="shared" ref="I46:N46" si="9">I30*$F$12</f>
        <v>0</v>
      </c>
      <c r="J46" s="101" t="n">
        <f t="shared" si="9"/>
        <v>0</v>
      </c>
      <c r="K46" s="101" t="n">
        <f t="shared" si="9"/>
        <v>0</v>
      </c>
      <c r="L46" s="101" t="n">
        <f t="shared" si="9"/>
        <v>0</v>
      </c>
      <c r="M46" s="101" t="n">
        <f t="shared" si="9"/>
        <v>0</v>
      </c>
      <c r="N46" s="101" t="n">
        <f t="shared" si="9"/>
        <v>0</v>
      </c>
    </row>
    <row r="47" ht="15.75" customHeight="1">
      <c r="A47" s="36" t="n">
        <f>Fish_2</f>
        <v>0</v>
      </c>
      <c r="B47" s="36" t="n">
        <f>Fish_2</f>
        <v>0</v>
      </c>
      <c r="C47" s="36" t="n">
        <f>Fish_2</f>
        <v>0</v>
      </c>
      <c r="D47" s="100" t="n">
        <f>D31*$F$13</f>
        <v>0</v>
      </c>
      <c r="E47" s="101" t="n">
        <f>E31*$F$13</f>
        <v>0</v>
      </c>
      <c r="F47" s="101" t="n">
        <f t="shared" ref="F47:N47" si="10">F31*$F$13</f>
        <v>0</v>
      </c>
      <c r="G47" s="101" t="n">
        <f t="shared" si="10"/>
        <v>0</v>
      </c>
      <c r="H47" s="101" t="n">
        <f t="shared" si="10"/>
        <v>0</v>
      </c>
      <c r="I47" s="101" t="n">
        <f t="shared" si="10"/>
        <v>0</v>
      </c>
      <c r="J47" s="101" t="n">
        <f t="shared" si="10"/>
        <v>0</v>
      </c>
      <c r="K47" s="101" t="n">
        <f t="shared" si="10"/>
        <v>0</v>
      </c>
      <c r="L47" s="101" t="n">
        <f t="shared" si="10"/>
        <v>0</v>
      </c>
      <c r="M47" s="101" t="n">
        <f t="shared" si="10"/>
        <v>0</v>
      </c>
      <c r="N47" s="101" t="n">
        <f t="shared" si="10"/>
        <v>0</v>
      </c>
    </row>
    <row r="48">
      <c r="A48" s="36" t="n">
        <f>Other_1</f>
        <v>0</v>
      </c>
      <c r="B48" s="36" t="n">
        <f>Other_1</f>
        <v>0</v>
      </c>
      <c r="C48" s="36" t="n">
        <f>Other_1</f>
        <v>0</v>
      </c>
      <c r="D48" s="98" t="n">
        <f t="shared" ref="D48:N48" si="11">D32*$F$14</f>
        <v>0</v>
      </c>
      <c r="E48" s="99" t="n">
        <f t="shared" si="11"/>
        <v>0</v>
      </c>
      <c r="F48" s="99" t="n">
        <f t="shared" si="11"/>
        <v>0</v>
      </c>
      <c r="G48" s="99" t="n">
        <f t="shared" si="11"/>
        <v>0</v>
      </c>
      <c r="H48" s="99" t="n">
        <f t="shared" si="11"/>
        <v>0</v>
      </c>
      <c r="I48" s="99" t="n">
        <f t="shared" si="11"/>
        <v>0</v>
      </c>
      <c r="J48" s="99" t="n">
        <f t="shared" si="11"/>
        <v>0</v>
      </c>
      <c r="K48" s="99" t="n">
        <f t="shared" si="11"/>
        <v>0</v>
      </c>
      <c r="L48" s="99" t="n">
        <f t="shared" si="11"/>
        <v>0</v>
      </c>
      <c r="M48" s="99" t="n">
        <f t="shared" si="11"/>
        <v>0</v>
      </c>
      <c r="N48" s="99" t="n">
        <f t="shared" si="11"/>
        <v>0</v>
      </c>
    </row>
    <row r="49">
      <c r="A49" s="36" t="n">
        <f>Other_2</f>
        <v>0</v>
      </c>
      <c r="B49" s="36" t="n">
        <f>Other_2</f>
        <v>0</v>
      </c>
      <c r="C49" s="36" t="n">
        <f>Other_2</f>
        <v>0</v>
      </c>
      <c r="D49" s="98" t="n">
        <f t="shared" ref="D49:N49" si="12">D33*$F$15</f>
        <v>0</v>
      </c>
      <c r="E49" s="99" t="n">
        <f t="shared" si="12"/>
        <v>0</v>
      </c>
      <c r="F49" s="99" t="n">
        <f t="shared" si="12"/>
        <v>0</v>
      </c>
      <c r="G49" s="99" t="n">
        <f t="shared" si="12"/>
        <v>0</v>
      </c>
      <c r="H49" s="99" t="n">
        <f t="shared" si="12"/>
        <v>0</v>
      </c>
      <c r="I49" s="99" t="n">
        <f t="shared" si="12"/>
        <v>0</v>
      </c>
      <c r="J49" s="99" t="n">
        <f t="shared" si="12"/>
        <v>0</v>
      </c>
      <c r="K49" s="99" t="n">
        <f t="shared" si="12"/>
        <v>0</v>
      </c>
      <c r="L49" s="99" t="n">
        <f t="shared" si="12"/>
        <v>0</v>
      </c>
      <c r="M49" s="99" t="n">
        <f t="shared" si="12"/>
        <v>0</v>
      </c>
      <c r="N49" s="99" t="n">
        <f t="shared" si="12"/>
        <v>0</v>
      </c>
    </row>
    <row r="50">
      <c r="A50" s="36"/>
      <c r="B50" s="36"/>
      <c r="C50" s="36" t="s">
        <v>6</v>
      </c>
      <c r="D50" s="102" t="n">
        <f t="shared" ref="D50:N50" si="13">SUM(D38:D49)</f>
        <v>0</v>
      </c>
      <c r="E50" s="102" t="n">
        <f t="shared" si="13"/>
        <v>0</v>
      </c>
      <c r="F50" s="102" t="n">
        <f t="shared" si="13"/>
        <v>0</v>
      </c>
      <c r="G50" s="102" t="n">
        <f t="shared" si="13"/>
        <v>0</v>
      </c>
      <c r="H50" s="102" t="n">
        <f t="shared" si="13"/>
        <v>0</v>
      </c>
      <c r="I50" s="102" t="n">
        <f t="shared" si="13"/>
        <v>0</v>
      </c>
      <c r="J50" s="102" t="n">
        <f t="shared" si="13"/>
        <v>0</v>
      </c>
      <c r="K50" s="102" t="n">
        <f t="shared" si="13"/>
        <v>0</v>
      </c>
      <c r="L50" s="102" t="n">
        <f t="shared" si="13"/>
        <v>0</v>
      </c>
      <c r="M50" s="102" t="n">
        <f t="shared" si="13"/>
        <v>0</v>
      </c>
      <c r="N50" s="102" t="n">
        <f t="shared" si="13"/>
        <v>0</v>
      </c>
    </row>
    <row r="55">
      <c r="S55" s="95" t="s">
        <v>1</v>
      </c>
      <c r="T55" s="95" t="e">
        <f>D50/F16</f>
        <v>#DIV/0!</v>
      </c>
      <c r="U55" s="108" t="e">
        <f t="shared" ref="U55:AD55" si="14">E50/denominator</f>
        <v>#DIV/0!</v>
      </c>
      <c r="V55" s="108" t="e">
        <f t="shared" si="14"/>
        <v>#DIV/0!</v>
      </c>
      <c r="W55" s="108" t="e">
        <f t="shared" si="14"/>
        <v>#DIV/0!</v>
      </c>
      <c r="X55" s="108" t="e">
        <f t="shared" si="14"/>
        <v>#DIV/0!</v>
      </c>
      <c r="Y55" s="108" t="e">
        <f t="shared" si="14"/>
        <v>#DIV/0!</v>
      </c>
      <c r="Z55" s="108" t="e">
        <f t="shared" si="14"/>
        <v>#DIV/0!</v>
      </c>
      <c r="AA55" s="108" t="e">
        <f t="shared" si="14"/>
        <v>#DIV/0!</v>
      </c>
      <c r="AB55" s="108" t="e">
        <f t="shared" si="14"/>
        <v>#DIV/0!</v>
      </c>
      <c r="AC55" s="108" t="e">
        <f t="shared" si="14"/>
        <v>#DIV/0!</v>
      </c>
      <c r="AD55" s="108" t="e">
        <f t="shared" si="14"/>
        <v>#DIV/0!</v>
      </c>
      <c r="AE55" s="108" t="e">
        <f>#REF!/denominator</f>
        <v>#REF!</v>
      </c>
    </row>
    <row r="56">
      <c r="P56" t="s">
        <v>50</v>
      </c>
      <c r="S56" s="111" t="s">
        <v>2</v>
      </c>
      <c r="T56" s="109" t="e">
        <f>T55/T55*100</f>
        <v>#DIV/0!</v>
      </c>
      <c r="U56" s="109" t="e">
        <f t="shared" ref="U56:AE56" si="15">U55/$T$55*100</f>
        <v>#DIV/0!</v>
      </c>
      <c r="V56" s="109" t="e">
        <f t="shared" si="15"/>
        <v>#DIV/0!</v>
      </c>
      <c r="W56" s="109" t="e">
        <f t="shared" si="15"/>
        <v>#DIV/0!</v>
      </c>
      <c r="X56" s="109" t="e">
        <f t="shared" si="15"/>
        <v>#DIV/0!</v>
      </c>
      <c r="Y56" s="109" t="e">
        <f t="shared" si="15"/>
        <v>#DIV/0!</v>
      </c>
      <c r="Z56" s="109" t="e">
        <f t="shared" si="15"/>
        <v>#DIV/0!</v>
      </c>
      <c r="AA56" s="109" t="e">
        <f t="shared" si="15"/>
        <v>#DIV/0!</v>
      </c>
      <c r="AB56" s="109" t="e">
        <f t="shared" si="15"/>
        <v>#DIV/0!</v>
      </c>
      <c r="AC56" s="109" t="e">
        <f t="shared" si="15"/>
        <v>#DIV/0!</v>
      </c>
      <c r="AD56" s="109" t="e">
        <f t="shared" si="15"/>
        <v>#DIV/0!</v>
      </c>
      <c r="AE56" s="109" t="e">
        <f t="shared" si="15"/>
        <v>#REF!</v>
      </c>
    </row>
    <row r="59">
      <c r="S59" s="106"/>
    </row>
    <row r="60">
      <c r="S60" s="106"/>
    </row>
    <row r="61">
      <c r="S61" s="106"/>
    </row>
    <row r="62">
      <c r="S62" s="106"/>
    </row>
    <row r="63">
      <c r="S63" s="106"/>
    </row>
    <row r="64">
      <c r="S64" s="106"/>
    </row>
    <row r="65">
      <c r="S65" s="104"/>
    </row>
    <row r="66">
      <c r="S66" s="106"/>
    </row>
    <row r="67">
      <c r="S67" s="106"/>
    </row>
    <row r="68">
      <c r="S68" s="106"/>
    </row>
    <row r="69">
      <c r="S69" s="106"/>
    </row>
    <row r="70">
      <c r="S70" s="106"/>
    </row>
    <row r="71">
      <c r="S71" s="106"/>
    </row>
    <row r="72">
      <c r="S72" s="106"/>
    </row>
    <row r="73">
      <c r="S73" s="106"/>
    </row>
    <row r="74">
      <c r="S74" s="106"/>
    </row>
    <row r="75">
      <c r="S75" s="106"/>
    </row>
  </sheetData>
  <mergeCells count="2">
    <mergeCell ref="D20:N20"/>
    <mergeCell ref="D36:N36"/>
  </mergeCells>
  <pageMargins left="0.7" right="0.7" top="0.75" bottom="0.75" header="0.3" footer="0.3"/>
  <pageSetup paperSize="9" scale="37" fitToWidth="2" fitToHeight="2" orientation="landscape" r:id="rId2"/>
  <drawing r:id="rId1"/>
  <tableParts count="1">
    <tablePart r:id="rId19"/>
  </tableParts>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C9" sqref="C9"/>
    </sheetView>
  </sheetViews>
  <sheetFormatPr defaultRowHeight="15.0"/>
  <cols>
    <col min="1" max="1" width="15.42578125" hidden="0" customWidth="1"/>
    <col min="2" max="2" width="18" hidden="0" customWidth="1"/>
    <col min="3" max="3" width="22.42578125" hidden="0" customWidth="1"/>
  </cols>
  <sheetData>
    <row r="1">
      <c r="A1" s="115" t="s">
        <v>184</v>
      </c>
      <c r="B1" s="115" t="s">
        <v>185</v>
      </c>
      <c r="C1" s="115" t="s">
        <v>186</v>
      </c>
      <c r="D1" t="s">
        <v>187</v>
      </c>
      <c r="E1" t="s">
        <v>188</v>
      </c>
      <c r="F1" t="s">
        <v>189</v>
      </c>
      <c r="G1" t="s">
        <v>190</v>
      </c>
      <c r="H1" t="s">
        <v>191</v>
      </c>
      <c r="I1" t="s">
        <v>192</v>
      </c>
    </row>
    <row r="2">
      <c r="A2" t="s">
        <v>193</v>
      </c>
      <c r="B2" t="s">
        <v>194</v>
      </c>
      <c r="C2" t="s">
        <v>195</v>
      </c>
      <c r="D2" t="n">
        <v>2011</v>
      </c>
      <c r="E2"/>
      <c r="F2" t="s">
        <v>196</v>
      </c>
      <c r="G2" t="s">
        <v>197</v>
      </c>
      <c r="H2" t="s">
        <v>198</v>
      </c>
      <c r="I2" t="s">
        <v>198</v>
      </c>
    </row>
    <row r="3">
      <c r="A3" t="s">
        <v>193</v>
      </c>
      <c r="B3" t="s">
        <v>198</v>
      </c>
      <c r="C3" t="s">
        <v>199</v>
      </c>
      <c r="D3" t="n">
        <v>2011</v>
      </c>
      <c r="E3"/>
      <c r="F3" t="s">
        <v>196</v>
      </c>
      <c r="G3" t="s">
        <v>197</v>
      </c>
      <c r="H3" t="s">
        <v>198</v>
      </c>
      <c r="I3" t="s">
        <v>198</v>
      </c>
    </row>
    <row r="4">
      <c r="A4" t="s">
        <v>193</v>
      </c>
      <c r="B4" t="s">
        <v>198</v>
      </c>
      <c r="C4" t="s">
        <v>200</v>
      </c>
      <c r="D4" t="n">
        <v>2011</v>
      </c>
      <c r="E4"/>
      <c r="F4" t="s">
        <v>196</v>
      </c>
      <c r="G4" t="s">
        <v>197</v>
      </c>
      <c r="H4" t="s">
        <v>198</v>
      </c>
      <c r="I4" t="s">
        <v>198</v>
      </c>
    </row>
    <row r="5">
      <c r="A5" t="s">
        <v>193</v>
      </c>
      <c r="B5" t="s">
        <v>198</v>
      </c>
      <c r="C5" t="s">
        <v>201</v>
      </c>
      <c r="D5" t="n">
        <v>2011</v>
      </c>
      <c r="E5"/>
      <c r="F5" t="s">
        <v>196</v>
      </c>
      <c r="G5" t="s">
        <v>197</v>
      </c>
      <c r="H5" t="s">
        <v>198</v>
      </c>
      <c r="I5" t="s">
        <v>198</v>
      </c>
    </row>
    <row r="6">
      <c r="A6" t="s">
        <v>193</v>
      </c>
      <c r="B6" t="s">
        <v>198</v>
      </c>
      <c r="C6" t="s">
        <v>202</v>
      </c>
      <c r="D6" t="n">
        <v>2011</v>
      </c>
      <c r="E6"/>
      <c r="F6" t="s">
        <v>196</v>
      </c>
      <c r="G6" t="s">
        <v>197</v>
      </c>
      <c r="H6" t="s">
        <v>198</v>
      </c>
      <c r="I6" t="s">
        <v>198</v>
      </c>
    </row>
    <row r="7">
      <c r="A7" t="s">
        <v>193</v>
      </c>
      <c r="B7" t="s">
        <v>198</v>
      </c>
      <c r="C7" t="s">
        <v>203</v>
      </c>
      <c r="D7" t="n">
        <v>2011</v>
      </c>
      <c r="E7"/>
      <c r="F7" t="s">
        <v>196</v>
      </c>
      <c r="G7" t="s">
        <v>197</v>
      </c>
      <c r="H7" t="s">
        <v>198</v>
      </c>
      <c r="I7" t="s">
        <v>198</v>
      </c>
    </row>
    <row r="8">
      <c r="A8" t="s">
        <v>193</v>
      </c>
      <c r="B8" t="s">
        <v>198</v>
      </c>
      <c r="C8" t="s">
        <v>204</v>
      </c>
      <c r="D8" t="n">
        <v>2011</v>
      </c>
      <c r="E8"/>
      <c r="F8" t="s">
        <v>196</v>
      </c>
      <c r="G8" t="s">
        <v>197</v>
      </c>
      <c r="H8" t="s">
        <v>198</v>
      </c>
      <c r="I8" t="s">
        <v>198</v>
      </c>
    </row>
    <row r="9">
      <c r="A9" t="s">
        <v>193</v>
      </c>
      <c r="B9" t="s">
        <v>198</v>
      </c>
      <c r="C9" t="s">
        <v>205</v>
      </c>
      <c r="D9" t="n">
        <v>2011</v>
      </c>
      <c r="E9"/>
      <c r="F9" t="s">
        <v>196</v>
      </c>
      <c r="G9" t="s">
        <v>197</v>
      </c>
      <c r="H9" t="s">
        <v>198</v>
      </c>
      <c r="I9" t="s">
        <v>198</v>
      </c>
    </row>
    <row r="10">
      <c r="A10" t="s">
        <v>193</v>
      </c>
      <c r="B10" t="s">
        <v>198</v>
      </c>
      <c r="C10" t="s">
        <v>206</v>
      </c>
      <c r="D10" t="n">
        <v>2013</v>
      </c>
      <c r="E10" t="n">
        <v>57.73</v>
      </c>
      <c r="F10" t="s">
        <v>196</v>
      </c>
      <c r="G10" t="s">
        <v>207</v>
      </c>
      <c r="H10" t="s">
        <v>208</v>
      </c>
      <c r="I10" t="s">
        <v>198</v>
      </c>
    </row>
    <row r="11">
      <c r="A11" t="s">
        <v>193</v>
      </c>
      <c r="B11" t="s">
        <v>198</v>
      </c>
      <c r="C11" t="s">
        <v>209</v>
      </c>
      <c r="D11" t="n">
        <v>2013</v>
      </c>
      <c r="E11" t="n">
        <v>63.26</v>
      </c>
      <c r="F11" t="s">
        <v>196</v>
      </c>
      <c r="G11" t="s">
        <v>207</v>
      </c>
      <c r="H11" t="s">
        <v>208</v>
      </c>
      <c r="I11" t="s">
        <v>198</v>
      </c>
    </row>
    <row r="12">
      <c r="A12" t="s">
        <v>193</v>
      </c>
      <c r="B12" t="s">
        <v>198</v>
      </c>
      <c r="C12" t="s">
        <v>210</v>
      </c>
      <c r="D12" t="n">
        <v>2013</v>
      </c>
      <c r="E12" t="n">
        <v>19.44</v>
      </c>
      <c r="F12" t="s">
        <v>196</v>
      </c>
      <c r="G12" t="s">
        <v>207</v>
      </c>
      <c r="H12" t="s">
        <v>208</v>
      </c>
      <c r="I12" t="s">
        <v>198</v>
      </c>
    </row>
    <row r="13">
      <c r="A13" t="s">
        <v>193</v>
      </c>
      <c r="B13" t="s">
        <v>198</v>
      </c>
      <c r="C13" t="s">
        <v>211</v>
      </c>
      <c r="D13" t="n">
        <v>2013</v>
      </c>
      <c r="E13" t="n">
        <v>37.77</v>
      </c>
      <c r="F13" t="s">
        <v>196</v>
      </c>
      <c r="G13" t="s">
        <v>207</v>
      </c>
      <c r="H13" t="s">
        <v>208</v>
      </c>
      <c r="I13" t="s">
        <v>198</v>
      </c>
    </row>
    <row r="14">
      <c r="A14" t="s">
        <v>193</v>
      </c>
      <c r="B14" t="s">
        <v>198</v>
      </c>
      <c r="C14" t="s">
        <v>212</v>
      </c>
      <c r="D14" t="n">
        <v>2013</v>
      </c>
      <c r="E14" t="n">
        <v>9.39</v>
      </c>
      <c r="F14" t="s">
        <v>196</v>
      </c>
      <c r="G14" t="s">
        <v>207</v>
      </c>
      <c r="H14" t="s">
        <v>208</v>
      </c>
      <c r="I14" t="s">
        <v>198</v>
      </c>
    </row>
    <row r="15">
      <c r="A15" t="s">
        <v>193</v>
      </c>
      <c r="B15" t="s">
        <v>213</v>
      </c>
      <c r="C15" t="s">
        <v>214</v>
      </c>
      <c r="D15" t="n">
        <v>2011</v>
      </c>
      <c r="E15"/>
      <c r="F15" t="s">
        <v>196</v>
      </c>
      <c r="G15" t="s">
        <v>197</v>
      </c>
      <c r="H15" t="s">
        <v>198</v>
      </c>
      <c r="I15" t="s">
        <v>198</v>
      </c>
    </row>
    <row r="16">
      <c r="A16" t="s">
        <v>193</v>
      </c>
      <c r="B16" t="s">
        <v>215</v>
      </c>
      <c r="C16" t="s">
        <v>216</v>
      </c>
      <c r="D16" t="n">
        <v>2011</v>
      </c>
      <c r="E16"/>
      <c r="F16" t="s">
        <v>196</v>
      </c>
      <c r="G16" t="s">
        <v>197</v>
      </c>
      <c r="H16" t="s">
        <v>198</v>
      </c>
      <c r="I16" t="s">
        <v>198</v>
      </c>
    </row>
    <row r="17">
      <c r="A17" t="s">
        <v>193</v>
      </c>
      <c r="B17" t="s">
        <v>217</v>
      </c>
      <c r="C17" t="s">
        <v>218</v>
      </c>
      <c r="D17" t="n">
        <v>2011</v>
      </c>
      <c r="E17"/>
      <c r="F17" t="s">
        <v>196</v>
      </c>
      <c r="G17" t="s">
        <v>197</v>
      </c>
      <c r="H17" t="s">
        <v>198</v>
      </c>
      <c r="I17" t="s">
        <v>198</v>
      </c>
    </row>
    <row r="18">
      <c r="A18" t="s">
        <v>193</v>
      </c>
      <c r="B18" t="s">
        <v>219</v>
      </c>
      <c r="C18" t="s">
        <v>220</v>
      </c>
      <c r="D18" t="n">
        <v>1987</v>
      </c>
      <c r="E18" t="n">
        <v>4</v>
      </c>
      <c r="F18" t="s">
        <v>196</v>
      </c>
      <c r="G18" t="s">
        <v>221</v>
      </c>
      <c r="H18" t="s">
        <v>222</v>
      </c>
      <c r="I18" t="s">
        <v>223</v>
      </c>
    </row>
    <row r="19">
      <c r="A19" t="s">
        <v>193</v>
      </c>
      <c r="B19" t="s">
        <v>224</v>
      </c>
      <c r="C19" t="s">
        <v>225</v>
      </c>
      <c r="D19" t="n">
        <v>2011</v>
      </c>
      <c r="E19" t="n">
        <v>1</v>
      </c>
      <c r="F19" t="s">
        <v>196</v>
      </c>
      <c r="G19" t="s">
        <v>197</v>
      </c>
      <c r="H19" t="s">
        <v>198</v>
      </c>
      <c r="I19" t="s">
        <v>198</v>
      </c>
    </row>
    <row r="20">
      <c r="A20" t="s">
        <v>193</v>
      </c>
      <c r="B20" t="s">
        <v>74</v>
      </c>
      <c r="C20" t="s">
        <v>226</v>
      </c>
      <c r="D20" t="n">
        <v>1977</v>
      </c>
      <c r="E20" t="n">
        <v>17.5</v>
      </c>
      <c r="F20" t="s">
        <v>177</v>
      </c>
      <c r="G20" t="s">
        <v>221</v>
      </c>
      <c r="H20" t="s">
        <v>227</v>
      </c>
      <c r="I20" t="s">
        <v>228</v>
      </c>
    </row>
    <row r="21">
      <c r="A21" t="s">
        <v>193</v>
      </c>
      <c r="B21" t="s">
        <v>74</v>
      </c>
      <c r="C21" t="s">
        <v>226</v>
      </c>
      <c r="D21" t="n">
        <v>1977</v>
      </c>
      <c r="E21" t="n">
        <v>17.5</v>
      </c>
      <c r="F21" t="s">
        <v>177</v>
      </c>
      <c r="G21" t="s">
        <v>221</v>
      </c>
      <c r="H21" t="s">
        <v>229</v>
      </c>
      <c r="I21" t="s">
        <v>228</v>
      </c>
    </row>
    <row r="22">
      <c r="A22" t="s">
        <v>193</v>
      </c>
      <c r="B22" t="s">
        <v>74</v>
      </c>
      <c r="C22" t="s">
        <v>226</v>
      </c>
      <c r="D22" t="n">
        <v>2007</v>
      </c>
      <c r="E22" t="n">
        <v>20</v>
      </c>
      <c r="F22" t="s">
        <v>177</v>
      </c>
      <c r="G22" t="s">
        <v>230</v>
      </c>
      <c r="H22" t="s">
        <v>231</v>
      </c>
      <c r="I22" t="s">
        <v>232</v>
      </c>
    </row>
    <row r="23">
      <c r="A23" t="s">
        <v>193</v>
      </c>
      <c r="B23" t="s">
        <v>74</v>
      </c>
      <c r="C23" t="s">
        <v>226</v>
      </c>
      <c r="D23" t="n">
        <v>2007</v>
      </c>
      <c r="E23" t="n">
        <v>20</v>
      </c>
      <c r="F23" t="s">
        <v>177</v>
      </c>
      <c r="G23" t="s">
        <v>230</v>
      </c>
      <c r="H23" t="s">
        <v>233</v>
      </c>
      <c r="I23" t="s">
        <v>232</v>
      </c>
    </row>
    <row r="24">
      <c r="A24" t="s">
        <v>193</v>
      </c>
      <c r="B24" t="s">
        <v>74</v>
      </c>
      <c r="C24" t="s">
        <v>234</v>
      </c>
      <c r="D24" t="n">
        <v>2011</v>
      </c>
      <c r="E24" t="n">
        <v>4.2</v>
      </c>
      <c r="F24" t="s">
        <v>196</v>
      </c>
      <c r="G24" t="s">
        <v>197</v>
      </c>
      <c r="H24" t="s">
        <v>198</v>
      </c>
      <c r="I24" t="s">
        <v>198</v>
      </c>
    </row>
    <row r="25">
      <c r="A25" t="s">
        <v>193</v>
      </c>
      <c r="B25" t="s">
        <v>74</v>
      </c>
      <c r="C25" t="s">
        <v>235</v>
      </c>
      <c r="D25" t="n">
        <v>2011</v>
      </c>
      <c r="E25" t="n">
        <v>1.1</v>
      </c>
      <c r="F25" t="s">
        <v>196</v>
      </c>
      <c r="G25" t="s">
        <v>197</v>
      </c>
      <c r="H25" t="s">
        <v>198</v>
      </c>
      <c r="I25" t="s">
        <v>198</v>
      </c>
    </row>
    <row r="26">
      <c r="A26" t="s">
        <v>193</v>
      </c>
      <c r="B26" t="s">
        <v>74</v>
      </c>
      <c r="C26" t="s">
        <v>226</v>
      </c>
      <c r="D26" t="n">
        <v>2016</v>
      </c>
      <c r="E26" t="n">
        <v>3.5</v>
      </c>
      <c r="F26" t="s">
        <v>179</v>
      </c>
      <c r="G26" t="s">
        <v>236</v>
      </c>
      <c r="H26" t="s">
        <v>237</v>
      </c>
      <c r="I26" t="s">
        <v>198</v>
      </c>
    </row>
    <row r="27">
      <c r="A27" t="s">
        <v>193</v>
      </c>
      <c r="B27" t="s">
        <v>74</v>
      </c>
      <c r="C27" t="s">
        <v>226</v>
      </c>
      <c r="D27" t="n">
        <v>2016</v>
      </c>
      <c r="E27" t="n">
        <v>7.3</v>
      </c>
      <c r="F27" t="s">
        <v>238</v>
      </c>
      <c r="G27" t="s">
        <v>236</v>
      </c>
      <c r="H27" t="s">
        <v>237</v>
      </c>
      <c r="I27" t="s">
        <v>198</v>
      </c>
    </row>
    <row r="28">
      <c r="A28" t="s">
        <v>193</v>
      </c>
      <c r="B28" t="s">
        <v>74</v>
      </c>
      <c r="C28" t="s">
        <v>226</v>
      </c>
      <c r="D28" t="n">
        <v>2016</v>
      </c>
      <c r="E28" t="n">
        <v>7.7</v>
      </c>
      <c r="F28" t="s">
        <v>177</v>
      </c>
      <c r="G28" t="s">
        <v>236</v>
      </c>
      <c r="H28" t="s">
        <v>237</v>
      </c>
      <c r="I28" t="s">
        <v>198</v>
      </c>
    </row>
    <row r="29">
      <c r="A29" t="s">
        <v>193</v>
      </c>
      <c r="B29" t="s">
        <v>74</v>
      </c>
      <c r="C29" t="s">
        <v>226</v>
      </c>
      <c r="D29" t="n">
        <v>2016</v>
      </c>
      <c r="E29" t="n">
        <v>1.5</v>
      </c>
      <c r="F29" t="s">
        <v>239</v>
      </c>
      <c r="G29" t="s">
        <v>236</v>
      </c>
      <c r="H29" t="s">
        <v>240</v>
      </c>
      <c r="I29" t="s">
        <v>198</v>
      </c>
    </row>
    <row r="30">
      <c r="A30" t="s">
        <v>193</v>
      </c>
      <c r="B30" t="s">
        <v>74</v>
      </c>
      <c r="C30" t="s">
        <v>226</v>
      </c>
      <c r="D30" t="n">
        <v>2016</v>
      </c>
      <c r="E30" t="n">
        <v>1.5</v>
      </c>
      <c r="F30" t="s">
        <v>239</v>
      </c>
      <c r="G30" t="s">
        <v>236</v>
      </c>
      <c r="H30" t="s">
        <v>237</v>
      </c>
      <c r="I30" t="s">
        <v>198</v>
      </c>
    </row>
    <row r="31">
      <c r="A31" t="s">
        <v>193</v>
      </c>
      <c r="B31" t="s">
        <v>74</v>
      </c>
      <c r="C31" t="s">
        <v>226</v>
      </c>
      <c r="D31" t="n">
        <v>2016</v>
      </c>
      <c r="E31" t="n">
        <v>3.5</v>
      </c>
      <c r="F31" t="s">
        <v>179</v>
      </c>
      <c r="G31" t="s">
        <v>236</v>
      </c>
      <c r="H31" t="s">
        <v>240</v>
      </c>
      <c r="I31" t="s">
        <v>198</v>
      </c>
    </row>
    <row r="32">
      <c r="A32" t="s">
        <v>193</v>
      </c>
      <c r="B32" t="s">
        <v>74</v>
      </c>
      <c r="C32" t="s">
        <v>226</v>
      </c>
      <c r="D32" t="n">
        <v>2016</v>
      </c>
      <c r="E32" t="n">
        <v>7.3</v>
      </c>
      <c r="F32" t="s">
        <v>238</v>
      </c>
      <c r="G32" t="s">
        <v>236</v>
      </c>
      <c r="H32" t="s">
        <v>240</v>
      </c>
      <c r="I32" t="s">
        <v>198</v>
      </c>
    </row>
    <row r="33">
      <c r="A33" t="s">
        <v>193</v>
      </c>
      <c r="B33" t="s">
        <v>74</v>
      </c>
      <c r="C33" t="s">
        <v>226</v>
      </c>
      <c r="D33" t="n">
        <v>2016</v>
      </c>
      <c r="E33" t="n">
        <v>7.7</v>
      </c>
      <c r="F33" t="s">
        <v>177</v>
      </c>
      <c r="G33" t="s">
        <v>236</v>
      </c>
      <c r="H33" t="s">
        <v>240</v>
      </c>
      <c r="I33" t="s">
        <v>198</v>
      </c>
    </row>
    <row r="34">
      <c r="A34" t="s">
        <v>193</v>
      </c>
      <c r="B34" t="s">
        <v>74</v>
      </c>
      <c r="C34" t="s">
        <v>226</v>
      </c>
      <c r="D34" t="n">
        <v>2016</v>
      </c>
      <c r="E34" t="n">
        <v>7.3</v>
      </c>
      <c r="F34" t="s">
        <v>223</v>
      </c>
      <c r="G34" t="s">
        <v>236</v>
      </c>
      <c r="H34" t="s">
        <v>240</v>
      </c>
      <c r="I34" t="s">
        <v>223</v>
      </c>
    </row>
    <row r="35">
      <c r="A35" t="s">
        <v>193</v>
      </c>
      <c r="B35" t="s">
        <v>74</v>
      </c>
      <c r="C35" t="s">
        <v>226</v>
      </c>
      <c r="D35" t="n">
        <v>2016</v>
      </c>
      <c r="E35" t="n">
        <v>7.7</v>
      </c>
      <c r="F35" t="s">
        <v>177</v>
      </c>
      <c r="G35" t="s">
        <v>236</v>
      </c>
      <c r="H35" t="s">
        <v>240</v>
      </c>
      <c r="I35" t="s">
        <v>223</v>
      </c>
    </row>
    <row r="36">
      <c r="A36" t="s">
        <v>193</v>
      </c>
      <c r="B36" t="s">
        <v>74</v>
      </c>
      <c r="C36" t="s">
        <v>226</v>
      </c>
      <c r="D36" t="n">
        <v>2016</v>
      </c>
      <c r="E36" t="n">
        <v>3.5</v>
      </c>
      <c r="F36" t="s">
        <v>179</v>
      </c>
      <c r="G36" t="s">
        <v>236</v>
      </c>
      <c r="H36" t="s">
        <v>240</v>
      </c>
      <c r="I36" t="s">
        <v>223</v>
      </c>
    </row>
    <row r="37">
      <c r="A37" t="s">
        <v>193</v>
      </c>
      <c r="B37" t="s">
        <v>74</v>
      </c>
      <c r="C37" t="s">
        <v>226</v>
      </c>
      <c r="D37" t="n">
        <v>2016</v>
      </c>
      <c r="E37" t="n">
        <v>1.5</v>
      </c>
      <c r="F37" t="s">
        <v>223</v>
      </c>
      <c r="G37" t="s">
        <v>236</v>
      </c>
      <c r="H37" t="s">
        <v>237</v>
      </c>
      <c r="I37" t="s">
        <v>223</v>
      </c>
    </row>
    <row r="38">
      <c r="A38" t="s">
        <v>193</v>
      </c>
      <c r="B38" t="s">
        <v>74</v>
      </c>
      <c r="C38" t="s">
        <v>226</v>
      </c>
      <c r="D38" t="n">
        <v>2016</v>
      </c>
      <c r="E38" t="n">
        <v>1.5</v>
      </c>
      <c r="F38" t="s">
        <v>223</v>
      </c>
      <c r="G38" t="s">
        <v>236</v>
      </c>
      <c r="H38" t="s">
        <v>241</v>
      </c>
      <c r="I38" t="s">
        <v>223</v>
      </c>
    </row>
    <row r="39">
      <c r="A39" t="s">
        <v>193</v>
      </c>
      <c r="B39" t="s">
        <v>74</v>
      </c>
      <c r="C39" t="s">
        <v>226</v>
      </c>
      <c r="D39" t="n">
        <v>2016</v>
      </c>
      <c r="E39" t="n">
        <v>7.7</v>
      </c>
      <c r="F39" t="s">
        <v>177</v>
      </c>
      <c r="G39" t="s">
        <v>236</v>
      </c>
      <c r="H39" t="s">
        <v>237</v>
      </c>
      <c r="I39" t="s">
        <v>223</v>
      </c>
    </row>
    <row r="40">
      <c r="A40" t="s">
        <v>193</v>
      </c>
      <c r="B40" t="s">
        <v>74</v>
      </c>
      <c r="C40" t="s">
        <v>226</v>
      </c>
      <c r="D40" t="n">
        <v>2016</v>
      </c>
      <c r="E40" t="n">
        <v>7.3</v>
      </c>
      <c r="F40" t="s">
        <v>223</v>
      </c>
      <c r="G40" t="s">
        <v>236</v>
      </c>
      <c r="H40" t="s">
        <v>237</v>
      </c>
      <c r="I40" t="s">
        <v>223</v>
      </c>
    </row>
    <row r="41">
      <c r="A41" t="s">
        <v>193</v>
      </c>
      <c r="B41" t="s">
        <v>74</v>
      </c>
      <c r="C41" t="s">
        <v>226</v>
      </c>
      <c r="D41" t="n">
        <v>2016</v>
      </c>
      <c r="E41" t="n">
        <v>3.5</v>
      </c>
      <c r="F41" t="s">
        <v>179</v>
      </c>
      <c r="G41" t="s">
        <v>236</v>
      </c>
      <c r="H41" t="s">
        <v>237</v>
      </c>
      <c r="I41" t="s">
        <v>223</v>
      </c>
    </row>
    <row r="42">
      <c r="A42" t="s">
        <v>193</v>
      </c>
      <c r="B42" t="s">
        <v>242</v>
      </c>
      <c r="C42" t="s">
        <v>243</v>
      </c>
      <c r="D42" t="n">
        <v>2011</v>
      </c>
      <c r="E42" t="n">
        <v>1</v>
      </c>
      <c r="F42" t="s">
        <v>196</v>
      </c>
      <c r="G42" t="s">
        <v>197</v>
      </c>
      <c r="H42" t="s">
        <v>198</v>
      </c>
      <c r="I42" t="s">
        <v>198</v>
      </c>
    </row>
    <row r="43">
      <c r="A43" t="s">
        <v>193</v>
      </c>
      <c r="B43" t="s">
        <v>242</v>
      </c>
      <c r="C43" t="s">
        <v>243</v>
      </c>
      <c r="D43" t="n">
        <v>2013</v>
      </c>
      <c r="E43" t="n">
        <v>46.87</v>
      </c>
      <c r="F43" t="s">
        <v>196</v>
      </c>
      <c r="G43" t="s">
        <v>207</v>
      </c>
      <c r="H43" t="s">
        <v>208</v>
      </c>
      <c r="I43" t="s">
        <v>198</v>
      </c>
    </row>
    <row r="44">
      <c r="A44" t="s">
        <v>193</v>
      </c>
      <c r="B44" t="s">
        <v>81</v>
      </c>
      <c r="C44" t="s">
        <v>244</v>
      </c>
      <c r="D44" t="n">
        <v>2011</v>
      </c>
      <c r="E44" t="n">
        <v>1.5</v>
      </c>
      <c r="F44" t="s">
        <v>196</v>
      </c>
      <c r="G44" t="s">
        <v>197</v>
      </c>
      <c r="H44" t="s">
        <v>198</v>
      </c>
      <c r="I44" t="s">
        <v>198</v>
      </c>
    </row>
    <row r="45">
      <c r="A45" t="s">
        <v>193</v>
      </c>
      <c r="B45" t="s">
        <v>81</v>
      </c>
      <c r="C45" t="s">
        <v>244</v>
      </c>
      <c r="D45" t="n">
        <v>2016</v>
      </c>
      <c r="E45" t="n">
        <v>4.5547</v>
      </c>
      <c r="F45" t="s">
        <v>245</v>
      </c>
      <c r="G45" t="s">
        <v>246</v>
      </c>
      <c r="H45"/>
      <c r="I45"/>
    </row>
    <row r="46">
      <c r="A46" t="s">
        <v>193</v>
      </c>
      <c r="B46" t="s">
        <v>247</v>
      </c>
      <c r="C46" t="s">
        <v>248</v>
      </c>
      <c r="D46" t="n">
        <v>2011</v>
      </c>
      <c r="E46" t="n">
        <v>15</v>
      </c>
      <c r="F46" t="s">
        <v>196</v>
      </c>
      <c r="G46" t="s">
        <v>197</v>
      </c>
      <c r="H46" t="s">
        <v>198</v>
      </c>
      <c r="I46" t="s">
        <v>198</v>
      </c>
    </row>
    <row r="47">
      <c r="A47" t="s">
        <v>193</v>
      </c>
      <c r="B47" t="s">
        <v>249</v>
      </c>
      <c r="C47" t="s">
        <v>250</v>
      </c>
      <c r="D47" t="n">
        <v>2011</v>
      </c>
      <c r="E47"/>
      <c r="F47" t="s">
        <v>196</v>
      </c>
      <c r="G47" t="s">
        <v>197</v>
      </c>
      <c r="H47" t="s">
        <v>198</v>
      </c>
      <c r="I47" t="s">
        <v>198</v>
      </c>
    </row>
    <row r="48">
      <c r="A48" t="s">
        <v>193</v>
      </c>
      <c r="B48" t="s">
        <v>249</v>
      </c>
      <c r="C48" t="s">
        <v>251</v>
      </c>
      <c r="D48" t="n">
        <v>2011</v>
      </c>
      <c r="E48"/>
      <c r="F48" t="s">
        <v>196</v>
      </c>
      <c r="G48" t="s">
        <v>197</v>
      </c>
      <c r="H48" t="s">
        <v>198</v>
      </c>
      <c r="I48" t="s">
        <v>198</v>
      </c>
    </row>
    <row r="49">
      <c r="A49" t="s">
        <v>193</v>
      </c>
      <c r="B49" t="s">
        <v>252</v>
      </c>
      <c r="C49" t="s">
        <v>253</v>
      </c>
      <c r="D49" t="n">
        <v>2011</v>
      </c>
      <c r="E49"/>
      <c r="F49" t="s">
        <v>196</v>
      </c>
      <c r="G49" t="s">
        <v>197</v>
      </c>
      <c r="H49" t="s">
        <v>198</v>
      </c>
      <c r="I49" t="s">
        <v>198</v>
      </c>
    </row>
    <row r="50">
      <c r="A50" t="s">
        <v>193</v>
      </c>
      <c r="B50" t="s">
        <v>254</v>
      </c>
      <c r="C50" t="s">
        <v>255</v>
      </c>
      <c r="D50" t="n">
        <v>2011</v>
      </c>
      <c r="E50"/>
      <c r="F50" t="s">
        <v>196</v>
      </c>
      <c r="G50" t="s">
        <v>197</v>
      </c>
      <c r="H50" t="s">
        <v>198</v>
      </c>
      <c r="I50" t="s">
        <v>198</v>
      </c>
    </row>
    <row r="51">
      <c r="A51" t="s">
        <v>193</v>
      </c>
      <c r="B51" t="s">
        <v>254</v>
      </c>
      <c r="C51" t="s">
        <v>255</v>
      </c>
      <c r="D51" t="n">
        <v>2011</v>
      </c>
      <c r="E51"/>
      <c r="F51" t="s">
        <v>196</v>
      </c>
      <c r="G51" t="s">
        <v>197</v>
      </c>
      <c r="H51" t="s">
        <v>198</v>
      </c>
      <c r="I51" t="s">
        <v>198</v>
      </c>
    </row>
    <row r="52">
      <c r="A52" t="s">
        <v>193</v>
      </c>
      <c r="B52" t="s">
        <v>256</v>
      </c>
      <c r="C52" t="s">
        <v>257</v>
      </c>
      <c r="D52" t="n">
        <v>2011</v>
      </c>
      <c r="E52" t="n">
        <v>0.42</v>
      </c>
      <c r="F52" t="s">
        <v>196</v>
      </c>
      <c r="G52" t="s">
        <v>197</v>
      </c>
      <c r="H52" t="s">
        <v>198</v>
      </c>
      <c r="I52" t="s">
        <v>198</v>
      </c>
    </row>
    <row r="53">
      <c r="A53" t="s">
        <v>193</v>
      </c>
      <c r="B53" t="s">
        <v>258</v>
      </c>
      <c r="C53" t="s">
        <v>259</v>
      </c>
      <c r="D53" t="n">
        <v>2011</v>
      </c>
      <c r="E53"/>
      <c r="F53" t="s">
        <v>196</v>
      </c>
      <c r="G53" t="s">
        <v>197</v>
      </c>
      <c r="H53" t="s">
        <v>198</v>
      </c>
      <c r="I53" t="s">
        <v>198</v>
      </c>
    </row>
    <row r="54">
      <c r="A54" t="s">
        <v>193</v>
      </c>
      <c r="B54" t="s">
        <v>258</v>
      </c>
      <c r="C54" t="s">
        <v>259</v>
      </c>
      <c r="D54" t="n">
        <v>2013</v>
      </c>
      <c r="E54" t="n">
        <v>41.24</v>
      </c>
      <c r="F54" t="s">
        <v>196</v>
      </c>
      <c r="G54" t="s">
        <v>207</v>
      </c>
      <c r="H54" t="s">
        <v>208</v>
      </c>
      <c r="I54" t="s">
        <v>198</v>
      </c>
    </row>
    <row r="55">
      <c r="A55" t="s">
        <v>193</v>
      </c>
      <c r="B55" t="s">
        <v>260</v>
      </c>
      <c r="C55" t="s">
        <v>261</v>
      </c>
      <c r="D55" t="n">
        <v>2013</v>
      </c>
      <c r="E55" t="n">
        <v>49.07</v>
      </c>
      <c r="F55" t="s">
        <v>196</v>
      </c>
      <c r="G55" t="s">
        <v>207</v>
      </c>
      <c r="H55" t="s">
        <v>208</v>
      </c>
      <c r="I55" t="s">
        <v>198</v>
      </c>
    </row>
    <row r="56">
      <c r="A56" t="s">
        <v>193</v>
      </c>
      <c r="B56" t="s">
        <v>99</v>
      </c>
      <c r="C56" t="s">
        <v>262</v>
      </c>
      <c r="D56" t="n">
        <v>2013</v>
      </c>
      <c r="E56" t="n">
        <v>28.86</v>
      </c>
      <c r="F56" t="s">
        <v>196</v>
      </c>
      <c r="G56" t="s">
        <v>207</v>
      </c>
      <c r="H56" t="s">
        <v>208</v>
      </c>
      <c r="I56" t="s">
        <v>198</v>
      </c>
    </row>
    <row r="57">
      <c r="A57" t="s">
        <v>193</v>
      </c>
      <c r="B57" t="s">
        <v>99</v>
      </c>
      <c r="C57" t="s">
        <v>263</v>
      </c>
      <c r="D57" t="n">
        <v>2013</v>
      </c>
      <c r="E57" t="n">
        <v>17.78</v>
      </c>
      <c r="F57" t="s">
        <v>196</v>
      </c>
      <c r="G57" t="s">
        <v>207</v>
      </c>
      <c r="H57" t="s">
        <v>208</v>
      </c>
      <c r="I57" t="s">
        <v>198</v>
      </c>
    </row>
    <row r="58">
      <c r="A58" t="s">
        <v>193</v>
      </c>
      <c r="B58" t="s">
        <v>99</v>
      </c>
      <c r="C58" t="s">
        <v>262</v>
      </c>
      <c r="D58" t="n">
        <v>2016</v>
      </c>
      <c r="E58" t="n">
        <v>7.6</v>
      </c>
      <c r="F58" t="s">
        <v>264</v>
      </c>
      <c r="G58" t="s">
        <v>236</v>
      </c>
      <c r="H58" t="s">
        <v>240</v>
      </c>
      <c r="I58" t="s">
        <v>198</v>
      </c>
    </row>
    <row r="59">
      <c r="A59" t="s">
        <v>193</v>
      </c>
      <c r="B59" t="s">
        <v>99</v>
      </c>
      <c r="C59" t="s">
        <v>262</v>
      </c>
      <c r="D59" t="n">
        <v>2016</v>
      </c>
      <c r="E59" t="n">
        <v>10.3</v>
      </c>
      <c r="F59" t="s">
        <v>174</v>
      </c>
      <c r="G59" t="s">
        <v>236</v>
      </c>
      <c r="H59" t="s">
        <v>240</v>
      </c>
      <c r="I59" t="s">
        <v>198</v>
      </c>
    </row>
    <row r="60">
      <c r="A60" t="s">
        <v>193</v>
      </c>
      <c r="B60" t="s">
        <v>99</v>
      </c>
      <c r="C60" t="s">
        <v>262</v>
      </c>
      <c r="D60" t="n">
        <v>2016</v>
      </c>
      <c r="E60" t="n">
        <v>13.9</v>
      </c>
      <c r="F60" t="s">
        <v>265</v>
      </c>
      <c r="G60" t="s">
        <v>236</v>
      </c>
      <c r="H60" t="s">
        <v>240</v>
      </c>
      <c r="I60" t="s">
        <v>198</v>
      </c>
    </row>
    <row r="61">
      <c r="A61" t="s">
        <v>193</v>
      </c>
      <c r="B61" t="s">
        <v>99</v>
      </c>
      <c r="C61" t="s">
        <v>262</v>
      </c>
      <c r="D61" t="n">
        <v>2016</v>
      </c>
      <c r="E61" t="n">
        <v>13.9</v>
      </c>
      <c r="F61" t="s">
        <v>223</v>
      </c>
      <c r="G61" t="s">
        <v>236</v>
      </c>
      <c r="H61" t="s">
        <v>240</v>
      </c>
      <c r="I61" t="s">
        <v>223</v>
      </c>
    </row>
    <row r="62">
      <c r="A62" t="s">
        <v>193</v>
      </c>
      <c r="B62" t="s">
        <v>99</v>
      </c>
      <c r="C62" t="s">
        <v>262</v>
      </c>
      <c r="D62" t="n">
        <v>2016</v>
      </c>
      <c r="E62" t="n">
        <v>10.3</v>
      </c>
      <c r="F62" t="s">
        <v>174</v>
      </c>
      <c r="G62" t="s">
        <v>236</v>
      </c>
      <c r="H62" t="s">
        <v>240</v>
      </c>
      <c r="I62" t="s">
        <v>223</v>
      </c>
    </row>
    <row r="63">
      <c r="A63" t="s">
        <v>193</v>
      </c>
      <c r="B63" t="s">
        <v>99</v>
      </c>
      <c r="C63" t="s">
        <v>262</v>
      </c>
      <c r="D63" t="n">
        <v>2016</v>
      </c>
      <c r="E63" t="n">
        <v>7.6</v>
      </c>
      <c r="F63" t="s">
        <v>264</v>
      </c>
      <c r="G63" t="s">
        <v>236</v>
      </c>
      <c r="H63" t="s">
        <v>240</v>
      </c>
      <c r="I63" t="s">
        <v>223</v>
      </c>
    </row>
    <row r="64">
      <c r="A64" t="s">
        <v>193</v>
      </c>
      <c r="B64" t="s">
        <v>266</v>
      </c>
      <c r="C64" t="s">
        <v>267</v>
      </c>
      <c r="D64" t="n">
        <v>2013</v>
      </c>
      <c r="E64" t="n">
        <v>14.65</v>
      </c>
      <c r="F64" t="s">
        <v>196</v>
      </c>
      <c r="G64" t="s">
        <v>207</v>
      </c>
      <c r="H64" t="s">
        <v>208</v>
      </c>
      <c r="I64" t="s">
        <v>198</v>
      </c>
    </row>
    <row r="65">
      <c r="A65" t="s">
        <v>193</v>
      </c>
      <c r="B65" t="s">
        <v>268</v>
      </c>
      <c r="C65" t="s">
        <v>269</v>
      </c>
      <c r="D65" t="n">
        <v>2011</v>
      </c>
      <c r="E65"/>
      <c r="F65" t="s">
        <v>196</v>
      </c>
      <c r="G65" t="s">
        <v>197</v>
      </c>
      <c r="H65" t="s">
        <v>198</v>
      </c>
      <c r="I65" t="s">
        <v>198</v>
      </c>
    </row>
    <row r="66">
      <c r="A66" t="s">
        <v>193</v>
      </c>
      <c r="B66" t="s">
        <v>268</v>
      </c>
      <c r="C66" t="s">
        <v>270</v>
      </c>
      <c r="D66" t="n">
        <v>2011</v>
      </c>
      <c r="E66"/>
      <c r="F66" t="s">
        <v>196</v>
      </c>
      <c r="G66" t="s">
        <v>197</v>
      </c>
      <c r="H66" t="s">
        <v>198</v>
      </c>
      <c r="I66" t="s">
        <v>198</v>
      </c>
    </row>
    <row r="67">
      <c r="A67" t="s">
        <v>193</v>
      </c>
      <c r="B67" t="s">
        <v>271</v>
      </c>
      <c r="C67" t="s">
        <v>272</v>
      </c>
      <c r="D67" t="n">
        <v>2013</v>
      </c>
      <c r="E67" t="n">
        <v>19.01</v>
      </c>
      <c r="F67" t="s">
        <v>196</v>
      </c>
      <c r="G67" t="s">
        <v>207</v>
      </c>
      <c r="H67" t="s">
        <v>208</v>
      </c>
      <c r="I67" t="s">
        <v>198</v>
      </c>
    </row>
    <row r="68">
      <c r="A68" t="s">
        <v>193</v>
      </c>
      <c r="B68" t="s">
        <v>273</v>
      </c>
      <c r="C68" t="s">
        <v>274</v>
      </c>
      <c r="D68" t="n">
        <v>2011</v>
      </c>
      <c r="E68"/>
      <c r="F68" t="s">
        <v>196</v>
      </c>
      <c r="G68" t="s">
        <v>197</v>
      </c>
      <c r="H68" t="s">
        <v>198</v>
      </c>
      <c r="I68" t="s">
        <v>198</v>
      </c>
    </row>
    <row r="69">
      <c r="A69" t="s">
        <v>193</v>
      </c>
      <c r="B69" t="s">
        <v>273</v>
      </c>
      <c r="C69" t="s">
        <v>274</v>
      </c>
      <c r="D69" t="n">
        <v>2013</v>
      </c>
      <c r="E69" t="n">
        <v>21.35</v>
      </c>
      <c r="F69" t="s">
        <v>196</v>
      </c>
      <c r="G69" t="s">
        <v>207</v>
      </c>
      <c r="H69" t="s">
        <v>208</v>
      </c>
      <c r="I69" t="s">
        <v>198</v>
      </c>
    </row>
    <row r="70">
      <c r="A70" t="s">
        <v>193</v>
      </c>
      <c r="B70" t="s">
        <v>275</v>
      </c>
      <c r="C70" t="s">
        <v>276</v>
      </c>
      <c r="D70" t="n">
        <v>2011</v>
      </c>
      <c r="E70"/>
      <c r="F70" t="s">
        <v>196</v>
      </c>
      <c r="G70" t="s">
        <v>197</v>
      </c>
      <c r="H70" t="s">
        <v>198</v>
      </c>
      <c r="I70" t="s">
        <v>198</v>
      </c>
    </row>
    <row r="71">
      <c r="A71" t="s">
        <v>193</v>
      </c>
      <c r="B71" t="s">
        <v>277</v>
      </c>
      <c r="C71" t="s">
        <v>278</v>
      </c>
      <c r="D71" t="n">
        <v>2011</v>
      </c>
      <c r="E71"/>
      <c r="F71" t="s">
        <v>196</v>
      </c>
      <c r="G71" t="s">
        <v>197</v>
      </c>
      <c r="H71" t="s">
        <v>198</v>
      </c>
      <c r="I71" t="s">
        <v>198</v>
      </c>
    </row>
    <row r="72">
      <c r="A72" t="s">
        <v>193</v>
      </c>
      <c r="B72" t="s">
        <v>277</v>
      </c>
      <c r="C72" t="s">
        <v>279</v>
      </c>
      <c r="D72" t="n">
        <v>2011</v>
      </c>
      <c r="E72"/>
      <c r="F72" t="s">
        <v>196</v>
      </c>
      <c r="G72" t="s">
        <v>197</v>
      </c>
      <c r="H72" t="s">
        <v>198</v>
      </c>
      <c r="I72" t="s">
        <v>198</v>
      </c>
    </row>
    <row r="73">
      <c r="A73" t="s">
        <v>193</v>
      </c>
      <c r="B73" t="s">
        <v>280</v>
      </c>
      <c r="C73" t="s">
        <v>281</v>
      </c>
      <c r="D73" t="n">
        <v>2011</v>
      </c>
      <c r="E73" t="n">
        <v>3.9</v>
      </c>
      <c r="F73" t="s">
        <v>196</v>
      </c>
      <c r="G73" t="s">
        <v>197</v>
      </c>
      <c r="H73" t="s">
        <v>198</v>
      </c>
      <c r="I73" t="s">
        <v>198</v>
      </c>
    </row>
    <row r="74">
      <c r="A74" t="s">
        <v>193</v>
      </c>
      <c r="B74" t="s">
        <v>280</v>
      </c>
      <c r="C74" t="s">
        <v>281</v>
      </c>
      <c r="D74" t="n">
        <v>2013</v>
      </c>
      <c r="E74" t="n">
        <v>53.97</v>
      </c>
      <c r="F74" t="s">
        <v>196</v>
      </c>
      <c r="G74" t="s">
        <v>207</v>
      </c>
      <c r="H74" t="s">
        <v>208</v>
      </c>
      <c r="I74" t="s">
        <v>198</v>
      </c>
    </row>
    <row r="75">
      <c r="A75" t="s">
        <v>193</v>
      </c>
      <c r="B75" t="s">
        <v>282</v>
      </c>
      <c r="C75" t="s">
        <v>283</v>
      </c>
      <c r="D75" t="n">
        <v>2001</v>
      </c>
      <c r="E75" t="n">
        <v>12.6797</v>
      </c>
      <c r="F75" t="s">
        <v>245</v>
      </c>
      <c r="G75" t="s">
        <v>246</v>
      </c>
      <c r="H75"/>
      <c r="I75"/>
    </row>
    <row r="76">
      <c r="A76" t="s">
        <v>193</v>
      </c>
      <c r="B76" t="s">
        <v>282</v>
      </c>
      <c r="C76" t="s">
        <v>283</v>
      </c>
      <c r="D76" t="n">
        <v>2011</v>
      </c>
      <c r="E76" t="n">
        <v>0.45</v>
      </c>
      <c r="F76" t="s">
        <v>196</v>
      </c>
      <c r="G76" t="s">
        <v>197</v>
      </c>
      <c r="H76" t="s">
        <v>198</v>
      </c>
      <c r="I76" t="s">
        <v>198</v>
      </c>
    </row>
    <row r="77">
      <c r="A77" t="s">
        <v>193</v>
      </c>
      <c r="B77" t="s">
        <v>284</v>
      </c>
      <c r="C77" t="s">
        <v>285</v>
      </c>
      <c r="D77" t="n">
        <v>2013</v>
      </c>
      <c r="E77" t="n">
        <v>53.76</v>
      </c>
      <c r="F77" t="s">
        <v>196</v>
      </c>
      <c r="G77" t="s">
        <v>207</v>
      </c>
      <c r="H77" t="s">
        <v>208</v>
      </c>
      <c r="I77" t="s">
        <v>198</v>
      </c>
    </row>
    <row r="78">
      <c r="A78" t="s">
        <v>193</v>
      </c>
      <c r="B78" t="s">
        <v>286</v>
      </c>
      <c r="C78" t="s">
        <v>287</v>
      </c>
      <c r="D78" t="n">
        <v>2011</v>
      </c>
      <c r="E78"/>
      <c r="F78" t="s">
        <v>196</v>
      </c>
      <c r="G78" t="s">
        <v>197</v>
      </c>
      <c r="H78" t="s">
        <v>198</v>
      </c>
      <c r="I78" t="s">
        <v>198</v>
      </c>
    </row>
    <row r="79">
      <c r="A79" t="s">
        <v>193</v>
      </c>
      <c r="B79" t="s">
        <v>288</v>
      </c>
      <c r="C79" t="s">
        <v>289</v>
      </c>
      <c r="D79" t="n">
        <v>2011</v>
      </c>
      <c r="E79"/>
      <c r="F79" t="s">
        <v>196</v>
      </c>
      <c r="G79" t="s">
        <v>197</v>
      </c>
      <c r="H79" t="s">
        <v>198</v>
      </c>
      <c r="I79" t="s">
        <v>198</v>
      </c>
    </row>
    <row r="80">
      <c r="A80" t="s">
        <v>193</v>
      </c>
      <c r="B80" t="s">
        <v>290</v>
      </c>
      <c r="C80" t="s">
        <v>291</v>
      </c>
      <c r="D80" t="n">
        <v>1994</v>
      </c>
      <c r="E80" t="n">
        <v>10</v>
      </c>
      <c r="F80" t="s">
        <v>292</v>
      </c>
      <c r="G80" t="s">
        <v>230</v>
      </c>
      <c r="H80" t="s">
        <v>293</v>
      </c>
      <c r="I80" t="s">
        <v>294</v>
      </c>
    </row>
    <row r="81">
      <c r="A81" t="s">
        <v>193</v>
      </c>
      <c r="B81" t="s">
        <v>290</v>
      </c>
      <c r="C81" t="s">
        <v>291</v>
      </c>
      <c r="D81" t="n">
        <v>1994</v>
      </c>
      <c r="E81" t="n">
        <v>10</v>
      </c>
      <c r="F81" t="s">
        <v>292</v>
      </c>
      <c r="G81" t="s">
        <v>197</v>
      </c>
      <c r="H81" t="s">
        <v>293</v>
      </c>
      <c r="I81" t="s">
        <v>294</v>
      </c>
    </row>
    <row r="82">
      <c r="A82" t="s">
        <v>193</v>
      </c>
      <c r="B82" t="s">
        <v>290</v>
      </c>
      <c r="C82" t="s">
        <v>291</v>
      </c>
      <c r="D82" t="n">
        <v>1994</v>
      </c>
      <c r="E82" t="n">
        <v>10</v>
      </c>
      <c r="F82" t="s">
        <v>292</v>
      </c>
      <c r="G82" t="s">
        <v>221</v>
      </c>
      <c r="H82" t="s">
        <v>293</v>
      </c>
      <c r="I82" t="s">
        <v>294</v>
      </c>
    </row>
    <row r="83">
      <c r="A83" t="s">
        <v>193</v>
      </c>
      <c r="B83" t="s">
        <v>290</v>
      </c>
      <c r="C83" t="s">
        <v>295</v>
      </c>
      <c r="D83" t="n">
        <v>2011</v>
      </c>
      <c r="E83"/>
      <c r="F83" t="s">
        <v>196</v>
      </c>
      <c r="G83" t="s">
        <v>197</v>
      </c>
      <c r="H83" t="s">
        <v>198</v>
      </c>
      <c r="I83" t="s">
        <v>198</v>
      </c>
    </row>
    <row r="84">
      <c r="A84" t="s">
        <v>193</v>
      </c>
      <c r="B84" t="s">
        <v>290</v>
      </c>
      <c r="C84" t="s">
        <v>291</v>
      </c>
      <c r="D84" t="n">
        <v>2011</v>
      </c>
      <c r="E84" t="n">
        <v>0.17</v>
      </c>
      <c r="F84" t="s">
        <v>196</v>
      </c>
      <c r="G84" t="s">
        <v>197</v>
      </c>
      <c r="H84" t="s">
        <v>198</v>
      </c>
      <c r="I84" t="s">
        <v>198</v>
      </c>
    </row>
    <row r="85">
      <c r="A85" t="s">
        <v>193</v>
      </c>
      <c r="B85" t="s">
        <v>290</v>
      </c>
      <c r="C85" t="s">
        <v>291</v>
      </c>
      <c r="D85" t="n">
        <v>2013</v>
      </c>
      <c r="E85" t="n">
        <v>54.54</v>
      </c>
      <c r="F85" t="s">
        <v>196</v>
      </c>
      <c r="G85" t="s">
        <v>207</v>
      </c>
      <c r="H85" t="s">
        <v>208</v>
      </c>
      <c r="I85" t="s">
        <v>198</v>
      </c>
    </row>
    <row r="86">
      <c r="A86" t="s">
        <v>193</v>
      </c>
      <c r="B86" t="s">
        <v>296</v>
      </c>
      <c r="C86" t="s">
        <v>297</v>
      </c>
      <c r="D86" t="n">
        <v>2011</v>
      </c>
      <c r="E86" t="n">
        <v>0.02</v>
      </c>
      <c r="F86" t="s">
        <v>196</v>
      </c>
      <c r="G86" t="s">
        <v>197</v>
      </c>
      <c r="H86" t="s">
        <v>198</v>
      </c>
      <c r="I86" t="s">
        <v>198</v>
      </c>
    </row>
    <row r="87">
      <c r="A87" t="s">
        <v>193</v>
      </c>
      <c r="B87" t="s">
        <v>296</v>
      </c>
      <c r="C87" t="s">
        <v>297</v>
      </c>
      <c r="D87" t="n">
        <v>2013</v>
      </c>
      <c r="E87" t="n">
        <v>22.8</v>
      </c>
      <c r="F87" t="s">
        <v>196</v>
      </c>
      <c r="G87" t="s">
        <v>207</v>
      </c>
      <c r="H87" t="s">
        <v>208</v>
      </c>
      <c r="I87" t="s">
        <v>198</v>
      </c>
    </row>
    <row r="88">
      <c r="A88" t="s">
        <v>193</v>
      </c>
      <c r="B88" t="s">
        <v>298</v>
      </c>
      <c r="C88" t="s">
        <v>299</v>
      </c>
      <c r="D88" t="n">
        <v>2011</v>
      </c>
      <c r="E88" t="n">
        <v>9.9</v>
      </c>
      <c r="F88" t="s">
        <v>196</v>
      </c>
      <c r="G88" t="s">
        <v>197</v>
      </c>
      <c r="H88" t="s">
        <v>198</v>
      </c>
      <c r="I88" t="s">
        <v>198</v>
      </c>
    </row>
    <row r="89">
      <c r="A89" t="s">
        <v>193</v>
      </c>
      <c r="B89" t="s">
        <v>298</v>
      </c>
      <c r="C89" t="s">
        <v>299</v>
      </c>
      <c r="D89" t="n">
        <v>2013</v>
      </c>
      <c r="E89" t="n">
        <v>32.78</v>
      </c>
      <c r="F89" t="s">
        <v>196</v>
      </c>
      <c r="G89" t="s">
        <v>207</v>
      </c>
      <c r="H89" t="s">
        <v>208</v>
      </c>
      <c r="I89" t="s">
        <v>198</v>
      </c>
    </row>
    <row r="90">
      <c r="A90" t="s">
        <v>193</v>
      </c>
      <c r="B90" t="s">
        <v>300</v>
      </c>
      <c r="C90" t="s">
        <v>301</v>
      </c>
      <c r="D90" t="n">
        <v>2011</v>
      </c>
      <c r="E90"/>
      <c r="F90" t="s">
        <v>196</v>
      </c>
      <c r="G90" t="s">
        <v>197</v>
      </c>
      <c r="H90" t="s">
        <v>198</v>
      </c>
      <c r="I90" t="s">
        <v>198</v>
      </c>
    </row>
    <row r="91">
      <c r="A91" t="s">
        <v>193</v>
      </c>
      <c r="B91" t="s">
        <v>302</v>
      </c>
      <c r="C91" t="s">
        <v>303</v>
      </c>
      <c r="D91" t="n">
        <v>2011</v>
      </c>
      <c r="E91"/>
      <c r="F91" t="s">
        <v>196</v>
      </c>
      <c r="G91" t="s">
        <v>197</v>
      </c>
      <c r="H91" t="s">
        <v>198</v>
      </c>
      <c r="I91" t="s">
        <v>198</v>
      </c>
    </row>
    <row r="92">
      <c r="A92" t="s">
        <v>193</v>
      </c>
      <c r="B92" t="s">
        <v>304</v>
      </c>
      <c r="C92" t="s">
        <v>305</v>
      </c>
      <c r="D92" t="n">
        <v>2011</v>
      </c>
      <c r="E92" t="n">
        <v>0.65</v>
      </c>
      <c r="F92" t="s">
        <v>196</v>
      </c>
      <c r="G92" t="s">
        <v>197</v>
      </c>
      <c r="H92" t="s">
        <v>198</v>
      </c>
      <c r="I92" t="s">
        <v>198</v>
      </c>
    </row>
    <row r="93">
      <c r="A93" t="s">
        <v>193</v>
      </c>
      <c r="B93" t="s">
        <v>304</v>
      </c>
      <c r="C93" t="s">
        <v>305</v>
      </c>
      <c r="D93" t="n">
        <v>2013</v>
      </c>
      <c r="E93" t="n">
        <v>33.38</v>
      </c>
      <c r="F93" t="s">
        <v>196</v>
      </c>
      <c r="G93" t="s">
        <v>207</v>
      </c>
      <c r="H93" t="s">
        <v>208</v>
      </c>
      <c r="I93" t="s">
        <v>198</v>
      </c>
    </row>
    <row r="94">
      <c r="A94" t="s">
        <v>193</v>
      </c>
      <c r="B94" t="s">
        <v>306</v>
      </c>
      <c r="C94" t="s">
        <v>307</v>
      </c>
      <c r="D94" t="n">
        <v>2011</v>
      </c>
      <c r="E94" t="n">
        <v>0.76</v>
      </c>
      <c r="F94" t="s">
        <v>196</v>
      </c>
      <c r="G94" t="s">
        <v>197</v>
      </c>
      <c r="H94" t="s">
        <v>198</v>
      </c>
      <c r="I94" t="s">
        <v>198</v>
      </c>
    </row>
    <row r="95">
      <c r="A95" t="s">
        <v>193</v>
      </c>
      <c r="B95" t="s">
        <v>306</v>
      </c>
      <c r="C95" t="s">
        <v>307</v>
      </c>
      <c r="D95" t="n">
        <v>2013</v>
      </c>
      <c r="E95" t="n">
        <v>23.22</v>
      </c>
      <c r="F95" t="s">
        <v>196</v>
      </c>
      <c r="G95" t="s">
        <v>207</v>
      </c>
      <c r="H95" t="s">
        <v>208</v>
      </c>
      <c r="I95" t="s">
        <v>198</v>
      </c>
    </row>
    <row r="96">
      <c r="A96" t="s">
        <v>193</v>
      </c>
      <c r="B96" t="s">
        <v>308</v>
      </c>
      <c r="C96" t="s">
        <v>309</v>
      </c>
      <c r="D96" t="n">
        <v>2011</v>
      </c>
      <c r="E96"/>
      <c r="F96" t="s">
        <v>196</v>
      </c>
      <c r="G96" t="s">
        <v>197</v>
      </c>
      <c r="H96" t="s">
        <v>198</v>
      </c>
      <c r="I96" t="s">
        <v>198</v>
      </c>
    </row>
    <row r="97">
      <c r="A97" t="s">
        <v>193</v>
      </c>
      <c r="B97" t="s">
        <v>310</v>
      </c>
      <c r="C97" t="s">
        <v>311</v>
      </c>
      <c r="D97" t="n">
        <v>2011</v>
      </c>
      <c r="E97"/>
      <c r="F97" t="s">
        <v>196</v>
      </c>
      <c r="G97" t="s">
        <v>197</v>
      </c>
      <c r="H97" t="s">
        <v>198</v>
      </c>
      <c r="I97" t="s">
        <v>198</v>
      </c>
    </row>
    <row r="98">
      <c r="A98" t="s">
        <v>193</v>
      </c>
      <c r="B98" t="s">
        <v>310</v>
      </c>
      <c r="C98" t="s">
        <v>311</v>
      </c>
      <c r="D98" t="n">
        <v>2013</v>
      </c>
      <c r="E98" t="n">
        <v>45.53</v>
      </c>
      <c r="F98" t="s">
        <v>196</v>
      </c>
      <c r="G98" t="s">
        <v>207</v>
      </c>
      <c r="H98" t="s">
        <v>208</v>
      </c>
      <c r="I98" t="s">
        <v>198</v>
      </c>
    </row>
    <row r="99">
      <c r="A99" t="s">
        <v>193</v>
      </c>
      <c r="B99" t="s">
        <v>312</v>
      </c>
      <c r="C99" t="s">
        <v>313</v>
      </c>
      <c r="D99" t="n">
        <v>2011</v>
      </c>
      <c r="E99"/>
      <c r="F99" t="s">
        <v>196</v>
      </c>
      <c r="G99" t="s">
        <v>197</v>
      </c>
      <c r="H99" t="s">
        <v>198</v>
      </c>
      <c r="I99" t="s">
        <v>198</v>
      </c>
    </row>
    <row r="100">
      <c r="A100" t="s">
        <v>193</v>
      </c>
      <c r="B100" t="s">
        <v>314</v>
      </c>
      <c r="C100" t="s">
        <v>315</v>
      </c>
      <c r="D100" t="n">
        <v>2011</v>
      </c>
      <c r="E100"/>
      <c r="F100" t="s">
        <v>196</v>
      </c>
      <c r="G100" t="s">
        <v>197</v>
      </c>
      <c r="H100" t="s">
        <v>198</v>
      </c>
      <c r="I100" t="s">
        <v>198</v>
      </c>
    </row>
    <row r="101">
      <c r="A101" t="s">
        <v>193</v>
      </c>
      <c r="B101" t="s">
        <v>316</v>
      </c>
      <c r="C101" t="s">
        <v>317</v>
      </c>
      <c r="D101" t="n">
        <v>2011</v>
      </c>
      <c r="E101"/>
      <c r="F101" t="s">
        <v>196</v>
      </c>
      <c r="G101" t="s">
        <v>197</v>
      </c>
      <c r="H101" t="s">
        <v>198</v>
      </c>
      <c r="I101" t="s">
        <v>198</v>
      </c>
    </row>
    <row r="102">
      <c r="A102" t="s">
        <v>193</v>
      </c>
      <c r="B102" t="s">
        <v>318</v>
      </c>
      <c r="C102" t="s">
        <v>319</v>
      </c>
      <c r="D102" t="n">
        <v>2011</v>
      </c>
      <c r="E102"/>
      <c r="F102" t="s">
        <v>196</v>
      </c>
      <c r="G102" t="s">
        <v>197</v>
      </c>
      <c r="H102" t="s">
        <v>198</v>
      </c>
      <c r="I102" t="s">
        <v>198</v>
      </c>
    </row>
    <row r="103">
      <c r="A103" t="s">
        <v>193</v>
      </c>
      <c r="B103" t="s">
        <v>320</v>
      </c>
      <c r="C103" t="s">
        <v>321</v>
      </c>
      <c r="D103" t="n">
        <v>2011</v>
      </c>
      <c r="E103" t="n">
        <v>1.7</v>
      </c>
      <c r="F103" t="s">
        <v>196</v>
      </c>
      <c r="G103" t="s">
        <v>197</v>
      </c>
      <c r="H103" t="s">
        <v>198</v>
      </c>
      <c r="I103" t="s">
        <v>198</v>
      </c>
    </row>
    <row r="104">
      <c r="A104" t="s">
        <v>193</v>
      </c>
      <c r="B104" t="s">
        <v>322</v>
      </c>
      <c r="C104" t="s">
        <v>323</v>
      </c>
      <c r="D104" t="n">
        <v>2011</v>
      </c>
      <c r="E104"/>
      <c r="F104" t="s">
        <v>196</v>
      </c>
      <c r="G104" t="s">
        <v>197</v>
      </c>
      <c r="H104" t="s">
        <v>198</v>
      </c>
      <c r="I104" t="s">
        <v>198</v>
      </c>
    </row>
    <row r="105">
      <c r="A105" t="s">
        <v>193</v>
      </c>
      <c r="B105" t="s">
        <v>125</v>
      </c>
      <c r="C105" t="s">
        <v>324</v>
      </c>
      <c r="D105" t="n">
        <v>1991</v>
      </c>
      <c r="E105" t="n">
        <v>10</v>
      </c>
      <c r="F105" t="s">
        <v>196</v>
      </c>
      <c r="G105" t="s">
        <v>197</v>
      </c>
      <c r="H105" t="s">
        <v>325</v>
      </c>
      <c r="I105" t="s">
        <v>326</v>
      </c>
    </row>
    <row r="106">
      <c r="A106" t="s">
        <v>193</v>
      </c>
      <c r="B106" t="s">
        <v>125</v>
      </c>
      <c r="C106" t="s">
        <v>324</v>
      </c>
      <c r="D106" t="n">
        <v>1991</v>
      </c>
      <c r="E106" t="n">
        <v>10</v>
      </c>
      <c r="F106" t="s">
        <v>196</v>
      </c>
      <c r="G106" t="s">
        <v>197</v>
      </c>
      <c r="H106" t="s">
        <v>325</v>
      </c>
      <c r="I106" t="s">
        <v>326</v>
      </c>
    </row>
    <row r="107">
      <c r="A107" t="s">
        <v>193</v>
      </c>
      <c r="B107" t="s">
        <v>125</v>
      </c>
      <c r="C107" t="s">
        <v>324</v>
      </c>
      <c r="D107" t="n">
        <v>2013</v>
      </c>
      <c r="E107" t="n">
        <v>37.11</v>
      </c>
      <c r="F107" t="s">
        <v>196</v>
      </c>
      <c r="G107" t="s">
        <v>207</v>
      </c>
      <c r="H107" t="s">
        <v>208</v>
      </c>
      <c r="I107" t="s">
        <v>198</v>
      </c>
    </row>
    <row r="108">
      <c r="A108" t="s">
        <v>193</v>
      </c>
      <c r="B108" t="s">
        <v>327</v>
      </c>
      <c r="C108" t="s">
        <v>328</v>
      </c>
      <c r="D108" t="n">
        <v>2011</v>
      </c>
      <c r="E108"/>
      <c r="F108" t="s">
        <v>196</v>
      </c>
      <c r="G108" t="s">
        <v>197</v>
      </c>
      <c r="H108" t="s">
        <v>198</v>
      </c>
      <c r="I108" t="s">
        <v>198</v>
      </c>
    </row>
    <row r="109">
      <c r="A109" t="s">
        <v>193</v>
      </c>
      <c r="B109" t="s">
        <v>329</v>
      </c>
      <c r="C109" t="s">
        <v>330</v>
      </c>
      <c r="D109" t="n">
        <v>2013</v>
      </c>
      <c r="E109" t="n">
        <v>45.46</v>
      </c>
      <c r="F109" t="s">
        <v>196</v>
      </c>
      <c r="G109" t="s">
        <v>207</v>
      </c>
      <c r="H109" t="s">
        <v>208</v>
      </c>
      <c r="I109" t="s">
        <v>198</v>
      </c>
    </row>
    <row r="110">
      <c r="A110" t="s">
        <v>193</v>
      </c>
      <c r="B110" t="s">
        <v>331</v>
      </c>
      <c r="C110" t="s">
        <v>332</v>
      </c>
      <c r="D110" t="n">
        <v>2011</v>
      </c>
      <c r="E110"/>
      <c r="F110" t="s">
        <v>196</v>
      </c>
      <c r="G110" t="s">
        <v>197</v>
      </c>
      <c r="H110" t="s">
        <v>198</v>
      </c>
      <c r="I110" t="s">
        <v>198</v>
      </c>
    </row>
    <row r="111">
      <c r="A111" t="s">
        <v>193</v>
      </c>
      <c r="B111" t="s">
        <v>331</v>
      </c>
      <c r="C111" t="s">
        <v>333</v>
      </c>
      <c r="D111" t="n">
        <v>2013</v>
      </c>
      <c r="E111" t="n">
        <v>44.14</v>
      </c>
      <c r="F111" t="s">
        <v>196</v>
      </c>
      <c r="G111" t="s">
        <v>207</v>
      </c>
      <c r="H111" t="s">
        <v>208</v>
      </c>
      <c r="I111" t="s">
        <v>198</v>
      </c>
    </row>
    <row r="112">
      <c r="A112" t="s">
        <v>193</v>
      </c>
      <c r="B112" t="s">
        <v>334</v>
      </c>
      <c r="C112" t="s">
        <v>335</v>
      </c>
      <c r="D112" t="n">
        <v>1996</v>
      </c>
      <c r="E112" t="n">
        <v>35</v>
      </c>
      <c r="F112" t="s">
        <v>177</v>
      </c>
      <c r="G112" t="s">
        <v>221</v>
      </c>
      <c r="H112" t="s">
        <v>336</v>
      </c>
      <c r="I112" t="s">
        <v>337</v>
      </c>
    </row>
    <row r="113">
      <c r="A113" t="s">
        <v>193</v>
      </c>
      <c r="B113" t="s">
        <v>334</v>
      </c>
      <c r="C113" t="s">
        <v>335</v>
      </c>
      <c r="D113" t="n">
        <v>1996</v>
      </c>
      <c r="E113" t="n">
        <v>35</v>
      </c>
      <c r="F113" t="s">
        <v>177</v>
      </c>
      <c r="G113" t="s">
        <v>221</v>
      </c>
      <c r="H113" t="s">
        <v>336</v>
      </c>
      <c r="I113" t="s">
        <v>337</v>
      </c>
    </row>
    <row r="114">
      <c r="A114" t="s">
        <v>193</v>
      </c>
      <c r="B114" t="s">
        <v>334</v>
      </c>
      <c r="C114" t="s">
        <v>338</v>
      </c>
      <c r="D114" t="n">
        <v>2013</v>
      </c>
      <c r="E114" t="n">
        <v>24.96</v>
      </c>
      <c r="F114" t="s">
        <v>196</v>
      </c>
      <c r="G114" t="s">
        <v>207</v>
      </c>
      <c r="H114" t="s">
        <v>208</v>
      </c>
      <c r="I114" t="s">
        <v>198</v>
      </c>
    </row>
    <row r="115">
      <c r="A115" t="s">
        <v>193</v>
      </c>
      <c r="B115" t="s">
        <v>334</v>
      </c>
      <c r="C115" t="s">
        <v>335</v>
      </c>
      <c r="D115" t="n">
        <v>2016</v>
      </c>
      <c r="E115" t="n">
        <v>0.8</v>
      </c>
      <c r="F115" t="s">
        <v>177</v>
      </c>
      <c r="G115" t="s">
        <v>236</v>
      </c>
      <c r="H115" t="s">
        <v>237</v>
      </c>
      <c r="I115" t="s">
        <v>198</v>
      </c>
    </row>
    <row r="116">
      <c r="A116" t="s">
        <v>193</v>
      </c>
      <c r="B116" t="s">
        <v>334</v>
      </c>
      <c r="C116" t="s">
        <v>335</v>
      </c>
      <c r="D116" t="n">
        <v>2016</v>
      </c>
      <c r="E116" t="n">
        <v>2.1</v>
      </c>
      <c r="F116" t="s">
        <v>339</v>
      </c>
      <c r="G116" t="s">
        <v>236</v>
      </c>
      <c r="H116" t="s">
        <v>237</v>
      </c>
      <c r="I116" t="s">
        <v>198</v>
      </c>
    </row>
    <row r="117">
      <c r="A117" t="s">
        <v>193</v>
      </c>
      <c r="B117" t="s">
        <v>334</v>
      </c>
      <c r="C117" t="s">
        <v>335</v>
      </c>
      <c r="D117" t="n">
        <v>2016</v>
      </c>
      <c r="E117" t="n">
        <v>8</v>
      </c>
      <c r="F117" t="s">
        <v>174</v>
      </c>
      <c r="G117" t="s">
        <v>236</v>
      </c>
      <c r="H117" t="s">
        <v>237</v>
      </c>
      <c r="I117" t="s">
        <v>198</v>
      </c>
    </row>
    <row r="118">
      <c r="A118" t="s">
        <v>193</v>
      </c>
      <c r="B118" t="s">
        <v>334</v>
      </c>
      <c r="C118" t="s">
        <v>335</v>
      </c>
      <c r="D118" t="n">
        <v>2016</v>
      </c>
      <c r="E118" t="n">
        <v>13.3</v>
      </c>
      <c r="F118" t="s">
        <v>179</v>
      </c>
      <c r="G118" t="s">
        <v>236</v>
      </c>
      <c r="H118" t="s">
        <v>237</v>
      </c>
      <c r="I118" t="s">
        <v>198</v>
      </c>
    </row>
    <row r="119">
      <c r="A119" t="s">
        <v>193</v>
      </c>
      <c r="B119" t="s">
        <v>334</v>
      </c>
      <c r="C119" t="s">
        <v>335</v>
      </c>
      <c r="D119" t="n">
        <v>2016</v>
      </c>
      <c r="E119" t="n">
        <v>0.8</v>
      </c>
      <c r="F119" t="s">
        <v>177</v>
      </c>
      <c r="G119" t="s">
        <v>236</v>
      </c>
      <c r="H119" t="s">
        <v>240</v>
      </c>
      <c r="I119" t="s">
        <v>198</v>
      </c>
    </row>
    <row r="120">
      <c r="A120" t="s">
        <v>193</v>
      </c>
      <c r="B120" t="s">
        <v>334</v>
      </c>
      <c r="C120" t="s">
        <v>335</v>
      </c>
      <c r="D120" t="n">
        <v>2016</v>
      </c>
      <c r="E120" t="n">
        <v>2.1</v>
      </c>
      <c r="F120" t="s">
        <v>339</v>
      </c>
      <c r="G120" t="s">
        <v>236</v>
      </c>
      <c r="H120" t="s">
        <v>240</v>
      </c>
      <c r="I120" t="s">
        <v>198</v>
      </c>
    </row>
    <row r="121">
      <c r="A121" t="s">
        <v>193</v>
      </c>
      <c r="B121" t="s">
        <v>334</v>
      </c>
      <c r="C121" t="s">
        <v>335</v>
      </c>
      <c r="D121" t="n">
        <v>2016</v>
      </c>
      <c r="E121" t="n">
        <v>8</v>
      </c>
      <c r="F121" t="s">
        <v>174</v>
      </c>
      <c r="G121" t="s">
        <v>236</v>
      </c>
      <c r="H121" t="s">
        <v>240</v>
      </c>
      <c r="I121" t="s">
        <v>198</v>
      </c>
    </row>
    <row r="122">
      <c r="A122" t="s">
        <v>193</v>
      </c>
      <c r="B122" t="s">
        <v>334</v>
      </c>
      <c r="C122" t="s">
        <v>335</v>
      </c>
      <c r="D122" t="n">
        <v>2016</v>
      </c>
      <c r="E122" t="n">
        <v>13.3</v>
      </c>
      <c r="F122" t="s">
        <v>179</v>
      </c>
      <c r="G122" t="s">
        <v>236</v>
      </c>
      <c r="H122" t="s">
        <v>240</v>
      </c>
      <c r="I122" t="s">
        <v>198</v>
      </c>
    </row>
    <row r="123">
      <c r="A123" t="s">
        <v>193</v>
      </c>
      <c r="B123" t="s">
        <v>334</v>
      </c>
      <c r="C123" t="s">
        <v>335</v>
      </c>
      <c r="D123" t="n">
        <v>2016</v>
      </c>
      <c r="E123" t="n">
        <v>4.4087</v>
      </c>
      <c r="F123" t="s">
        <v>245</v>
      </c>
      <c r="G123" t="s">
        <v>246</v>
      </c>
      <c r="H123"/>
      <c r="I123"/>
    </row>
    <row r="124">
      <c r="A124" t="s">
        <v>193</v>
      </c>
      <c r="B124" t="s">
        <v>334</v>
      </c>
      <c r="C124" t="s">
        <v>335</v>
      </c>
      <c r="D124" t="n">
        <v>2016</v>
      </c>
      <c r="E124" t="n">
        <v>13.3</v>
      </c>
      <c r="F124" t="s">
        <v>179</v>
      </c>
      <c r="G124" t="s">
        <v>236</v>
      </c>
      <c r="H124" t="s">
        <v>237</v>
      </c>
      <c r="I124" t="s">
        <v>223</v>
      </c>
    </row>
    <row r="125">
      <c r="A125" t="s">
        <v>193</v>
      </c>
      <c r="B125" t="s">
        <v>334</v>
      </c>
      <c r="C125" t="s">
        <v>335</v>
      </c>
      <c r="D125" t="n">
        <v>2016</v>
      </c>
      <c r="E125" t="n">
        <v>8</v>
      </c>
      <c r="F125" t="s">
        <v>174</v>
      </c>
      <c r="G125" t="s">
        <v>236</v>
      </c>
      <c r="H125" t="s">
        <v>237</v>
      </c>
      <c r="I125" t="s">
        <v>223</v>
      </c>
    </row>
    <row r="126">
      <c r="A126" t="s">
        <v>193</v>
      </c>
      <c r="B126" t="s">
        <v>334</v>
      </c>
      <c r="C126" t="s">
        <v>335</v>
      </c>
      <c r="D126" t="n">
        <v>2016</v>
      </c>
      <c r="E126" t="n">
        <v>2.1</v>
      </c>
      <c r="F126" t="s">
        <v>223</v>
      </c>
      <c r="G126" t="s">
        <v>236</v>
      </c>
      <c r="H126" t="s">
        <v>237</v>
      </c>
      <c r="I126" t="s">
        <v>223</v>
      </c>
    </row>
    <row r="127">
      <c r="A127" t="s">
        <v>193</v>
      </c>
      <c r="B127" t="s">
        <v>334</v>
      </c>
      <c r="C127" t="s">
        <v>335</v>
      </c>
      <c r="D127" t="n">
        <v>2016</v>
      </c>
      <c r="E127" t="n">
        <v>0.8</v>
      </c>
      <c r="F127" t="s">
        <v>177</v>
      </c>
      <c r="G127" t="s">
        <v>236</v>
      </c>
      <c r="H127" t="s">
        <v>237</v>
      </c>
      <c r="I127" t="s">
        <v>223</v>
      </c>
    </row>
    <row r="128">
      <c r="A128" t="s">
        <v>193</v>
      </c>
      <c r="B128" t="s">
        <v>334</v>
      </c>
      <c r="C128" t="s">
        <v>335</v>
      </c>
      <c r="D128" t="n">
        <v>2016</v>
      </c>
      <c r="E128" t="n">
        <v>13.3</v>
      </c>
      <c r="F128" t="s">
        <v>179</v>
      </c>
      <c r="G128" t="s">
        <v>236</v>
      </c>
      <c r="H128" t="s">
        <v>237</v>
      </c>
      <c r="I128" t="s">
        <v>223</v>
      </c>
    </row>
    <row r="129">
      <c r="A129" t="s">
        <v>193</v>
      </c>
      <c r="B129" t="s">
        <v>334</v>
      </c>
      <c r="C129" t="s">
        <v>335</v>
      </c>
      <c r="D129" t="n">
        <v>2016</v>
      </c>
      <c r="E129" t="n">
        <v>8</v>
      </c>
      <c r="F129" t="s">
        <v>174</v>
      </c>
      <c r="G129" t="s">
        <v>236</v>
      </c>
      <c r="H129" t="s">
        <v>237</v>
      </c>
      <c r="I129" t="s">
        <v>223</v>
      </c>
    </row>
    <row r="130">
      <c r="A130" t="s">
        <v>193</v>
      </c>
      <c r="B130" t="s">
        <v>334</v>
      </c>
      <c r="C130" t="s">
        <v>335</v>
      </c>
      <c r="D130" t="n">
        <v>2016</v>
      </c>
      <c r="E130" t="n">
        <v>2.1</v>
      </c>
      <c r="F130" t="s">
        <v>223</v>
      </c>
      <c r="G130" t="s">
        <v>236</v>
      </c>
      <c r="H130" t="s">
        <v>237</v>
      </c>
      <c r="I130" t="s">
        <v>223</v>
      </c>
    </row>
    <row r="131">
      <c r="A131" t="s">
        <v>193</v>
      </c>
      <c r="B131" t="s">
        <v>334</v>
      </c>
      <c r="C131" t="s">
        <v>335</v>
      </c>
      <c r="D131" t="n">
        <v>2016</v>
      </c>
      <c r="E131" t="n">
        <v>0.8</v>
      </c>
      <c r="F131" t="s">
        <v>177</v>
      </c>
      <c r="G131" t="s">
        <v>236</v>
      </c>
      <c r="H131" t="s">
        <v>340</v>
      </c>
      <c r="I131" t="s">
        <v>223</v>
      </c>
    </row>
    <row r="132">
      <c r="A132" t="s">
        <v>193</v>
      </c>
      <c r="B132" t="s">
        <v>341</v>
      </c>
      <c r="C132" t="s">
        <v>342</v>
      </c>
      <c r="D132" t="n">
        <v>2011</v>
      </c>
      <c r="E132"/>
      <c r="F132" t="s">
        <v>196</v>
      </c>
      <c r="G132" t="s">
        <v>197</v>
      </c>
      <c r="H132" t="s">
        <v>198</v>
      </c>
      <c r="I132" t="s">
        <v>198</v>
      </c>
    </row>
    <row r="133">
      <c r="A133" t="s">
        <v>193</v>
      </c>
      <c r="B133" t="s">
        <v>343</v>
      </c>
      <c r="C133" t="s">
        <v>344</v>
      </c>
      <c r="D133" t="n">
        <v>2011</v>
      </c>
      <c r="E133"/>
      <c r="F133" t="s">
        <v>196</v>
      </c>
      <c r="G133" t="s">
        <v>197</v>
      </c>
      <c r="H133" t="s">
        <v>198</v>
      </c>
      <c r="I133" t="s">
        <v>198</v>
      </c>
    </row>
    <row r="134">
      <c r="A134" t="s">
        <v>193</v>
      </c>
      <c r="B134" t="s">
        <v>345</v>
      </c>
      <c r="C134" t="s">
        <v>346</v>
      </c>
      <c r="D134" t="n">
        <v>2011</v>
      </c>
      <c r="E134"/>
      <c r="F134" t="s">
        <v>196</v>
      </c>
      <c r="G134" t="s">
        <v>197</v>
      </c>
      <c r="H134" t="s">
        <v>198</v>
      </c>
      <c r="I134" t="s">
        <v>198</v>
      </c>
    </row>
    <row r="135">
      <c r="A135" t="s">
        <v>193</v>
      </c>
      <c r="B135" t="s">
        <v>347</v>
      </c>
      <c r="C135" t="s">
        <v>348</v>
      </c>
      <c r="D135" t="n">
        <v>2011</v>
      </c>
      <c r="E135"/>
      <c r="F135" t="s">
        <v>196</v>
      </c>
      <c r="G135" t="s">
        <v>197</v>
      </c>
      <c r="H135" t="s">
        <v>198</v>
      </c>
      <c r="I135" t="s">
        <v>198</v>
      </c>
    </row>
    <row r="136">
      <c r="A136" t="s">
        <v>193</v>
      </c>
      <c r="B136" t="s">
        <v>349</v>
      </c>
      <c r="C136" t="s">
        <v>350</v>
      </c>
      <c r="D136" t="n">
        <v>2013</v>
      </c>
      <c r="E136" t="n">
        <v>37.14</v>
      </c>
      <c r="F136" t="s">
        <v>196</v>
      </c>
      <c r="G136" t="s">
        <v>207</v>
      </c>
      <c r="H136" t="s">
        <v>208</v>
      </c>
      <c r="I136" t="s">
        <v>198</v>
      </c>
    </row>
    <row r="137">
      <c r="A137" t="s">
        <v>193</v>
      </c>
      <c r="B137" t="s">
        <v>349</v>
      </c>
      <c r="C137" t="s">
        <v>350</v>
      </c>
      <c r="D137" t="n">
        <v>2013</v>
      </c>
      <c r="E137" t="n">
        <v>37.14</v>
      </c>
      <c r="F137" t="s">
        <v>196</v>
      </c>
      <c r="G137" t="s">
        <v>207</v>
      </c>
      <c r="H137" t="s">
        <v>208</v>
      </c>
      <c r="I137" t="s">
        <v>223</v>
      </c>
    </row>
    <row r="138">
      <c r="A138" t="s">
        <v>193</v>
      </c>
      <c r="B138" t="s">
        <v>351</v>
      </c>
      <c r="C138" t="s">
        <v>352</v>
      </c>
      <c r="D138" t="n">
        <v>2013</v>
      </c>
      <c r="E138" t="n">
        <v>37.66</v>
      </c>
      <c r="F138" t="s">
        <v>196</v>
      </c>
      <c r="G138" t="s">
        <v>207</v>
      </c>
      <c r="H138" t="s">
        <v>208</v>
      </c>
      <c r="I138" t="s">
        <v>198</v>
      </c>
    </row>
    <row r="139">
      <c r="A139" t="s">
        <v>193</v>
      </c>
      <c r="B139" t="s">
        <v>353</v>
      </c>
      <c r="C139" t="s">
        <v>354</v>
      </c>
      <c r="D139" t="n">
        <v>2011</v>
      </c>
      <c r="E139"/>
      <c r="F139" t="s">
        <v>196</v>
      </c>
      <c r="G139" t="s">
        <v>197</v>
      </c>
      <c r="H139" t="s">
        <v>198</v>
      </c>
      <c r="I139" t="s">
        <v>198</v>
      </c>
    </row>
    <row r="140">
      <c r="A140" t="s">
        <v>193</v>
      </c>
      <c r="B140" t="s">
        <v>355</v>
      </c>
      <c r="C140" t="s">
        <v>356</v>
      </c>
      <c r="D140" t="n">
        <v>2013</v>
      </c>
      <c r="E140" t="n">
        <v>32.08</v>
      </c>
      <c r="F140" t="s">
        <v>196</v>
      </c>
      <c r="G140" t="s">
        <v>207</v>
      </c>
      <c r="H140" t="s">
        <v>208</v>
      </c>
      <c r="I140" t="s">
        <v>198</v>
      </c>
    </row>
    <row r="141">
      <c r="A141" t="s">
        <v>193</v>
      </c>
      <c r="B141" t="s">
        <v>357</v>
      </c>
      <c r="C141" t="s">
        <v>358</v>
      </c>
      <c r="D141" t="n">
        <v>2011</v>
      </c>
      <c r="E141"/>
      <c r="F141" t="s">
        <v>196</v>
      </c>
      <c r="G141" t="s">
        <v>197</v>
      </c>
      <c r="H141" t="s">
        <v>198</v>
      </c>
      <c r="I141" t="s">
        <v>198</v>
      </c>
    </row>
    <row r="142">
      <c r="A142" t="s">
        <v>193</v>
      </c>
      <c r="B142" t="s">
        <v>359</v>
      </c>
      <c r="C142" t="s">
        <v>360</v>
      </c>
      <c r="D142" t="n">
        <v>2011</v>
      </c>
      <c r="E142"/>
      <c r="F142" t="s">
        <v>196</v>
      </c>
      <c r="G142" t="s">
        <v>197</v>
      </c>
      <c r="H142" t="s">
        <v>198</v>
      </c>
      <c r="I142" t="s">
        <v>198</v>
      </c>
    </row>
    <row r="143">
      <c r="A143" t="s">
        <v>193</v>
      </c>
      <c r="B143" t="s">
        <v>361</v>
      </c>
      <c r="C143" t="s">
        <v>362</v>
      </c>
      <c r="D143" t="n">
        <v>2011</v>
      </c>
      <c r="E143"/>
      <c r="F143" t="s">
        <v>196</v>
      </c>
      <c r="G143" t="s">
        <v>197</v>
      </c>
      <c r="H143" t="s">
        <v>198</v>
      </c>
      <c r="I143" t="s">
        <v>198</v>
      </c>
    </row>
    <row r="144">
      <c r="A144" t="s">
        <v>193</v>
      </c>
      <c r="B144" t="s">
        <v>363</v>
      </c>
      <c r="C144" t="s">
        <v>364</v>
      </c>
      <c r="D144" t="n">
        <v>2011</v>
      </c>
      <c r="E144"/>
      <c r="F144" t="s">
        <v>196</v>
      </c>
      <c r="G144" t="s">
        <v>197</v>
      </c>
      <c r="H144" t="s">
        <v>198</v>
      </c>
      <c r="I144" t="s">
        <v>198</v>
      </c>
    </row>
    <row r="145">
      <c r="A145" t="s">
        <v>193</v>
      </c>
      <c r="B145" t="s">
        <v>363</v>
      </c>
      <c r="C145" t="s">
        <v>365</v>
      </c>
      <c r="D145" t="n">
        <v>2011</v>
      </c>
      <c r="E145"/>
      <c r="F145" t="s">
        <v>196</v>
      </c>
      <c r="G145" t="s">
        <v>197</v>
      </c>
      <c r="H145" t="s">
        <v>198</v>
      </c>
      <c r="I145" t="s">
        <v>198</v>
      </c>
    </row>
    <row r="146">
      <c r="A146" t="s">
        <v>193</v>
      </c>
      <c r="B146" t="s">
        <v>366</v>
      </c>
      <c r="C146" t="s">
        <v>367</v>
      </c>
      <c r="D146" t="n">
        <v>2011</v>
      </c>
      <c r="E146"/>
      <c r="F146" t="s">
        <v>196</v>
      </c>
      <c r="G146" t="s">
        <v>197</v>
      </c>
      <c r="H146" t="s">
        <v>198</v>
      </c>
      <c r="I146" t="s">
        <v>198</v>
      </c>
    </row>
    <row r="147">
      <c r="A147" t="s">
        <v>193</v>
      </c>
      <c r="B147" t="s">
        <v>107</v>
      </c>
      <c r="C147" t="s">
        <v>368</v>
      </c>
      <c r="D147" t="n">
        <v>2013</v>
      </c>
      <c r="E147" t="n">
        <v>34.87</v>
      </c>
      <c r="F147" t="s">
        <v>196</v>
      </c>
      <c r="G147" t="s">
        <v>207</v>
      </c>
      <c r="H147" t="s">
        <v>208</v>
      </c>
      <c r="I147" t="s">
        <v>198</v>
      </c>
    </row>
    <row r="148">
      <c r="A148" t="s">
        <v>193</v>
      </c>
      <c r="B148" t="s">
        <v>369</v>
      </c>
      <c r="C148" t="s">
        <v>370</v>
      </c>
      <c r="D148" t="n">
        <v>2013</v>
      </c>
      <c r="E148" t="n">
        <v>40.91</v>
      </c>
      <c r="F148" t="s">
        <v>196</v>
      </c>
      <c r="G148" t="s">
        <v>207</v>
      </c>
      <c r="H148" t="s">
        <v>208</v>
      </c>
      <c r="I148" t="s">
        <v>198</v>
      </c>
    </row>
    <row r="149">
      <c r="A149" t="s">
        <v>193</v>
      </c>
      <c r="B149" t="s">
        <v>371</v>
      </c>
      <c r="C149" t="s">
        <v>372</v>
      </c>
      <c r="D149" t="n">
        <v>2013</v>
      </c>
      <c r="E149" t="n">
        <v>54.07</v>
      </c>
      <c r="F149" t="s">
        <v>196</v>
      </c>
      <c r="G149" t="s">
        <v>207</v>
      </c>
      <c r="H149" t="s">
        <v>208</v>
      </c>
      <c r="I149" t="s">
        <v>198</v>
      </c>
    </row>
    <row r="150">
      <c r="A150" t="s">
        <v>193</v>
      </c>
      <c r="B150" t="s">
        <v>371</v>
      </c>
      <c r="C150" t="s">
        <v>373</v>
      </c>
      <c r="D150" t="n">
        <v>2013</v>
      </c>
      <c r="E150" t="n">
        <v>23.43</v>
      </c>
      <c r="F150" t="s">
        <v>196</v>
      </c>
      <c r="G150" t="s">
        <v>207</v>
      </c>
      <c r="H150" t="s">
        <v>208</v>
      </c>
      <c r="I150" t="s">
        <v>198</v>
      </c>
    </row>
    <row r="151">
      <c r="A151" t="s">
        <v>193</v>
      </c>
      <c r="B151" t="s">
        <v>374</v>
      </c>
      <c r="C151" t="s">
        <v>375</v>
      </c>
      <c r="D151" t="n">
        <v>2013</v>
      </c>
      <c r="E151" t="n">
        <v>45.31</v>
      </c>
      <c r="F151" t="s">
        <v>196</v>
      </c>
      <c r="G151" t="s">
        <v>207</v>
      </c>
      <c r="H151" t="s">
        <v>208</v>
      </c>
      <c r="I151" t="s">
        <v>198</v>
      </c>
    </row>
    <row r="152">
      <c r="A152" t="s">
        <v>193</v>
      </c>
      <c r="B152" t="s">
        <v>376</v>
      </c>
      <c r="C152" t="s">
        <v>377</v>
      </c>
      <c r="D152" t="n">
        <v>2013</v>
      </c>
      <c r="E152" t="n">
        <v>39.36</v>
      </c>
      <c r="F152" t="s">
        <v>196</v>
      </c>
      <c r="G152" t="s">
        <v>207</v>
      </c>
      <c r="H152" t="s">
        <v>208</v>
      </c>
      <c r="I152" t="s">
        <v>198</v>
      </c>
    </row>
  </sheetData>
  <pageMargins left="0.7" right="0.7" top="0.75" bottom="0.75" header="0.3" footer="0.3"/>
  <pageSetup paperSize="9" orientation="portrait" horizontalDpi="300" verticalDpi="300"/>
  <tableParts count="1">
    <tablePart r:id="rId18"/>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Alicia English (ESS)</dc:creator>
  <cp:lastModifiedBy>Alicia English (ESS)</cp:lastModifiedBy>
  <dcterms:created xsi:type="dcterms:W3CDTF">2018-01-03T14:19:21Z</dcterms:created>
  <dcterms:modified xsi:type="dcterms:W3CDTF">2019-10-04T15:38:37Z</dcterms:modified>
</cp:coreProperties>
</file>