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K4" i="1"/>
  <c r="AL2" i="1"/>
  <c r="AG2" i="1"/>
  <c r="AF2" i="1"/>
  <c r="AJ2" i="1"/>
  <c r="AJ12" i="1" s="1"/>
  <c r="AI12" i="1"/>
  <c r="AI2" i="1"/>
  <c r="AH12" i="1"/>
  <c r="AJ4" i="1"/>
  <c r="AJ5" i="1"/>
  <c r="AJ6" i="1"/>
  <c r="AJ7" i="1"/>
  <c r="AJ8" i="1"/>
  <c r="AJ9" i="1"/>
  <c r="AJ10" i="1"/>
  <c r="AJ11" i="1"/>
  <c r="AJ3" i="1"/>
  <c r="AI3" i="1"/>
  <c r="AI4" i="1"/>
  <c r="AI5" i="1"/>
  <c r="AI6" i="1"/>
  <c r="AI7" i="1"/>
  <c r="AI8" i="1"/>
  <c r="AI9" i="1"/>
  <c r="AI10" i="1"/>
  <c r="AI11" i="1"/>
  <c r="AH3" i="1"/>
  <c r="AH4" i="1"/>
  <c r="AH5" i="1"/>
  <c r="AH6" i="1"/>
  <c r="AH7" i="1"/>
  <c r="AH8" i="1"/>
  <c r="AH9" i="1"/>
  <c r="AH10" i="1"/>
  <c r="AH11" i="1"/>
  <c r="AH2" i="1"/>
  <c r="AD3" i="1"/>
  <c r="AD4" i="1"/>
  <c r="AD5" i="1"/>
  <c r="AD6" i="1"/>
  <c r="AD7" i="1"/>
  <c r="AD8" i="1"/>
  <c r="AD9" i="1"/>
  <c r="AD10" i="1"/>
  <c r="AD11" i="1"/>
  <c r="AD2" i="1"/>
  <c r="AE2" i="1" s="1"/>
  <c r="AC3" i="1"/>
  <c r="AC4" i="1"/>
  <c r="AC5" i="1"/>
  <c r="AC6" i="1"/>
  <c r="AC7" i="1"/>
  <c r="AE7" i="1" s="1"/>
  <c r="AC8" i="1"/>
  <c r="AE8" i="1" s="1"/>
  <c r="AC9" i="1"/>
  <c r="AC10" i="1"/>
  <c r="AC11" i="1"/>
  <c r="AC2" i="1"/>
  <c r="AE3" i="1"/>
  <c r="AE4" i="1"/>
  <c r="AE5" i="1"/>
  <c r="AE6" i="1"/>
  <c r="AE11" i="1"/>
  <c r="X4" i="1"/>
  <c r="Y2" i="1"/>
  <c r="X2" i="1"/>
  <c r="T2" i="1"/>
  <c r="S2" i="1"/>
  <c r="U13" i="1"/>
  <c r="V13" i="1"/>
  <c r="W13" i="1"/>
  <c r="W2" i="1"/>
  <c r="W12" i="1"/>
  <c r="V12" i="1"/>
  <c r="U11" i="1"/>
  <c r="Q12" i="1"/>
  <c r="P12" i="1"/>
  <c r="R2" i="1"/>
  <c r="R5" i="1"/>
  <c r="R6" i="1"/>
  <c r="R7" i="1"/>
  <c r="Q3" i="1"/>
  <c r="Q4" i="1"/>
  <c r="Q5" i="1"/>
  <c r="Q6" i="1"/>
  <c r="Q7" i="1"/>
  <c r="Q8" i="1"/>
  <c r="Q9" i="1"/>
  <c r="Q10" i="1"/>
  <c r="Q11" i="1"/>
  <c r="Q2" i="1"/>
  <c r="P3" i="1"/>
  <c r="R3" i="1" s="1"/>
  <c r="P4" i="1"/>
  <c r="R4" i="1" s="1"/>
  <c r="P5" i="1"/>
  <c r="P6" i="1"/>
  <c r="P7" i="1"/>
  <c r="P8" i="1"/>
  <c r="R8" i="1" s="1"/>
  <c r="P9" i="1"/>
  <c r="R9" i="1" s="1"/>
  <c r="P10" i="1"/>
  <c r="R10" i="1" s="1"/>
  <c r="P11" i="1"/>
  <c r="R11" i="1" s="1"/>
  <c r="R12" i="1"/>
  <c r="U12" i="1" s="1"/>
  <c r="P2" i="1"/>
  <c r="L4" i="1"/>
  <c r="K4" i="1"/>
  <c r="V3" i="1"/>
  <c r="V4" i="1"/>
  <c r="V5" i="1"/>
  <c r="V6" i="1"/>
  <c r="V7" i="1"/>
  <c r="V8" i="1"/>
  <c r="V9" i="1"/>
  <c r="V10" i="1"/>
  <c r="V11" i="1"/>
  <c r="V2" i="1"/>
  <c r="AK2" i="1" l="1"/>
  <c r="AE10" i="1"/>
  <c r="AE9" i="1"/>
  <c r="U7" i="1"/>
  <c r="U6" i="1"/>
  <c r="U9" i="1"/>
  <c r="W4" i="1"/>
  <c r="U4" i="1"/>
  <c r="U8" i="1"/>
  <c r="W8" i="1"/>
  <c r="W11" i="1"/>
  <c r="U2" i="1"/>
  <c r="W3" i="1"/>
  <c r="U3" i="1"/>
  <c r="W5" i="1"/>
  <c r="U5" i="1"/>
  <c r="W10" i="1"/>
  <c r="U10" i="1"/>
  <c r="W9" i="1"/>
  <c r="W7" i="1"/>
  <c r="W6" i="1"/>
  <c r="L2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H16" i="1"/>
  <c r="G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E3" i="1" s="1"/>
  <c r="C4" i="1"/>
  <c r="E4" i="1" s="1"/>
  <c r="C5" i="1"/>
  <c r="E5" i="1" s="1"/>
  <c r="C6" i="1"/>
  <c r="E6" i="1" s="1"/>
  <c r="C7" i="1"/>
  <c r="C8" i="1"/>
  <c r="C9" i="1"/>
  <c r="C10" i="1"/>
  <c r="C11" i="1"/>
  <c r="E11" i="1" s="1"/>
  <c r="C12" i="1"/>
  <c r="E12" i="1" s="1"/>
  <c r="C13" i="1"/>
  <c r="C14" i="1"/>
  <c r="E14" i="1" s="1"/>
  <c r="C15" i="1"/>
  <c r="C2" i="1"/>
  <c r="E2" i="1" s="1"/>
  <c r="Y4" i="1" l="1"/>
  <c r="J16" i="1"/>
  <c r="I16" i="1"/>
  <c r="E13" i="1"/>
  <c r="E9" i="1"/>
  <c r="E8" i="1"/>
  <c r="E7" i="1"/>
  <c r="E10" i="1"/>
  <c r="E15" i="1"/>
</calcChain>
</file>

<file path=xl/sharedStrings.xml><?xml version="1.0" encoding="utf-8"?>
<sst xmlns="http://schemas.openxmlformats.org/spreadsheetml/2006/main" count="45" uniqueCount="18">
  <si>
    <t>сопротивление, Ом</t>
  </si>
  <si>
    <t>время балансировки, с</t>
  </si>
  <si>
    <t>Железо</t>
  </si>
  <si>
    <t>Алюминий</t>
  </si>
  <si>
    <t>сопротивление, ом</t>
  </si>
  <si>
    <t>изначально пустой калориметр: 18,257, балансировка (подгон калориметра к железу 18,184)</t>
  </si>
  <si>
    <t>dR</t>
  </si>
  <si>
    <t>dt</t>
  </si>
  <si>
    <t>dR/dt *10^4</t>
  </si>
  <si>
    <t>&lt;X&gt;</t>
  </si>
  <si>
    <t>&lt;Y&gt;</t>
  </si>
  <si>
    <t>&lt;XY&gt;</t>
  </si>
  <si>
    <t>&lt;X^2&gt;</t>
  </si>
  <si>
    <t>&lt;Y^2&gt;</t>
  </si>
  <si>
    <t>к</t>
  </si>
  <si>
    <t>в</t>
  </si>
  <si>
    <t>сигма к</t>
  </si>
  <si>
    <t>сигма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</si>
</sst>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topLeftCell="AA1" workbookViewId="0">
      <selection activeCell="AL5" sqref="AL5"/>
    </sheetView>
  </sheetViews>
  <sheetFormatPr defaultRowHeight="14.4" x14ac:dyDescent="0.3"/>
  <cols>
    <col min="1" max="1" width="19.109375" customWidth="1"/>
    <col min="2" max="12" width="20.5546875" customWidth="1"/>
    <col min="13" max="13" width="81.5546875" customWidth="1"/>
    <col min="14" max="14" width="18.5546875" customWidth="1"/>
    <col min="15" max="25" width="21.88671875" customWidth="1"/>
    <col min="26" max="26" width="12.44140625" customWidth="1"/>
    <col min="27" max="27" width="17.88671875" customWidth="1"/>
    <col min="28" max="28" width="22.6640625" customWidth="1"/>
    <col min="31" max="31" width="14" customWidth="1"/>
  </cols>
  <sheetData>
    <row r="1" spans="1:38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2</v>
      </c>
      <c r="N1" t="s">
        <v>0</v>
      </c>
      <c r="O1" t="s">
        <v>1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3</v>
      </c>
      <c r="AA1" t="s">
        <v>4</v>
      </c>
      <c r="AB1" t="s">
        <v>1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</row>
    <row r="2" spans="1:38" x14ac:dyDescent="0.3">
      <c r="A2">
        <v>18.074000000000002</v>
      </c>
      <c r="B2">
        <v>0</v>
      </c>
      <c r="C2">
        <f>A4-A2</f>
        <v>9.9999999999997868E-2</v>
      </c>
      <c r="D2">
        <f>B4-B2</f>
        <v>85.1</v>
      </c>
      <c r="E2">
        <f>C2/D2*10000</f>
        <v>11.750881316098457</v>
      </c>
      <c r="F2">
        <f>AVERAGE(A2:A15)</f>
        <v>18.399000000000001</v>
      </c>
      <c r="G2">
        <f>AVERAGE(E2:E15)</f>
        <v>9.5922858931303434</v>
      </c>
      <c r="H2">
        <f>A2*E2</f>
        <v>212.38542890716354</v>
      </c>
      <c r="I2">
        <f>POWER(A2,2)</f>
        <v>326.66947600000003</v>
      </c>
      <c r="J2">
        <f>POWER(E2,2)</f>
        <v>138.0832117050318</v>
      </c>
      <c r="K2">
        <f>(H16-F2*G2)/(I16-F2*F2)</f>
        <v>-5.8455623777934624</v>
      </c>
      <c r="L2">
        <f>G2-K2*F2</f>
        <v>117.14478808215226</v>
      </c>
      <c r="M2" t="s">
        <v>5</v>
      </c>
      <c r="N2">
        <v>18.28</v>
      </c>
      <c r="O2">
        <v>0</v>
      </c>
      <c r="P2">
        <f>N3-N2</f>
        <v>4.9999999999997158E-2</v>
      </c>
      <c r="Q2">
        <f>O3-O2</f>
        <v>50.21</v>
      </c>
      <c r="R2">
        <f>P2/Q2*10000</f>
        <v>9.9581756622181157</v>
      </c>
      <c r="S2">
        <f>AVERAGE(N2:N13)</f>
        <v>18.554999999999996</v>
      </c>
      <c r="T2">
        <f>AVERAGE(R3:R12)</f>
        <v>6.320999931615245</v>
      </c>
      <c r="U2">
        <f>N2*R2</f>
        <v>182.03545110534716</v>
      </c>
      <c r="V2">
        <f>POWER(N2,2)</f>
        <v>334.15840000000003</v>
      </c>
      <c r="W2">
        <f>POWER(R2,2)</f>
        <v>99.165262519593213</v>
      </c>
      <c r="X2">
        <f>(U13-S2*T2)/(V13-S2*S2)</f>
        <v>-4.1414100575918864</v>
      </c>
      <c r="Y2">
        <f>T2-X2*S2</f>
        <v>83.164863550232681</v>
      </c>
      <c r="AA2">
        <v>18.213000000000001</v>
      </c>
      <c r="AB2">
        <v>0</v>
      </c>
      <c r="AC2">
        <f>AA4-AA2</f>
        <v>9.9999999999997868E-2</v>
      </c>
      <c r="AD2">
        <f>AB4-AB2</f>
        <v>97.7</v>
      </c>
      <c r="AE2">
        <f>AC2/AD2*10000</f>
        <v>10.23541453428842</v>
      </c>
      <c r="AF2">
        <f>AVERAGE(AA2:AA13)</f>
        <v>18.488</v>
      </c>
      <c r="AG2">
        <f>AVERAGE(AE3:AE11)</f>
        <v>6.9160263798121191</v>
      </c>
      <c r="AH2">
        <f>AE2*AA2</f>
        <v>186.41760491299502</v>
      </c>
      <c r="AI2">
        <f t="shared" ref="AI2:AJ11" si="0">POWER(AA2,2)</f>
        <v>331.71336900000006</v>
      </c>
      <c r="AJ2">
        <f>POWER(AE2,2)</f>
        <v>104.76371068872264</v>
      </c>
      <c r="AK2">
        <f>(AH12-AF2*AG2)/(AI12-AF2*AF2)</f>
        <v>-3.0846665173058265</v>
      </c>
      <c r="AL2">
        <f>AG2-AK2*AF2</f>
        <v>63.945340951762233</v>
      </c>
    </row>
    <row r="3" spans="1:38" x14ac:dyDescent="0.3">
      <c r="A3">
        <v>18.123999999999999</v>
      </c>
      <c r="B3">
        <v>42.89</v>
      </c>
      <c r="C3">
        <f t="shared" ref="C3:C15" si="1">A5-A3</f>
        <v>0.10000000000000142</v>
      </c>
      <c r="D3">
        <f t="shared" ref="D3:D15" si="2">B5-B3</f>
        <v>87.559999999999988</v>
      </c>
      <c r="E3">
        <f t="shared" ref="E3:E15" si="3">C3/D3*10000</f>
        <v>11.420740063956309</v>
      </c>
      <c r="H3">
        <f t="shared" ref="H3:H15" si="4">A3*E3</f>
        <v>206.98949291914414</v>
      </c>
      <c r="I3">
        <f t="shared" ref="I3:I15" si="5">POWER(A3,2)</f>
        <v>328.47937599999995</v>
      </c>
      <c r="J3">
        <f t="shared" ref="J3:J15" si="6">POWER(E3,2)</f>
        <v>130.43330360845675</v>
      </c>
      <c r="K3" t="s">
        <v>16</v>
      </c>
      <c r="L3" t="s">
        <v>17</v>
      </c>
      <c r="N3">
        <v>18.329999999999998</v>
      </c>
      <c r="O3">
        <v>50.21</v>
      </c>
      <c r="P3">
        <f t="shared" ref="P3:P13" si="7">N4-N3</f>
        <v>5.0000000000000711E-2</v>
      </c>
      <c r="Q3">
        <f t="shared" ref="Q3:Q12" si="8">O4-O3</f>
        <v>64.56</v>
      </c>
      <c r="R3">
        <f t="shared" ref="R3:R12" si="9">P3/Q3*10000</f>
        <v>7.7447335811649181</v>
      </c>
      <c r="U3">
        <f t="shared" ref="U3:U12" si="10">N3*R3</f>
        <v>141.96096654275294</v>
      </c>
      <c r="V3">
        <f t="shared" ref="V3:V12" si="11">POWER(N3,2)</f>
        <v>335.98889999999994</v>
      </c>
      <c r="W3">
        <f t="shared" ref="W3:W12" si="12">POWER(R3,2)</f>
        <v>59.980898243223578</v>
      </c>
      <c r="X3" t="s">
        <v>16</v>
      </c>
      <c r="Y3" t="s">
        <v>17</v>
      </c>
      <c r="AA3">
        <v>18.263000000000002</v>
      </c>
      <c r="AB3">
        <v>41.43</v>
      </c>
      <c r="AC3">
        <f t="shared" ref="AC3:AC13" si="13">AA5-AA3</f>
        <v>9.9999999999997868E-2</v>
      </c>
      <c r="AD3">
        <f t="shared" ref="AD3:AD11" si="14">AB5-AB3</f>
        <v>123.07</v>
      </c>
      <c r="AE3">
        <f t="shared" ref="AE3:AE12" si="15">AC3/AD3*10000</f>
        <v>8.1254570569592808</v>
      </c>
      <c r="AH3">
        <f t="shared" ref="AH3:AH11" si="16">AE3*AA3</f>
        <v>148.39522223124735</v>
      </c>
      <c r="AI3">
        <f t="shared" si="0"/>
        <v>333.53716900000006</v>
      </c>
      <c r="AJ3">
        <f>POWER(AE3,2)</f>
        <v>66.023052384489375</v>
      </c>
      <c r="AK3" t="s">
        <v>16</v>
      </c>
      <c r="AL3" t="s">
        <v>17</v>
      </c>
    </row>
    <row r="4" spans="1:38" x14ac:dyDescent="0.3">
      <c r="A4">
        <v>18.173999999999999</v>
      </c>
      <c r="B4">
        <v>85.1</v>
      </c>
      <c r="C4">
        <f t="shared" si="1"/>
        <v>0.10000000000000142</v>
      </c>
      <c r="D4">
        <f t="shared" si="2"/>
        <v>91.69</v>
      </c>
      <c r="E4">
        <f t="shared" si="3"/>
        <v>10.90631475624402</v>
      </c>
      <c r="H4">
        <f t="shared" si="4"/>
        <v>198.21136437997882</v>
      </c>
      <c r="I4">
        <f t="shared" si="5"/>
        <v>330.29427599999997</v>
      </c>
      <c r="J4">
        <f t="shared" si="6"/>
        <v>118.94770156226606</v>
      </c>
      <c r="K4">
        <f>SQRT(ABS(1/13*(J16/I16-K2*K2)) )</f>
        <v>1.6147074958233216</v>
      </c>
      <c r="L4">
        <f>K4*SQRT(I16)</f>
        <v>29.710785799600895</v>
      </c>
      <c r="N4">
        <v>18.38</v>
      </c>
      <c r="O4">
        <v>114.77</v>
      </c>
      <c r="P4">
        <f t="shared" si="7"/>
        <v>5.0000000000000711E-2</v>
      </c>
      <c r="Q4">
        <f t="shared" si="8"/>
        <v>72.399999999999991</v>
      </c>
      <c r="R4">
        <f t="shared" si="9"/>
        <v>6.9060773480663977</v>
      </c>
      <c r="U4">
        <f t="shared" si="10"/>
        <v>126.93370165746039</v>
      </c>
      <c r="V4">
        <f t="shared" si="11"/>
        <v>337.82439999999997</v>
      </c>
      <c r="W4">
        <f t="shared" si="12"/>
        <v>47.693904337475807</v>
      </c>
      <c r="X4">
        <f>SQRT(ABS(1/9*(W13/V13-X2*X2)) )</f>
        <v>1.3757458551492583</v>
      </c>
      <c r="Y4">
        <f>X4*SQRT(V12)</f>
        <v>25.836507159703071</v>
      </c>
      <c r="AA4">
        <v>18.312999999999999</v>
      </c>
      <c r="AB4">
        <v>97.7</v>
      </c>
      <c r="AC4">
        <f t="shared" si="13"/>
        <v>0.10000000000000142</v>
      </c>
      <c r="AD4">
        <f t="shared" si="14"/>
        <v>133.44</v>
      </c>
      <c r="AE4">
        <f t="shared" si="15"/>
        <v>7.4940047961631757</v>
      </c>
      <c r="AH4">
        <f t="shared" si="16"/>
        <v>137.23770983213623</v>
      </c>
      <c r="AI4">
        <f t="shared" si="0"/>
        <v>335.36596899999995</v>
      </c>
      <c r="AJ4">
        <f t="shared" ref="AJ4:AJ11" si="17">POWER(AE4,2)</f>
        <v>56.160107884916684</v>
      </c>
      <c r="AK4">
        <f>SQRT(ABS(1/8*(AJ12/AI12-AK2*AK2)) )</f>
        <v>1.0814790136138623</v>
      </c>
      <c r="AL4">
        <f>AK4*SQRT(AI12)</f>
        <v>19.940914922476363</v>
      </c>
    </row>
    <row r="5" spans="1:38" x14ac:dyDescent="0.3">
      <c r="A5">
        <v>18.224</v>
      </c>
      <c r="B5">
        <v>130.44999999999999</v>
      </c>
      <c r="C5">
        <f t="shared" si="1"/>
        <v>0.10000000000000142</v>
      </c>
      <c r="D5">
        <f t="shared" si="2"/>
        <v>94.84</v>
      </c>
      <c r="E5">
        <f t="shared" si="3"/>
        <v>10.54407423028273</v>
      </c>
      <c r="H5">
        <f t="shared" si="4"/>
        <v>192.15520877267247</v>
      </c>
      <c r="I5">
        <f t="shared" si="5"/>
        <v>332.11417599999999</v>
      </c>
      <c r="J5">
        <f t="shared" si="6"/>
        <v>111.17750137371235</v>
      </c>
      <c r="N5">
        <v>18.43</v>
      </c>
      <c r="O5">
        <v>187.17</v>
      </c>
      <c r="P5">
        <f t="shared" si="7"/>
        <v>5.0000000000000711E-2</v>
      </c>
      <c r="Q5">
        <f t="shared" si="8"/>
        <v>74.59</v>
      </c>
      <c r="R5">
        <f t="shared" si="9"/>
        <v>6.7033114358494039</v>
      </c>
      <c r="U5">
        <f t="shared" si="10"/>
        <v>123.54202976270452</v>
      </c>
      <c r="V5">
        <f t="shared" si="11"/>
        <v>339.66489999999999</v>
      </c>
      <c r="W5">
        <f t="shared" si="12"/>
        <v>44.934384205989396</v>
      </c>
      <c r="AA5">
        <v>18.363</v>
      </c>
      <c r="AB5">
        <v>164.5</v>
      </c>
      <c r="AC5">
        <f t="shared" si="13"/>
        <v>0.10000000000000142</v>
      </c>
      <c r="AD5">
        <f t="shared" si="14"/>
        <v>137.88999999999999</v>
      </c>
      <c r="AE5">
        <f t="shared" si="15"/>
        <v>7.2521575168613701</v>
      </c>
      <c r="AH5">
        <f t="shared" si="16"/>
        <v>133.17136848212533</v>
      </c>
      <c r="AI5">
        <f t="shared" si="0"/>
        <v>337.199769</v>
      </c>
      <c r="AJ5">
        <f t="shared" si="17"/>
        <v>52.593788649368875</v>
      </c>
    </row>
    <row r="6" spans="1:38" x14ac:dyDescent="0.3">
      <c r="A6">
        <v>18.274000000000001</v>
      </c>
      <c r="B6">
        <v>176.79</v>
      </c>
      <c r="C6">
        <f t="shared" si="1"/>
        <v>9.9999999999997868E-2</v>
      </c>
      <c r="D6">
        <f t="shared" si="2"/>
        <v>98.919999999999987</v>
      </c>
      <c r="E6">
        <f t="shared" si="3"/>
        <v>10.109179134654052</v>
      </c>
      <c r="H6">
        <f t="shared" si="4"/>
        <v>184.73513950666816</v>
      </c>
      <c r="I6">
        <f t="shared" si="5"/>
        <v>333.93907600000006</v>
      </c>
      <c r="J6">
        <f t="shared" si="6"/>
        <v>102.19550277652486</v>
      </c>
      <c r="N6">
        <v>18.48</v>
      </c>
      <c r="O6">
        <v>261.76</v>
      </c>
      <c r="P6">
        <f t="shared" si="7"/>
        <v>5.0000000000000711E-2</v>
      </c>
      <c r="Q6">
        <f t="shared" si="8"/>
        <v>77.949999999999989</v>
      </c>
      <c r="R6">
        <f t="shared" si="9"/>
        <v>6.4143681847338954</v>
      </c>
      <c r="U6">
        <f t="shared" si="10"/>
        <v>118.53752405388239</v>
      </c>
      <c r="V6">
        <f t="shared" si="11"/>
        <v>341.5104</v>
      </c>
      <c r="W6">
        <f t="shared" si="12"/>
        <v>41.144119209326405</v>
      </c>
      <c r="AA6">
        <v>18.413</v>
      </c>
      <c r="AB6">
        <v>231.14</v>
      </c>
      <c r="AC6">
        <f t="shared" si="13"/>
        <v>0.10000000000000142</v>
      </c>
      <c r="AD6">
        <f t="shared" si="14"/>
        <v>141.57</v>
      </c>
      <c r="AE6">
        <f t="shared" si="15"/>
        <v>7.0636434272798914</v>
      </c>
      <c r="AH6">
        <f t="shared" si="16"/>
        <v>130.06286642650466</v>
      </c>
      <c r="AI6">
        <f t="shared" si="0"/>
        <v>339.038569</v>
      </c>
      <c r="AJ6">
        <f t="shared" si="17"/>
        <v>49.89505846775441</v>
      </c>
    </row>
    <row r="7" spans="1:38" x14ac:dyDescent="0.3">
      <c r="A7">
        <v>18.324000000000002</v>
      </c>
      <c r="B7">
        <v>225.29</v>
      </c>
      <c r="C7">
        <f t="shared" si="1"/>
        <v>9.9999999999997868E-2</v>
      </c>
      <c r="D7">
        <f t="shared" si="2"/>
        <v>100.78999999999999</v>
      </c>
      <c r="E7">
        <f t="shared" si="3"/>
        <v>9.921619208254576</v>
      </c>
      <c r="H7">
        <f t="shared" si="4"/>
        <v>181.80375037205687</v>
      </c>
      <c r="I7">
        <f t="shared" si="5"/>
        <v>335.76897600000007</v>
      </c>
      <c r="J7">
        <f t="shared" si="6"/>
        <v>98.438527713606163</v>
      </c>
      <c r="N7">
        <v>18.53</v>
      </c>
      <c r="O7">
        <v>339.71</v>
      </c>
      <c r="P7">
        <f t="shared" si="7"/>
        <v>4.9999999999997158E-2</v>
      </c>
      <c r="Q7">
        <f t="shared" si="8"/>
        <v>79.31</v>
      </c>
      <c r="R7">
        <f t="shared" si="9"/>
        <v>6.3043752364137138</v>
      </c>
      <c r="U7">
        <f t="shared" si="10"/>
        <v>116.82007313074612</v>
      </c>
      <c r="V7">
        <f t="shared" si="11"/>
        <v>343.36090000000002</v>
      </c>
      <c r="W7">
        <f t="shared" si="12"/>
        <v>39.74514712150647</v>
      </c>
      <c r="AA7">
        <v>18.463000000000001</v>
      </c>
      <c r="AB7">
        <v>302.39</v>
      </c>
      <c r="AC7">
        <f t="shared" si="13"/>
        <v>9.9999999999997868E-2</v>
      </c>
      <c r="AD7">
        <f t="shared" si="14"/>
        <v>146.46000000000004</v>
      </c>
      <c r="AE7">
        <f t="shared" si="15"/>
        <v>6.8278028130546113</v>
      </c>
      <c r="AH7">
        <f t="shared" si="16"/>
        <v>126.0617233374273</v>
      </c>
      <c r="AI7">
        <f t="shared" si="0"/>
        <v>340.88236900000004</v>
      </c>
      <c r="AJ7">
        <f t="shared" si="17"/>
        <v>46.618891253956463</v>
      </c>
    </row>
    <row r="8" spans="1:38" x14ac:dyDescent="0.3">
      <c r="A8">
        <v>18.373999999999999</v>
      </c>
      <c r="B8">
        <v>275.70999999999998</v>
      </c>
      <c r="C8">
        <f t="shared" si="1"/>
        <v>0.10000000000000142</v>
      </c>
      <c r="D8">
        <f t="shared" si="2"/>
        <v>102.79000000000002</v>
      </c>
      <c r="E8">
        <f t="shared" si="3"/>
        <v>9.728572818367681</v>
      </c>
      <c r="H8">
        <f t="shared" si="4"/>
        <v>178.75279696468775</v>
      </c>
      <c r="I8">
        <f t="shared" si="5"/>
        <v>337.60387599999996</v>
      </c>
      <c r="J8">
        <f t="shared" si="6"/>
        <v>94.64512908228248</v>
      </c>
      <c r="N8">
        <v>18.579999999999998</v>
      </c>
      <c r="O8">
        <v>419.02</v>
      </c>
      <c r="P8">
        <f t="shared" si="7"/>
        <v>5.0000000000000711E-2</v>
      </c>
      <c r="Q8">
        <f t="shared" si="8"/>
        <v>81.69</v>
      </c>
      <c r="R8">
        <f t="shared" si="9"/>
        <v>6.1207002081038944</v>
      </c>
      <c r="U8">
        <f t="shared" si="10"/>
        <v>113.72260986657035</v>
      </c>
      <c r="V8">
        <f t="shared" si="11"/>
        <v>345.21639999999996</v>
      </c>
      <c r="W8">
        <f t="shared" si="12"/>
        <v>37.462971037483058</v>
      </c>
      <c r="AA8">
        <v>18.513000000000002</v>
      </c>
      <c r="AB8">
        <v>372.71</v>
      </c>
      <c r="AC8">
        <f t="shared" si="13"/>
        <v>9.9999999999997868E-2</v>
      </c>
      <c r="AD8">
        <f t="shared" si="14"/>
        <v>151.84999999999997</v>
      </c>
      <c r="AE8">
        <f t="shared" si="15"/>
        <v>6.58544616397747</v>
      </c>
      <c r="AH8">
        <f t="shared" si="16"/>
        <v>121.91636483371491</v>
      </c>
      <c r="AI8">
        <f t="shared" si="0"/>
        <v>342.73116900000008</v>
      </c>
      <c r="AJ8">
        <f t="shared" si="17"/>
        <v>43.368101178645574</v>
      </c>
    </row>
    <row r="9" spans="1:38" x14ac:dyDescent="0.3">
      <c r="A9">
        <v>18.423999999999999</v>
      </c>
      <c r="B9">
        <v>326.08</v>
      </c>
      <c r="C9">
        <f t="shared" si="1"/>
        <v>0.10000000000000142</v>
      </c>
      <c r="D9">
        <f t="shared" si="2"/>
        <v>107.60000000000002</v>
      </c>
      <c r="E9">
        <f t="shared" si="3"/>
        <v>9.2936802973978985</v>
      </c>
      <c r="H9">
        <f t="shared" si="4"/>
        <v>171.22676579925889</v>
      </c>
      <c r="I9">
        <f t="shared" si="5"/>
        <v>339.44377599999996</v>
      </c>
      <c r="J9">
        <f t="shared" si="6"/>
        <v>86.372493470241892</v>
      </c>
      <c r="N9">
        <v>18.63</v>
      </c>
      <c r="O9">
        <v>500.71</v>
      </c>
      <c r="P9">
        <f t="shared" si="7"/>
        <v>5.0000000000000711E-2</v>
      </c>
      <c r="Q9">
        <f t="shared" si="8"/>
        <v>83.599999999999966</v>
      </c>
      <c r="R9">
        <f t="shared" si="9"/>
        <v>5.9808612440192261</v>
      </c>
      <c r="U9">
        <f t="shared" si="10"/>
        <v>111.42344497607817</v>
      </c>
      <c r="V9">
        <f t="shared" si="11"/>
        <v>347.07689999999997</v>
      </c>
      <c r="W9">
        <f t="shared" si="12"/>
        <v>35.770701220211208</v>
      </c>
      <c r="AA9">
        <v>18.562999999999999</v>
      </c>
      <c r="AB9">
        <v>448.85</v>
      </c>
      <c r="AC9">
        <f t="shared" si="13"/>
        <v>0.10000000000000142</v>
      </c>
      <c r="AD9">
        <f t="shared" si="14"/>
        <v>154.40999999999997</v>
      </c>
      <c r="AE9">
        <f t="shared" si="15"/>
        <v>6.4762644906418911</v>
      </c>
      <c r="AH9">
        <f t="shared" si="16"/>
        <v>120.21889773978542</v>
      </c>
      <c r="AI9">
        <f t="shared" si="0"/>
        <v>344.58496899999994</v>
      </c>
      <c r="AJ9">
        <f t="shared" si="17"/>
        <v>41.942001752749071</v>
      </c>
    </row>
    <row r="10" spans="1:38" x14ac:dyDescent="0.3">
      <c r="A10">
        <v>18.474</v>
      </c>
      <c r="B10">
        <v>378.5</v>
      </c>
      <c r="C10">
        <f t="shared" si="1"/>
        <v>0.10000000000000142</v>
      </c>
      <c r="D10">
        <f t="shared" si="2"/>
        <v>112.69</v>
      </c>
      <c r="E10">
        <f t="shared" si="3"/>
        <v>8.8739018546456148</v>
      </c>
      <c r="H10">
        <f t="shared" si="4"/>
        <v>163.93646286272309</v>
      </c>
      <c r="I10">
        <f t="shared" si="5"/>
        <v>341.28867600000001</v>
      </c>
      <c r="J10">
        <f t="shared" si="6"/>
        <v>78.746134125882875</v>
      </c>
      <c r="N10">
        <v>18.68</v>
      </c>
      <c r="O10">
        <v>584.30999999999995</v>
      </c>
      <c r="P10">
        <f t="shared" si="7"/>
        <v>5.0000000000000711E-2</v>
      </c>
      <c r="Q10">
        <f t="shared" si="8"/>
        <v>86.680000000000064</v>
      </c>
      <c r="R10">
        <f t="shared" si="9"/>
        <v>5.7683433317951858</v>
      </c>
      <c r="U10">
        <f t="shared" si="10"/>
        <v>107.75265343793407</v>
      </c>
      <c r="V10">
        <f t="shared" si="11"/>
        <v>348.94239999999996</v>
      </c>
      <c r="W10">
        <f t="shared" si="12"/>
        <v>33.273784793465985</v>
      </c>
      <c r="AA10">
        <v>18.613</v>
      </c>
      <c r="AB10">
        <v>524.55999999999995</v>
      </c>
      <c r="AC10">
        <f t="shared" si="13"/>
        <v>0.10000000000000142</v>
      </c>
      <c r="AD10">
        <f t="shared" si="14"/>
        <v>158.62</v>
      </c>
      <c r="AE10">
        <f t="shared" si="15"/>
        <v>6.3043752364141614</v>
      </c>
      <c r="AH10">
        <f t="shared" si="16"/>
        <v>117.34333627537679</v>
      </c>
      <c r="AI10">
        <f t="shared" si="0"/>
        <v>346.44376899999997</v>
      </c>
      <c r="AJ10">
        <f t="shared" si="17"/>
        <v>39.745147121512112</v>
      </c>
    </row>
    <row r="11" spans="1:38" x14ac:dyDescent="0.3">
      <c r="A11">
        <v>18.524000000000001</v>
      </c>
      <c r="B11">
        <v>433.68</v>
      </c>
      <c r="C11">
        <f t="shared" si="1"/>
        <v>9.9999999999997868E-2</v>
      </c>
      <c r="D11">
        <f t="shared" si="2"/>
        <v>114.89000000000004</v>
      </c>
      <c r="E11">
        <f t="shared" si="3"/>
        <v>8.7039777178168531</v>
      </c>
      <c r="H11">
        <f t="shared" si="4"/>
        <v>161.23248324483939</v>
      </c>
      <c r="I11">
        <f t="shared" si="5"/>
        <v>343.13857600000006</v>
      </c>
      <c r="J11">
        <f t="shared" si="6"/>
        <v>75.759228112252273</v>
      </c>
      <c r="N11">
        <v>18.73</v>
      </c>
      <c r="O11">
        <v>670.99</v>
      </c>
      <c r="P11">
        <f t="shared" si="7"/>
        <v>5.0000000000000711E-2</v>
      </c>
      <c r="Q11">
        <f t="shared" si="8"/>
        <v>87.970000000000027</v>
      </c>
      <c r="R11">
        <f t="shared" si="9"/>
        <v>5.6837558258497998</v>
      </c>
      <c r="U11">
        <f>N11*R11</f>
        <v>106.45674661816675</v>
      </c>
      <c r="V11">
        <f t="shared" si="11"/>
        <v>350.81290000000001</v>
      </c>
      <c r="W11">
        <f t="shared" si="12"/>
        <v>32.305080287881538</v>
      </c>
      <c r="AA11">
        <v>18.663</v>
      </c>
      <c r="AB11">
        <v>603.26</v>
      </c>
      <c r="AC11">
        <f t="shared" si="13"/>
        <v>0.10000000000000142</v>
      </c>
      <c r="AD11">
        <f t="shared" si="14"/>
        <v>163.52999999999997</v>
      </c>
      <c r="AE11">
        <f t="shared" si="15"/>
        <v>6.1150859169572209</v>
      </c>
      <c r="AH11">
        <f t="shared" si="16"/>
        <v>114.12584846817262</v>
      </c>
      <c r="AI11">
        <f t="shared" si="0"/>
        <v>348.307569</v>
      </c>
      <c r="AJ11">
        <f t="shared" si="17"/>
        <v>37.394275771768534</v>
      </c>
    </row>
    <row r="12" spans="1:38" x14ac:dyDescent="0.3">
      <c r="A12">
        <v>18.574000000000002</v>
      </c>
      <c r="B12">
        <v>491.19</v>
      </c>
      <c r="C12">
        <f t="shared" si="1"/>
        <v>9.9999999999997868E-2</v>
      </c>
      <c r="D12">
        <f t="shared" si="2"/>
        <v>116.77000000000004</v>
      </c>
      <c r="E12">
        <f t="shared" si="3"/>
        <v>8.5638434529414944</v>
      </c>
      <c r="H12">
        <f t="shared" si="4"/>
        <v>159.06482829493532</v>
      </c>
      <c r="I12">
        <f t="shared" si="5"/>
        <v>344.99347600000004</v>
      </c>
      <c r="J12">
        <f t="shared" si="6"/>
        <v>73.339414686488894</v>
      </c>
      <c r="N12">
        <v>18.78</v>
      </c>
      <c r="O12">
        <v>758.96</v>
      </c>
      <c r="P12">
        <f>N13-N12</f>
        <v>4.9999999999997158E-2</v>
      </c>
      <c r="Q12">
        <f>O13-O12</f>
        <v>89.549999999999955</v>
      </c>
      <c r="R12">
        <f t="shared" si="9"/>
        <v>5.5834729201560229</v>
      </c>
      <c r="U12">
        <f>N12*R12</f>
        <v>104.85762144053011</v>
      </c>
      <c r="V12">
        <f>POWER(N12,2)</f>
        <v>352.68840000000006</v>
      </c>
      <c r="W12">
        <f>POWER(R12,2)</f>
        <v>31.175169850115626</v>
      </c>
      <c r="AA12">
        <v>18.713000000000001</v>
      </c>
      <c r="AB12">
        <v>683.18</v>
      </c>
      <c r="AH12">
        <f>AVERAGE(AH2:AH11)</f>
        <v>133.49509425394857</v>
      </c>
      <c r="AI12">
        <f>AVERAGE(AI2:AI11)</f>
        <v>339.98046900000003</v>
      </c>
      <c r="AJ12">
        <f>AVERAGE(AJ2:AJ11)</f>
        <v>53.850413515388382</v>
      </c>
    </row>
    <row r="13" spans="1:38" x14ac:dyDescent="0.3">
      <c r="A13">
        <v>18.623999999999999</v>
      </c>
      <c r="B13">
        <v>548.57000000000005</v>
      </c>
      <c r="C13">
        <f t="shared" si="1"/>
        <v>0.10000000000000142</v>
      </c>
      <c r="D13">
        <f t="shared" si="2"/>
        <v>118.52999999999997</v>
      </c>
      <c r="E13">
        <f t="shared" si="3"/>
        <v>8.4366826963639117</v>
      </c>
      <c r="H13">
        <f t="shared" si="4"/>
        <v>157.12477853708148</v>
      </c>
      <c r="I13">
        <f t="shared" si="5"/>
        <v>346.85337599999997</v>
      </c>
      <c r="J13">
        <f t="shared" si="6"/>
        <v>71.177614919126242</v>
      </c>
      <c r="N13">
        <v>18.829999999999998</v>
      </c>
      <c r="O13">
        <v>848.51</v>
      </c>
      <c r="U13">
        <f>AVERAGE(U3:U12)</f>
        <v>117.20073714868256</v>
      </c>
      <c r="V13">
        <f>AVERAGE(V3:V12)</f>
        <v>344.30864999999994</v>
      </c>
      <c r="W13">
        <f>AVERAGE(W3:W12)</f>
        <v>40.348616030667912</v>
      </c>
      <c r="AA13">
        <v>18.763000000000002</v>
      </c>
      <c r="AB13">
        <v>766.79</v>
      </c>
    </row>
    <row r="14" spans="1:38" x14ac:dyDescent="0.3">
      <c r="A14">
        <v>18.673999999999999</v>
      </c>
      <c r="B14">
        <v>607.96</v>
      </c>
      <c r="C14">
        <f t="shared" si="1"/>
        <v>0.10000000000000142</v>
      </c>
      <c r="D14">
        <f t="shared" si="2"/>
        <v>121.90999999999997</v>
      </c>
      <c r="E14">
        <f t="shared" si="3"/>
        <v>8.2027725371176636</v>
      </c>
      <c r="H14">
        <f t="shared" si="4"/>
        <v>153.17857435813525</v>
      </c>
      <c r="I14">
        <f t="shared" si="5"/>
        <v>348.718276</v>
      </c>
      <c r="J14">
        <f t="shared" si="6"/>
        <v>67.285477295691749</v>
      </c>
    </row>
    <row r="15" spans="1:38" x14ac:dyDescent="0.3">
      <c r="A15">
        <v>18.724</v>
      </c>
      <c r="B15">
        <v>667.1</v>
      </c>
      <c r="C15">
        <f t="shared" si="1"/>
        <v>0.10000000000000142</v>
      </c>
      <c r="D15">
        <f t="shared" si="2"/>
        <v>127.62</v>
      </c>
      <c r="E15">
        <f t="shared" si="3"/>
        <v>7.8357624196835465</v>
      </c>
      <c r="H15">
        <f t="shared" si="4"/>
        <v>146.71681554615472</v>
      </c>
      <c r="I15">
        <f t="shared" si="5"/>
        <v>350.58817600000003</v>
      </c>
      <c r="J15">
        <f t="shared" si="6"/>
        <v>61.39917269772495</v>
      </c>
    </row>
    <row r="16" spans="1:38" x14ac:dyDescent="0.3">
      <c r="A16">
        <v>18.774000000000001</v>
      </c>
      <c r="B16">
        <v>729.87</v>
      </c>
      <c r="H16">
        <f>AVERAGE(H2:H15)</f>
        <v>176.25099217610713</v>
      </c>
      <c r="I16">
        <f>AVERAGE(I2:I15)</f>
        <v>338.56382600000006</v>
      </c>
      <c r="J16">
        <f>AVERAGE(J2:J15)</f>
        <v>93.428600937806365</v>
      </c>
    </row>
    <row r="17" spans="1:2" x14ac:dyDescent="0.3">
      <c r="A17">
        <v>18.824000000000002</v>
      </c>
      <c r="B17">
        <v>794.72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2021-05-05T19:22:38Z</dcterms:created>
  <dcterms:modified xsi:type="dcterms:W3CDTF">2021-05-07T10:27:30Z</dcterms:modified>
</cp:coreProperties>
</file>