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EE0DEAA5-19F3-405C-851C-3177C8CB5F41}" xr6:coauthVersionLast="47" xr6:coauthVersionMax="47" xr10:uidLastSave="{00000000-0000-0000-0000-000000000000}"/>
  <bookViews>
    <workbookView xWindow="-108" yWindow="-108" windowWidth="23256" windowHeight="12456" tabRatio="209" xr2:uid="{6C26DF35-D574-455B-ACC3-C6C369F6A175}"/>
  </bookViews>
  <sheets>
    <sheet name="Intro" sheetId="3" r:id="rId1"/>
    <sheet name="Simulação" sheetId="1" r:id="rId2"/>
    <sheet name="Dados" sheetId="2" r:id="rId3"/>
  </sheets>
  <definedNames>
    <definedName name="_xlnm._FilterDatabase" localSheetId="1" hidden="1">Simulação!$B$29:$C$29</definedName>
    <definedName name="aporte">Simulação!$D$15</definedName>
    <definedName name="patrimonio">Simulação!$D$18</definedName>
    <definedName name="qts_anos">Simulação!$D$16</definedName>
    <definedName name="rendimento_carteira">Simulação!$D$11</definedName>
    <definedName name="salario">Simulação!$D$10</definedName>
    <definedName name="sugestao_invest">Simulação!$D$12</definedName>
    <definedName name="tx_mensal">Simulação!$D$17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34" i="1"/>
  <c r="C35" i="1"/>
  <c r="C36" i="1"/>
  <c r="C37" i="1"/>
  <c r="C38" i="1"/>
  <c r="C33" i="1"/>
  <c r="G4" i="2"/>
  <c r="A16" i="2"/>
  <c r="A17" i="2"/>
  <c r="A18" i="2"/>
  <c r="A19" i="2"/>
  <c r="A20" i="2"/>
  <c r="A15" i="2"/>
  <c r="A10" i="2"/>
  <c r="A11" i="2"/>
  <c r="A12" i="2"/>
  <c r="A13" i="2"/>
  <c r="A14" i="2"/>
  <c r="A9" i="2"/>
  <c r="A4" i="2"/>
  <c r="A5" i="2"/>
  <c r="A6" i="2"/>
  <c r="A7" i="2"/>
  <c r="A8" i="2"/>
  <c r="A3" i="2"/>
  <c r="D12" i="1"/>
  <c r="D18" i="1"/>
  <c r="D19" i="1" s="1"/>
  <c r="C23" i="1"/>
  <c r="D23" i="1" s="1"/>
  <c r="C24" i="1"/>
  <c r="D24" i="1" s="1"/>
  <c r="C25" i="1"/>
  <c r="D25" i="1" s="1"/>
  <c r="C26" i="1"/>
  <c r="D26" i="1" s="1"/>
  <c r="C22" i="1"/>
  <c r="D22" i="1" s="1"/>
  <c r="D33" i="1" l="1"/>
  <c r="D34" i="1"/>
  <c r="D38" i="1"/>
  <c r="D37" i="1"/>
  <c r="D36" i="1"/>
  <c r="D35" i="1"/>
  <c r="D39" i="1" l="1"/>
</calcChain>
</file>

<file path=xl/sharedStrings.xml><?xml version="1.0" encoding="utf-8"?>
<sst xmlns="http://schemas.openxmlformats.org/spreadsheetml/2006/main" count="81" uniqueCount="44">
  <si>
    <t>Quanto investir por mês?</t>
  </si>
  <si>
    <t>Por quantos anos?</t>
  </si>
  <si>
    <t>Patrimônio acumulado?</t>
  </si>
  <si>
    <t>Dividendos mensais?</t>
  </si>
  <si>
    <t>Taxa de rendimento mensal?</t>
  </si>
  <si>
    <t>Quanto em 2 anos?</t>
  </si>
  <si>
    <t>Quanto em 5 anos?</t>
  </si>
  <si>
    <t>Quanto em 10 anos?</t>
  </si>
  <si>
    <t>Quanto em 20 anos?</t>
  </si>
  <si>
    <t>Quanto em 30 anos?</t>
  </si>
  <si>
    <t>Salário</t>
  </si>
  <si>
    <t>Rendimento Carteira</t>
  </si>
  <si>
    <t>Sugestão de Investimento</t>
  </si>
  <si>
    <t>CONFIGURAÇÕES</t>
  </si>
  <si>
    <t>INVESTIMENTO MENSAL</t>
  </si>
  <si>
    <t>CENÁRIOS</t>
  </si>
  <si>
    <t>DIVIDENDO</t>
  </si>
  <si>
    <t>PERFIL</t>
  </si>
  <si>
    <t>AGRESSIVO</t>
  </si>
  <si>
    <t>CONSERVADOR</t>
  </si>
  <si>
    <t>MODERADO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</si>
  <si>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</si>
  <si>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</si>
  <si>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</si>
  <si>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</si>
  <si>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</si>
  <si>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</si>
  <si>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</si>
  <si>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</si>
  <si>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</si>
  <si>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</si>
  <si>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%</t>
  </si>
  <si>
    <t>CHAVE</t>
  </si>
  <si>
    <t>MODERADO-TIJOLO</t>
  </si>
  <si>
    <t>📊 Controle de Investimentos - Simulação</t>
  </si>
  <si>
    <r>
      <t xml:space="preserve">Esta planilha foi criada com o objetivo de </t>
    </r>
    <r>
      <rPr>
        <b/>
        <sz val="11"/>
        <color theme="1"/>
        <rFont val="Aptos Narrow"/>
        <family val="2"/>
        <scheme val="minor"/>
      </rPr>
      <t>simular investimentos de forma personalizada</t>
    </r>
    <r>
      <rPr>
        <sz val="11"/>
        <color theme="1"/>
        <rFont val="Aptos Narrow"/>
        <family val="2"/>
        <scheme val="minor"/>
      </rPr>
      <t>, ajudando o usuário a visualizar como seu dinheiro pode evoluir ao longo do tempo.</t>
    </r>
  </si>
  <si>
    <t>✅ Funcionalidades principais:</t>
  </si>
  <si>
    <r>
      <t xml:space="preserve">Escolha entre </t>
    </r>
    <r>
      <rPr>
        <b/>
        <sz val="11"/>
        <color theme="1"/>
        <rFont val="Aptos Narrow"/>
        <family val="2"/>
        <scheme val="minor"/>
      </rPr>
      <t>três perfis de investidor</t>
    </r>
    <r>
      <rPr>
        <sz val="11"/>
        <color theme="1"/>
        <rFont val="Aptos Narrow"/>
        <family val="2"/>
        <scheme val="minor"/>
      </rPr>
      <t>:</t>
    </r>
  </si>
  <si>
    <r>
      <t xml:space="preserve">Preenchimento de </t>
    </r>
    <r>
      <rPr>
        <b/>
        <sz val="11"/>
        <color theme="1"/>
        <rFont val="Aptos Narrow"/>
        <family val="2"/>
        <scheme val="minor"/>
      </rPr>
      <t>dados reais do usuário</t>
    </r>
    <r>
      <rPr>
        <sz val="11"/>
        <color theme="1"/>
        <rFont val="Aptos Narrow"/>
        <family val="2"/>
        <scheme val="minor"/>
      </rPr>
      <t>, como valor disponível para investir.</t>
    </r>
  </si>
  <si>
    <t>Simulação de distribuição dos investimentos conforme o perfil selecionado.</t>
  </si>
  <si>
    <r>
      <t xml:space="preserve">Projeções de crescimento para diferentes </t>
    </r>
    <r>
      <rPr>
        <b/>
        <sz val="11"/>
        <color theme="1"/>
        <rFont val="Aptos Narrow"/>
        <family val="2"/>
        <scheme val="minor"/>
      </rPr>
      <t>cenários de tempo</t>
    </r>
    <r>
      <rPr>
        <sz val="11"/>
        <color theme="1"/>
        <rFont val="Aptos Narrow"/>
        <family val="2"/>
        <scheme val="minor"/>
      </rPr>
      <t>:</t>
    </r>
  </si>
  <si>
    <r>
      <t>5, 10 e 20 anos</t>
    </r>
    <r>
      <rPr>
        <sz val="11"/>
        <color theme="1"/>
        <rFont val="Aptos Narrow"/>
        <family val="2"/>
        <scheme val="minor"/>
      </rPr>
      <t>, entre outros.</t>
    </r>
  </si>
  <si>
    <t>Ferramenta simples, visual e intuitiva para análise de decisões financeiras.</t>
  </si>
  <si>
    <r>
      <t>Conservador</t>
    </r>
    <r>
      <rPr>
        <sz val="11"/>
        <color theme="3"/>
        <rFont val="Aptos Narrow"/>
        <family val="2"/>
        <scheme val="minor"/>
      </rPr>
      <t xml:space="preserve">, </t>
    </r>
    <r>
      <rPr>
        <b/>
        <sz val="11"/>
        <color theme="3"/>
        <rFont val="Aptos Narrow"/>
        <family val="2"/>
        <scheme val="minor"/>
      </rPr>
      <t>Moderado</t>
    </r>
    <r>
      <rPr>
        <sz val="11"/>
        <color theme="3"/>
        <rFont val="Aptos Narrow"/>
        <family val="2"/>
        <scheme val="minor"/>
      </rPr>
      <t xml:space="preserve"> ou </t>
    </r>
    <r>
      <rPr>
        <b/>
        <sz val="11"/>
        <color theme="3"/>
        <rFont val="Aptos Narrow"/>
        <family val="2"/>
        <scheme val="minor"/>
      </rPr>
      <t>Agressivo</t>
    </r>
    <r>
      <rPr>
        <sz val="11"/>
        <color theme="3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</si>
</sst>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0" tint="-4.9989318521683403E-2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b/>
      <sz val="14"/>
      <color theme="2" tint="-0.749992370372631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rgb="FF00B050"/>
      <name val="Aptos Narrow"/>
      <family val="2"/>
      <scheme val="minor"/>
    </font>
    <font>
      <sz val="11"/>
      <color theme="3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0" fillId="0" borderId="14" applyNumberFormat="0" applyFill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/>
    <xf numFmtId="0" fontId="6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5" fillId="5" borderId="10" xfId="0" applyNumberFormat="1" applyFont="1" applyFill="1" applyBorder="1" applyAlignment="1">
      <alignment horizontal="center"/>
    </xf>
    <xf numFmtId="164" fontId="5" fillId="5" borderId="6" xfId="0" applyNumberFormat="1" applyFont="1" applyFill="1" applyBorder="1" applyAlignment="1">
      <alignment horizontal="center"/>
    </xf>
    <xf numFmtId="164" fontId="5" fillId="5" borderId="11" xfId="0" applyNumberFormat="1" applyFont="1" applyFill="1" applyBorder="1" applyAlignment="1">
      <alignment horizontal="center"/>
    </xf>
    <xf numFmtId="164" fontId="5" fillId="5" borderId="8" xfId="0" applyNumberFormat="1" applyFont="1" applyFill="1" applyBorder="1" applyAlignment="1">
      <alignment horizontal="center"/>
    </xf>
    <xf numFmtId="164" fontId="5" fillId="5" borderId="9" xfId="0" applyNumberFormat="1" applyFont="1" applyFill="1" applyBorder="1" applyAlignment="1">
      <alignment horizontal="center"/>
    </xf>
    <xf numFmtId="164" fontId="5" fillId="5" borderId="4" xfId="0" applyNumberFormat="1" applyFont="1" applyFill="1" applyBorder="1" applyAlignment="1">
      <alignment horizontal="center"/>
    </xf>
    <xf numFmtId="0" fontId="5" fillId="5" borderId="3" xfId="0" applyFont="1" applyFill="1" applyBorder="1" applyAlignment="1">
      <alignment horizontal="left" indent="6"/>
    </xf>
    <xf numFmtId="0" fontId="5" fillId="5" borderId="5" xfId="0" applyFont="1" applyFill="1" applyBorder="1" applyAlignment="1">
      <alignment horizontal="left" indent="6"/>
    </xf>
    <xf numFmtId="0" fontId="5" fillId="5" borderId="7" xfId="0" applyFont="1" applyFill="1" applyBorder="1" applyAlignment="1">
      <alignment horizontal="left" indent="6"/>
    </xf>
    <xf numFmtId="9" fontId="0" fillId="0" borderId="0" xfId="0" applyNumberFormat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9" fontId="0" fillId="0" borderId="13" xfId="0" applyNumberFormat="1" applyBorder="1" applyAlignment="1">
      <alignment horizontal="center"/>
    </xf>
    <xf numFmtId="0" fontId="3" fillId="3" borderId="0" xfId="4"/>
    <xf numFmtId="9" fontId="3" fillId="3" borderId="0" xfId="2" applyFont="1" applyFill="1"/>
    <xf numFmtId="0" fontId="9" fillId="2" borderId="0" xfId="3" applyFont="1" applyBorder="1" applyAlignment="1">
      <alignment horizontal="center"/>
    </xf>
    <xf numFmtId="0" fontId="9" fillId="2" borderId="0" xfId="3" applyFont="1" applyAlignment="1">
      <alignment horizontal="center"/>
    </xf>
    <xf numFmtId="0" fontId="9" fillId="2" borderId="0" xfId="3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5" borderId="0" xfId="0" applyFont="1" applyFill="1" applyAlignment="1">
      <alignment horizontal="center"/>
    </xf>
    <xf numFmtId="0" fontId="5" fillId="5" borderId="0" xfId="0" applyFont="1" applyFill="1"/>
    <xf numFmtId="9" fontId="5" fillId="0" borderId="0" xfId="0" applyNumberFormat="1" applyFont="1" applyAlignment="1">
      <alignment horizontal="center"/>
    </xf>
    <xf numFmtId="164" fontId="5" fillId="0" borderId="0" xfId="0" applyNumberFormat="1" applyFont="1"/>
    <xf numFmtId="164" fontId="5" fillId="5" borderId="0" xfId="0" applyNumberFormat="1" applyFont="1" applyFill="1"/>
    <xf numFmtId="164" fontId="5" fillId="0" borderId="4" xfId="0" applyNumberFormat="1" applyFont="1" applyBorder="1" applyAlignment="1">
      <alignment horizontal="center"/>
    </xf>
    <xf numFmtId="10" fontId="5" fillId="0" borderId="6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4" fillId="0" borderId="4" xfId="1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0" fontId="4" fillId="0" borderId="6" xfId="0" applyNumberFormat="1" applyFont="1" applyBorder="1" applyAlignment="1">
      <alignment horizontal="center"/>
    </xf>
    <xf numFmtId="8" fontId="4" fillId="5" borderId="6" xfId="0" applyNumberFormat="1" applyFont="1" applyFill="1" applyBorder="1" applyAlignment="1">
      <alignment horizontal="center"/>
    </xf>
    <xf numFmtId="8" fontId="4" fillId="5" borderId="8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indent="6"/>
    </xf>
    <xf numFmtId="0" fontId="5" fillId="0" borderId="9" xfId="0" applyFont="1" applyBorder="1" applyAlignment="1">
      <alignment horizontal="left" indent="6"/>
    </xf>
    <xf numFmtId="0" fontId="5" fillId="0" borderId="5" xfId="0" applyFont="1" applyBorder="1" applyAlignment="1">
      <alignment horizontal="left" indent="6"/>
    </xf>
    <xf numFmtId="0" fontId="5" fillId="0" borderId="10" xfId="0" applyFont="1" applyBorder="1" applyAlignment="1">
      <alignment horizontal="left" indent="6"/>
    </xf>
    <xf numFmtId="0" fontId="4" fillId="5" borderId="5" xfId="0" applyFont="1" applyFill="1" applyBorder="1" applyAlignment="1">
      <alignment horizontal="left" indent="6"/>
    </xf>
    <xf numFmtId="0" fontId="4" fillId="5" borderId="10" xfId="0" applyFont="1" applyFill="1" applyBorder="1" applyAlignment="1">
      <alignment horizontal="left" indent="6"/>
    </xf>
    <xf numFmtId="0" fontId="4" fillId="5" borderId="7" xfId="0" applyFont="1" applyFill="1" applyBorder="1" applyAlignment="1">
      <alignment horizontal="left" indent="6"/>
    </xf>
    <xf numFmtId="0" fontId="4" fillId="5" borderId="11" xfId="0" applyFont="1" applyFill="1" applyBorder="1" applyAlignment="1">
      <alignment horizontal="left" indent="6"/>
    </xf>
    <xf numFmtId="0" fontId="4" fillId="0" borderId="3" xfId="0" applyFont="1" applyBorder="1" applyAlignment="1">
      <alignment horizontal="left" indent="6"/>
    </xf>
    <xf numFmtId="0" fontId="4" fillId="0" borderId="9" xfId="0" applyFont="1" applyBorder="1" applyAlignment="1">
      <alignment horizontal="left" indent="6"/>
    </xf>
    <xf numFmtId="0" fontId="4" fillId="0" borderId="5" xfId="0" applyFont="1" applyBorder="1" applyAlignment="1">
      <alignment horizontal="left" indent="6"/>
    </xf>
    <xf numFmtId="0" fontId="4" fillId="0" borderId="10" xfId="0" applyFont="1" applyBorder="1" applyAlignment="1">
      <alignment horizontal="left" indent="6"/>
    </xf>
    <xf numFmtId="0" fontId="4" fillId="0" borderId="7" xfId="0" applyFont="1" applyBorder="1" applyAlignment="1">
      <alignment horizontal="left" indent="6"/>
    </xf>
    <xf numFmtId="0" fontId="4" fillId="0" borderId="11" xfId="0" applyFont="1" applyBorder="1" applyAlignment="1">
      <alignment horizontal="left" indent="6"/>
    </xf>
    <xf numFmtId="0" fontId="0" fillId="0" borderId="0" xfId="0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0" fontId="10" fillId="0" borderId="14" xfId="5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horizontal="left" vertical="center" indent="1"/>
    </xf>
  </cellXfs>
  <cellStyles count="6">
    <cellStyle name="Bom" xfId="3" builtinId="26"/>
    <cellStyle name="Moeda" xfId="1" builtinId="4"/>
    <cellStyle name="Neutro" xfId="4" builtinId="28"/>
    <cellStyle name="Normal" xfId="0" builtinId="0"/>
    <cellStyle name="Porcentagem" xfId="2" builtinId="5"/>
    <cellStyle name="Título 1" xfId="5" builtinId="16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Simulação!$C$32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19-4017-BCFA-250AC1D3AEF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19-4017-BCFA-250AC1D3AEF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819-4017-BCFA-250AC1D3AEF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819-4017-BCFA-250AC1D3AEF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819-4017-BCFA-250AC1D3AEF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819-4017-BCFA-250AC1D3AEF6}"/>
              </c:ext>
            </c:extLst>
          </c:dPt>
          <c:cat>
            <c:strRef>
              <c:f>Simulação!$B$33:$B$38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Simulação!$C$33:$C$38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5-4CDE-9EB2-FF8D345AD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image" Target="../media/image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293370</xdr:colOff>
      <xdr:row>0</xdr:row>
      <xdr:rowOff>0</xdr:rowOff>
    </xdr:from>
    <xdr:to>
      <xdr:col>3</xdr:col>
      <xdr:colOff>1381125</xdr:colOff>
      <xdr:row>7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1A496B3-DCE6-6366-2A7D-F1BCE8A0A0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760" b="17329"/>
        <a:stretch>
          <a:fillRect/>
        </a:stretch>
      </xdr:blipFill>
      <xdr:spPr>
        <a:xfrm>
          <a:off x="293370" y="0"/>
          <a:ext cx="6802755" cy="1257300"/>
        </a:xfrm>
        <a:prstGeom prst="rect">
          <a:avLst/>
        </a:prstGeom>
      </xdr:spPr>
    </xdr:pic>
    <xdr:clientData/>
  </xdr:twoCellAnchor>
  <xdr:twoCellAnchor>
    <xdr:from>
      <xdr:col>1</xdr:col>
      <xdr:colOff>238124</xdr:colOff>
      <xdr:row>40</xdr:row>
      <xdr:rowOff>23812</xdr:rowOff>
    </xdr:from>
    <xdr:to>
      <xdr:col>3</xdr:col>
      <xdr:colOff>1381125</xdr:colOff>
      <xdr:row>54</xdr:row>
      <xdr:rowOff>133349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2131F00B-F8B3-FAFD-1D30-46B92F0A1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1496784</xdr:colOff>
      <xdr:row>27</xdr:row>
      <xdr:rowOff>154214</xdr:rowOff>
    </xdr:from>
    <xdr:to>
      <xdr:col>2</xdr:col>
      <xdr:colOff>1828862</xdr:colOff>
      <xdr:row>29</xdr:row>
      <xdr:rowOff>27214</xdr:rowOff>
    </xdr:to>
    <xdr:pic>
      <xdr:nvPicPr>
        <xdr:cNvPr id="4" name="Gráfico 3" descr="Filtro com preenchimento sólido">
          <a:extLst>
            <a:ext uri="{FF2B5EF4-FFF2-40B4-BE49-F238E27FC236}">
              <a16:creationId xmlns:a16="http://schemas.microsoft.com/office/drawing/2014/main" id="{ED4CEF84-0E39-BC53-4A28-929044D44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089070" y="5914571"/>
          <a:ext cx="332078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66F7-09CD-4657-9868-9B3442B2F424}">
  <dimension ref="A1:A43"/>
  <sheetViews>
    <sheetView showGridLines="0" tabSelected="1" zoomScale="110" zoomScaleNormal="110" workbookViewId="0">
      <selection activeCell="A19" sqref="A19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4.4" zeroHeight="1" x14ac:dyDescent="0.3"/>
  <cols>
    <col min="1" max="1" width="94.88671875" customWidth="1"/>
    <col min="2" max="16384" width="8.88671875" hidden="1"/>
  </cols>
  <sheetData>
    <row r="1" spans="1:1" ht="20.399999999999999" thickBot="1" x14ac:dyDescent="0.35">
      <c r="A1" s="62" t="s">
        <v>34</v>
      </c>
    </row>
    <row r="2" spans="1:1" ht="15" thickTop="1" x14ac:dyDescent="0.3"/>
    <row r="3" spans="1:1" ht="28.8" x14ac:dyDescent="0.3">
      <c r="A3" s="61" t="s">
        <v>35</v>
      </c>
    </row>
    <row r="4" spans="1:1" x14ac:dyDescent="0.3"/>
    <row r="5" spans="1:1" ht="18" x14ac:dyDescent="0.3">
      <c r="A5" s="63" t="s">
        <v>36</v>
      </c>
    </row>
    <row r="6" spans="1:1" x14ac:dyDescent="0.3">
      <c r="A6" s="59"/>
    </row>
    <row r="7" spans="1:1" x14ac:dyDescent="0.3">
      <c r="A7" s="59" t="s">
        <v>37</v>
      </c>
    </row>
    <row r="8" spans="1:1" x14ac:dyDescent="0.3">
      <c r="A8" s="64" t="s">
        <v>43</v>
      </c>
    </row>
    <row r="9" spans="1:1" x14ac:dyDescent="0.3">
      <c r="A9" s="59"/>
    </row>
    <row r="10" spans="1:1" x14ac:dyDescent="0.3">
      <c r="A10" s="59" t="s">
        <v>38</v>
      </c>
    </row>
    <row r="11" spans="1:1" x14ac:dyDescent="0.3">
      <c r="A11" s="59"/>
    </row>
    <row r="12" spans="1:1" x14ac:dyDescent="0.3">
      <c r="A12" s="59" t="s">
        <v>39</v>
      </c>
    </row>
    <row r="13" spans="1:1" x14ac:dyDescent="0.3">
      <c r="A13" s="59"/>
    </row>
    <row r="14" spans="1:1" x14ac:dyDescent="0.3">
      <c r="A14" s="59" t="s">
        <v>40</v>
      </c>
    </row>
    <row r="15" spans="1:1" x14ac:dyDescent="0.3">
      <c r="A15" s="60" t="s">
        <v>41</v>
      </c>
    </row>
    <row r="16" spans="1:1" x14ac:dyDescent="0.3">
      <c r="A16" s="59"/>
    </row>
    <row r="17" spans="1:1" x14ac:dyDescent="0.3">
      <c r="A17" s="59" t="s">
        <v>42</v>
      </c>
    </row>
    <row r="18" spans="1:1" x14ac:dyDescent="0.3"/>
    <row r="19" spans="1:1" x14ac:dyDescent="0.3"/>
    <row r="33" customFormat="1" hidden="1" x14ac:dyDescent="0.3"/>
    <row r="34" customFormat="1" hidden="1" x14ac:dyDescent="0.3"/>
    <row r="35" customFormat="1" hidden="1" x14ac:dyDescent="0.3"/>
    <row r="36" customFormat="1" hidden="1" x14ac:dyDescent="0.3"/>
    <row r="37" customFormat="1" hidden="1" x14ac:dyDescent="0.3"/>
    <row r="38" customFormat="1" hidden="1" x14ac:dyDescent="0.3"/>
    <row r="39" customFormat="1" hidden="1" x14ac:dyDescent="0.3"/>
    <row r="40" customFormat="1" hidden="1" x14ac:dyDescent="0.3"/>
    <row r="41" customFormat="1" hidden="1" x14ac:dyDescent="0.3"/>
    <row r="42" customFormat="1" hidden="1" x14ac:dyDescent="0.3"/>
    <row r="43" customFormat="1" hidden="1" x14ac:dyDescent="0.3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BF40-CD5E-44C2-A3AC-29B01B6E2AD5}">
  <dimension ref="A7:K63"/>
  <sheetViews>
    <sheetView showGridLines="0" showRowColHeaders="0" zoomScale="84" zoomScaleNormal="84" workbookViewId="0">
      <selection activeCell="D30" sqref="D30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4.4" x14ac:dyDescent="0.3"/>
  <cols>
    <col min="1" max="1" width="4.33203125" customWidth="1"/>
    <col min="2" max="2" width="48" customWidth="1"/>
    <col min="3" max="3" width="31" customWidth="1"/>
    <col min="4" max="4" width="20.33203125" customWidth="1"/>
    <col min="5" max="5" width="3.5546875" customWidth="1"/>
    <col min="6" max="6" width="10.5546875" hidden="1" customWidth="1"/>
    <col min="7" max="11" width="8.88671875" hidden="1" customWidth="1"/>
  </cols>
  <sheetData>
    <row r="7" spans="2:4" ht="12" customHeight="1" x14ac:dyDescent="0.3"/>
    <row r="8" spans="2:4" ht="15" thickBot="1" x14ac:dyDescent="0.35"/>
    <row r="9" spans="2:4" ht="30" customHeight="1" x14ac:dyDescent="0.3">
      <c r="B9" s="41" t="s">
        <v>13</v>
      </c>
      <c r="C9" s="42"/>
      <c r="D9" s="43"/>
    </row>
    <row r="10" spans="2:4" ht="15.6" x14ac:dyDescent="0.3">
      <c r="B10" s="53" t="s">
        <v>10</v>
      </c>
      <c r="C10" s="54"/>
      <c r="D10" s="31">
        <v>6000</v>
      </c>
    </row>
    <row r="11" spans="2:4" ht="15.6" x14ac:dyDescent="0.3">
      <c r="B11" s="55" t="s">
        <v>11</v>
      </c>
      <c r="C11" s="56"/>
      <c r="D11" s="32">
        <v>6.0000000000000001E-3</v>
      </c>
    </row>
    <row r="12" spans="2:4" ht="16.2" thickBot="1" x14ac:dyDescent="0.35">
      <c r="B12" s="57" t="s">
        <v>12</v>
      </c>
      <c r="C12" s="58"/>
      <c r="D12" s="33">
        <f>D10*30%</f>
        <v>1800</v>
      </c>
    </row>
    <row r="13" spans="2:4" ht="15" thickBot="1" x14ac:dyDescent="0.35"/>
    <row r="14" spans="2:4" s="4" customFormat="1" ht="30" customHeight="1" x14ac:dyDescent="0.3">
      <c r="B14" s="39" t="s">
        <v>14</v>
      </c>
      <c r="C14" s="40"/>
      <c r="D14" s="44"/>
    </row>
    <row r="15" spans="2:4" ht="15.6" customHeight="1" x14ac:dyDescent="0.3">
      <c r="B15" s="45" t="s">
        <v>0</v>
      </c>
      <c r="C15" s="46"/>
      <c r="D15" s="34">
        <v>1350</v>
      </c>
    </row>
    <row r="16" spans="2:4" ht="15.6" x14ac:dyDescent="0.3">
      <c r="B16" s="47" t="s">
        <v>1</v>
      </c>
      <c r="C16" s="48"/>
      <c r="D16" s="35">
        <v>10</v>
      </c>
    </row>
    <row r="17" spans="1:4" ht="15.6" x14ac:dyDescent="0.3">
      <c r="B17" s="47" t="s">
        <v>4</v>
      </c>
      <c r="C17" s="48"/>
      <c r="D17" s="36">
        <v>0.01</v>
      </c>
    </row>
    <row r="18" spans="1:4" ht="15.6" x14ac:dyDescent="0.3">
      <c r="B18" s="49" t="s">
        <v>2</v>
      </c>
      <c r="C18" s="50"/>
      <c r="D18" s="37">
        <f>FV(tx_mensal,qts_anos*12,aporte*-1)</f>
        <v>310552.23076744541</v>
      </c>
    </row>
    <row r="19" spans="1:4" ht="16.2" thickBot="1" x14ac:dyDescent="0.35">
      <c r="B19" s="51" t="s">
        <v>3</v>
      </c>
      <c r="C19" s="52"/>
      <c r="D19" s="38">
        <f>patrimonio*rendimento_carteira</f>
        <v>1863.3133846046724</v>
      </c>
    </row>
    <row r="20" spans="1:4" ht="15" thickBot="1" x14ac:dyDescent="0.35"/>
    <row r="21" spans="1:4" ht="30" customHeight="1" x14ac:dyDescent="0.3">
      <c r="B21" s="39" t="s">
        <v>15</v>
      </c>
      <c r="C21" s="40"/>
      <c r="D21" s="3" t="s">
        <v>16</v>
      </c>
    </row>
    <row r="22" spans="1:4" ht="15.6" x14ac:dyDescent="0.3">
      <c r="A22" s="2">
        <v>2</v>
      </c>
      <c r="B22" s="11" t="s">
        <v>5</v>
      </c>
      <c r="C22" s="9">
        <f>FV($D$17,A22*12,$D$15*-1)</f>
        <v>36414.17755180852</v>
      </c>
      <c r="D22" s="10">
        <f>C22*rendimento_carteira</f>
        <v>218.48506531085113</v>
      </c>
    </row>
    <row r="23" spans="1:4" ht="15.6" x14ac:dyDescent="0.3">
      <c r="A23" s="2">
        <v>5</v>
      </c>
      <c r="B23" s="12" t="s">
        <v>6</v>
      </c>
      <c r="C23" s="5">
        <f>FV($D$17,A23*12,$D$15*-1)</f>
        <v>110254.05430615232</v>
      </c>
      <c r="D23" s="6">
        <f>C23*rendimento_carteira</f>
        <v>661.52432583691393</v>
      </c>
    </row>
    <row r="24" spans="1:4" ht="15.6" x14ac:dyDescent="0.3">
      <c r="A24" s="2">
        <v>10</v>
      </c>
      <c r="B24" s="12" t="s">
        <v>7</v>
      </c>
      <c r="C24" s="5">
        <f>FV($D$17,A24*12,$D$15*-1)</f>
        <v>310552.23076744541</v>
      </c>
      <c r="D24" s="6">
        <f>C24*rendimento_carteira</f>
        <v>1863.3133846046724</v>
      </c>
    </row>
    <row r="25" spans="1:4" ht="15.6" x14ac:dyDescent="0.3">
      <c r="A25" s="2">
        <v>20</v>
      </c>
      <c r="B25" s="12" t="s">
        <v>8</v>
      </c>
      <c r="C25" s="5">
        <f>FV($D$17,A25*12,$D$15*-1)</f>
        <v>1335494.7432729399</v>
      </c>
      <c r="D25" s="6">
        <f>C25*rendimento_carteira</f>
        <v>8012.9684596376401</v>
      </c>
    </row>
    <row r="26" spans="1:4" ht="16.2" thickBot="1" x14ac:dyDescent="0.35">
      <c r="A26" s="2">
        <v>30</v>
      </c>
      <c r="B26" s="13" t="s">
        <v>9</v>
      </c>
      <c r="C26" s="7">
        <f>FV($D$17,A26*12,$D$15*-1)</f>
        <v>4718201.5792374834</v>
      </c>
      <c r="D26" s="8">
        <f>C26*rendimento_carteira</f>
        <v>28309.209475424901</v>
      </c>
    </row>
    <row r="29" spans="1:4" ht="15.6" x14ac:dyDescent="0.3">
      <c r="B29" s="20" t="s">
        <v>17</v>
      </c>
      <c r="C29" s="21" t="s">
        <v>18</v>
      </c>
      <c r="D29" s="22"/>
    </row>
    <row r="30" spans="1:4" ht="15.6" x14ac:dyDescent="0.3">
      <c r="B30" s="23" t="s">
        <v>21</v>
      </c>
      <c r="C30" s="24">
        <f>aporte</f>
        <v>1350</v>
      </c>
      <c r="D30" s="25"/>
    </row>
    <row r="31" spans="1:4" ht="15.6" x14ac:dyDescent="0.3">
      <c r="B31" s="25"/>
      <c r="C31" s="25"/>
      <c r="D31" s="25"/>
    </row>
    <row r="32" spans="1:4" ht="15.6" x14ac:dyDescent="0.3">
      <c r="B32" s="26" t="s">
        <v>22</v>
      </c>
      <c r="C32" s="27" t="s">
        <v>23</v>
      </c>
      <c r="D32" s="27" t="s">
        <v>24</v>
      </c>
    </row>
    <row r="33" spans="2:4" ht="15.6" x14ac:dyDescent="0.3">
      <c r="B33" s="23" t="s">
        <v>25</v>
      </c>
      <c r="C33" s="28">
        <f>VLOOKUP($C$29&amp;"-"&amp;B33,Dados!$A:$D,4,FALSE)</f>
        <v>0.5</v>
      </c>
      <c r="D33" s="29">
        <f>C33*$C$30</f>
        <v>675</v>
      </c>
    </row>
    <row r="34" spans="2:4" ht="15.6" x14ac:dyDescent="0.3">
      <c r="B34" s="23" t="s">
        <v>26</v>
      </c>
      <c r="C34" s="28">
        <f>VLOOKUP($C$29&amp;"-"&amp;B34,Dados!$A:$D,4,FALSE)</f>
        <v>0.1</v>
      </c>
      <c r="D34" s="29">
        <f t="shared" ref="D34:D38" si="0">C34*$C$30</f>
        <v>135</v>
      </c>
    </row>
    <row r="35" spans="2:4" ht="15.6" x14ac:dyDescent="0.3">
      <c r="B35" s="23" t="s">
        <v>27</v>
      </c>
      <c r="C35" s="28">
        <f>VLOOKUP($C$29&amp;"-"&amp;B35,Dados!$A:$D,4,FALSE)</f>
        <v>0.05</v>
      </c>
      <c r="D35" s="29">
        <f t="shared" si="0"/>
        <v>67.5</v>
      </c>
    </row>
    <row r="36" spans="2:4" ht="15.6" x14ac:dyDescent="0.3">
      <c r="B36" s="23" t="s">
        <v>28</v>
      </c>
      <c r="C36" s="28">
        <f>VLOOKUP($C$29&amp;"-"&amp;B36,Dados!$A:$D,4,FALSE)</f>
        <v>0.05</v>
      </c>
      <c r="D36" s="29">
        <f t="shared" si="0"/>
        <v>67.5</v>
      </c>
    </row>
    <row r="37" spans="2:4" ht="15.6" x14ac:dyDescent="0.3">
      <c r="B37" s="23" t="s">
        <v>29</v>
      </c>
      <c r="C37" s="28">
        <f>VLOOKUP($C$29&amp;"-"&amp;B37,Dados!$A:$D,4,FALSE)</f>
        <v>0.2</v>
      </c>
      <c r="D37" s="29">
        <f t="shared" si="0"/>
        <v>270</v>
      </c>
    </row>
    <row r="38" spans="2:4" ht="15.6" x14ac:dyDescent="0.3">
      <c r="B38" s="23" t="s">
        <v>30</v>
      </c>
      <c r="C38" s="28">
        <f>VLOOKUP($C$29&amp;"-"&amp;B38,Dados!$A:$D,4,FALSE)</f>
        <v>0.1</v>
      </c>
      <c r="D38" s="29">
        <f t="shared" si="0"/>
        <v>135</v>
      </c>
    </row>
    <row r="39" spans="2:4" ht="15.6" x14ac:dyDescent="0.3">
      <c r="B39" s="27"/>
      <c r="C39" s="27"/>
      <c r="D39" s="30">
        <f>SUM(D33:D38)</f>
        <v>1350</v>
      </c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</sheetData>
  <mergeCells count="11">
    <mergeCell ref="B21:C21"/>
    <mergeCell ref="B9:D9"/>
    <mergeCell ref="B14:D14"/>
    <mergeCell ref="B15:C15"/>
    <mergeCell ref="B16:C16"/>
    <mergeCell ref="B17:C17"/>
    <mergeCell ref="B18:C18"/>
    <mergeCell ref="B19:C19"/>
    <mergeCell ref="B10:C10"/>
    <mergeCell ref="B11:C11"/>
    <mergeCell ref="B12:C12"/>
  </mergeCells>
  <dataValidations count="1">
    <dataValidation type="list" allowBlank="1" showInputMessage="1" showErrorMessage="1" sqref="C29" xr:uid="{ED064069-B34C-4EF7-8E94-80EC1DF6F994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4017-7B20-4B7A-9A89-CC18655C1800}">
  <dimension ref="A2:G20"/>
  <sheetViews>
    <sheetView workbookViewId="0">
      <selection activeCell="F14" sqref="F14"/>
    </sheetView>
  </sheetViews>
  <sheetFormatPr defaultRowHeight="14.4" x14ac:dyDescent="0.3"/>
  <cols>
    <col min="1" max="1" width="31.5546875" bestFit="1" customWidth="1"/>
    <col min="2" max="2" width="14" bestFit="1" customWidth="1"/>
    <col min="3" max="3" width="17.6640625" bestFit="1" customWidth="1"/>
    <col min="6" max="6" width="17.21875" bestFit="1" customWidth="1"/>
    <col min="7" max="7" width="14.33203125" customWidth="1"/>
  </cols>
  <sheetData>
    <row r="2" spans="1:7" x14ac:dyDescent="0.3">
      <c r="A2" t="s">
        <v>32</v>
      </c>
      <c r="B2" s="1" t="s">
        <v>17</v>
      </c>
      <c r="C2" s="1" t="s">
        <v>22</v>
      </c>
      <c r="D2" s="1" t="s">
        <v>31</v>
      </c>
    </row>
    <row r="3" spans="1:7" x14ac:dyDescent="0.3">
      <c r="A3" t="str">
        <f>$B$3&amp;"-"&amp;C3</f>
        <v>CONSERVADOR-PAPEL</v>
      </c>
      <c r="B3" t="s">
        <v>19</v>
      </c>
      <c r="C3" s="1" t="s">
        <v>25</v>
      </c>
      <c r="D3" s="14">
        <v>0.3</v>
      </c>
      <c r="G3" t="s">
        <v>31</v>
      </c>
    </row>
    <row r="4" spans="1:7" x14ac:dyDescent="0.3">
      <c r="A4" t="str">
        <f t="shared" ref="A4:A8" si="0">$B$3&amp;"-"&amp;C4</f>
        <v>CONSERVADOR-TIJOLO</v>
      </c>
      <c r="B4" t="s">
        <v>19</v>
      </c>
      <c r="C4" s="1" t="s">
        <v>26</v>
      </c>
      <c r="D4" s="14">
        <v>0.5</v>
      </c>
      <c r="F4" s="18" t="s">
        <v>33</v>
      </c>
      <c r="G4" s="19">
        <f>VLOOKUP(F4,$A:$D,4,FALSE)</f>
        <v>0.35</v>
      </c>
    </row>
    <row r="5" spans="1:7" x14ac:dyDescent="0.3">
      <c r="A5" t="str">
        <f t="shared" si="0"/>
        <v>CONSERVADOR-HÍBRIDOS</v>
      </c>
      <c r="B5" t="s">
        <v>19</v>
      </c>
      <c r="C5" s="1" t="s">
        <v>27</v>
      </c>
      <c r="D5" s="14">
        <v>0.1</v>
      </c>
    </row>
    <row r="6" spans="1:7" x14ac:dyDescent="0.3">
      <c r="A6" t="str">
        <f t="shared" si="0"/>
        <v>CONSERVADOR-FOFS</v>
      </c>
      <c r="B6" t="s">
        <v>19</v>
      </c>
      <c r="C6" s="1" t="s">
        <v>28</v>
      </c>
      <c r="D6" s="14">
        <v>0.1</v>
      </c>
    </row>
    <row r="7" spans="1:7" x14ac:dyDescent="0.3">
      <c r="A7" t="str">
        <f t="shared" si="0"/>
        <v>CONSERVADOR-DESENVOLVIMENTO</v>
      </c>
      <c r="B7" t="s">
        <v>19</v>
      </c>
      <c r="C7" s="1" t="s">
        <v>29</v>
      </c>
      <c r="D7" s="14">
        <v>0</v>
      </c>
    </row>
    <row r="8" spans="1:7" ht="15" thickBot="1" x14ac:dyDescent="0.35">
      <c r="A8" s="15" t="str">
        <f t="shared" si="0"/>
        <v>CONSERVADOR-HOTELARIAS</v>
      </c>
      <c r="B8" s="15" t="s">
        <v>19</v>
      </c>
      <c r="C8" s="16" t="s">
        <v>30</v>
      </c>
      <c r="D8" s="17">
        <v>0</v>
      </c>
    </row>
    <row r="9" spans="1:7" x14ac:dyDescent="0.3">
      <c r="A9" t="str">
        <f>$B$9&amp;"-"&amp;C9</f>
        <v>MODERADO-PAPEL</v>
      </c>
      <c r="B9" t="s">
        <v>20</v>
      </c>
      <c r="C9" s="1" t="s">
        <v>25</v>
      </c>
      <c r="D9" s="14">
        <v>0.32</v>
      </c>
    </row>
    <row r="10" spans="1:7" x14ac:dyDescent="0.3">
      <c r="A10" t="str">
        <f t="shared" ref="A10:A14" si="1">$B$9&amp;"-"&amp;C10</f>
        <v>MODERADO-TIJOLO</v>
      </c>
      <c r="B10" t="s">
        <v>20</v>
      </c>
      <c r="C10" s="1" t="s">
        <v>26</v>
      </c>
      <c r="D10" s="14">
        <v>0.35</v>
      </c>
    </row>
    <row r="11" spans="1:7" x14ac:dyDescent="0.3">
      <c r="A11" t="str">
        <f t="shared" si="1"/>
        <v>MODERADO-HÍBRIDOS</v>
      </c>
      <c r="B11" t="s">
        <v>20</v>
      </c>
      <c r="C11" s="1" t="s">
        <v>27</v>
      </c>
      <c r="D11" s="14">
        <v>0.08</v>
      </c>
    </row>
    <row r="12" spans="1:7" x14ac:dyDescent="0.3">
      <c r="A12" t="str">
        <f t="shared" si="1"/>
        <v>MODERADO-FOFS</v>
      </c>
      <c r="B12" t="s">
        <v>20</v>
      </c>
      <c r="C12" s="1" t="s">
        <v>28</v>
      </c>
      <c r="D12" s="14">
        <v>0.05</v>
      </c>
    </row>
    <row r="13" spans="1:7" x14ac:dyDescent="0.3">
      <c r="A13" t="str">
        <f t="shared" si="1"/>
        <v>MODERADO-DESENVOLVIMENTO</v>
      </c>
      <c r="B13" t="s">
        <v>20</v>
      </c>
      <c r="C13" s="1" t="s">
        <v>29</v>
      </c>
      <c r="D13" s="14">
        <v>0.1</v>
      </c>
    </row>
    <row r="14" spans="1:7" ht="15" thickBot="1" x14ac:dyDescent="0.35">
      <c r="A14" s="15" t="str">
        <f t="shared" si="1"/>
        <v>MODERADO-HOTELARIAS</v>
      </c>
      <c r="B14" s="15" t="s">
        <v>20</v>
      </c>
      <c r="C14" s="16" t="s">
        <v>30</v>
      </c>
      <c r="D14" s="17">
        <v>0.1</v>
      </c>
    </row>
    <row r="15" spans="1:7" x14ac:dyDescent="0.3">
      <c r="A15" t="str">
        <f>$B$15&amp;"-"&amp;C15</f>
        <v>AGRESSIVO-PAPEL</v>
      </c>
      <c r="B15" t="s">
        <v>18</v>
      </c>
      <c r="C15" s="1" t="s">
        <v>25</v>
      </c>
      <c r="D15" s="14">
        <v>0.5</v>
      </c>
    </row>
    <row r="16" spans="1:7" x14ac:dyDescent="0.3">
      <c r="A16" t="str">
        <f t="shared" ref="A16:A20" si="2">$B$15&amp;"-"&amp;C16</f>
        <v>AGRESSIVO-TIJOLO</v>
      </c>
      <c r="B16" t="s">
        <v>20</v>
      </c>
      <c r="C16" s="1" t="s">
        <v>26</v>
      </c>
      <c r="D16" s="14">
        <v>0.1</v>
      </c>
    </row>
    <row r="17" spans="1:4" x14ac:dyDescent="0.3">
      <c r="A17" t="str">
        <f t="shared" si="2"/>
        <v>AGRESSIVO-HÍBRIDOS</v>
      </c>
      <c r="B17" t="s">
        <v>20</v>
      </c>
      <c r="C17" s="1" t="s">
        <v>27</v>
      </c>
      <c r="D17" s="14">
        <v>0.05</v>
      </c>
    </row>
    <row r="18" spans="1:4" x14ac:dyDescent="0.3">
      <c r="A18" t="str">
        <f t="shared" si="2"/>
        <v>AGRESSIVO-FOFS</v>
      </c>
      <c r="B18" t="s">
        <v>20</v>
      </c>
      <c r="C18" s="1" t="s">
        <v>28</v>
      </c>
      <c r="D18" s="14">
        <v>0.05</v>
      </c>
    </row>
    <row r="19" spans="1:4" x14ac:dyDescent="0.3">
      <c r="A19" t="str">
        <f t="shared" si="2"/>
        <v>AGRESSIVO-DESENVOLVIMENTO</v>
      </c>
      <c r="B19" t="s">
        <v>20</v>
      </c>
      <c r="C19" s="1" t="s">
        <v>29</v>
      </c>
      <c r="D19" s="14">
        <v>0.2</v>
      </c>
    </row>
    <row r="20" spans="1:4" x14ac:dyDescent="0.3">
      <c r="A20" t="str">
        <f t="shared" si="2"/>
        <v>AGRESSIVO-HOTELARIAS</v>
      </c>
      <c r="B20" t="s">
        <v>20</v>
      </c>
      <c r="C20" s="1" t="s">
        <v>30</v>
      </c>
      <c r="D20" s="14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7</vt:i4>
      </vt:variant>
    </vt:vector>
  </HeadingPairs>
  <TitlesOfParts>
    <vt:vector size="10" baseType="lpstr">
      <vt:lpstr>Intro</vt:lpstr>
      <vt:lpstr>Simulação</vt:lpstr>
      <vt:lpstr>Dados</vt:lpstr>
      <vt:lpstr>aporte</vt:lpstr>
      <vt:lpstr>patrimonio</vt:lpstr>
      <vt:lpstr>qts_anos</vt:lpstr>
      <vt:lpstr>rendimento_carteira</vt:lpstr>
      <vt:lpstr>salario</vt:lpstr>
      <vt:lpstr>sugestao_invest</vt:lpstr>
      <vt:lpstr>tx_mensal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 Muniz</dc:creator>
  <cp:lastModifiedBy>Natali Muniz</cp:lastModifiedBy>
  <dcterms:created xsi:type="dcterms:W3CDTF">2025-06-22T00:27:04Z</dcterms:created>
  <dcterms:modified xsi:type="dcterms:W3CDTF">2025-06-26T23:57:05Z</dcterms:modified>
</cp:coreProperties>
</file>