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ulario" sheetId="1" r:id="rId4"/>
  </sheets>
  <definedNames/>
  <calcPr/>
  <extLst>
    <ext uri="GoogleSheetsCustomDataVersion2">
      <go:sheetsCustomData xmlns:go="http://customooxmlschemas.google.com/" r:id="rId5" roundtripDataChecksum="Qw4CwhOvj6WxetwQ35Wu16vLmyiNzCer51K3jH4jRrI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172">
      <text>
        <t xml:space="preserve">======
ID#AAABUP8Qn34
Cintia Zamudio    (2024-08-16 19:06:22)
2000</t>
      </text>
    </comment>
  </commentList>
  <extLst>
    <ext uri="GoogleSheetsCustomDataVersion2">
      <go:sheetsCustomData xmlns:go="http://customooxmlschemas.google.com/" r:id="rId1" roundtripDataSignature="AMtx7mjTMTn3cLONR52ykp8RmcH0V6QueA=="/>
    </ext>
  </extLst>
</comments>
</file>

<file path=xl/sharedStrings.xml><?xml version="1.0" encoding="utf-8"?>
<sst xmlns="http://schemas.openxmlformats.org/spreadsheetml/2006/main" count="564" uniqueCount="480">
  <si>
    <t xml:space="preserve">"2021- Año de Homenaje al premio Nobel de Medicina Dr. Cesar Milstein”                                                                        </t>
  </si>
  <si>
    <r>
      <rPr>
        <rFont val="Arial"/>
        <b/>
        <color rgb="FF000000"/>
        <sz val="16.0"/>
      </rPr>
      <t xml:space="preserve"> 
</t>
    </r>
    <r>
      <rPr>
        <rFont val="Arial"/>
        <b/>
        <color rgb="FF000000"/>
        <sz val="15.0"/>
      </rPr>
      <t xml:space="preserve">Formulario P.E.I. N° 1 </t>
    </r>
  </si>
  <si>
    <t>PROGRAMA DE EMPLEO INDEPENDIENTE Y ENTRAMADOS PRODUCTIVOS LOCALES</t>
  </si>
  <si>
    <t xml:space="preserve">LÍNEA DE PROMOCIÓN DEL EMPLEO INDEPENDIENTE </t>
  </si>
  <si>
    <t>FORMULARIO DE PRESENTACIÓN DE PROYECTOS</t>
  </si>
  <si>
    <t>1. - DATOS DEL PROYECTO, EMPRENDEDOR/A/S/ES Y ANTECEDENTES</t>
  </si>
  <si>
    <t>1.1 - Datos del proyecto</t>
  </si>
  <si>
    <t>Nombre del proyecto</t>
  </si>
  <si>
    <t>Número de proyecto (Ejemplo: 25-696-0021, 
a completar por la Gerencia)</t>
  </si>
  <si>
    <t>NO COMPLETAR</t>
  </si>
  <si>
    <r>
      <rPr>
        <rFont val="Arial"/>
        <b/>
        <color rgb="FF000000"/>
        <sz val="12.0"/>
      </rPr>
      <t xml:space="preserve">Tipo  </t>
    </r>
    <r>
      <rPr>
        <rFont val="Arial"/>
        <b val="0"/>
        <color rgb="FF000000"/>
        <sz val="12.0"/>
      </rPr>
      <t>(marcar con una cruz)</t>
    </r>
  </si>
  <si>
    <t>Individual</t>
  </si>
  <si>
    <t>si</t>
  </si>
  <si>
    <t>Asociativo</t>
  </si>
  <si>
    <t>Actividad Principal</t>
  </si>
  <si>
    <t xml:space="preserve">Venta de accesorios y bijouterie </t>
  </si>
  <si>
    <t>Municipio</t>
  </si>
  <si>
    <t>Almirante Brown</t>
  </si>
  <si>
    <t>1.2.1 - Datos del/de la/s/los emprendedor/a/s/es (participantes y asociadas/os)</t>
  </si>
  <si>
    <t>Nombre y Apellido</t>
  </si>
  <si>
    <t>CUIL</t>
  </si>
  <si>
    <t xml:space="preserve">Domicilio </t>
  </si>
  <si>
    <t>Localidad</t>
  </si>
  <si>
    <t>Teléfono</t>
  </si>
  <si>
    <t>1)</t>
  </si>
  <si>
    <t xml:space="preserve">Cintia Zamudio </t>
  </si>
  <si>
    <t>27-32440714-1</t>
  </si>
  <si>
    <t>Payró</t>
  </si>
  <si>
    <t xml:space="preserve">Glew </t>
  </si>
  <si>
    <t>2)</t>
  </si>
  <si>
    <t>3)</t>
  </si>
  <si>
    <t>4)</t>
  </si>
  <si>
    <t>5)</t>
  </si>
  <si>
    <t>Nota: en caso de existir más socios, completar en hoja anexa</t>
  </si>
  <si>
    <t>1.2.2- Otros datos del/de la/s/los emprendedor/a/s/es</t>
  </si>
  <si>
    <t>Programa vinculado</t>
  </si>
  <si>
    <t>SCyE</t>
  </si>
  <si>
    <t>JMyMT</t>
  </si>
  <si>
    <t>Prestaciones 
por desempleo</t>
  </si>
  <si>
    <t>Intercosecha</t>
  </si>
  <si>
    <t>PROMOVER</t>
  </si>
  <si>
    <t>FP</t>
  </si>
  <si>
    <t>PROGRESAR</t>
  </si>
  <si>
    <t>Total de emprendendores</t>
  </si>
  <si>
    <t>Total de participantes (vinculados a programas). Completar</t>
  </si>
  <si>
    <t xml:space="preserve">1.3 - Antecedentes del proyecto </t>
  </si>
  <si>
    <t xml:space="preserve">¿Se encuentra actualmente trabajando en la actividad del emprendimiento? </t>
  </si>
  <si>
    <r>
      <rPr>
        <rFont val="Arial"/>
        <b/>
        <color rgb="FF000000"/>
        <sz val="12.0"/>
      </rPr>
      <t xml:space="preserve">1)   SI </t>
    </r>
    <r>
      <rPr>
        <rFont val="Arial"/>
        <b val="0"/>
        <color rgb="FF000000"/>
        <sz val="12.0"/>
      </rPr>
      <t>(indique mes y año de inicio)</t>
    </r>
  </si>
  <si>
    <t>Si, 15 años</t>
  </si>
  <si>
    <t xml:space="preserve">2)  NO </t>
  </si>
  <si>
    <t>1.4 - Datos de la Institución de Asistencia Técnica que orientó la formulación del Proyecto</t>
  </si>
  <si>
    <t>Nombre de la Institución</t>
  </si>
  <si>
    <t>OE Alte Brown</t>
  </si>
  <si>
    <t>Nombre del tutor</t>
  </si>
  <si>
    <t>Sabrina Soricaro</t>
  </si>
  <si>
    <t>D.N.I.:</t>
  </si>
  <si>
    <t>2. - LOCALIZACIÓN DEL PROYECTO  (Se debe adjuntar un croquis del lugar y mapa de localización)</t>
  </si>
  <si>
    <t xml:space="preserve">Características del espacio físico: </t>
  </si>
  <si>
    <t xml:space="preserve">Calle </t>
  </si>
  <si>
    <t xml:space="preserve">Payró </t>
  </si>
  <si>
    <t>Nº</t>
  </si>
  <si>
    <t>Glew</t>
  </si>
  <si>
    <t>C.P.</t>
  </si>
  <si>
    <t>Provincia</t>
  </si>
  <si>
    <t xml:space="preserve">Buenos Aires </t>
  </si>
  <si>
    <r>
      <rPr>
        <rFont val="Arial"/>
        <b/>
        <color rgb="FF000000"/>
        <sz val="12.0"/>
      </rPr>
      <t xml:space="preserve">Lugar Cedido por: </t>
    </r>
    <r>
      <rPr>
        <rFont val="Arial"/>
        <b val="0"/>
        <color rgb="FF000000"/>
        <sz val="12.0"/>
      </rPr>
      <t>(marcar con una cruz)</t>
    </r>
  </si>
  <si>
    <t>Integrante del emprendimiento</t>
  </si>
  <si>
    <t xml:space="preserve">Propio </t>
  </si>
  <si>
    <r>
      <rPr>
        <rFont val="Arial"/>
        <b/>
        <color rgb="FF000000"/>
        <sz val="12.0"/>
      </rPr>
      <t xml:space="preserve">Alquilado </t>
    </r>
    <r>
      <rPr>
        <rFont val="Arial"/>
        <b/>
        <color rgb="FF000000"/>
        <sz val="10.0"/>
      </rPr>
      <t>(adjuntar compromiso)</t>
    </r>
  </si>
  <si>
    <t>Otro (especificar)</t>
  </si>
  <si>
    <t>Descripción del espacio físico</t>
  </si>
  <si>
    <r>
      <rPr>
        <rFont val="Arial"/>
        <b/>
        <color rgb="FF000000"/>
        <sz val="12.0"/>
      </rPr>
      <t xml:space="preserve">Dimensiones del espacio destinado al emprendimiento </t>
    </r>
    <r>
      <rPr>
        <rFont val="Arial"/>
        <b val="0"/>
        <color rgb="FF000000"/>
        <sz val="12.0"/>
      </rPr>
      <t>(indicar metros cuadrados o hectáreas de la superficie)</t>
    </r>
  </si>
  <si>
    <t>Superficie Cubierta</t>
  </si>
  <si>
    <t>48mtr cubierto</t>
  </si>
  <si>
    <t>Superficie Libre</t>
  </si>
  <si>
    <t>¿Es parte de una vivienda o es un espacio independiente? Detallar</t>
  </si>
  <si>
    <t xml:space="preserve">Trabajo en una mesa en el comedor </t>
  </si>
  <si>
    <t>Materiales de la construcción</t>
  </si>
  <si>
    <t>Paredes:</t>
  </si>
  <si>
    <t>ladrillo</t>
  </si>
  <si>
    <t>Piso:</t>
  </si>
  <si>
    <t>ceramica</t>
  </si>
  <si>
    <t>Techo:</t>
  </si>
  <si>
    <t>losa</t>
  </si>
  <si>
    <r>
      <rPr>
        <rFont val="Arial"/>
        <b/>
        <color rgb="FF000000"/>
        <sz val="12.0"/>
      </rPr>
      <t>Servicios e Instalaciones</t>
    </r>
    <r>
      <rPr>
        <rFont val="Arial"/>
        <b val="0"/>
        <color rgb="FF000000"/>
        <sz val="12.0"/>
      </rPr>
      <t xml:space="preserve"> (marcar con una cruz los servicios de los que dispone)</t>
    </r>
  </si>
  <si>
    <t>Agua de red: no</t>
  </si>
  <si>
    <t>Gas:</t>
  </si>
  <si>
    <t xml:space="preserve">De red  </t>
  </si>
  <si>
    <t>Energía Eléctrica:</t>
  </si>
  <si>
    <t>Monofásica</t>
  </si>
  <si>
    <r>
      <rPr>
        <rFont val="Arial"/>
        <b/>
        <color rgb="FF000000"/>
        <sz val="12.0"/>
      </rPr>
      <t>Otros</t>
    </r>
    <r>
      <rPr>
        <rFont val="Arial"/>
        <b val="0"/>
        <color rgb="FF000000"/>
        <sz val="12.0"/>
      </rPr>
      <t xml:space="preserve"> (detallar): </t>
    </r>
  </si>
  <si>
    <t>x</t>
  </si>
  <si>
    <t>Envasado</t>
  </si>
  <si>
    <t>Trifásica</t>
  </si>
  <si>
    <t>3. - DESARROLLO DEL PROYECTO</t>
  </si>
  <si>
    <t>3.1 - Descripción del emprendimiento</t>
  </si>
  <si>
    <t xml:space="preserve">¿Por qué decidió emprender esta actividad? </t>
  </si>
  <si>
    <t>Para tener una ayuda económica como salida laboral.</t>
  </si>
  <si>
    <t>¿Qué productos o servicios ofrecerá? Detallar</t>
  </si>
  <si>
    <t>Bijouterie y accesorios variados, para todo tipo de publico</t>
  </si>
  <si>
    <t>Indicar otros préstamos o subsidios recibidos  de organismos públicos para el emprendimiento (mencionar titular, organismo, fecha, programa y monto)</t>
  </si>
  <si>
    <t>No recibi ninguno.</t>
  </si>
  <si>
    <t>PARA EMPRENDIMIENTOS ASOCIATIVOS: ¿Cuál es el vínculo entre las/los emprendedoras/es?</t>
  </si>
  <si>
    <t>¿Compartieron espacios laborales y/o actividades productivas? Especificar</t>
  </si>
  <si>
    <t>Otra información relevante (¿tienen lazos familiares, de amistad, etc.?)</t>
  </si>
  <si>
    <t>Otras Consideraciones</t>
  </si>
  <si>
    <t>3.2 - Descripción del proceso productivo u organización del servicio</t>
  </si>
  <si>
    <t>Etapas o procesos necesarios para desarrollar la actividad</t>
  </si>
  <si>
    <t>Nombres de las personas que realizarán cada tarea</t>
  </si>
  <si>
    <t xml:space="preserve">Armar lista de compras </t>
  </si>
  <si>
    <t xml:space="preserve">Comprar insumos </t>
  </si>
  <si>
    <t xml:space="preserve">Limpiar la zona de trabajo </t>
  </si>
  <si>
    <t xml:space="preserve">Armar los accesorios y bijouterie </t>
  </si>
  <si>
    <t xml:space="preserve">Exhibir los accesorios para la venta en la feria </t>
  </si>
  <si>
    <t>¿Qué materias primas se necesitan para producir o brindar el servicio? Detallar</t>
  </si>
  <si>
    <t>Argollitas, cordones, cadenas, piedras, dijes</t>
  </si>
  <si>
    <t>¿Qué herramientas y maquinarias se necesitan para producir o brindar el servicio? Detallar</t>
  </si>
  <si>
    <t xml:space="preserve">pinza, alicate, torno de mano </t>
  </si>
  <si>
    <t>¿Quiénes serán sus proveedores? Detallar nombres y localización</t>
  </si>
  <si>
    <t>Casa Arwas. Calle Libertad n°185</t>
  </si>
  <si>
    <t xml:space="preserve">4. - DATOS DEL/DE LA/S/LOS EMPRENDEDOR/A/S/ES </t>
  </si>
  <si>
    <r>
      <rPr>
        <rFont val="Arial"/>
        <b/>
        <color rgb="FF000000"/>
        <sz val="14.0"/>
      </rPr>
      <t xml:space="preserve">4.1 - Perfil laboral del/de la/s/los emprendedor/a/s/es </t>
    </r>
    <r>
      <rPr>
        <rFont val="Arial"/>
        <b val="0"/>
        <color rgb="FF000000"/>
        <sz val="14.0"/>
      </rPr>
      <t xml:space="preserve">(se podrá adjuntar historia laboral o Curriculum Vitae) </t>
    </r>
  </si>
  <si>
    <t xml:space="preserve">Experiencia laboral del/de la/s/los emprendedor/a/s/es del proyecto (incluyendo trabajos por cuenta propia y/o en microemprendimientos). Especificar </t>
  </si>
  <si>
    <t>Shopping Boulevard de Adrogue - Vendedora y cajera</t>
  </si>
  <si>
    <t>Periodo 03-2005 al 10-2006</t>
  </si>
  <si>
    <t>Heladeria Arkantos de San Vicente - Atencion al Cliente y Cajera</t>
  </si>
  <si>
    <t>Periodo 05-2007 al 08-2008</t>
  </si>
  <si>
    <t>Amore Mio De Adrogue (Indumentaria Femenina) - Encargada</t>
  </si>
  <si>
    <t>Periodo 11-2008 al 11-2009</t>
  </si>
  <si>
    <t>Galeria Terrazas de Glew(Indumentaria Femenina) - Vendedora y cajera</t>
  </si>
  <si>
    <t>Periodo 03-2010 al 12-2010</t>
  </si>
  <si>
    <t>Experiencia laboral específica sobre la actividad del/de la/s/los emprendedor/a/s/es del proyecto</t>
  </si>
  <si>
    <t xml:space="preserve">Desde 15/04/2010 hasta la actualidad </t>
  </si>
  <si>
    <t>Nivel educativo y capacitación/es realizada/s del/de la/s/los emprendedor/a/s/es del proyecto</t>
  </si>
  <si>
    <t xml:space="preserve">Secundario completo </t>
  </si>
  <si>
    <t>Otras consideraciones</t>
  </si>
  <si>
    <t xml:space="preserve">4.2 - Acciones de capacitación y asistencia técnica requeridas* </t>
  </si>
  <si>
    <t>Nombre y apellido del/de la/s/los emprendedor/a/s/es</t>
  </si>
  <si>
    <t xml:space="preserve"> Temática de la capacitación </t>
  </si>
  <si>
    <t>Marketing de productos y redes sociales - UNAB</t>
  </si>
  <si>
    <t>Curso "Mejora tu emprendimiento" - FONCAP</t>
  </si>
  <si>
    <t>Curso "Fortalece tu emprendimiento" - IMES Municipalidad de Alte. Brown</t>
  </si>
  <si>
    <t>*Relevamiento por parte de la Oficina de Empleo para la capacitación mediante cursos de Formación Profesional</t>
  </si>
  <si>
    <t>5. - COMERCIALIZACIÓN</t>
  </si>
  <si>
    <t>5.1 - Mercado: Características de la demanda y la oferta</t>
  </si>
  <si>
    <t xml:space="preserve">¿Quiénes son sus actuales o potenciales clientes? (particulares,  comercios o industrias, organismos públicos) ¿Ya se ha contactado con ellos? ¿Con cuáles? </t>
  </si>
  <si>
    <t>Los clientes son las personas que visitan la feria en la q trabajo todo el año, 3 veces x semana.</t>
  </si>
  <si>
    <t>¿Dónde se localizan sus clientes? (en la localidad, en la región, en la provincia). Describir el radio de influencia del emprendimiento</t>
  </si>
  <si>
    <t xml:space="preserve">En las diferentes localidades dónde vamos rotando la feria </t>
  </si>
  <si>
    <t>¿Existen competidores para el emprendimiento? Describir cantidad, tipo de servicio ofrecido, trayectoria, etc.</t>
  </si>
  <si>
    <t>Si, en la feria hay 2 compañeras con sus rubros vigentes c/u.</t>
  </si>
  <si>
    <t>¿Cuáles serían sus ventajas en comparación a sus competidores?</t>
  </si>
  <si>
    <t>Con 1 año de antigüedad en su rubro</t>
  </si>
  <si>
    <t xml:space="preserve">y la otra compañera tiene 2 años trabajando en la la misma feria </t>
  </si>
  <si>
    <t>5.2 - Estrategias de comercialización</t>
  </si>
  <si>
    <t>¿Cómo piensa dar a conocer su producto o servicio?</t>
  </si>
  <si>
    <t xml:space="preserve">Por Instagram y en las ferias con tarjetas de presentación </t>
  </si>
  <si>
    <t>¿Cómo y dónde planea vender su producto o servicio? (En un local de producción, reparto, en ferias)</t>
  </si>
  <si>
    <t xml:space="preserve">En la feria de Alte Brown </t>
  </si>
  <si>
    <t>6. - PRODUCCIÓN Y VENTA</t>
  </si>
  <si>
    <t>6.1 - Producción estimada (listar los principales productos y/o servicios; de ser necesario, adjuntar planilla con más productos)</t>
  </si>
  <si>
    <t>Producto o servicio  (ACLARAR unidad de medida: kilo, docena, unidad, m2, hora, día, servicio prestado, etc)</t>
  </si>
  <si>
    <t xml:space="preserve">Producción (cantidad) estimada para el primer mes (luego de la inversión realizada).  </t>
  </si>
  <si>
    <t xml:space="preserve">Collar de cordón con dije de acero </t>
  </si>
  <si>
    <t xml:space="preserve">Par de aros argollitas de acero </t>
  </si>
  <si>
    <t xml:space="preserve">Collar de acero con piedra </t>
  </si>
  <si>
    <t>6.2 - Ventas estimadas mensuales</t>
  </si>
  <si>
    <t>Producto o servicio (en la unidad de medida correspondiente)</t>
  </si>
  <si>
    <t>Volumen de ventas estimado</t>
  </si>
  <si>
    <t>MES 1</t>
  </si>
  <si>
    <t>MES 2</t>
  </si>
  <si>
    <t>MES 3</t>
  </si>
  <si>
    <t>MES 4</t>
  </si>
  <si>
    <t>MES 5</t>
  </si>
  <si>
    <t>MES 6</t>
  </si>
  <si>
    <t xml:space="preserve">6.3 - Estimación de costo y precio de venta por unidad  (listar los principales productos y/o servicios; de ser necesario, adjuntar planilla con más productos) </t>
  </si>
  <si>
    <t>Producto o servicio (en la unidad de medida correspondiente: kilo, docena, unidad, m2, hora,día, servicio, etc.)</t>
  </si>
  <si>
    <t>Costo unitario en insumos</t>
  </si>
  <si>
    <t>Precio de venta unitario</t>
  </si>
  <si>
    <t>Costo mensual en insumos</t>
  </si>
  <si>
    <t>Costos mensuales en insumos (*):</t>
  </si>
  <si>
    <t>6.4 - Estimación de costo de mano de obra</t>
  </si>
  <si>
    <t>Se debe completar sólo el punto 6.4.1 o el punto 6.4.2, por emprendedor/a, según corresponda a la estimación de costos fijos o variables de mano de obra.</t>
  </si>
  <si>
    <t>6.4.1 - Estimación de costo fijo de mano de obra (sólo emprendimientos comerciales)</t>
  </si>
  <si>
    <t>Nombre del/de la emprendedor/a</t>
  </si>
  <si>
    <t>Horas diarias dedicadas al emprendimiento</t>
  </si>
  <si>
    <t>Cantidad de días de trabajo mensuales</t>
  </si>
  <si>
    <t>Costo por hora de mano de obra</t>
  </si>
  <si>
    <t>Costo fijo mensual  de mano de obra (*):</t>
  </si>
  <si>
    <t>6.4.2 - Estimación de costo variable de mano de obra</t>
  </si>
  <si>
    <t>Zamudio Cintia</t>
  </si>
  <si>
    <t>Costo variable mensual  de mano de obra (*):</t>
  </si>
  <si>
    <t xml:space="preserve">6.5 - Costos mensuales de producción y/o prestación del servicio - Tenga en cuenta la producción estimada  mensual para el cálculo de los insumos variables </t>
  </si>
  <si>
    <r>
      <rPr>
        <rFont val="Arial"/>
        <b/>
        <color rgb="FF000000"/>
        <sz val="12.0"/>
      </rPr>
      <t xml:space="preserve">Costos Fijos </t>
    </r>
    <r>
      <rPr>
        <rFont val="Arial"/>
        <b val="0"/>
        <color rgb="FF000000"/>
        <sz val="12.0"/>
      </rPr>
      <t>(luz, gas, monotributo social, alquiler, etc.)</t>
    </r>
  </si>
  <si>
    <t xml:space="preserve">Detalle </t>
  </si>
  <si>
    <t>Monto</t>
  </si>
  <si>
    <t>Luz</t>
  </si>
  <si>
    <t>Celular e internet</t>
  </si>
  <si>
    <t>Monotributo</t>
  </si>
  <si>
    <t>Agua</t>
  </si>
  <si>
    <t>Gas</t>
  </si>
  <si>
    <t>Total Costos fijos</t>
  </si>
  <si>
    <r>
      <rPr>
        <rFont val="Arial"/>
        <b/>
        <color rgb="FF000000"/>
        <sz val="12.0"/>
      </rPr>
      <t xml:space="preserve">Costos Variables </t>
    </r>
    <r>
      <rPr>
        <rFont val="Arial"/>
        <b val="0"/>
        <color rgb="FF000000"/>
        <sz val="12.0"/>
      </rPr>
      <t>(Insumos/ Mercadería/ Gastos de empaquetado o presentación de los productos)</t>
    </r>
  </si>
  <si>
    <t xml:space="preserve">Collar de cordón </t>
  </si>
  <si>
    <t xml:space="preserve">dije de acero </t>
  </si>
  <si>
    <t xml:space="preserve">par de aros de argollitas de acero </t>
  </si>
  <si>
    <t>(*) Tomar como referencia los costos mensuales en insumos para el cálculo de los costos variables</t>
  </si>
  <si>
    <t xml:space="preserve">piedras engarzadas </t>
  </si>
  <si>
    <t xml:space="preserve">cadena de acero </t>
  </si>
  <si>
    <t xml:space="preserve">Total Costos variables </t>
  </si>
  <si>
    <t>Costos de Mano de obra</t>
  </si>
  <si>
    <t>Costo mensual de mano de obra</t>
  </si>
  <si>
    <t xml:space="preserve">Total Costos de Mano de Obra </t>
  </si>
  <si>
    <r>
      <rPr>
        <rFont val="Arial"/>
        <b/>
        <color rgb="FF000000"/>
        <sz val="12.0"/>
      </rPr>
      <t xml:space="preserve">Otros Costos </t>
    </r>
    <r>
      <rPr>
        <rFont val="Arial"/>
        <b val="0"/>
        <color rgb="FF000000"/>
        <sz val="12.0"/>
      </rPr>
      <t>(Mantenimiento de los bienes de capital/ Gastos de publicidad/ Fletes, etc.)</t>
    </r>
  </si>
  <si>
    <t>Mantenimiento de bienes de capital</t>
  </si>
  <si>
    <t>Publicidad en redes sociales</t>
  </si>
  <si>
    <t>Folleteria</t>
  </si>
  <si>
    <t>Total Otros costos</t>
  </si>
  <si>
    <t xml:space="preserve">Total costos mensuales de producción y/o prestación del servicio </t>
  </si>
  <si>
    <t>7. - CUADRO DE RESULTADOS</t>
  </si>
  <si>
    <t>No complete este cuadro. Se completa automáticamente</t>
  </si>
  <si>
    <t>CONCEPTO</t>
  </si>
  <si>
    <t>Ingresos por Ventas</t>
  </si>
  <si>
    <t>Costos fijos</t>
  </si>
  <si>
    <t xml:space="preserve">Costos variables </t>
  </si>
  <si>
    <t>Costos fijos de mano de obra</t>
  </si>
  <si>
    <t>Costos variables de mano de obra</t>
  </si>
  <si>
    <t>Otros costos</t>
  </si>
  <si>
    <t>Costo total de producción</t>
  </si>
  <si>
    <t>Ingresos netos del emprendimiento</t>
  </si>
  <si>
    <t>Ingreso promedio por emprendedor/a (incluye mano de obra)</t>
  </si>
  <si>
    <t>8. - INVERSIONES PARA EL DESARROLLO DE LA ACTIVIDAD (detallar tanto los aportes realizados por el grupo como lo solicitado al MTEySS)</t>
  </si>
  <si>
    <r>
      <rPr>
        <rFont val="Arial"/>
        <b/>
        <color rgb="FF000000"/>
        <sz val="14.0"/>
      </rPr>
      <t xml:space="preserve">8.1 - Aportes del/de la/s/los emprendedor/a/s/es - Detallar las máquinas, herramientas, muebles, útiles, mercaderías e insumos que </t>
    </r>
    <r>
      <rPr>
        <rFont val="Arial"/>
        <b/>
        <color rgb="FF000000"/>
        <sz val="14.0"/>
        <u/>
      </rPr>
      <t>posee actualmente</t>
    </r>
  </si>
  <si>
    <t>Ítem  (detallar las  principales características)</t>
  </si>
  <si>
    <t xml:space="preserve">Aportante </t>
  </si>
  <si>
    <t>Valor estimado</t>
  </si>
  <si>
    <t xml:space="preserve">mesa plegable </t>
  </si>
  <si>
    <t xml:space="preserve">Cintia </t>
  </si>
  <si>
    <t xml:space="preserve">silla </t>
  </si>
  <si>
    <t>pinza</t>
  </si>
  <si>
    <t xml:space="preserve">cinta adhesiva </t>
  </si>
  <si>
    <t>bolsitas de empaque</t>
  </si>
  <si>
    <t>aros argollitas x 10 pares</t>
  </si>
  <si>
    <t xml:space="preserve">argollitas chicas </t>
  </si>
  <si>
    <t>argollitas grandes</t>
  </si>
  <si>
    <t xml:space="preserve">mosquetón grande </t>
  </si>
  <si>
    <t>bolitas de metal</t>
  </si>
  <si>
    <t>piedras sin engarsar</t>
  </si>
  <si>
    <t xml:space="preserve">calotas para engarse de piedras </t>
  </si>
  <si>
    <t>piedritas pequeñas (escallas)</t>
  </si>
  <si>
    <t xml:space="preserve">argollitas para llavero con cadena </t>
  </si>
  <si>
    <t xml:space="preserve">clavito para engarse de piedras escallas </t>
  </si>
  <si>
    <t>alicate</t>
  </si>
  <si>
    <t xml:space="preserve">matafuego </t>
  </si>
  <si>
    <t xml:space="preserve">botiquín </t>
  </si>
  <si>
    <t xml:space="preserve">alcohol sanitario </t>
  </si>
  <si>
    <t xml:space="preserve">torno de mano </t>
  </si>
  <si>
    <t>Monto total  aportado por el/la/s/los emprendedor/a/s/es</t>
  </si>
  <si>
    <t>8.2 - Financiamiento del Ministerio de Trabajo, Empleo y Seguridad Social</t>
  </si>
  <si>
    <t>8.2.1 - Bienes de capital y elementos de seguridad. (Detallar las máquinas, herramientas, muebles, bienes durables y elementos de seguridad)</t>
  </si>
  <si>
    <t>Ítem (detallar las  principales características: marca/ modelo/ capacidad/ potencia/ medidas/ etc.)</t>
  </si>
  <si>
    <t>Cantidad requerida</t>
  </si>
  <si>
    <t>Precio unitario</t>
  </si>
  <si>
    <t>Total</t>
  </si>
  <si>
    <t xml:space="preserve">torno Dremel </t>
  </si>
  <si>
    <t>amoladora banco 8"</t>
  </si>
  <si>
    <t xml:space="preserve">paño de brillo blanco </t>
  </si>
  <si>
    <t>paño pulir color</t>
  </si>
  <si>
    <t>tijera metal</t>
  </si>
  <si>
    <t xml:space="preserve">cono virola </t>
  </si>
  <si>
    <t xml:space="preserve">limpiador líquido </t>
  </si>
  <si>
    <t>pinza p/3</t>
  </si>
  <si>
    <t xml:space="preserve">cono p/pulsera redondo de madera </t>
  </si>
  <si>
    <t>lima joyero suiza</t>
  </si>
  <si>
    <t xml:space="preserve">Monto total  en bienes de capital y elementos de seguridad </t>
  </si>
  <si>
    <t>8.2.2 - Insumos y habilitaciones (mercaderías, materias primas y habilitaciones)</t>
  </si>
  <si>
    <t>Ítem (detallar unidad de medida o tipo de habilitación según corresponda)</t>
  </si>
  <si>
    <t>Monto total en insumos y habilitaciones</t>
  </si>
  <si>
    <t>8.2.3- Acondicionamiento del lugar de trabajo.</t>
  </si>
  <si>
    <t>Ítem (Detallar material para el acondicionamiento del lugar según corresponda)</t>
  </si>
  <si>
    <t xml:space="preserve">Monto total en acondicionamiento del lugar de trabajo </t>
  </si>
  <si>
    <t>8.2.4- Total solicitado al MTEySS</t>
  </si>
  <si>
    <t xml:space="preserve">8.3 - Total inversión para el desarrollo de la actividad </t>
  </si>
  <si>
    <t>9. - INFORME DEL ÁREA MUNICIPAL U OFICINA DE EMPLEO</t>
  </si>
  <si>
    <r>
      <rPr>
        <rFont val="Arial"/>
        <b/>
        <color rgb="FF000000"/>
        <sz val="14.0"/>
      </rPr>
      <t xml:space="preserve">Departamento o Área a cargo de la gestión de proyectos Línea de Emprendimientos Independientes </t>
    </r>
    <r>
      <rPr>
        <rFont val="Arial"/>
        <b val="0"/>
        <color rgb="FF000000"/>
        <sz val="12.0"/>
      </rPr>
      <t>(Secretaría, Dirección, etc.)</t>
    </r>
  </si>
  <si>
    <t>Agencia de Empleo y Formación Profesional Almirante Brown</t>
  </si>
  <si>
    <t xml:space="preserve">Técnico/Contacto: </t>
  </si>
  <si>
    <t>Teléfono / Fax:</t>
  </si>
  <si>
    <t>5034-6200 interno 298</t>
  </si>
  <si>
    <t>-</t>
  </si>
  <si>
    <t>E Mail:</t>
  </si>
  <si>
    <t>empleoindependientebrown2022@gmail.com</t>
  </si>
  <si>
    <t>Domicilio:</t>
  </si>
  <si>
    <t>Toll 1560 - Adrogue</t>
  </si>
  <si>
    <t>Opinión de pertinencia y relevancia de la actividad  del proyecto en la localidad:</t>
  </si>
  <si>
    <t xml:space="preserve">10. - REQUISITOS NORMATIVOS, ADMINISTRATIVOS O DE HABILITACIÓN </t>
  </si>
  <si>
    <t>En una etapa de funcionamiento activo, tal como se la planifica en el presente proyecto, el emprendimiento propuesto deberá encuadrarse en los parámetros de producción establecidos por los marcos regulatorios y legales vigentes en el ámbito nacional,provincial y municipal (SENASA, Bromatología,etc). Indicar requisitos exigidos en la localidad .</t>
  </si>
  <si>
    <t>Aspecto</t>
  </si>
  <si>
    <t>Detalle de los requisitos a cumplimentar, plazos,
autoridad estatal interviniente, etc.</t>
  </si>
  <si>
    <t>Posibilidad concreta del grupo para cumplimentar dicho requisito. Costos. Observaciones</t>
  </si>
  <si>
    <t>Monotributo Social</t>
  </si>
  <si>
    <t>Se derivo al Area del Instituto Municipal de Economia Social para su asesoramiento</t>
  </si>
  <si>
    <t>Es factible, costo mensual aprox $890</t>
  </si>
  <si>
    <t>Ley Alas</t>
  </si>
  <si>
    <t>Es factible, no abonar IIBB</t>
  </si>
  <si>
    <t xml:space="preserve">Observaciones generales:  </t>
  </si>
  <si>
    <t xml:space="preserve">Firma y sello  Municipal </t>
  </si>
  <si>
    <t>.......................................................</t>
  </si>
  <si>
    <t xml:space="preserve">Esta documentación debe ser presentada en los casos de proyectos referidos a las siguientes especialidades: enfermería, geriátricos, cuidado de ancianos,  cuidado de enfermos, guarderías maternales, jardines infantiles, atención domiciliaria de la salud, gasista (instalación y reparación de gas), forestación, quema de carbón, habilitación de desempeño profesional (psicólogos, fonoaudiólogos, técnico dental, maestra jardinera, docencia, y toda otra que requiera de habilitación o encuadrarse en determinada reglamentación oficial. </t>
  </si>
  <si>
    <t>En caso de que el espacio sea insuficiente, pueden adicionarse tantas hojas como fuere necesario.</t>
  </si>
  <si>
    <t xml:space="preserve">Firma y Aclaración del/de la/s/los emprendedor/a/s/es:
</t>
  </si>
  <si>
    <t>Fecha:</t>
  </si>
  <si>
    <t xml:space="preserve">(Nota: El/los emprendedor/es deberá/n firmar todas las hojas que conforman el presente formulario) </t>
  </si>
  <si>
    <r>
      <rPr>
        <rFont val="Arial"/>
        <b/>
        <color rgb="FF000000"/>
        <sz val="10.0"/>
      </rPr>
      <t xml:space="preserve">Firma y Aclaración del/de la tutor/a:
</t>
    </r>
    <r>
      <rPr>
        <rFont val="Arial"/>
        <b val="0"/>
        <color rgb="FF000000"/>
        <sz val="10.0"/>
      </rPr>
      <t xml:space="preserve">
</t>
    </r>
  </si>
  <si>
    <t xml:space="preserve">(Nota: El/la tutor/a deberá firmar todas las hojas que conforman el presente formulario) </t>
  </si>
  <si>
    <t>Documentación anexa solicitada</t>
  </si>
  <si>
    <r>
      <rPr>
        <rFont val="Noto Sans Symbols"/>
        <color rgb="FF000000"/>
        <sz val="12.0"/>
      </rPr>
      <t>Ø</t>
    </r>
    <r>
      <rPr>
        <rFont val="Times New Roman"/>
        <color rgb="FF000000"/>
        <sz val="12.0"/>
      </rPr>
      <t>      Factura o servicio del lugar donde se va a desarrollar el emprendimiento y comodato si corresponde</t>
    </r>
  </si>
  <si>
    <r>
      <rPr>
        <rFont val="Noto Sans Symbols"/>
        <color rgb="FF000000"/>
        <sz val="12.0"/>
      </rPr>
      <t>Ø</t>
    </r>
    <r>
      <rPr>
        <rFont val="Times New Roman"/>
        <color rgb="FF000000"/>
        <sz val="12.0"/>
      </rPr>
      <t>      Presupuestos (1)</t>
    </r>
  </si>
  <si>
    <r>
      <rPr>
        <rFont val="Noto Sans Symbols"/>
        <color rgb="FF000000"/>
        <sz val="12.0"/>
      </rPr>
      <t>Ø</t>
    </r>
    <r>
      <rPr>
        <rFont val="Times New Roman"/>
        <color rgb="FF000000"/>
        <sz val="12.0"/>
      </rPr>
      <t>      Planilla precios de referencia</t>
    </r>
  </si>
  <si>
    <r>
      <rPr>
        <rFont val="Noto Sans Symbols"/>
        <color rgb="FF000000"/>
        <sz val="12.0"/>
      </rPr>
      <t>Ø</t>
    </r>
    <r>
      <rPr>
        <rFont val="Times New Roman"/>
        <color rgb="FF000000"/>
        <sz val="12.0"/>
      </rPr>
      <t>      Copia del DNI del/de la/s/los emprendedor/a/s/es</t>
    </r>
  </si>
  <si>
    <r>
      <rPr>
        <rFont val="Noto Sans Symbols"/>
        <color rgb="FF000000"/>
        <sz val="12.0"/>
      </rPr>
      <t>Ø</t>
    </r>
    <r>
      <rPr>
        <rFont val="Times New Roman"/>
        <color rgb="FF000000"/>
        <sz val="12.0"/>
      </rPr>
      <t>      Fotocopia del Certificado de Discapacidad (en caso de corresponder)</t>
    </r>
  </si>
  <si>
    <r>
      <rPr>
        <rFont val="Noto Sans Symbols"/>
        <color rgb="FF000000"/>
        <sz val="12.0"/>
      </rPr>
      <t>Ø</t>
    </r>
    <r>
      <rPr>
        <rFont val="Times New Roman"/>
        <color rgb="FF000000"/>
        <sz val="12.0"/>
      </rPr>
      <t>      Fotografías en caso de tratarse de un emprendimiento en funcionamiento (maquinaria, stock, lugar de trabajo, etc)</t>
    </r>
  </si>
  <si>
    <r>
      <rPr>
        <rFont val="Noto Sans Symbols"/>
        <color rgb="FF000000"/>
        <sz val="12.0"/>
      </rPr>
      <t>Ø</t>
    </r>
    <r>
      <rPr>
        <rFont val="Times New Roman"/>
        <color rgb="FF000000"/>
        <sz val="12.0"/>
      </rPr>
      <t>      Croquis de la sede del proyecto (mapa de localización).</t>
    </r>
  </si>
  <si>
    <t>Evaluación Económica</t>
  </si>
  <si>
    <t>FLUJO DE FONDOS</t>
  </si>
  <si>
    <t>Código del Proyecto:</t>
  </si>
  <si>
    <t>PROVINCIA:</t>
  </si>
  <si>
    <t>LOCALIDAD:</t>
  </si>
  <si>
    <t>INTEGRANTES:</t>
  </si>
  <si>
    <t>MONTO SOLICITADO:</t>
  </si>
  <si>
    <t>INVERSIÓN</t>
  </si>
  <si>
    <t>PERIODOS</t>
  </si>
  <si>
    <t>Total Ingresos</t>
  </si>
  <si>
    <t>Costos variables</t>
  </si>
  <si>
    <t>Costo de mano de obra</t>
  </si>
  <si>
    <t>Total Egresos</t>
  </si>
  <si>
    <t>Flujo Neto</t>
  </si>
  <si>
    <t>Flujo Acumulado</t>
  </si>
  <si>
    <t>TIR</t>
  </si>
  <si>
    <t>CM $</t>
  </si>
  <si>
    <t>CM %</t>
  </si>
  <si>
    <t>Ingresos x emprendedor</t>
  </si>
  <si>
    <t>“2019 – Año de la Exportación”</t>
  </si>
  <si>
    <r>
      <rPr>
        <rFont val="Arial"/>
        <b/>
        <color rgb="FF000000"/>
        <sz val="16.0"/>
      </rPr>
      <t xml:space="preserve"> 
</t>
    </r>
    <r>
      <rPr>
        <rFont val="Arial"/>
        <b/>
        <color rgb="FF000000"/>
        <sz val="15.0"/>
      </rPr>
      <t>Formulario P.E.I. N° 2</t>
    </r>
  </si>
  <si>
    <t>FORMULARIO PARA EVALUACIÓN DE PROYECTOS</t>
  </si>
  <si>
    <t xml:space="preserve">Número de proyecto </t>
  </si>
  <si>
    <t xml:space="preserve">Nombre del Proyecto </t>
  </si>
  <si>
    <t>Integrantes del proyecto (Participantes y asociados)</t>
  </si>
  <si>
    <t>PPD</t>
  </si>
  <si>
    <t>Evaluación de pertinencia territorial</t>
  </si>
  <si>
    <t xml:space="preserve">Condiciones excluyentes para la viabilidad del proyecto: </t>
  </si>
  <si>
    <t>Considerar para la evaluación:</t>
  </si>
  <si>
    <t>a) los diagnósticos disponibles en la GECAL (elaborados para acuerdos territoriales u otros usos).</t>
  </si>
  <si>
    <t>b) los informes de los tutores (instituciones que brindan asistencia técnica a microemprendimientos financiados por la Secretaría de Empleo</t>
  </si>
  <si>
    <t>¿Es relevante en el desarrollo local la actividad del microemprendimiento?</t>
  </si>
  <si>
    <t>Es relevante</t>
  </si>
  <si>
    <t>NO es relevante</t>
  </si>
  <si>
    <t xml:space="preserve">Indicar aproximadamente la cantidad de proyectos financiados </t>
  </si>
  <si>
    <t xml:space="preserve">por el MTEySS en la actividad en la localidad. (412, 696, 698) </t>
  </si>
  <si>
    <t>Acorde a los resultados del desempeño de emprendimientos ya financiados en el rubro, indique si los emprendimientos en este rubro generan ingresos suficientes y tienen perspectivas de sustentabilidad.</t>
  </si>
  <si>
    <t>Breve descripción de fortalezas de la localidad para el desarrollo de la actividad</t>
  </si>
  <si>
    <t>Breve descripción de las dificultades de la localidad para el desarrollo de la actividad (relacion con la cantidad de proyectos ya presentados, bajo desempeño económico, restricciones de mercado, otras)</t>
  </si>
  <si>
    <t>Acorde a lo mencionado previamente, este proyecto en particular ¿reune condiciones de pertinencia?</t>
  </si>
  <si>
    <t>SI</t>
  </si>
  <si>
    <t>SÍ con observaciones (detallar al final del formulario)</t>
  </si>
  <si>
    <t>NO (*)</t>
  </si>
  <si>
    <t>(*) Si no puede cumplir con criterios de pertinencia, el proyecto no es viable.</t>
  </si>
  <si>
    <t>Evaluación técnica</t>
  </si>
  <si>
    <t xml:space="preserve">Condiciones excluyentes para la viabilidad técnica del proyecto: </t>
  </si>
  <si>
    <t>a) Por lo menos alguno de sus integrantes debe conocer el proceso productivo</t>
  </si>
  <si>
    <t>b) El proyecto debe cumplir con las habilitaciones y requisitos sanitarios correspondientes</t>
  </si>
  <si>
    <t>c) La localización del proyecto debe cumplir con las normas de higiene y seguridad vigentes</t>
  </si>
  <si>
    <t>Indicar quién/es conoce/n el proceso productivo (tiene/n experiencia previa y/o ha/n tomado cursos de capacitación)</t>
  </si>
  <si>
    <t>Todos</t>
  </si>
  <si>
    <t>Algunos</t>
  </si>
  <si>
    <t>Ninguno (*)</t>
  </si>
  <si>
    <r>
      <rPr>
        <rFont val="Arial"/>
        <i/>
        <color rgb="FF000000"/>
        <sz val="10.0"/>
      </rPr>
      <t xml:space="preserve">(*) Si ninguno acredita experiencia el proyecto </t>
    </r>
    <r>
      <rPr>
        <rFont val="Arial"/>
        <b/>
        <i/>
        <color rgb="FF000000"/>
        <sz val="10.0"/>
      </rPr>
      <t>no</t>
    </r>
    <r>
      <rPr>
        <rFont val="Arial"/>
        <i/>
        <color rgb="FF000000"/>
        <sz val="10.0"/>
      </rPr>
      <t xml:space="preserve"> es viable.</t>
    </r>
  </si>
  <si>
    <t>¿Tiene/n alguna experiencia en microemprendimientos o en trabajo por cuenta propia?</t>
  </si>
  <si>
    <t xml:space="preserve">Ninguno </t>
  </si>
  <si>
    <t>¿Se refleja un conocimiento del proceso productivo a través de la descripción de tareas productivas y actividades del emprendimiento?</t>
  </si>
  <si>
    <t>Si</t>
  </si>
  <si>
    <t>Regular, faltan tareas esenciales</t>
  </si>
  <si>
    <t>Omitieron tareas fundamentales y/o confundieron etapas</t>
  </si>
  <si>
    <t>¿Cómo es el tipo y la cantidad de equipamiento previsto para la producción?</t>
  </si>
  <si>
    <t>Adecuado</t>
  </si>
  <si>
    <t>Poco adecuado</t>
  </si>
  <si>
    <t>Recomendar modificaciones</t>
  </si>
  <si>
    <t>Inadecuado</t>
  </si>
  <si>
    <t>No Viable</t>
  </si>
  <si>
    <t>¿Las características y la cantidad de insumos solicitados se corresponden con la producción estimada?</t>
  </si>
  <si>
    <t xml:space="preserve">Analizar  en el plan de negocios la proyección de la producción </t>
  </si>
  <si>
    <t>Es factible de lograr</t>
  </si>
  <si>
    <t>Se puede superar</t>
  </si>
  <si>
    <t>Está sobredimensionado</t>
  </si>
  <si>
    <t>Analizar  en el plan de negocios la proyección de ventas</t>
  </si>
  <si>
    <t>El proyecto ¿reúne las condiciones para obtener la habilitación de la actividad productiva o comercial? (matrículas habilitantes, agua potable en agroindustria)</t>
  </si>
  <si>
    <t>No, pero está previsto su cumplimiento en la descripción del proyecto</t>
  </si>
  <si>
    <t>No (*)</t>
  </si>
  <si>
    <t>(*) Si no reúne las condiciones indispensables ni prevé hacerlo, el proyecto no es viable.</t>
  </si>
  <si>
    <t>¿El espacio físico donde se desarrollará la actividad reúne las condiciones  de higiene y seguridad?</t>
  </si>
  <si>
    <t>Requiere acondicionamiento y está previsto en la descripción del proyecto</t>
  </si>
  <si>
    <t>Carece de condiciones indispensables, pero no se previó acondicionamiento (*)</t>
  </si>
  <si>
    <t>Aun no se cuenta con el espacio físico (se alquilará)</t>
  </si>
  <si>
    <t>Evaluación económica</t>
  </si>
  <si>
    <t>Condiciones excluyentes para la viabilidad económica del proyecto:</t>
  </si>
  <si>
    <t>a) El proyecto asegura ingresos a todos sus integrantes</t>
  </si>
  <si>
    <t>b) Del análisis económico surge que el proyecto es sustentable en el tiempo</t>
  </si>
  <si>
    <t>Los ingresos ¿posibilitan que cada integrante obtenga beneficios mensuales? (ver flujo de fondos)</t>
  </si>
  <si>
    <t>Todos los meses</t>
  </si>
  <si>
    <t>Si, pero no en los primeros meses.</t>
  </si>
  <si>
    <t>Algunos meses en el ciclo productivo</t>
  </si>
  <si>
    <t>El promedio mensual no es rentable (*)</t>
  </si>
  <si>
    <t>(*) Si el promedio mensual en el año no es rentable para cada uno de los beneficiarios, el proyecto no es viable.</t>
  </si>
  <si>
    <t>La estructura de costos se encuentra....</t>
  </si>
  <si>
    <t>Correctamente estimada</t>
  </si>
  <si>
    <t>Sobreestimada</t>
  </si>
  <si>
    <t>Subestimada</t>
  </si>
  <si>
    <t>¿Están los precios de venta de los productos/servicios dentro de los valores del mercado (con calidad similar)?</t>
  </si>
  <si>
    <t>Sí</t>
  </si>
  <si>
    <t>Son inferiores pero cubren los costos</t>
  </si>
  <si>
    <t>Son inferiores y no cubren los costos de producción</t>
  </si>
  <si>
    <t>Son superiores</t>
  </si>
  <si>
    <t>¿El proyecto tiene previsto un plan de comercialización/estrategias de diferenciación?</t>
  </si>
  <si>
    <t>El plan es mejorable</t>
  </si>
  <si>
    <t>No tiene un conocimiento real del mercado</t>
  </si>
  <si>
    <t>Los ingresos estimados, ¿posibilitan que el emprendimiento sea rentable en el plazo de 12 meses?</t>
  </si>
  <si>
    <t>Si, pero no en los primeros 12 meses</t>
  </si>
  <si>
    <t xml:space="preserve">No </t>
  </si>
  <si>
    <t>Evaluación socio-grupal (sólo para proyectos asociativos)</t>
  </si>
  <si>
    <t>Condiciones excluyentes para la viabilidad socio-grupal del proyecto:</t>
  </si>
  <si>
    <t>a) Los integrantes del grupo deben conocerse en forma previa a la presentación del proyecto</t>
  </si>
  <si>
    <t>b) Debe estar asegurado el ingreso y permanencia a todos los integrantes en el lugar de funcionamiento del proyecto mediante comodato u otro documento.</t>
  </si>
  <si>
    <t>El grupo emprendedor tiene una trayectoria conjunta (en la actividad productiva u otra)</t>
  </si>
  <si>
    <t>Sí , todos en una actividad productiva</t>
  </si>
  <si>
    <t>Sí, todos pero no en una actividad productiva</t>
  </si>
  <si>
    <t>Sí, algunos</t>
  </si>
  <si>
    <t>No se conocen entre sí (*)</t>
  </si>
  <si>
    <t>(*) Si no se conocen entre sí, el proyecto no es viable.</t>
  </si>
  <si>
    <t>El lugar de funcionamiento….</t>
  </si>
  <si>
    <t>Es de algún integrante del grupo y presenta comodato</t>
  </si>
  <si>
    <t>Es prestado o cedido por otra persona/institución y hay comodato</t>
  </si>
  <si>
    <t>El local se alquilará a un particular que no es del grupo</t>
  </si>
  <si>
    <t>Es prestado o cedido pero no tienen comodato (*)</t>
  </si>
  <si>
    <t>(*) Si no presentan comodato, el proyecto no es viable.</t>
  </si>
  <si>
    <t xml:space="preserve">Dictamen General </t>
  </si>
  <si>
    <t>(Marcar con una cruz)</t>
  </si>
  <si>
    <t>Viable</t>
  </si>
  <si>
    <t>No viable</t>
  </si>
  <si>
    <t>Monto en bienes de capital y elementos de seguridad</t>
  </si>
  <si>
    <t xml:space="preserve">Monto en insumos y habilitaciones </t>
  </si>
  <si>
    <t xml:space="preserve">Monto en acondicionamiento en lugar de trabajo </t>
  </si>
  <si>
    <t>Monto total aprobado</t>
  </si>
  <si>
    <t>Total de emprendedoras/es</t>
  </si>
  <si>
    <t xml:space="preserve">Evaluador/a: </t>
  </si>
  <si>
    <t>DFA</t>
  </si>
  <si>
    <t>Firma</t>
  </si>
  <si>
    <t>Fecha</t>
  </si>
  <si>
    <t>Nota: El/la evaluador/a debe firmar todas las hojas del presente formulario.</t>
  </si>
  <si>
    <t>Notificación para entregar a las/los participantes</t>
  </si>
  <si>
    <t>ACTA DE NOTIFICACIÓN</t>
  </si>
  <si>
    <t>Por la presente me/nos notifico/notificamos que la SECRETARÍA DE EMPLEO del MINISTERIO DE TRABAJO, EMPLEO Y SEGURIDAD SOCIAL, a través de su Resolución N° ……… / ………… , ha aprobado bajo el N° ...........……….. , el proyecto de emprendimiento productivo presentado por la/el/los suscripta/o/s en el marco del PROGRAMA DE EMPLEO INDEPENDIENTE Y ENTRAMADOS PRODUCTIVOS LOCALES – Línea de Promoción del Empleo Independiente - y que se me/nos ha asignado un subsidio no reembolsable para la formación de su capital inicial por un monto total de PESOS  ……………………………..… ($ ……………………… ).
Asimismo, manifiesto/manifestamos con carácter de declaración jurada conocer y aceptar el marco normativo del PROGRAMA DE EMPLEO INDEPENDIENTE Y ENTRAMADOS PRODUCTIVOS LOCALES – Línea de Promoción del Empleo Independiente, así como también mis/nuestras obligaciones como participante/s y receptor/es del subsidio no reembolsable para la formación del capital inicial antes referido.</t>
  </si>
  <si>
    <t>1.    Compromisos:</t>
  </si>
  <si>
    <t xml:space="preserve">Como ratificación de lo antes expuesto, me/nos comprometo/comprometemos a:
1.1   Utilizar los fondos asignados en concepto de subsidio no reembolsable para la formación del capital inicial de acuerdo con los rubros aprobados que a continuación se describen: </t>
  </si>
  <si>
    <t>Financiamiento del Ministerio de Trabajo, Empleo y Seguridad Social</t>
  </si>
  <si>
    <t xml:space="preserve"> Bienes de capital y elementos de seguridad (Detallar las máquinas, herramientas, muebles, bienes durables y los elementos de seguridad)</t>
  </si>
  <si>
    <t xml:space="preserve">Monto total financiado en bienes de capital y elementos de seguridad </t>
  </si>
  <si>
    <t>Insumos y habilitaciones (mercaderías, materias primas, etc.)</t>
  </si>
  <si>
    <t>Ítem (detallar  unidad de medida o tipo de habilitación según corresponda)</t>
  </si>
  <si>
    <t>Monto total financiado en insumos y habilitaciones</t>
  </si>
  <si>
    <t>Acondicionamiento del lugar de trabajo.</t>
  </si>
  <si>
    <t xml:space="preserve">Monto total financiado en acondicionamiento del lugar de trabajo </t>
  </si>
  <si>
    <t>Monto Total financiado por el MTEySS</t>
  </si>
  <si>
    <t>1.2   Desarrollar el emprendimiento según los términos y condiciones establecidos en el Formulario de Presentación de Proyectos, teniendo en consideración las siguientes recomendaciones y cambios realizados durante la evaluación:</t>
  </si>
  <si>
    <t xml:space="preserve">1.3   Presentar ante la Oficina de Empleo o Gerencia de Empleo y Capacitación Laboral, dentro de los NOVENTA (90) días posteriores al cobro del subsidio asignado, la siguiente documentación: 
a)    comprobantes que acrediten la utilización y destino de los recursos recibidos;
b)   constancia de inscripción vigente ante la ADMINISTRACIÓN FEDERAL DE INGRESOS PÚBLICOS, cuando optare/optaremos por un régimen diferente al Monotributo Social. </t>
  </si>
  <si>
    <t>1.4   Reintegrar, a través del procedimiento que me/nos indique la Oficina de Empleo o la Gerencia de Empleo y Capacitación Laboral, los fondos recibidos que no sean utilizados a los fines previstos o que no sean debidamente rendidos. Dicho reintegro deberé/deberemos realizarlo dentro del plazo previsto en el punto anterior y acreditarlo mediante la presentación de la constancia de depósito correspondiente.</t>
  </si>
  <si>
    <t>1.5   Cumplir con la normativa regulatoria de la actividad del emprendimiento;
1.6   Comunicar a la Oficina de Empleo o Gerencia de Empleo y Capacitación Laboral cualquier cambio o novedad que se produzca respecto del proceso de puesta en marcha, ejecución y/continuidad del emprendimiento. 
1.7   Conservar y guardar el Cuadernillo de Asistencia Técnica que me/nos suministre la Oficina de Empleo donde deberé/deberemos asentar las visitas de tutoría que reciba/recibamos;
1.8   Poner a disposición de la SECRETARIA DE EMPLEO toda documentación que me/nos sea requerida en las visitas de supervisión, vinculada a su participación en el Programa;
1.9   Presentarse o comunicarse al menos UNA (1) vez por mes con la Oficina de Empleo para informarse sobre cualquier novedad vinculada con su participación en el Programa.</t>
  </si>
  <si>
    <t>2.    Incumplimientos</t>
  </si>
  <si>
    <t>Asimismo, manifiesto/manifestamos conocer y aceptar que en caso de incumplir alguno de los compromisos antes asumidos o alguna obligación prevista por el marco normativo del Programa, se me/nos podrá exigir y deberé/deberemos reintegrar una suma dineraria equivalente a la recibida para la ejecución del emprendimiento. Todo ello sin perjuicio de la aplicación de otras medidas correctivas o sancionatorias previstas por la reglamentación del Programa que pudieran corresponder.</t>
  </si>
  <si>
    <r>
      <rPr>
        <rFont val="Arial"/>
        <b/>
        <color rgb="FF000000"/>
        <sz val="12.0"/>
      </rPr>
      <t xml:space="preserve">Firma y Aclaración del/de la/s/los emprendedor/a/s/es: 
</t>
    </r>
    <r>
      <rPr>
        <rFont val="Arial"/>
        <b val="0"/>
        <i/>
        <color rgb="FF000000"/>
        <sz val="12.0"/>
      </rPr>
      <t xml:space="preserve">(Nota: El/la/s/los emprendedor/a/s/es deberá/n firmar todas las hojas que conforman la presente acta) </t>
    </r>
  </si>
  <si>
    <t xml:space="preserve">Fecha: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</si>
</sst>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\ #,##0.00"/>
    <numFmt numFmtId="165" formatCode="0.0"/>
    <numFmt numFmtId="166" formatCode="&quot;$&quot;\ #,##0"/>
    <numFmt numFmtId="167" formatCode="dd\-mmm\-yy"/>
    <numFmt numFmtId="168" formatCode="&quot;$ &quot;#,##0"/>
    <numFmt numFmtId="169" formatCode="&quot;$ &quot;#,##0.00"/>
    <numFmt numFmtId="170" formatCode="_ &quot;$&quot;\ * #,##0.00_ ;_ &quot;$&quot;\ * \-#,##0.00_ ;_ &quot;$&quot;\ * &quot;-&quot;??_ ;_ @_ "/>
  </numFmts>
  <fonts count="28">
    <font>
      <sz val="10.0"/>
      <color rgb="FF000000"/>
      <name val="Arial"/>
      <scheme val="minor"/>
    </font>
    <font>
      <i/>
      <sz val="12.0"/>
      <color theme="1"/>
      <name val="Arial"/>
    </font>
    <font>
      <sz val="14.0"/>
      <color theme="1"/>
      <name val="Arial"/>
    </font>
    <font/>
    <font>
      <sz val="10.0"/>
      <color theme="1"/>
      <name val="Arial"/>
    </font>
    <font>
      <b/>
      <sz val="16.0"/>
      <color theme="1"/>
      <name val="Arial"/>
    </font>
    <font>
      <b/>
      <sz val="14.0"/>
      <color theme="1"/>
      <name val="Arial"/>
    </font>
    <font>
      <sz val="12.0"/>
      <color rgb="FF000000"/>
      <name val="Arial"/>
    </font>
    <font>
      <b/>
      <sz val="12.0"/>
      <color theme="1"/>
      <name val="Arial"/>
    </font>
    <font>
      <sz val="16.0"/>
      <color theme="1"/>
      <name val="Arial"/>
    </font>
    <font>
      <sz val="12.0"/>
      <color theme="1"/>
      <name val="Arial"/>
    </font>
    <font>
      <b/>
      <i/>
      <sz val="12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4.0"/>
      <color theme="1"/>
      <name val="Arial"/>
    </font>
    <font>
      <u/>
      <sz val="12.0"/>
      <color rgb="FF0000FF"/>
      <name val="Arial"/>
    </font>
    <font>
      <b/>
      <sz val="15.0"/>
      <color rgb="FFFF0000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sz val="12.0"/>
      <color theme="1"/>
      <name val="Noto Sans"/>
    </font>
    <font>
      <b/>
      <sz val="13.0"/>
      <color theme="1"/>
      <name val="Arial"/>
    </font>
    <font>
      <sz val="8.0"/>
      <color theme="1"/>
      <name val="Arial"/>
    </font>
    <font>
      <i/>
      <sz val="10.0"/>
      <color theme="1"/>
      <name val="Arial"/>
    </font>
    <font>
      <i/>
      <sz val="11.0"/>
      <color theme="1"/>
      <name val="Arial"/>
    </font>
    <font>
      <i/>
      <sz val="9.0"/>
      <color theme="1"/>
      <name val="Arial"/>
    </font>
    <font>
      <b/>
      <sz val="14.0"/>
      <color theme="1"/>
      <name val="Tahoma"/>
    </font>
    <font>
      <b/>
      <sz val="14.0"/>
      <color theme="1"/>
      <name val="Calibri"/>
    </font>
    <font>
      <b/>
      <sz val="13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BD4B4"/>
        <bgColor rgb="FFFBD4B4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  <fill>
      <patternFill patternType="solid">
        <fgColor rgb="FF969696"/>
        <bgColor rgb="FF969696"/>
      </patternFill>
    </fill>
  </fills>
  <borders count="117">
    <border/>
    <border>
      <left/>
      <right/>
      <top/>
      <bottom/>
    </border>
    <border>
      <left/>
      <top/>
      <bottom/>
    </border>
    <border>
      <top/>
      <bottom/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medium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double">
        <color rgb="FF000000"/>
      </bottom>
    </border>
    <border>
      <top style="medium">
        <color rgb="FF000000"/>
      </top>
      <bottom style="double">
        <color rgb="FF000000"/>
      </bottom>
    </border>
    <border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top/>
      <bottom/>
    </border>
    <border>
      <left/>
      <top style="medium">
        <color rgb="FF000000"/>
      </top>
      <bottom/>
    </border>
    <border>
      <left style="medium">
        <color rgb="FF000000"/>
      </lef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/>
    </border>
    <border>
      <right style="medium">
        <color rgb="FF000000"/>
      </right>
      <top/>
    </border>
    <border>
      <left/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/>
      <bottom style="medium">
        <color rgb="FF000000"/>
      </bottom>
    </border>
    <border>
      <right style="thin">
        <color rgb="FF000000"/>
      </right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top/>
    </border>
    <border>
      <top/>
    </border>
    <border>
      <left/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FFFFFF"/>
      </bottom>
    </border>
    <border>
      <top style="medium">
        <color rgb="FF000000"/>
      </top>
      <bottom style="thin">
        <color rgb="FFFFFFFF"/>
      </bottom>
    </border>
    <border>
      <right style="medium">
        <color rgb="FF000000"/>
      </right>
      <top style="medium">
        <color rgb="FF000000"/>
      </top>
      <bottom style="thin">
        <color rgb="FFFFFFFF"/>
      </bottom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</border>
    <border>
      <left style="medium">
        <color rgb="FF000000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medium">
        <color rgb="FF000000"/>
      </right>
      <top style="thin">
        <color rgb="FFFFFFFF"/>
      </top>
      <bottom style="thin">
        <color rgb="FFFFFFFF"/>
      </bottom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</border>
    <border>
      <left style="thin">
        <color rgb="FFFFFFFF"/>
      </left>
      <right style="medium">
        <color rgb="FF000000"/>
      </right>
      <top style="thin">
        <color rgb="FFFFFFFF"/>
      </top>
      <bottom style="medium">
        <color rgb="FF000000"/>
      </bottom>
    </border>
    <border>
      <left style="medium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medium">
        <color rgb="FF000000"/>
      </right>
      <bottom style="thin">
        <color rgb="FFFFFFFF"/>
      </bottom>
    </border>
    <border>
      <left style="medium">
        <color rgb="FF000000"/>
      </left>
      <top style="thin">
        <color rgb="FFFFFFFF"/>
      </top>
      <bottom style="medium">
        <color rgb="FF000000"/>
      </bottom>
    </border>
    <border>
      <top style="thin">
        <color rgb="FFFFFFFF"/>
      </top>
      <bottom style="medium">
        <color rgb="FF000000"/>
      </bottom>
    </border>
    <border>
      <right style="medium">
        <color rgb="FF000000"/>
      </right>
      <top style="thin">
        <color rgb="FFFFFFFF"/>
      </top>
      <bottom style="medium">
        <color rgb="FF000000"/>
      </bottom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</border>
  </borders>
  <cellStyleXfs count="1">
    <xf borderId="0" fillId="0" fontId="0" numFmtId="0" applyAlignment="1" applyFont="1"/>
  </cellStyleXfs>
  <cellXfs count="510">
    <xf borderId="0" fillId="0" fontId="0" numFmtId="0" xfId="0" applyAlignment="1" applyFont="1">
      <alignment readingOrder="0" shrinkToFit="0" vertical="bottom" wrapText="0"/>
    </xf>
    <xf borderId="1" fillId="2" fontId="1" numFmtId="15" xfId="0" applyBorder="1" applyFill="1" applyFont="1" applyNumberFormat="1"/>
    <xf borderId="1" fillId="2" fontId="1" numFmtId="2" xfId="0" applyBorder="1" applyFont="1" applyNumberFormat="1"/>
    <xf borderId="0" fillId="0" fontId="1" numFmtId="15" xfId="0" applyFont="1" applyNumberFormat="1"/>
    <xf borderId="2" fillId="2" fontId="2" numFmtId="0" xfId="0" applyAlignment="1" applyBorder="1" applyFont="1">
      <alignment horizontal="right" shrinkToFit="0" wrapText="1"/>
    </xf>
    <xf borderId="3" fillId="0" fontId="3" numFmtId="0" xfId="0" applyBorder="1" applyFont="1"/>
    <xf borderId="0" fillId="0" fontId="4" numFmtId="0" xfId="0" applyFont="1"/>
    <xf borderId="4" fillId="2" fontId="1" numFmtId="15" xfId="0" applyBorder="1" applyFont="1" applyNumberFormat="1"/>
    <xf borderId="5" fillId="2" fontId="5" numFmtId="15" xfId="0" applyAlignment="1" applyBorder="1" applyFont="1" applyNumberFormat="1">
      <alignment horizontal="right" shrinkToFit="0" vertical="center" wrapText="1"/>
    </xf>
    <xf borderId="6" fillId="0" fontId="3" numFmtId="0" xfId="0" applyBorder="1" applyFont="1"/>
    <xf borderId="7" fillId="3" fontId="5" numFmtId="15" xfId="0" applyAlignment="1" applyBorder="1" applyFill="1" applyFont="1" applyNumberFormat="1">
      <alignment horizontal="center" shrinkToFit="0" vertical="center" wrapText="1"/>
    </xf>
    <xf borderId="8" fillId="0" fontId="3" numFmtId="0" xfId="0" applyBorder="1" applyFont="1"/>
    <xf borderId="9" fillId="0" fontId="3" numFmtId="0" xfId="0" applyBorder="1" applyFont="1"/>
    <xf borderId="10" fillId="3" fontId="5" numFmtId="15" xfId="0" applyAlignment="1" applyBorder="1" applyFont="1" applyNumberFormat="1">
      <alignment horizontal="center" shrinkToFit="0" vertical="center" wrapText="1"/>
    </xf>
    <xf borderId="11" fillId="0" fontId="3" numFmtId="0" xfId="0" applyBorder="1" applyFont="1"/>
    <xf borderId="12" fillId="0" fontId="3" numFmtId="0" xfId="0" applyBorder="1" applyFont="1"/>
    <xf borderId="13" fillId="3" fontId="5" numFmtId="15" xfId="0" applyAlignment="1" applyBorder="1" applyFont="1" applyNumberFormat="1">
      <alignment horizontal="center" shrinkToFit="0" vertical="center" wrapText="1"/>
    </xf>
    <xf borderId="14" fillId="0" fontId="3" numFmtId="0" xfId="0" applyBorder="1" applyFont="1"/>
    <xf borderId="15" fillId="0" fontId="3" numFmtId="0" xfId="0" applyBorder="1" applyFont="1"/>
    <xf borderId="1" fillId="2" fontId="4" numFmtId="0" xfId="0" applyBorder="1" applyFont="1"/>
    <xf borderId="13" fillId="3" fontId="6" numFmtId="15" xfId="0" applyAlignment="1" applyBorder="1" applyFont="1" applyNumberFormat="1">
      <alignment horizontal="left" shrinkToFit="0" vertical="center" wrapText="1"/>
    </xf>
    <xf borderId="16" fillId="3" fontId="6" numFmtId="15" xfId="0" applyAlignment="1" applyBorder="1" applyFont="1" applyNumberFormat="1">
      <alignment horizontal="left" shrinkToFit="0" vertical="center" wrapText="1"/>
    </xf>
    <xf borderId="17" fillId="0" fontId="3" numFmtId="0" xfId="0" applyBorder="1" applyFont="1"/>
    <xf borderId="18" fillId="0" fontId="3" numFmtId="0" xfId="0" applyBorder="1" applyFont="1"/>
    <xf borderId="19" fillId="3" fontId="6" numFmtId="15" xfId="0" applyAlignment="1" applyBorder="1" applyFont="1" applyNumberFormat="1">
      <alignment horizontal="left" vertical="center"/>
    </xf>
    <xf borderId="20" fillId="0" fontId="3" numFmtId="0" xfId="0" applyBorder="1" applyFont="1"/>
    <xf borderId="21" fillId="0" fontId="7" numFmtId="0" xfId="0" applyAlignment="1" applyBorder="1" applyFont="1">
      <alignment horizontal="center"/>
    </xf>
    <xf borderId="21" fillId="0" fontId="3" numFmtId="0" xfId="0" applyBorder="1" applyFont="1"/>
    <xf borderId="22" fillId="0" fontId="3" numFmtId="0" xfId="0" applyBorder="1" applyFont="1"/>
    <xf borderId="23" fillId="3" fontId="8" numFmtId="15" xfId="0" applyAlignment="1" applyBorder="1" applyFont="1" applyNumberFormat="1">
      <alignment horizontal="left" shrinkToFit="0" vertical="center" wrapText="1"/>
    </xf>
    <xf borderId="24" fillId="0" fontId="3" numFmtId="0" xfId="0" applyBorder="1" applyFont="1"/>
    <xf borderId="25" fillId="0" fontId="3" numFmtId="0" xfId="0" applyBorder="1" applyFont="1"/>
    <xf borderId="23" fillId="4" fontId="9" numFmtId="0" xfId="0" applyAlignment="1" applyBorder="1" applyFill="1" applyFont="1">
      <alignment horizontal="center" vertical="center"/>
    </xf>
    <xf borderId="26" fillId="3" fontId="8" numFmtId="15" xfId="0" applyAlignment="1" applyBorder="1" applyFont="1" applyNumberFormat="1">
      <alignment horizontal="left" shrinkToFit="0" vertical="center" wrapText="1"/>
    </xf>
    <xf borderId="27" fillId="3" fontId="8" numFmtId="15" xfId="0" applyAlignment="1" applyBorder="1" applyFont="1" applyNumberFormat="1">
      <alignment horizontal="left" vertical="center"/>
    </xf>
    <xf borderId="28" fillId="0" fontId="3" numFmtId="0" xfId="0" applyBorder="1" applyFont="1"/>
    <xf borderId="28" fillId="0" fontId="9" numFmtId="0" xfId="0" applyAlignment="1" applyBorder="1" applyFont="1">
      <alignment horizontal="center" vertical="center"/>
    </xf>
    <xf borderId="29" fillId="0" fontId="3" numFmtId="0" xfId="0" applyBorder="1" applyFont="1"/>
    <xf borderId="30" fillId="0" fontId="3" numFmtId="0" xfId="0" applyBorder="1" applyFont="1"/>
    <xf borderId="5" fillId="3" fontId="8" numFmtId="15" xfId="0" applyAlignment="1" applyBorder="1" applyFont="1" applyNumberFormat="1">
      <alignment horizontal="left" vertical="center"/>
    </xf>
    <xf borderId="31" fillId="0" fontId="3" numFmtId="0" xfId="0" applyBorder="1" applyFont="1"/>
    <xf borderId="27" fillId="0" fontId="10" numFmtId="0" xfId="0" applyAlignment="1" applyBorder="1" applyFont="1">
      <alignment horizontal="center" vertical="center"/>
    </xf>
    <xf borderId="27" fillId="3" fontId="8" numFmtId="15" xfId="0" applyAlignment="1" applyBorder="1" applyFont="1" applyNumberFormat="1">
      <alignment horizontal="left" shrinkToFit="0" vertical="center" wrapText="1"/>
    </xf>
    <xf borderId="21" fillId="0" fontId="8" numFmtId="15" xfId="0" applyAlignment="1" applyBorder="1" applyFont="1" applyNumberFormat="1">
      <alignment horizontal="left" shrinkToFit="0" vertical="center" wrapText="1"/>
    </xf>
    <xf borderId="21" fillId="0" fontId="11" numFmtId="15" xfId="0" applyAlignment="1" applyBorder="1" applyFont="1" applyNumberFormat="1">
      <alignment horizontal="center" vertical="center"/>
    </xf>
    <xf borderId="22" fillId="0" fontId="11" numFmtId="15" xfId="0" applyAlignment="1" applyBorder="1" applyFont="1" applyNumberFormat="1">
      <alignment horizontal="center" vertical="center"/>
    </xf>
    <xf borderId="27" fillId="3" fontId="6" numFmtId="15" xfId="0" applyAlignment="1" applyBorder="1" applyFont="1" applyNumberFormat="1">
      <alignment horizontal="left" shrinkToFit="0" vertical="center" wrapText="1"/>
    </xf>
    <xf borderId="0" fillId="0" fontId="1" numFmtId="15" xfId="0" applyAlignment="1" applyFont="1" applyNumberFormat="1">
      <alignment vertical="center"/>
    </xf>
    <xf borderId="23" fillId="3" fontId="8" numFmtId="15" xfId="0" applyAlignment="1" applyBorder="1" applyFont="1" applyNumberFormat="1">
      <alignment horizontal="center" shrinkToFit="0" vertical="center" wrapText="1"/>
    </xf>
    <xf borderId="26" fillId="3" fontId="8" numFmtId="15" xfId="0" applyAlignment="1" applyBorder="1" applyFont="1" applyNumberFormat="1">
      <alignment horizontal="center" shrinkToFit="0" vertical="center" wrapText="1"/>
    </xf>
    <xf borderId="32" fillId="0" fontId="11" numFmtId="15" xfId="0" applyAlignment="1" applyBorder="1" applyFont="1" applyNumberFormat="1">
      <alignment vertical="center"/>
    </xf>
    <xf borderId="32" fillId="2" fontId="10" numFmtId="0" xfId="0" applyAlignment="1" applyBorder="1" applyFont="1">
      <alignment shrinkToFit="0" wrapText="1"/>
    </xf>
    <xf borderId="33" fillId="2" fontId="10" numFmtId="0" xfId="0" applyAlignment="1" applyBorder="1" applyFont="1">
      <alignment horizontal="center" shrinkToFit="0" wrapText="1"/>
    </xf>
    <xf borderId="34" fillId="2" fontId="10" numFmtId="0" xfId="0" applyAlignment="1" applyBorder="1" applyFont="1">
      <alignment horizontal="center" readingOrder="0" shrinkToFit="0" wrapText="1"/>
    </xf>
    <xf borderId="34" fillId="2" fontId="10" numFmtId="0" xfId="0" applyAlignment="1" applyBorder="1" applyFont="1">
      <alignment horizontal="center" shrinkToFit="0" wrapText="1"/>
    </xf>
    <xf borderId="35" fillId="2" fontId="10" numFmtId="0" xfId="0" applyAlignment="1" applyBorder="1" applyFont="1">
      <alignment shrinkToFit="0" wrapText="1"/>
    </xf>
    <xf borderId="36" fillId="2" fontId="10" numFmtId="0" xfId="0" applyAlignment="1" applyBorder="1" applyFont="1">
      <alignment horizontal="center" shrinkToFit="0" wrapText="1"/>
    </xf>
    <xf borderId="5" fillId="2" fontId="10" numFmtId="0" xfId="0" applyAlignment="1" applyBorder="1" applyFont="1">
      <alignment horizontal="center" shrinkToFit="0" wrapText="1"/>
    </xf>
    <xf borderId="32" fillId="0" fontId="10" numFmtId="0" xfId="0" applyAlignment="1" applyBorder="1" applyFont="1">
      <alignment shrinkToFit="0" vertical="center" wrapText="1"/>
    </xf>
    <xf borderId="27" fillId="0" fontId="10" numFmtId="0" xfId="0" applyAlignment="1" applyBorder="1" applyFont="1">
      <alignment horizontal="center" shrinkToFit="0" vertical="center" wrapText="1"/>
    </xf>
    <xf borderId="32" fillId="0" fontId="10" numFmtId="0" xfId="0" applyAlignment="1" applyBorder="1" applyFont="1">
      <alignment horizontal="center" shrinkToFit="0" vertical="center" wrapText="1"/>
    </xf>
    <xf borderId="32" fillId="0" fontId="10" numFmtId="15" xfId="0" applyAlignment="1" applyBorder="1" applyFont="1" applyNumberFormat="1">
      <alignment shrinkToFit="0" vertical="center" wrapText="1"/>
    </xf>
    <xf borderId="27" fillId="0" fontId="1" numFmtId="15" xfId="0" applyAlignment="1" applyBorder="1" applyFont="1" applyNumberFormat="1">
      <alignment horizontal="left"/>
    </xf>
    <xf borderId="0" fillId="0" fontId="1" numFmtId="15" xfId="0" applyAlignment="1" applyFont="1" applyNumberFormat="1">
      <alignment horizontal="left"/>
    </xf>
    <xf borderId="37" fillId="3" fontId="8" numFmtId="15" xfId="0" applyAlignment="1" applyBorder="1" applyFont="1" applyNumberFormat="1">
      <alignment horizontal="center" vertical="center"/>
    </xf>
    <xf borderId="38" fillId="0" fontId="3" numFmtId="0" xfId="0" applyBorder="1" applyFont="1"/>
    <xf borderId="39" fillId="0" fontId="3" numFmtId="0" xfId="0" applyBorder="1" applyFont="1"/>
    <xf borderId="40" fillId="3" fontId="12" numFmtId="15" xfId="0" applyAlignment="1" applyBorder="1" applyFont="1" applyNumberFormat="1">
      <alignment horizontal="center" vertical="center"/>
    </xf>
    <xf borderId="40" fillId="3" fontId="12" numFmtId="49" xfId="0" applyAlignment="1" applyBorder="1" applyFont="1" applyNumberFormat="1">
      <alignment horizontal="center" shrinkToFit="0" vertical="center" wrapText="1"/>
    </xf>
    <xf borderId="41" fillId="3" fontId="12" numFmtId="15" xfId="0" applyAlignment="1" applyBorder="1" applyFont="1" applyNumberFormat="1">
      <alignment horizontal="center" shrinkToFit="0" vertical="center" wrapText="1"/>
    </xf>
    <xf borderId="27" fillId="3" fontId="12" numFmtId="15" xfId="0" applyAlignment="1" applyBorder="1" applyFont="1" applyNumberFormat="1">
      <alignment horizontal="center" shrinkToFit="0" vertical="center" wrapText="1"/>
    </xf>
    <xf borderId="32" fillId="4" fontId="11" numFmtId="15" xfId="0" applyAlignment="1" applyBorder="1" applyFont="1" applyNumberFormat="1">
      <alignment vertical="center"/>
    </xf>
    <xf borderId="41" fillId="4" fontId="1" numFmtId="15" xfId="0" applyAlignment="1" applyBorder="1" applyFont="1" applyNumberFormat="1">
      <alignment vertical="center"/>
    </xf>
    <xf borderId="32" fillId="4" fontId="1" numFmtId="0" xfId="0" applyAlignment="1" applyBorder="1" applyFont="1">
      <alignment horizontal="center" vertical="center"/>
    </xf>
    <xf borderId="32" fillId="4" fontId="1" numFmtId="15" xfId="0" applyAlignment="1" applyBorder="1" applyFont="1" applyNumberFormat="1">
      <alignment horizontal="center" vertical="center"/>
    </xf>
    <xf borderId="32" fillId="4" fontId="10" numFmtId="0" xfId="0" applyAlignment="1" applyBorder="1" applyFont="1">
      <alignment horizontal="center" shrinkToFit="0" vertical="center" wrapText="1"/>
    </xf>
    <xf borderId="19" fillId="4" fontId="10" numFmtId="0" xfId="0" applyAlignment="1" applyBorder="1" applyFont="1">
      <alignment shrinkToFit="0" vertical="center" wrapText="1"/>
    </xf>
    <xf borderId="41" fillId="4" fontId="1" numFmtId="0" xfId="0" applyAlignment="1" applyBorder="1" applyFont="1">
      <alignment vertical="center"/>
    </xf>
    <xf borderId="27" fillId="4" fontId="10" numFmtId="0" xfId="0" applyAlignment="1" applyBorder="1" applyFont="1">
      <alignment shrinkToFit="0" vertical="center" wrapText="1"/>
    </xf>
    <xf borderId="0" fillId="0" fontId="1" numFmtId="15" xfId="0" applyAlignment="1" applyFont="1" applyNumberFormat="1">
      <alignment horizontal="left" vertical="center"/>
    </xf>
    <xf borderId="27" fillId="3" fontId="8" numFmtId="15" xfId="0" applyAlignment="1" applyBorder="1" applyFont="1" applyNumberFormat="1">
      <alignment horizontal="center" vertical="center"/>
    </xf>
    <xf borderId="32" fillId="4" fontId="1" numFmtId="1" xfId="0" applyAlignment="1" applyBorder="1" applyFont="1" applyNumberFormat="1">
      <alignment horizontal="center" vertical="center"/>
    </xf>
    <xf borderId="0" fillId="0" fontId="1" numFmtId="15" xfId="0" applyAlignment="1" applyFont="1" applyNumberFormat="1">
      <alignment horizontal="center" vertical="center"/>
    </xf>
    <xf borderId="27" fillId="0" fontId="4" numFmtId="0" xfId="0" applyAlignment="1" applyBorder="1" applyFont="1">
      <alignment horizontal="center" readingOrder="0" shrinkToFit="0" vertical="center" wrapText="1"/>
    </xf>
    <xf borderId="27" fillId="0" fontId="4" numFmtId="0" xfId="0" applyAlignment="1" applyBorder="1" applyFont="1">
      <alignment horizontal="center" shrinkToFit="0" vertical="center" wrapText="1"/>
    </xf>
    <xf borderId="4" fillId="2" fontId="8" numFmtId="15" xfId="0" applyAlignment="1" applyBorder="1" applyFont="1" applyNumberFormat="1">
      <alignment horizontal="left" shrinkToFit="0" vertical="center" wrapText="1"/>
    </xf>
    <xf borderId="42" fillId="2" fontId="12" numFmtId="15" xfId="0" applyAlignment="1" applyBorder="1" applyFont="1" applyNumberFormat="1">
      <alignment shrinkToFit="0" wrapText="1"/>
    </xf>
    <xf borderId="42" fillId="2" fontId="10" numFmtId="0" xfId="0" applyAlignment="1" applyBorder="1" applyFont="1">
      <alignment horizontal="center" shrinkToFit="0" wrapText="1"/>
    </xf>
    <xf borderId="4" fillId="2" fontId="4" numFmtId="0" xfId="0" applyAlignment="1" applyBorder="1" applyFont="1">
      <alignment horizontal="left" shrinkToFit="0" vertical="center" wrapText="1"/>
    </xf>
    <xf borderId="4" fillId="2" fontId="10" numFmtId="0" xfId="0" applyAlignment="1" applyBorder="1" applyFont="1">
      <alignment horizontal="center" shrinkToFit="0" wrapText="1"/>
    </xf>
    <xf borderId="35" fillId="3" fontId="8" numFmtId="15" xfId="0" applyAlignment="1" applyBorder="1" applyFont="1" applyNumberFormat="1">
      <alignment horizontal="left"/>
    </xf>
    <xf borderId="43" fillId="3" fontId="8" numFmtId="15" xfId="0" applyAlignment="1" applyBorder="1" applyFont="1" applyNumberFormat="1">
      <alignment shrinkToFit="0" vertical="center" wrapText="1"/>
    </xf>
    <xf borderId="32" fillId="3" fontId="8" numFmtId="15" xfId="0" applyAlignment="1" applyBorder="1" applyFont="1" applyNumberFormat="1">
      <alignment horizontal="left" shrinkToFit="0" vertical="center" wrapText="1"/>
    </xf>
    <xf borderId="32" fillId="3" fontId="8" numFmtId="15" xfId="0" applyAlignment="1" applyBorder="1" applyFont="1" applyNumberFormat="1">
      <alignment shrinkToFit="0" vertical="center" wrapText="1"/>
    </xf>
    <xf borderId="29" fillId="0" fontId="10" numFmtId="0" xfId="0" applyAlignment="1" applyBorder="1" applyFont="1">
      <alignment horizontal="center" vertical="center"/>
    </xf>
    <xf borderId="30" fillId="0" fontId="8" numFmtId="0" xfId="0" applyAlignment="1" applyBorder="1" applyFont="1">
      <alignment vertical="center"/>
    </xf>
    <xf borderId="31" fillId="0" fontId="1" numFmtId="15" xfId="0" applyAlignment="1" applyBorder="1" applyFont="1" applyNumberFormat="1">
      <alignment horizontal="center"/>
    </xf>
    <xf borderId="44" fillId="3" fontId="6" numFmtId="15" xfId="0" applyAlignment="1" applyBorder="1" applyFont="1" applyNumberFormat="1">
      <alignment horizontal="left" shrinkToFit="0" vertical="center" wrapText="1"/>
    </xf>
    <xf borderId="45" fillId="0" fontId="3" numFmtId="0" xfId="0" applyBorder="1" applyFont="1"/>
    <xf borderId="46" fillId="0" fontId="3" numFmtId="0" xfId="0" applyBorder="1" applyFont="1"/>
    <xf borderId="27" fillId="2" fontId="10" numFmtId="0" xfId="0" applyBorder="1" applyFont="1"/>
    <xf borderId="32" fillId="3" fontId="8" numFmtId="15" xfId="0" applyAlignment="1" applyBorder="1" applyFont="1" applyNumberFormat="1">
      <alignment vertical="center"/>
    </xf>
    <xf borderId="32" fillId="2" fontId="10" numFmtId="0" xfId="0" applyBorder="1" applyFont="1"/>
    <xf borderId="19" fillId="2" fontId="10" numFmtId="0" xfId="0" applyBorder="1" applyFont="1"/>
    <xf borderId="33" fillId="3" fontId="8" numFmtId="15" xfId="0" applyAlignment="1" applyBorder="1" applyFont="1" applyNumberFormat="1">
      <alignment vertical="center"/>
    </xf>
    <xf borderId="35" fillId="2" fontId="10" numFmtId="0" xfId="0" applyBorder="1" applyFont="1"/>
    <xf borderId="19" fillId="3" fontId="8" numFmtId="15" xfId="0" applyAlignment="1" applyBorder="1" applyFont="1" applyNumberFormat="1">
      <alignment horizontal="left" shrinkToFit="0" vertical="center" wrapText="1"/>
    </xf>
    <xf borderId="27" fillId="0" fontId="10" numFmtId="0" xfId="0" applyAlignment="1" applyBorder="1" applyFont="1">
      <alignment horizontal="left" readingOrder="0" vertical="center"/>
    </xf>
    <xf borderId="47" fillId="0" fontId="3" numFmtId="0" xfId="0" applyBorder="1" applyFont="1"/>
    <xf borderId="48" fillId="0" fontId="3" numFmtId="0" xfId="0" applyBorder="1" applyFont="1"/>
    <xf borderId="27" fillId="0" fontId="10" numFmtId="0" xfId="0" applyAlignment="1" applyBorder="1" applyFont="1">
      <alignment horizontal="left" vertical="center"/>
    </xf>
    <xf borderId="27" fillId="0" fontId="10" numFmtId="0" xfId="0" applyAlignment="1" applyBorder="1" applyFont="1">
      <alignment horizontal="center" readingOrder="0" vertical="center"/>
    </xf>
    <xf borderId="27" fillId="0" fontId="10" numFmtId="0" xfId="0" applyAlignment="1" applyBorder="1" applyFont="1">
      <alignment horizontal="left" readingOrder="0" shrinkToFit="0" vertical="center" wrapText="1"/>
    </xf>
    <xf borderId="32" fillId="3" fontId="8" numFmtId="15" xfId="0" applyAlignment="1" applyBorder="1" applyFont="1" applyNumberFormat="1">
      <alignment horizontal="left" vertical="center"/>
    </xf>
    <xf borderId="27" fillId="2" fontId="10" numFmtId="0" xfId="0" applyAlignment="1" applyBorder="1" applyFont="1">
      <alignment readingOrder="0"/>
    </xf>
    <xf borderId="19" fillId="2" fontId="10" numFmtId="0" xfId="0" applyAlignment="1" applyBorder="1" applyFont="1">
      <alignment readingOrder="0"/>
    </xf>
    <xf borderId="26" fillId="0" fontId="8" numFmtId="0" xfId="0" applyAlignment="1" applyBorder="1" applyFont="1">
      <alignment horizontal="center" shrinkToFit="0" vertical="center" wrapText="1"/>
    </xf>
    <xf borderId="26" fillId="0" fontId="10" numFmtId="0" xfId="0" applyAlignment="1" applyBorder="1" applyFont="1">
      <alignment horizontal="center" shrinkToFit="0" vertical="center" wrapText="1"/>
    </xf>
    <xf borderId="26" fillId="0" fontId="8" numFmtId="15" xfId="0" applyAlignment="1" applyBorder="1" applyFont="1" applyNumberFormat="1">
      <alignment horizontal="center" shrinkToFit="0" vertical="center" wrapText="1"/>
    </xf>
    <xf borderId="26" fillId="0" fontId="10" numFmtId="15" xfId="0" applyAlignment="1" applyBorder="1" applyFont="1" applyNumberFormat="1">
      <alignment horizontal="center" shrinkToFit="0" vertical="center" wrapText="1"/>
    </xf>
    <xf borderId="26" fillId="4" fontId="8" numFmtId="15" xfId="0" applyAlignment="1" applyBorder="1" applyFont="1" applyNumberFormat="1">
      <alignment horizontal="center" shrinkToFit="0" vertical="center" wrapText="1"/>
    </xf>
    <xf borderId="40" fillId="4" fontId="10" numFmtId="15" xfId="0" applyAlignment="1" applyBorder="1" applyFont="1" applyNumberFormat="1">
      <alignment horizontal="center" shrinkToFit="0" vertical="center" wrapText="1"/>
    </xf>
    <xf borderId="26" fillId="4" fontId="13" numFmtId="0" xfId="0" applyAlignment="1" applyBorder="1" applyFont="1">
      <alignment horizontal="center" shrinkToFit="0" vertical="center" wrapText="1"/>
    </xf>
    <xf borderId="49" fillId="0" fontId="3" numFmtId="0" xfId="0" applyBorder="1" applyFont="1"/>
    <xf borderId="30" fillId="0" fontId="10" numFmtId="0" xfId="0" applyAlignment="1" applyBorder="1" applyFont="1">
      <alignment horizontal="center" readingOrder="0" vertical="center"/>
    </xf>
    <xf borderId="35" fillId="4" fontId="10" numFmtId="0" xfId="0" applyAlignment="1" applyBorder="1" applyFont="1">
      <alignment horizontal="center" vertical="center"/>
    </xf>
    <xf borderId="30" fillId="0" fontId="10" numFmtId="0" xfId="0" applyAlignment="1" applyBorder="1" applyFont="1">
      <alignment horizontal="center" vertical="center"/>
    </xf>
    <xf borderId="37" fillId="3" fontId="6" numFmtId="15" xfId="0" applyAlignment="1" applyBorder="1" applyFont="1" applyNumberFormat="1">
      <alignment horizontal="left" shrinkToFit="0" vertical="center" wrapText="1"/>
    </xf>
    <xf borderId="27" fillId="2" fontId="10" numFmtId="0" xfId="0" applyAlignment="1" applyBorder="1" applyFont="1">
      <alignment shrinkToFit="0" wrapText="1"/>
    </xf>
    <xf borderId="19" fillId="2" fontId="10" numFmtId="0" xfId="0" applyAlignment="1" applyBorder="1" applyFont="1">
      <alignment shrinkToFit="0" wrapText="1"/>
    </xf>
    <xf borderId="37" fillId="3" fontId="8" numFmtId="15" xfId="0" applyAlignment="1" applyBorder="1" applyFont="1" applyNumberFormat="1">
      <alignment horizontal="left" shrinkToFit="0" vertical="center" wrapText="1"/>
    </xf>
    <xf borderId="2" fillId="2" fontId="10" numFmtId="0" xfId="0" applyAlignment="1" applyBorder="1" applyFont="1">
      <alignment horizontal="left" shrinkToFit="0" vertical="center" wrapText="1"/>
    </xf>
    <xf borderId="50" fillId="0" fontId="3" numFmtId="0" xfId="0" applyBorder="1" applyFont="1"/>
    <xf borderId="34" fillId="3" fontId="8" numFmtId="0" xfId="0" applyAlignment="1" applyBorder="1" applyFont="1">
      <alignment horizontal="left" vertical="center"/>
    </xf>
    <xf borderId="51" fillId="2" fontId="10" numFmtId="0" xfId="0" applyAlignment="1" applyBorder="1" applyFont="1">
      <alignment horizontal="left" shrinkToFit="0" vertical="center" wrapText="1"/>
    </xf>
    <xf borderId="27" fillId="2" fontId="10" numFmtId="0" xfId="0" applyAlignment="1" applyBorder="1" applyFont="1">
      <alignment horizontal="left" shrinkToFit="0" vertical="center" wrapText="1"/>
    </xf>
    <xf borderId="37" fillId="3" fontId="8" numFmtId="15" xfId="0" applyAlignment="1" applyBorder="1" applyFont="1" applyNumberFormat="1">
      <alignment horizontal="center" shrinkToFit="0" vertical="center" wrapText="1"/>
    </xf>
    <xf borderId="37" fillId="3" fontId="8" numFmtId="15" xfId="0" applyAlignment="1" applyBorder="1" applyFont="1" applyNumberFormat="1">
      <alignment horizontal="center"/>
    </xf>
    <xf borderId="27" fillId="2" fontId="13" numFmtId="0" xfId="0" applyBorder="1" applyFont="1"/>
    <xf borderId="34" fillId="2" fontId="13" numFmtId="0" xfId="0" applyAlignment="1" applyBorder="1" applyFont="1">
      <alignment shrinkToFit="0" wrapText="1"/>
    </xf>
    <xf borderId="0" fillId="0" fontId="10" numFmtId="0" xfId="0" applyFont="1"/>
    <xf borderId="19" fillId="2" fontId="13" numFmtId="0" xfId="0" applyBorder="1" applyFont="1"/>
    <xf borderId="5" fillId="2" fontId="13" numFmtId="0" xfId="0" applyBorder="1" applyFont="1"/>
    <xf borderId="19" fillId="2" fontId="13" numFmtId="0" xfId="0" applyAlignment="1" applyBorder="1" applyFont="1">
      <alignment shrinkToFit="0" wrapText="1"/>
    </xf>
    <xf borderId="5" fillId="2" fontId="13" numFmtId="0" xfId="0" applyAlignment="1" applyBorder="1" applyFont="1">
      <alignment shrinkToFit="0" wrapText="1"/>
    </xf>
    <xf borderId="52" fillId="3" fontId="8" numFmtId="15" xfId="0" applyAlignment="1" applyBorder="1" applyFont="1" applyNumberFormat="1">
      <alignment horizontal="left" shrinkToFit="0" vertical="center" wrapText="1"/>
    </xf>
    <xf borderId="27" fillId="2" fontId="10" numFmtId="0" xfId="0" applyAlignment="1" applyBorder="1" applyFont="1">
      <alignment readingOrder="0" shrinkToFit="0" wrapText="1"/>
    </xf>
    <xf borderId="19" fillId="2" fontId="10" numFmtId="0" xfId="0" applyAlignment="1" applyBorder="1" applyFont="1">
      <alignment readingOrder="0" shrinkToFit="0" wrapText="1"/>
    </xf>
    <xf borderId="52" fillId="3" fontId="6" numFmtId="15" xfId="0" applyAlignment="1" applyBorder="1" applyFont="1" applyNumberFormat="1">
      <alignment horizontal="left" shrinkToFit="0" vertical="center" wrapText="1"/>
    </xf>
    <xf borderId="27" fillId="2" fontId="10" numFmtId="0" xfId="0" applyAlignment="1" applyBorder="1" applyFont="1">
      <alignment horizontal="center" readingOrder="0"/>
    </xf>
    <xf borderId="19" fillId="2" fontId="10" numFmtId="0" xfId="0" applyAlignment="1" applyBorder="1" applyFont="1">
      <alignment horizontal="center" readingOrder="0"/>
    </xf>
    <xf borderId="5" fillId="2" fontId="10" numFmtId="0" xfId="0" applyAlignment="1" applyBorder="1" applyFont="1">
      <alignment horizontal="center" readingOrder="0" shrinkToFit="0" wrapText="1"/>
    </xf>
    <xf borderId="19" fillId="2" fontId="10" numFmtId="15" xfId="0" applyAlignment="1" applyBorder="1" applyFont="1" applyNumberFormat="1">
      <alignment horizontal="center"/>
    </xf>
    <xf borderId="5" fillId="2" fontId="10" numFmtId="15" xfId="0" applyAlignment="1" applyBorder="1" applyFont="1" applyNumberFormat="1">
      <alignment horizontal="center" shrinkToFit="0" wrapText="1"/>
    </xf>
    <xf borderId="19" fillId="2" fontId="10" numFmtId="15" xfId="0" applyAlignment="1" applyBorder="1" applyFont="1" applyNumberFormat="1">
      <alignment horizontal="center" shrinkToFit="0" wrapText="1"/>
    </xf>
    <xf borderId="29" fillId="0" fontId="10" numFmtId="0" xfId="0" applyAlignment="1" applyBorder="1" applyFont="1">
      <alignment horizontal="center" shrinkToFit="0" wrapText="1"/>
    </xf>
    <xf borderId="27" fillId="0" fontId="10" numFmtId="15" xfId="0" applyAlignment="1" applyBorder="1" applyFont="1" applyNumberFormat="1">
      <alignment horizontal="center" shrinkToFit="0" vertical="center" wrapText="1"/>
    </xf>
    <xf borderId="27" fillId="2" fontId="10" numFmtId="0" xfId="0" applyAlignment="1" applyBorder="1" applyFont="1">
      <alignment horizontal="center" readingOrder="0" shrinkToFit="0" wrapText="1"/>
    </xf>
    <xf borderId="19" fillId="2" fontId="10" numFmtId="0" xfId="0" applyAlignment="1" applyBorder="1" applyFont="1">
      <alignment horizontal="center" shrinkToFit="0" wrapText="1"/>
    </xf>
    <xf borderId="27" fillId="0" fontId="10" numFmtId="0" xfId="0" applyAlignment="1" applyBorder="1" applyFont="1">
      <alignment shrinkToFit="0" vertical="center" wrapText="1"/>
    </xf>
    <xf borderId="31" fillId="0" fontId="1" numFmtId="15" xfId="0" applyBorder="1" applyFont="1" applyNumberFormat="1"/>
    <xf borderId="34" fillId="3" fontId="8" numFmtId="15" xfId="0" applyAlignment="1" applyBorder="1" applyFont="1" applyNumberFormat="1">
      <alignment horizontal="center" vertical="center"/>
    </xf>
    <xf borderId="27" fillId="4" fontId="10" numFmtId="0" xfId="0" applyAlignment="1" applyBorder="1" applyFont="1">
      <alignment horizontal="center" shrinkToFit="0" vertical="center" wrapText="1"/>
    </xf>
    <xf borderId="27" fillId="4" fontId="10" numFmtId="15" xfId="0" applyAlignment="1" applyBorder="1" applyFont="1" applyNumberFormat="1">
      <alignment horizontal="center" shrinkToFit="0" vertical="center" wrapText="1"/>
    </xf>
    <xf borderId="24" fillId="0" fontId="14" numFmtId="15" xfId="0" applyAlignment="1" applyBorder="1" applyFont="1" applyNumberFormat="1">
      <alignment horizontal="left"/>
    </xf>
    <xf borderId="27" fillId="2" fontId="10" numFmtId="0" xfId="0" applyAlignment="1" applyBorder="1" applyFont="1">
      <alignment horizontal="left" readingOrder="0" shrinkToFit="0" vertical="center" wrapText="1"/>
    </xf>
    <xf borderId="19" fillId="2" fontId="15" numFmtId="0" xfId="0" applyAlignment="1" applyBorder="1" applyFont="1">
      <alignment shrinkToFit="0" wrapText="1"/>
    </xf>
    <xf borderId="27" fillId="3" fontId="8" numFmtId="15" xfId="0" applyAlignment="1" applyBorder="1" applyFont="1" applyNumberFormat="1">
      <alignment horizontal="center" shrinkToFit="0" vertical="center" wrapText="1"/>
    </xf>
    <xf borderId="27" fillId="0" fontId="10" numFmtId="0" xfId="0" applyAlignment="1" applyBorder="1" applyFont="1">
      <alignment horizontal="center" readingOrder="0" shrinkToFit="0" vertical="center" wrapText="1"/>
    </xf>
    <xf borderId="27" fillId="0" fontId="10" numFmtId="3" xfId="0" applyAlignment="1" applyBorder="1" applyFont="1" applyNumberFormat="1">
      <alignment horizontal="center" readingOrder="0" vertical="center"/>
    </xf>
    <xf borderId="27" fillId="0" fontId="10" numFmtId="3" xfId="0" applyAlignment="1" applyBorder="1" applyFont="1" applyNumberFormat="1">
      <alignment horizontal="center" vertical="center"/>
    </xf>
    <xf borderId="0" fillId="0" fontId="4" numFmtId="164" xfId="0" applyFont="1" applyNumberFormat="1"/>
    <xf borderId="47" fillId="0" fontId="10" numFmtId="0" xfId="0" applyBorder="1" applyFont="1"/>
    <xf borderId="32" fillId="3" fontId="8" numFmtId="15" xfId="0" applyAlignment="1" applyBorder="1" applyFont="1" applyNumberFormat="1">
      <alignment horizontal="center" vertical="center"/>
    </xf>
    <xf borderId="33" fillId="3" fontId="8" numFmtId="15" xfId="0" applyAlignment="1" applyBorder="1" applyFont="1" applyNumberFormat="1">
      <alignment horizontal="center" vertical="center"/>
    </xf>
    <xf borderId="32" fillId="0" fontId="10" numFmtId="3" xfId="0" applyAlignment="1" applyBorder="1" applyFont="1" applyNumberFormat="1">
      <alignment vertical="center"/>
    </xf>
    <xf borderId="32" fillId="0" fontId="10" numFmtId="3" xfId="0" applyAlignment="1" applyBorder="1" applyFont="1" applyNumberFormat="1">
      <alignment readingOrder="0" vertical="center"/>
    </xf>
    <xf borderId="27" fillId="5" fontId="8" numFmtId="15" xfId="0" applyAlignment="1" applyBorder="1" applyFill="1" applyFont="1" applyNumberFormat="1">
      <alignment horizontal="center" shrinkToFit="0" vertical="center" wrapText="1"/>
    </xf>
    <xf borderId="27" fillId="0" fontId="10" numFmtId="164" xfId="0" applyAlignment="1" applyBorder="1" applyFont="1" applyNumberFormat="1">
      <alignment horizontal="center" readingOrder="0" vertical="center"/>
    </xf>
    <xf borderId="27" fillId="5" fontId="10" numFmtId="164" xfId="0" applyAlignment="1" applyBorder="1" applyFont="1" applyNumberFormat="1">
      <alignment horizontal="center" vertical="center"/>
    </xf>
    <xf borderId="27" fillId="0" fontId="10" numFmtId="164" xfId="0" applyAlignment="1" applyBorder="1" applyFont="1" applyNumberFormat="1">
      <alignment horizontal="center" vertical="center"/>
    </xf>
    <xf borderId="24" fillId="0" fontId="10" numFmtId="15" xfId="0" applyAlignment="1" applyBorder="1" applyFont="1" applyNumberFormat="1">
      <alignment horizontal="center" vertical="center"/>
    </xf>
    <xf borderId="27" fillId="0" fontId="8" numFmtId="4" xfId="0" applyAlignment="1" applyBorder="1" applyFont="1" applyNumberFormat="1">
      <alignment horizontal="center" vertical="center"/>
    </xf>
    <xf borderId="27" fillId="5" fontId="8" numFmtId="164" xfId="0" applyAlignment="1" applyBorder="1" applyFont="1" applyNumberFormat="1">
      <alignment horizontal="center" vertical="center"/>
    </xf>
    <xf borderId="27" fillId="0" fontId="10" numFmtId="0" xfId="0" applyAlignment="1" applyBorder="1" applyFont="1">
      <alignment horizontal="center" readingOrder="0"/>
    </xf>
    <xf borderId="27" fillId="0" fontId="10" numFmtId="165" xfId="0" applyAlignment="1" applyBorder="1" applyFont="1" applyNumberFormat="1">
      <alignment horizontal="center" readingOrder="0"/>
    </xf>
    <xf borderId="27" fillId="0" fontId="10" numFmtId="164" xfId="0" applyAlignment="1" applyBorder="1" applyFont="1" applyNumberFormat="1">
      <alignment horizontal="center" readingOrder="0"/>
    </xf>
    <xf borderId="27" fillId="0" fontId="10" numFmtId="0" xfId="0" applyAlignment="1" applyBorder="1" applyFont="1">
      <alignment horizontal="center"/>
    </xf>
    <xf borderId="27" fillId="0" fontId="10" numFmtId="165" xfId="0" applyAlignment="1" applyBorder="1" applyFont="1" applyNumberFormat="1">
      <alignment horizontal="center"/>
    </xf>
    <xf borderId="27" fillId="0" fontId="10" numFmtId="164" xfId="0" applyAlignment="1" applyBorder="1" applyFont="1" applyNumberFormat="1">
      <alignment horizontal="center"/>
    </xf>
    <xf borderId="24" fillId="0" fontId="10" numFmtId="15" xfId="0" applyAlignment="1" applyBorder="1" applyFont="1" applyNumberFormat="1">
      <alignment horizontal="center"/>
    </xf>
    <xf borderId="27" fillId="0" fontId="8" numFmtId="4" xfId="0" applyAlignment="1" applyBorder="1" applyFont="1" applyNumberFormat="1">
      <alignment horizontal="center"/>
    </xf>
    <xf borderId="27" fillId="0" fontId="8" numFmtId="164" xfId="0" applyAlignment="1" applyBorder="1" applyFont="1" applyNumberFormat="1">
      <alignment horizontal="center"/>
    </xf>
    <xf borderId="27" fillId="0" fontId="10" numFmtId="165" xfId="0" applyAlignment="1" applyBorder="1" applyFont="1" applyNumberFormat="1">
      <alignment horizontal="center" vertical="center"/>
    </xf>
    <xf borderId="27" fillId="5" fontId="8" numFmtId="164" xfId="0" applyAlignment="1" applyBorder="1" applyFont="1" applyNumberFormat="1">
      <alignment horizontal="center"/>
    </xf>
    <xf borderId="0" fillId="0" fontId="4" numFmtId="0" xfId="0" applyAlignment="1" applyFont="1">
      <alignment horizontal="center" vertical="center"/>
    </xf>
    <xf borderId="7" fillId="0" fontId="10" numFmtId="0" xfId="0" applyAlignment="1" applyBorder="1" applyFont="1">
      <alignment horizontal="center" shrinkToFit="0" vertical="center" wrapText="1"/>
    </xf>
    <xf borderId="7" fillId="0" fontId="10" numFmtId="164" xfId="0" applyAlignment="1" applyBorder="1" applyFont="1" applyNumberFormat="1">
      <alignment horizontal="right" readingOrder="0" shrinkToFit="0" vertical="center" wrapText="1"/>
    </xf>
    <xf borderId="53" fillId="0" fontId="10" numFmtId="0" xfId="0" applyAlignment="1" applyBorder="1" applyFont="1">
      <alignment horizontal="center" shrinkToFit="0" vertical="center" wrapText="1"/>
    </xf>
    <xf borderId="54" fillId="0" fontId="3" numFmtId="0" xfId="0" applyBorder="1" applyFont="1"/>
    <xf borderId="55" fillId="0" fontId="3" numFmtId="0" xfId="0" applyBorder="1" applyFont="1"/>
    <xf borderId="53" fillId="0" fontId="10" numFmtId="164" xfId="0" applyAlignment="1" applyBorder="1" applyFont="1" applyNumberFormat="1">
      <alignment horizontal="right" readingOrder="0" shrinkToFit="0" vertical="center" wrapText="1"/>
    </xf>
    <xf borderId="53" fillId="0" fontId="10" numFmtId="164" xfId="0" applyAlignment="1" applyBorder="1" applyFont="1" applyNumberFormat="1">
      <alignment horizontal="right" shrinkToFit="0" vertical="center" wrapText="1"/>
    </xf>
    <xf borderId="19" fillId="3" fontId="8" numFmtId="15" xfId="0" applyAlignment="1" applyBorder="1" applyFont="1" applyNumberFormat="1">
      <alignment horizontal="right" shrinkToFit="0" vertical="center" wrapText="1"/>
    </xf>
    <xf borderId="19" fillId="5" fontId="8" numFmtId="164" xfId="0" applyAlignment="1" applyBorder="1" applyFont="1" applyNumberFormat="1">
      <alignment horizontal="right" shrinkToFit="0" vertical="center" wrapText="1"/>
    </xf>
    <xf borderId="56" fillId="0" fontId="10" numFmtId="0" xfId="0" applyAlignment="1" applyBorder="1" applyFont="1">
      <alignment horizontal="center" readingOrder="0" shrinkToFit="0" vertical="center" wrapText="1"/>
    </xf>
    <xf borderId="57" fillId="0" fontId="3" numFmtId="0" xfId="0" applyBorder="1" applyFont="1"/>
    <xf borderId="58" fillId="0" fontId="3" numFmtId="0" xfId="0" applyBorder="1" applyFont="1"/>
    <xf borderId="59" fillId="3" fontId="10" numFmtId="15" xfId="0" applyAlignment="1" applyBorder="1" applyFont="1" applyNumberFormat="1">
      <alignment horizontal="center" shrinkToFit="0" vertical="center" wrapText="1"/>
    </xf>
    <xf borderId="60" fillId="0" fontId="3" numFmtId="0" xfId="0" applyBorder="1" applyFont="1"/>
    <xf borderId="56" fillId="0" fontId="10" numFmtId="0" xfId="0" applyAlignment="1" applyBorder="1" applyFont="1">
      <alignment horizontal="center" shrinkToFit="0" vertical="center" wrapText="1"/>
    </xf>
    <xf borderId="56" fillId="0" fontId="10" numFmtId="164" xfId="0" applyAlignment="1" applyBorder="1" applyFont="1" applyNumberFormat="1">
      <alignment horizontal="right" shrinkToFit="0" vertical="center" wrapText="1"/>
    </xf>
    <xf borderId="37" fillId="3" fontId="8" numFmtId="15" xfId="0" applyAlignment="1" applyBorder="1" applyFont="1" applyNumberFormat="1">
      <alignment horizontal="right" shrinkToFit="0" vertical="center" wrapText="1"/>
    </xf>
    <xf borderId="27" fillId="5" fontId="8" numFmtId="164" xfId="0" applyAlignment="1" applyBorder="1" applyFont="1" applyNumberFormat="1">
      <alignment horizontal="right" shrinkToFit="0" vertical="center" wrapText="1"/>
    </xf>
    <xf borderId="7" fillId="0" fontId="10" numFmtId="15" xfId="0" applyAlignment="1" applyBorder="1" applyFont="1" applyNumberFormat="1">
      <alignment horizontal="center" vertical="center"/>
    </xf>
    <xf borderId="61" fillId="5" fontId="10" numFmtId="164" xfId="0" applyAlignment="1" applyBorder="1" applyFont="1" applyNumberFormat="1">
      <alignment horizontal="right" shrinkToFit="0" vertical="center" wrapText="1"/>
    </xf>
    <xf borderId="62" fillId="0" fontId="10" numFmtId="0" xfId="0" applyAlignment="1" applyBorder="1" applyFont="1">
      <alignment horizontal="center" shrinkToFit="0" vertical="center" wrapText="1"/>
    </xf>
    <xf borderId="63" fillId="0" fontId="3" numFmtId="0" xfId="0" applyBorder="1" applyFont="1"/>
    <xf borderId="64" fillId="0" fontId="3" numFmtId="0" xfId="0" applyBorder="1" applyFont="1"/>
    <xf borderId="62" fillId="0" fontId="10" numFmtId="164" xfId="0" applyAlignment="1" applyBorder="1" applyFont="1" applyNumberFormat="1">
      <alignment horizontal="right" shrinkToFit="0" vertical="center" wrapText="1"/>
    </xf>
    <xf borderId="27" fillId="3" fontId="8" numFmtId="15" xfId="0" applyAlignment="1" applyBorder="1" applyFont="1" applyNumberFormat="1">
      <alignment horizontal="right" shrinkToFit="0" vertical="center" wrapText="1"/>
    </xf>
    <xf borderId="27" fillId="3" fontId="8" numFmtId="15" xfId="0" applyAlignment="1" applyBorder="1" applyFont="1" applyNumberFormat="1">
      <alignment horizontal="right" vertical="center"/>
    </xf>
    <xf borderId="27" fillId="3" fontId="8" numFmtId="164" xfId="0" applyAlignment="1" applyBorder="1" applyFont="1" applyNumberFormat="1">
      <alignment horizontal="right" vertical="center"/>
    </xf>
    <xf borderId="0" fillId="0" fontId="8" numFmtId="15" xfId="0" applyAlignment="1" applyFont="1" applyNumberFormat="1">
      <alignment horizontal="right" vertical="center"/>
    </xf>
    <xf borderId="0" fillId="0" fontId="11" numFmtId="15" xfId="0" applyAlignment="1" applyFont="1" applyNumberFormat="1">
      <alignment horizontal="center" vertical="center"/>
    </xf>
    <xf borderId="27" fillId="5" fontId="8" numFmtId="49" xfId="0" applyAlignment="1" applyBorder="1" applyFont="1" applyNumberFormat="1">
      <alignment shrinkToFit="0" vertical="center" wrapText="1"/>
    </xf>
    <xf borderId="35" fillId="5" fontId="10" numFmtId="166" xfId="0" applyAlignment="1" applyBorder="1" applyFont="1" applyNumberFormat="1">
      <alignment vertical="center"/>
    </xf>
    <xf borderId="32" fillId="5" fontId="10" numFmtId="166" xfId="0" applyAlignment="1" applyBorder="1" applyFont="1" applyNumberFormat="1">
      <alignment vertical="center"/>
    </xf>
    <xf borderId="42" fillId="5" fontId="8" numFmtId="49" xfId="0" applyAlignment="1" applyBorder="1" applyFont="1" applyNumberFormat="1">
      <alignment shrinkToFit="0" vertical="center" wrapText="1"/>
    </xf>
    <xf borderId="42" fillId="5" fontId="10" numFmtId="166" xfId="0" applyAlignment="1" applyBorder="1" applyFont="1" applyNumberFormat="1">
      <alignment vertical="center"/>
    </xf>
    <xf borderId="32" fillId="5" fontId="8" numFmtId="166" xfId="0" applyAlignment="1" applyBorder="1" applyFont="1" applyNumberFormat="1">
      <alignment vertical="center"/>
    </xf>
    <xf borderId="19" fillId="3" fontId="6" numFmtId="15" xfId="0" applyAlignment="1" applyBorder="1" applyFont="1" applyNumberFormat="1">
      <alignment horizontal="left" shrinkToFit="0" vertical="center" wrapText="1"/>
    </xf>
    <xf borderId="27" fillId="3" fontId="6" numFmtId="15" xfId="0" applyAlignment="1" applyBorder="1" applyFont="1" applyNumberFormat="1">
      <alignment horizontal="center" shrinkToFit="0" vertical="center" wrapText="1"/>
    </xf>
    <xf borderId="34" fillId="3" fontId="6" numFmtId="15" xfId="0" applyAlignment="1" applyBorder="1" applyFont="1" applyNumberFormat="1">
      <alignment horizontal="center" shrinkToFit="0" vertical="center" wrapText="1"/>
    </xf>
    <xf borderId="27" fillId="0" fontId="10" numFmtId="0" xfId="0" applyAlignment="1" applyBorder="1" applyFont="1">
      <alignment readingOrder="0" shrinkToFit="0" wrapText="1"/>
    </xf>
    <xf borderId="31" fillId="0" fontId="2" numFmtId="0" xfId="0" applyAlignment="1" applyBorder="1" applyFont="1">
      <alignment horizontal="center" readingOrder="0" shrinkToFit="0" wrapText="1"/>
    </xf>
    <xf borderId="31" fillId="0" fontId="6" numFmtId="166" xfId="0" applyAlignment="1" applyBorder="1" applyFont="1" applyNumberFormat="1">
      <alignment horizontal="right" readingOrder="0" shrinkToFit="0" wrapText="1"/>
    </xf>
    <xf borderId="29" fillId="0" fontId="10" numFmtId="0" xfId="0" applyAlignment="1" applyBorder="1" applyFont="1">
      <alignment readingOrder="0" shrinkToFit="0" wrapText="1"/>
    </xf>
    <xf borderId="21" fillId="0" fontId="2" numFmtId="167" xfId="0" applyAlignment="1" applyBorder="1" applyFont="1" applyNumberFormat="1">
      <alignment horizontal="center" shrinkToFit="0" wrapText="1"/>
    </xf>
    <xf borderId="21" fillId="0" fontId="6" numFmtId="166" xfId="0" applyAlignment="1" applyBorder="1" applyFont="1" applyNumberFormat="1">
      <alignment horizontal="right" readingOrder="0" shrinkToFit="0" wrapText="1"/>
    </xf>
    <xf borderId="21" fillId="0" fontId="6" numFmtId="168" xfId="0" applyAlignment="1" applyBorder="1" applyFont="1" applyNumberFormat="1">
      <alignment horizontal="right" readingOrder="0" shrinkToFit="0" wrapText="1"/>
    </xf>
    <xf borderId="29" fillId="0" fontId="6" numFmtId="166" xfId="0" applyAlignment="1" applyBorder="1" applyFont="1" applyNumberFormat="1">
      <alignment horizontal="right" readingOrder="0" shrinkToFit="0" wrapText="1"/>
    </xf>
    <xf borderId="29" fillId="0" fontId="10" numFmtId="0" xfId="0" applyAlignment="1" applyBorder="1" applyFont="1">
      <alignment shrinkToFit="0" wrapText="1"/>
    </xf>
    <xf borderId="29" fillId="0" fontId="6" numFmtId="166" xfId="0" applyAlignment="1" applyBorder="1" applyFont="1" applyNumberFormat="1">
      <alignment horizontal="right" shrinkToFit="0" wrapText="1"/>
    </xf>
    <xf borderId="29" fillId="0" fontId="10" numFmtId="0" xfId="0" applyBorder="1" applyFont="1"/>
    <xf borderId="24" fillId="0" fontId="8" numFmtId="15" xfId="0" applyAlignment="1" applyBorder="1" applyFont="1" applyNumberFormat="1">
      <alignment horizontal="right" vertical="center"/>
    </xf>
    <xf borderId="24" fillId="0" fontId="8" numFmtId="164" xfId="0" applyAlignment="1" applyBorder="1" applyFont="1" applyNumberFormat="1">
      <alignment horizontal="center" vertical="center"/>
    </xf>
    <xf borderId="41" fillId="3" fontId="8" numFmtId="15" xfId="0" applyAlignment="1" applyBorder="1" applyFont="1" applyNumberFormat="1">
      <alignment horizontal="center" shrinkToFit="0" vertical="center" wrapText="1"/>
    </xf>
    <xf borderId="28" fillId="0" fontId="10" numFmtId="3" xfId="0" applyAlignment="1" applyBorder="1" applyFont="1" applyNumberFormat="1">
      <alignment horizontal="center" readingOrder="0"/>
    </xf>
    <xf borderId="31" fillId="0" fontId="10" numFmtId="164" xfId="0" applyAlignment="1" applyBorder="1" applyFont="1" applyNumberFormat="1">
      <alignment horizontal="center" readingOrder="0"/>
    </xf>
    <xf borderId="37" fillId="5" fontId="10" numFmtId="164" xfId="0" applyAlignment="1" applyBorder="1" applyFont="1" applyNumberFormat="1">
      <alignment horizontal="right" vertical="center"/>
    </xf>
    <xf borderId="22" fillId="0" fontId="10" numFmtId="3" xfId="0" applyAlignment="1" applyBorder="1" applyFont="1" applyNumberFormat="1">
      <alignment horizontal="center" readingOrder="0"/>
    </xf>
    <xf borderId="21" fillId="0" fontId="10" numFmtId="169" xfId="0" applyAlignment="1" applyBorder="1" applyFont="1" applyNumberFormat="1">
      <alignment horizontal="center" readingOrder="0"/>
    </xf>
    <xf borderId="29" fillId="0" fontId="10" numFmtId="0" xfId="0" applyAlignment="1" applyBorder="1" applyFont="1">
      <alignment readingOrder="0"/>
    </xf>
    <xf borderId="21" fillId="0" fontId="10" numFmtId="164" xfId="0" applyAlignment="1" applyBorder="1" applyFont="1" applyNumberFormat="1">
      <alignment horizontal="center" readingOrder="0"/>
    </xf>
    <xf borderId="29" fillId="0" fontId="10" numFmtId="164" xfId="0" applyAlignment="1" applyBorder="1" applyFont="1" applyNumberFormat="1">
      <alignment horizontal="center" readingOrder="0"/>
    </xf>
    <xf borderId="28" fillId="0" fontId="10" numFmtId="3" xfId="0" applyAlignment="1" applyBorder="1" applyFont="1" applyNumberFormat="1">
      <alignment horizontal="center"/>
    </xf>
    <xf borderId="29" fillId="0" fontId="10" numFmtId="164" xfId="0" applyAlignment="1" applyBorder="1" applyFont="1" applyNumberFormat="1">
      <alignment horizontal="center"/>
    </xf>
    <xf borderId="23" fillId="0" fontId="10" numFmtId="0" xfId="0" applyAlignment="1" applyBorder="1" applyFont="1">
      <alignment horizontal="left" vertical="center"/>
    </xf>
    <xf borderId="26" fillId="0" fontId="10" numFmtId="3" xfId="0" applyAlignment="1" applyBorder="1" applyFont="1" applyNumberFormat="1">
      <alignment horizontal="center" vertical="center"/>
    </xf>
    <xf borderId="23" fillId="0" fontId="10" numFmtId="164" xfId="0" applyAlignment="1" applyBorder="1" applyFont="1" applyNumberFormat="1">
      <alignment horizontal="center" vertical="center"/>
    </xf>
    <xf borderId="27" fillId="6" fontId="8" numFmtId="15" xfId="0" applyAlignment="1" applyBorder="1" applyFill="1" applyFont="1" applyNumberFormat="1">
      <alignment horizontal="right" vertical="center"/>
    </xf>
    <xf borderId="27" fillId="5" fontId="8" numFmtId="164" xfId="0" applyAlignment="1" applyBorder="1" applyFont="1" applyNumberFormat="1">
      <alignment horizontal="right" vertical="center"/>
    </xf>
    <xf borderId="27" fillId="0" fontId="10" numFmtId="0" xfId="0" applyBorder="1" applyFont="1"/>
    <xf borderId="31" fillId="0" fontId="10" numFmtId="164" xfId="0" applyAlignment="1" applyBorder="1" applyFont="1" applyNumberFormat="1">
      <alignment horizontal="center"/>
    </xf>
    <xf borderId="22" fillId="0" fontId="10" numFmtId="3" xfId="0" applyAlignment="1" applyBorder="1" applyFont="1" applyNumberFormat="1">
      <alignment horizontal="center"/>
    </xf>
    <xf borderId="21" fillId="0" fontId="10" numFmtId="164" xfId="0" applyAlignment="1" applyBorder="1" applyFont="1" applyNumberFormat="1">
      <alignment horizontal="center"/>
    </xf>
    <xf borderId="21" fillId="0" fontId="10" numFmtId="169" xfId="0" applyAlignment="1" applyBorder="1" applyFont="1" applyNumberFormat="1">
      <alignment horizontal="center"/>
    </xf>
    <xf borderId="28" fillId="0" fontId="10" numFmtId="0" xfId="0" applyAlignment="1" applyBorder="1" applyFont="1">
      <alignment horizontal="center"/>
    </xf>
    <xf borderId="27" fillId="6" fontId="8" numFmtId="15" xfId="0" applyAlignment="1" applyBorder="1" applyFont="1" applyNumberFormat="1">
      <alignment horizontal="right" shrinkToFit="0" vertical="center" wrapText="1"/>
    </xf>
    <xf borderId="31" fillId="0" fontId="8" numFmtId="15" xfId="0" applyAlignment="1" applyBorder="1" applyFont="1" applyNumberFormat="1">
      <alignment horizontal="left" shrinkToFit="0" vertical="center" wrapText="1"/>
    </xf>
    <xf borderId="31" fillId="0" fontId="8" numFmtId="164" xfId="0" applyAlignment="1" applyBorder="1" applyFont="1" applyNumberFormat="1">
      <alignment horizontal="right" vertical="center"/>
    </xf>
    <xf borderId="27" fillId="3" fontId="6" numFmtId="15" xfId="0" applyAlignment="1" applyBorder="1" applyFont="1" applyNumberFormat="1">
      <alignment horizontal="left" vertical="center"/>
    </xf>
    <xf borderId="21" fillId="0" fontId="16" numFmtId="0" xfId="0" applyAlignment="1" applyBorder="1" applyFont="1">
      <alignment horizontal="center"/>
    </xf>
    <xf borderId="0" fillId="0" fontId="17" numFmtId="0" xfId="0" applyFont="1"/>
    <xf borderId="27" fillId="6" fontId="6" numFmtId="0" xfId="0" applyAlignment="1" applyBorder="1" applyFont="1">
      <alignment horizontal="left" shrinkToFit="1" vertical="center" wrapText="0"/>
    </xf>
    <xf borderId="27" fillId="0" fontId="10" numFmtId="0" xfId="0" applyAlignment="1" applyBorder="1" applyFont="1">
      <alignment shrinkToFit="1" vertical="center" wrapText="0"/>
    </xf>
    <xf borderId="65" fillId="6" fontId="10" numFmtId="0" xfId="0" applyAlignment="1" applyBorder="1" applyFont="1">
      <alignment horizontal="left" shrinkToFit="1" vertical="center" wrapText="0"/>
    </xf>
    <xf borderId="66" fillId="0" fontId="3" numFmtId="0" xfId="0" applyBorder="1" applyFont="1"/>
    <xf borderId="67" fillId="0" fontId="4" numFmtId="0" xfId="0" applyAlignment="1" applyBorder="1" applyFont="1">
      <alignment horizontal="left" shrinkToFit="1" vertical="center" wrapText="0"/>
    </xf>
    <xf borderId="67" fillId="0" fontId="3" numFmtId="0" xfId="0" applyBorder="1" applyFont="1"/>
    <xf borderId="68" fillId="0" fontId="3" numFmtId="0" xfId="0" applyBorder="1" applyFont="1"/>
    <xf borderId="53" fillId="6" fontId="10" numFmtId="0" xfId="0" applyAlignment="1" applyBorder="1" applyFont="1">
      <alignment horizontal="left" vertical="center"/>
    </xf>
    <xf borderId="69" fillId="0" fontId="3" numFmtId="0" xfId="0" applyBorder="1" applyFont="1"/>
    <xf borderId="54" fillId="0" fontId="4" numFmtId="49" xfId="0" applyAlignment="1" applyBorder="1" applyFont="1" applyNumberFormat="1">
      <alignment horizontal="center" vertical="center"/>
    </xf>
    <xf borderId="70" fillId="0" fontId="4" numFmtId="0" xfId="0" applyAlignment="1" applyBorder="1" applyFont="1">
      <alignment horizontal="center" vertical="center"/>
    </xf>
    <xf borderId="71" fillId="0" fontId="4" numFmtId="0" xfId="0" applyAlignment="1" applyBorder="1" applyFont="1">
      <alignment horizontal="center" vertical="center"/>
    </xf>
    <xf borderId="54" fillId="0" fontId="18" numFmtId="0" xfId="0" applyAlignment="1" applyBorder="1" applyFont="1">
      <alignment horizontal="center" vertical="center"/>
    </xf>
    <xf borderId="19" fillId="6" fontId="10" numFmtId="0" xfId="0" applyAlignment="1" applyBorder="1" applyFont="1">
      <alignment horizontal="left" vertical="center"/>
    </xf>
    <xf borderId="72" fillId="0" fontId="3" numFmtId="0" xfId="0" applyBorder="1" applyFont="1"/>
    <xf borderId="63" fillId="0" fontId="4" numFmtId="0" xfId="0" applyAlignment="1" applyBorder="1" applyFont="1">
      <alignment horizontal="center" vertical="center"/>
    </xf>
    <xf borderId="27" fillId="0" fontId="8" numFmtId="0" xfId="0" applyAlignment="1" applyBorder="1" applyFont="1">
      <alignment horizontal="left" shrinkToFit="1" vertical="center" wrapText="0"/>
    </xf>
    <xf borderId="27" fillId="0" fontId="4" numFmtId="0" xfId="0" applyAlignment="1" applyBorder="1" applyFont="1">
      <alignment horizontal="left" shrinkToFit="0" vertical="center" wrapText="1"/>
    </xf>
    <xf borderId="31" fillId="0" fontId="4" numFmtId="0" xfId="0" applyAlignment="1" applyBorder="1" applyFont="1">
      <alignment horizontal="left" shrinkToFit="1" vertical="center" wrapText="0"/>
    </xf>
    <xf borderId="7" fillId="0" fontId="4" numFmtId="0" xfId="0" applyAlignment="1" applyBorder="1" applyFont="1">
      <alignment horizontal="center" shrinkToFit="1" vertical="center" wrapText="0"/>
    </xf>
    <xf borderId="53" fillId="0" fontId="13" numFmtId="0" xfId="0" applyAlignment="1" applyBorder="1" applyFont="1">
      <alignment horizontal="center" shrinkToFit="0" vertical="center" wrapText="1"/>
    </xf>
    <xf borderId="62" fillId="0" fontId="4" numFmtId="0" xfId="0" applyAlignment="1" applyBorder="1" applyFont="1">
      <alignment horizontal="center" shrinkToFit="1" vertical="center" wrapText="0"/>
    </xf>
    <xf borderId="27" fillId="0" fontId="13" numFmtId="0" xfId="0" applyAlignment="1" applyBorder="1" applyFont="1">
      <alignment horizontal="center" shrinkToFit="1" vertical="center" wrapText="0"/>
    </xf>
    <xf borderId="27" fillId="0" fontId="13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53" fillId="0" fontId="4" numFmtId="0" xfId="0" applyAlignment="1" applyBorder="1" applyFont="1">
      <alignment horizontal="center" shrinkToFit="1" vertical="center" wrapText="0"/>
    </xf>
    <xf borderId="53" fillId="0" fontId="4" numFmtId="0" xfId="0" applyAlignment="1" applyBorder="1" applyFont="1">
      <alignment horizontal="center" shrinkToFit="0" vertical="center" wrapText="1"/>
    </xf>
    <xf borderId="27" fillId="6" fontId="13" numFmtId="0" xfId="0" applyAlignment="1" applyBorder="1" applyFont="1">
      <alignment horizontal="left" shrinkToFit="1" vertical="center" wrapText="0"/>
    </xf>
    <xf borderId="27" fillId="6" fontId="12" numFmtId="0" xfId="0" applyAlignment="1" applyBorder="1" applyFont="1">
      <alignment horizontal="center" shrinkToFit="1" vertical="center" wrapText="0"/>
    </xf>
    <xf borderId="47" fillId="0" fontId="13" numFmtId="0" xfId="0" applyAlignment="1" applyBorder="1" applyFont="1">
      <alignment horizontal="center" shrinkToFit="1" vertical="center" wrapText="0"/>
    </xf>
    <xf borderId="29" fillId="0" fontId="4" numFmtId="0" xfId="0" applyAlignment="1" applyBorder="1" applyFont="1">
      <alignment horizontal="center" shrinkToFit="1" vertical="center" wrapText="0"/>
    </xf>
    <xf borderId="29" fillId="0" fontId="4" numFmtId="0" xfId="0" applyAlignment="1" applyBorder="1" applyFont="1">
      <alignment horizontal="center" shrinkToFit="1" wrapText="0"/>
    </xf>
    <xf borderId="47" fillId="0" fontId="4" numFmtId="0" xfId="0" applyAlignment="1" applyBorder="1" applyFont="1">
      <alignment horizontal="center" shrinkToFit="1" vertical="center" wrapText="0"/>
    </xf>
    <xf borderId="24" fillId="0" fontId="4" numFmtId="0" xfId="0" applyAlignment="1" applyBorder="1" applyFont="1">
      <alignment horizontal="center" shrinkToFit="1" vertical="center" wrapText="0"/>
    </xf>
    <xf borderId="0" fillId="0" fontId="13" numFmtId="0" xfId="0" applyAlignment="1" applyFont="1">
      <alignment horizontal="center" shrinkToFit="1" vertical="center" wrapText="0"/>
    </xf>
    <xf borderId="27" fillId="0" fontId="17" numFmtId="15" xfId="0" applyAlignment="1" applyBorder="1" applyFont="1" applyNumberFormat="1">
      <alignment horizontal="left" shrinkToFit="0" vertical="top" wrapText="1"/>
    </xf>
    <xf borderId="27" fillId="0" fontId="17" numFmtId="15" xfId="0" applyAlignment="1" applyBorder="1" applyFont="1" applyNumberFormat="1">
      <alignment horizontal="center" vertical="top"/>
    </xf>
    <xf borderId="23" fillId="0" fontId="17" numFmtId="15" xfId="0" applyAlignment="1" applyBorder="1" applyFont="1" applyNumberFormat="1">
      <alignment horizontal="center" shrinkToFit="0" vertical="top" wrapText="1"/>
    </xf>
    <xf borderId="23" fillId="0" fontId="17" numFmtId="15" xfId="0" applyAlignment="1" applyBorder="1" applyFont="1" applyNumberFormat="1">
      <alignment horizontal="center" vertical="top"/>
    </xf>
    <xf borderId="32" fillId="0" fontId="17" numFmtId="15" xfId="0" applyAlignment="1" applyBorder="1" applyFont="1" applyNumberFormat="1">
      <alignment shrinkToFit="0" vertical="top" wrapText="1"/>
    </xf>
    <xf borderId="0" fillId="0" fontId="19" numFmtId="0" xfId="0" applyAlignment="1" applyFont="1">
      <alignment horizontal="left"/>
    </xf>
    <xf borderId="28" fillId="0" fontId="1" numFmtId="15" xfId="0" applyBorder="1" applyFont="1" applyNumberFormat="1"/>
    <xf borderId="32" fillId="0" fontId="17" numFmtId="15" xfId="0" applyAlignment="1" applyBorder="1" applyFont="1" applyNumberFormat="1">
      <alignment vertical="top"/>
    </xf>
    <xf borderId="24" fillId="0" fontId="17" numFmtId="15" xfId="0" applyAlignment="1" applyBorder="1" applyFont="1" applyNumberFormat="1">
      <alignment horizontal="center" vertical="top"/>
    </xf>
    <xf borderId="0" fillId="0" fontId="8" numFmtId="0" xfId="0" applyAlignment="1" applyFont="1">
      <alignment horizontal="left"/>
    </xf>
    <xf borderId="73" fillId="0" fontId="1" numFmtId="15" xfId="0" applyBorder="1" applyFont="1" applyNumberFormat="1"/>
    <xf borderId="27" fillId="0" fontId="12" numFmtId="0" xfId="0" applyAlignment="1" applyBorder="1" applyFont="1">
      <alignment horizontal="center"/>
    </xf>
    <xf borderId="73" fillId="0" fontId="4" numFmtId="0" xfId="0" applyBorder="1" applyFont="1"/>
    <xf borderId="41" fillId="3" fontId="8" numFmtId="0" xfId="0" applyAlignment="1" applyBorder="1" applyFont="1">
      <alignment vertical="center"/>
    </xf>
    <xf borderId="42" fillId="3" fontId="8" numFmtId="0" xfId="0" applyAlignment="1" applyBorder="1" applyFont="1">
      <alignment vertical="center"/>
    </xf>
    <xf borderId="33" fillId="3" fontId="8" numFmtId="0" xfId="0" applyAlignment="1" applyBorder="1" applyFont="1">
      <alignment vertical="center"/>
    </xf>
    <xf borderId="27" fillId="3" fontId="8" numFmtId="0" xfId="0" applyAlignment="1" applyBorder="1" applyFont="1">
      <alignment horizontal="center" vertical="center"/>
    </xf>
    <xf borderId="22" fillId="0" fontId="13" numFmtId="1" xfId="0" applyAlignment="1" applyBorder="1" applyFont="1" applyNumberFormat="1">
      <alignment horizontal="center"/>
    </xf>
    <xf borderId="27" fillId="0" fontId="12" numFmtId="0" xfId="0" applyAlignment="1" applyBorder="1" applyFont="1">
      <alignment horizontal="center" vertical="center"/>
    </xf>
    <xf borderId="31" fillId="0" fontId="13" numFmtId="1" xfId="0" applyAlignment="1" applyBorder="1" applyFont="1" applyNumberFormat="1">
      <alignment horizontal="left" shrinkToFit="1" vertical="center" wrapText="0"/>
    </xf>
    <xf borderId="27" fillId="0" fontId="12" numFmtId="0" xfId="0" applyAlignment="1" applyBorder="1" applyFont="1">
      <alignment vertical="center"/>
    </xf>
    <xf borderId="31" fillId="0" fontId="13" numFmtId="1" xfId="0" applyAlignment="1" applyBorder="1" applyFont="1" applyNumberFormat="1">
      <alignment horizontal="center" shrinkToFit="1" vertical="center" wrapText="0"/>
    </xf>
    <xf borderId="74" fillId="0" fontId="12" numFmtId="0" xfId="0" applyAlignment="1" applyBorder="1" applyFont="1">
      <alignment vertical="center"/>
    </xf>
    <xf borderId="31" fillId="0" fontId="13" numFmtId="1" xfId="0" applyAlignment="1" applyBorder="1" applyFont="1" applyNumberFormat="1">
      <alignment shrinkToFit="1" vertical="center" wrapText="0"/>
    </xf>
    <xf borderId="31" fillId="0" fontId="12" numFmtId="0" xfId="0" applyAlignment="1" applyBorder="1" applyFont="1">
      <alignment vertical="center"/>
    </xf>
    <xf borderId="31" fillId="0" fontId="13" numFmtId="166" xfId="0" applyAlignment="1" applyBorder="1" applyFont="1" applyNumberFormat="1">
      <alignment horizontal="center" shrinkToFit="1" vertical="center" wrapText="0"/>
    </xf>
    <xf borderId="27" fillId="0" fontId="4" numFmtId="0" xfId="0" applyBorder="1" applyFont="1"/>
    <xf borderId="31" fillId="0" fontId="4" numFmtId="0" xfId="0" applyBorder="1" applyFont="1"/>
    <xf borderId="28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3" fillId="0" fontId="12" numFmtId="0" xfId="0" applyAlignment="1" applyBorder="1" applyFont="1">
      <alignment vertical="center"/>
    </xf>
    <xf borderId="28" fillId="0" fontId="12" numFmtId="0" xfId="0" applyAlignment="1" applyBorder="1" applyFont="1">
      <alignment vertical="center"/>
    </xf>
    <xf borderId="27" fillId="3" fontId="12" numFmtId="0" xfId="0" applyAlignment="1" applyBorder="1" applyFont="1">
      <alignment horizontal="center" vertical="center"/>
    </xf>
    <xf borderId="42" fillId="3" fontId="12" numFmtId="0" xfId="0" applyAlignment="1" applyBorder="1" applyFont="1">
      <alignment horizontal="center" vertical="center"/>
    </xf>
    <xf borderId="41" fillId="3" fontId="12" numFmtId="0" xfId="0" applyAlignment="1" applyBorder="1" applyFont="1">
      <alignment horizontal="center" vertical="center"/>
    </xf>
    <xf borderId="75" fillId="0" fontId="12" numFmtId="0" xfId="0" applyAlignment="1" applyBorder="1" applyFont="1">
      <alignment horizontal="center" vertical="center"/>
    </xf>
    <xf borderId="32" fillId="3" fontId="12" numFmtId="0" xfId="0" applyAlignment="1" applyBorder="1" applyFont="1">
      <alignment horizontal="center" vertical="center"/>
    </xf>
    <xf borderId="42" fillId="3" fontId="8" numFmtId="0" xfId="0" applyAlignment="1" applyBorder="1" applyFont="1">
      <alignment horizontal="center" vertical="center"/>
    </xf>
    <xf borderId="27" fillId="0" fontId="4" numFmtId="166" xfId="0" applyAlignment="1" applyBorder="1" applyFont="1" applyNumberFormat="1">
      <alignment vertical="center"/>
    </xf>
    <xf borderId="76" fillId="0" fontId="4" numFmtId="166" xfId="0" applyAlignment="1" applyBorder="1" applyFont="1" applyNumberFormat="1">
      <alignment vertical="center"/>
    </xf>
    <xf borderId="77" fillId="0" fontId="4" numFmtId="166" xfId="0" applyAlignment="1" applyBorder="1" applyFont="1" applyNumberFormat="1">
      <alignment vertical="center"/>
    </xf>
    <xf borderId="31" fillId="0" fontId="4" numFmtId="166" xfId="0" applyAlignment="1" applyBorder="1" applyFont="1" applyNumberFormat="1">
      <alignment vertical="center"/>
    </xf>
    <xf borderId="78" fillId="0" fontId="4" numFmtId="166" xfId="0" applyAlignment="1" applyBorder="1" applyFont="1" applyNumberFormat="1">
      <alignment vertical="center"/>
    </xf>
    <xf borderId="7" fillId="0" fontId="4" numFmtId="0" xfId="0" applyAlignment="1" applyBorder="1" applyFont="1">
      <alignment horizontal="center" vertical="center"/>
    </xf>
    <xf borderId="67" fillId="0" fontId="4" numFmtId="0" xfId="0" applyAlignment="1" applyBorder="1" applyFont="1">
      <alignment horizontal="center" vertical="center"/>
    </xf>
    <xf borderId="7" fillId="0" fontId="4" numFmtId="166" xfId="0" applyAlignment="1" applyBorder="1" applyFont="1" applyNumberFormat="1">
      <alignment vertical="center"/>
    </xf>
    <xf borderId="79" fillId="0" fontId="4" numFmtId="166" xfId="0" applyAlignment="1" applyBorder="1" applyFont="1" applyNumberFormat="1">
      <alignment vertical="center"/>
    </xf>
    <xf borderId="80" fillId="0" fontId="4" numFmtId="166" xfId="0" applyAlignment="1" applyBorder="1" applyFont="1" applyNumberFormat="1">
      <alignment vertical="center"/>
    </xf>
    <xf borderId="8" fillId="0" fontId="4" numFmtId="166" xfId="0" applyAlignment="1" applyBorder="1" applyFont="1" applyNumberFormat="1">
      <alignment vertical="center"/>
    </xf>
    <xf borderId="81" fillId="0" fontId="4" numFmtId="166" xfId="0" applyAlignment="1" applyBorder="1" applyFont="1" applyNumberFormat="1">
      <alignment vertical="center"/>
    </xf>
    <xf borderId="53" fillId="0" fontId="4" numFmtId="0" xfId="0" applyAlignment="1" applyBorder="1" applyFont="1">
      <alignment horizontal="center" vertical="center"/>
    </xf>
    <xf borderId="71" fillId="0" fontId="4" numFmtId="166" xfId="0" applyAlignment="1" applyBorder="1" applyFont="1" applyNumberFormat="1">
      <alignment vertical="center"/>
    </xf>
    <xf borderId="70" fillId="0" fontId="4" numFmtId="166" xfId="0" applyAlignment="1" applyBorder="1" applyFont="1" applyNumberFormat="1">
      <alignment vertical="center"/>
    </xf>
    <xf borderId="54" fillId="0" fontId="4" numFmtId="166" xfId="0" applyAlignment="1" applyBorder="1" applyFont="1" applyNumberFormat="1">
      <alignment vertical="center"/>
    </xf>
    <xf borderId="82" fillId="0" fontId="4" numFmtId="166" xfId="0" applyAlignment="1" applyBorder="1" applyFont="1" applyNumberFormat="1">
      <alignment vertical="center"/>
    </xf>
    <xf borderId="83" fillId="0" fontId="4" numFmtId="166" xfId="0" applyAlignment="1" applyBorder="1" applyFont="1" applyNumberFormat="1">
      <alignment vertical="center"/>
    </xf>
    <xf borderId="84" fillId="0" fontId="4" numFmtId="166" xfId="0" applyAlignment="1" applyBorder="1" applyFont="1" applyNumberFormat="1">
      <alignment vertical="center"/>
    </xf>
    <xf borderId="57" fillId="0" fontId="4" numFmtId="166" xfId="0" applyAlignment="1" applyBorder="1" applyFont="1" applyNumberFormat="1">
      <alignment vertical="center"/>
    </xf>
    <xf borderId="85" fillId="0" fontId="4" numFmtId="166" xfId="0" applyAlignment="1" applyBorder="1" applyFont="1" applyNumberFormat="1">
      <alignment vertical="center"/>
    </xf>
    <xf borderId="62" fillId="0" fontId="4" numFmtId="0" xfId="0" applyAlignment="1" applyBorder="1" applyFont="1">
      <alignment horizontal="center" vertical="center"/>
    </xf>
    <xf borderId="86" fillId="0" fontId="4" numFmtId="166" xfId="0" applyAlignment="1" applyBorder="1" applyFont="1" applyNumberFormat="1">
      <alignment vertical="center"/>
    </xf>
    <xf borderId="87" fillId="0" fontId="4" numFmtId="166" xfId="0" applyAlignment="1" applyBorder="1" applyFont="1" applyNumberFormat="1">
      <alignment vertical="center"/>
    </xf>
    <xf borderId="63" fillId="0" fontId="4" numFmtId="166" xfId="0" applyAlignment="1" applyBorder="1" applyFont="1" applyNumberFormat="1">
      <alignment vertical="center"/>
    </xf>
    <xf borderId="88" fillId="0" fontId="4" numFmtId="166" xfId="0" applyAlignment="1" applyBorder="1" applyFont="1" applyNumberFormat="1">
      <alignment vertical="center"/>
    </xf>
    <xf borderId="0" fillId="0" fontId="4" numFmtId="166" xfId="0" applyAlignment="1" applyFont="1" applyNumberFormat="1">
      <alignment horizontal="center" vertical="center"/>
    </xf>
    <xf borderId="41" fillId="5" fontId="4" numFmtId="10" xfId="0" applyAlignment="1" applyBorder="1" applyFont="1" applyNumberFormat="1">
      <alignment vertical="center"/>
    </xf>
    <xf borderId="75" fillId="0" fontId="4" numFmtId="10" xfId="0" applyAlignment="1" applyBorder="1" applyFont="1" applyNumberFormat="1">
      <alignment vertical="center"/>
    </xf>
    <xf borderId="42" fillId="5" fontId="4" numFmtId="10" xfId="0" applyAlignment="1" applyBorder="1" applyFont="1" applyNumberFormat="1">
      <alignment vertical="center"/>
    </xf>
    <xf borderId="7" fillId="3" fontId="17" numFmtId="0" xfId="0" applyAlignment="1" applyBorder="1" applyFont="1">
      <alignment horizontal="center" vertical="center"/>
    </xf>
    <xf borderId="89" fillId="3" fontId="17" numFmtId="0" xfId="0" applyAlignment="1" applyBorder="1" applyFont="1">
      <alignment horizontal="center" vertical="center"/>
    </xf>
    <xf borderId="62" fillId="3" fontId="17" numFmtId="0" xfId="0" applyAlignment="1" applyBorder="1" applyFont="1">
      <alignment horizontal="center" vertical="center"/>
    </xf>
    <xf borderId="1" fillId="3" fontId="17" numFmtId="0" xfId="0" applyAlignment="1" applyBorder="1" applyFont="1">
      <alignment horizontal="center" vertical="center"/>
    </xf>
    <xf borderId="27" fillId="0" fontId="4" numFmtId="10" xfId="0" applyAlignment="1" applyBorder="1" applyFont="1" applyNumberFormat="1">
      <alignment vertical="center"/>
    </xf>
    <xf borderId="76" fillId="0" fontId="4" numFmtId="10" xfId="0" applyAlignment="1" applyBorder="1" applyFont="1" applyNumberFormat="1">
      <alignment vertical="center"/>
    </xf>
    <xf borderId="86" fillId="0" fontId="4" numFmtId="10" xfId="0" applyAlignment="1" applyBorder="1" applyFont="1" applyNumberFormat="1">
      <alignment vertical="center"/>
    </xf>
    <xf borderId="87" fillId="0" fontId="4" numFmtId="10" xfId="0" applyAlignment="1" applyBorder="1" applyFont="1" applyNumberFormat="1">
      <alignment vertical="center"/>
    </xf>
    <xf borderId="31" fillId="0" fontId="4" numFmtId="10" xfId="0" applyAlignment="1" applyBorder="1" applyFont="1" applyNumberFormat="1">
      <alignment vertical="center"/>
    </xf>
    <xf borderId="88" fillId="0" fontId="4" numFmtId="10" xfId="0" applyAlignment="1" applyBorder="1" applyFont="1" applyNumberFormat="1">
      <alignment vertical="center"/>
    </xf>
    <xf borderId="27" fillId="3" fontId="17" numFmtId="0" xfId="0" applyAlignment="1" applyBorder="1" applyFont="1">
      <alignment horizontal="center" vertical="center"/>
    </xf>
    <xf borderId="42" fillId="3" fontId="17" numFmtId="0" xfId="0" applyAlignment="1" applyBorder="1" applyFont="1">
      <alignment horizontal="center" vertical="center"/>
    </xf>
    <xf borderId="2" fillId="2" fontId="2" numFmtId="15" xfId="0" applyAlignment="1" applyBorder="1" applyFont="1" applyNumberFormat="1">
      <alignment horizontal="right" shrinkToFit="0" wrapText="1"/>
    </xf>
    <xf borderId="90" fillId="2" fontId="5" numFmtId="15" xfId="0" applyAlignment="1" applyBorder="1" applyFont="1" applyNumberFormat="1">
      <alignment horizontal="right" shrinkToFit="0" vertical="center" wrapText="1"/>
    </xf>
    <xf borderId="91" fillId="0" fontId="3" numFmtId="0" xfId="0" applyBorder="1" applyFont="1"/>
    <xf borderId="92" fillId="0" fontId="3" numFmtId="0" xfId="0" applyBorder="1" applyFont="1"/>
    <xf borderId="1" fillId="2" fontId="20" numFmtId="15" xfId="0" applyBorder="1" applyFont="1" applyNumberFormat="1"/>
    <xf borderId="19" fillId="3" fontId="8" numFmtId="15" xfId="0" applyAlignment="1" applyBorder="1" applyFont="1" applyNumberFormat="1">
      <alignment horizontal="left" vertical="center"/>
    </xf>
    <xf borderId="27" fillId="0" fontId="10" numFmtId="0" xfId="0" applyAlignment="1" applyBorder="1" applyFont="1">
      <alignment vertical="center"/>
    </xf>
    <xf borderId="23" fillId="2" fontId="10" numFmtId="15" xfId="0" applyAlignment="1" applyBorder="1" applyFont="1" applyNumberFormat="1">
      <alignment shrinkToFit="0" vertical="center" wrapText="1"/>
    </xf>
    <xf borderId="37" fillId="3" fontId="8" numFmtId="15" xfId="0" applyAlignment="1" applyBorder="1" applyFont="1" applyNumberFormat="1">
      <alignment horizontal="left" vertical="center"/>
    </xf>
    <xf borderId="23" fillId="0" fontId="10" numFmtId="0" xfId="0" applyAlignment="1" applyBorder="1" applyFont="1">
      <alignment vertical="center"/>
    </xf>
    <xf borderId="27" fillId="0" fontId="8" numFmtId="15" xfId="0" applyAlignment="1" applyBorder="1" applyFont="1" applyNumberFormat="1">
      <alignment horizontal="center" shrinkToFit="0" vertical="center" wrapText="1"/>
    </xf>
    <xf borderId="27" fillId="2" fontId="6" numFmtId="15" xfId="0" applyAlignment="1" applyBorder="1" applyFont="1" applyNumberFormat="1">
      <alignment horizontal="left" shrinkToFit="0" vertical="center" wrapText="1"/>
    </xf>
    <xf borderId="34" fillId="2" fontId="6" numFmtId="15" xfId="0" applyAlignment="1" applyBorder="1" applyFont="1" applyNumberFormat="1">
      <alignment horizontal="center" shrinkToFit="0" vertical="center" wrapText="1"/>
    </xf>
    <xf borderId="47" fillId="0" fontId="1" numFmtId="15" xfId="0" applyAlignment="1" applyBorder="1" applyFont="1" applyNumberFormat="1">
      <alignment horizontal="left" vertical="center"/>
    </xf>
    <xf borderId="48" fillId="0" fontId="1" numFmtId="15" xfId="0" applyAlignment="1" applyBorder="1" applyFont="1" applyNumberFormat="1">
      <alignment horizontal="left" vertical="center"/>
    </xf>
    <xf borderId="40" fillId="3" fontId="8" numFmtId="15" xfId="0" applyAlignment="1" applyBorder="1" applyFont="1" applyNumberFormat="1">
      <alignment horizontal="center" vertical="center"/>
    </xf>
    <xf borderId="40" fillId="3" fontId="17" numFmtId="15" xfId="0" applyAlignment="1" applyBorder="1" applyFont="1" applyNumberFormat="1">
      <alignment horizontal="center" vertical="center"/>
    </xf>
    <xf borderId="27" fillId="0" fontId="1" numFmtId="15" xfId="0" applyAlignment="1" applyBorder="1" applyFont="1" applyNumberFormat="1">
      <alignment vertical="center"/>
    </xf>
    <xf borderId="32" fillId="0" fontId="1" numFmtId="15" xfId="0" applyAlignment="1" applyBorder="1" applyFont="1" applyNumberFormat="1">
      <alignment horizontal="center" vertical="center"/>
    </xf>
    <xf borderId="1" fillId="2" fontId="4" numFmtId="0" xfId="0" applyAlignment="1" applyBorder="1" applyFont="1">
      <alignment vertical="center"/>
    </xf>
    <xf borderId="2" fillId="2" fontId="12" numFmtId="0" xfId="0" applyAlignment="1" applyBorder="1" applyFont="1">
      <alignment horizontal="left" vertical="center"/>
    </xf>
    <xf borderId="1" fillId="2" fontId="13" numFmtId="0" xfId="0" applyAlignment="1" applyBorder="1" applyFont="1">
      <alignment vertical="center"/>
    </xf>
    <xf borderId="2" fillId="2" fontId="13" numFmtId="0" xfId="0" applyAlignment="1" applyBorder="1" applyFont="1">
      <alignment horizontal="left" vertical="center"/>
    </xf>
    <xf borderId="23" fillId="6" fontId="13" numFmtId="0" xfId="0" applyAlignment="1" applyBorder="1" applyFont="1">
      <alignment horizontal="center" vertical="center"/>
    </xf>
    <xf borderId="40" fillId="2" fontId="13" numFmtId="0" xfId="0" applyAlignment="1" applyBorder="1" applyFont="1">
      <alignment horizontal="center" vertical="center"/>
    </xf>
    <xf borderId="47" fillId="0" fontId="13" numFmtId="0" xfId="0" applyAlignment="1" applyBorder="1" applyFont="1">
      <alignment horizontal="left" vertical="center"/>
    </xf>
    <xf borderId="93" fillId="2" fontId="13" numFmtId="0" xfId="0" applyAlignment="1" applyBorder="1" applyFont="1">
      <alignment horizontal="center" vertical="center"/>
    </xf>
    <xf borderId="0" fillId="0" fontId="13" numFmtId="0" xfId="0" applyAlignment="1" applyFont="1">
      <alignment horizontal="left" vertical="center"/>
    </xf>
    <xf borderId="37" fillId="6" fontId="13" numFmtId="0" xfId="0" applyAlignment="1" applyBorder="1" applyFont="1">
      <alignment horizontal="center" vertical="center"/>
    </xf>
    <xf borderId="26" fillId="2" fontId="13" numFmtId="0" xfId="0" applyAlignment="1" applyBorder="1" applyFont="1">
      <alignment horizontal="center" vertical="center"/>
    </xf>
    <xf borderId="19" fillId="6" fontId="13" numFmtId="0" xfId="0" applyAlignment="1" applyBorder="1" applyFont="1">
      <alignment horizontal="center" vertical="center"/>
    </xf>
    <xf borderId="27" fillId="6" fontId="20" numFmtId="0" xfId="0" applyAlignment="1" applyBorder="1" applyFont="1">
      <alignment horizontal="left" shrinkToFit="0" vertical="center" wrapText="1"/>
    </xf>
    <xf borderId="47" fillId="0" fontId="4" numFmtId="15" xfId="0" applyAlignment="1" applyBorder="1" applyFont="1" applyNumberFormat="1">
      <alignment horizontal="left" vertical="top"/>
    </xf>
    <xf borderId="23" fillId="0" fontId="4" numFmtId="15" xfId="0" applyAlignment="1" applyBorder="1" applyFont="1" applyNumberFormat="1">
      <alignment horizontal="left" vertical="top"/>
    </xf>
    <xf borderId="23" fillId="6" fontId="13" numFmtId="0" xfId="0" applyAlignment="1" applyBorder="1" applyFont="1">
      <alignment horizontal="center" shrinkToFit="0" vertical="center" wrapText="1"/>
    </xf>
    <xf borderId="81" fillId="2" fontId="13" numFmtId="0" xfId="0" applyAlignment="1" applyBorder="1" applyFont="1">
      <alignment horizontal="center"/>
    </xf>
    <xf borderId="0" fillId="0" fontId="21" numFmtId="0" xfId="0" applyFont="1"/>
    <xf borderId="82" fillId="2" fontId="13" numFmtId="0" xfId="0" applyAlignment="1" applyBorder="1" applyFont="1">
      <alignment horizontal="center"/>
    </xf>
    <xf borderId="88" fillId="2" fontId="13" numFmtId="0" xfId="0" applyAlignment="1" applyBorder="1" applyFont="1">
      <alignment horizontal="center"/>
    </xf>
    <xf borderId="2" fillId="2" fontId="22" numFmtId="0" xfId="0" applyAlignment="1" applyBorder="1" applyFont="1">
      <alignment horizontal="left"/>
    </xf>
    <xf borderId="2" fillId="2" fontId="12" numFmtId="0" xfId="0" applyAlignment="1" applyBorder="1" applyFont="1">
      <alignment horizontal="left" shrinkToFit="0" vertical="center" wrapText="1"/>
    </xf>
    <xf borderId="1" fillId="2" fontId="13" numFmtId="0" xfId="0" applyBorder="1" applyFont="1"/>
    <xf borderId="0" fillId="0" fontId="13" numFmtId="0" xfId="0" applyAlignment="1" applyFont="1">
      <alignment horizontal="left"/>
    </xf>
    <xf borderId="1" fillId="2" fontId="13" numFmtId="0" xfId="0" applyAlignment="1" applyBorder="1" applyFont="1">
      <alignment horizontal="left"/>
    </xf>
    <xf borderId="0" fillId="0" fontId="4" numFmtId="0" xfId="0" applyAlignment="1" applyFont="1">
      <alignment horizontal="left"/>
    </xf>
    <xf borderId="0" fillId="0" fontId="13" numFmtId="0" xfId="0" applyAlignment="1" applyFont="1">
      <alignment vertical="center"/>
    </xf>
    <xf borderId="0" fillId="0" fontId="22" numFmtId="0" xfId="0" applyAlignment="1" applyFont="1">
      <alignment horizontal="left"/>
    </xf>
    <xf borderId="1" fillId="2" fontId="13" numFmtId="0" xfId="0" applyAlignment="1" applyBorder="1" applyFont="1">
      <alignment horizontal="center" shrinkToFit="0" vertical="center" wrapText="1"/>
    </xf>
    <xf borderId="0" fillId="0" fontId="13" numFmtId="0" xfId="0" applyFont="1"/>
    <xf borderId="1" fillId="2" fontId="23" numFmtId="15" xfId="0" applyBorder="1" applyFont="1" applyNumberFormat="1"/>
    <xf borderId="1" fillId="2" fontId="23" numFmtId="15" xfId="0" applyAlignment="1" applyBorder="1" applyFont="1" applyNumberFormat="1">
      <alignment vertical="center"/>
    </xf>
    <xf borderId="1" fillId="2" fontId="12" numFmtId="15" xfId="0" applyBorder="1" applyFont="1" applyNumberFormat="1"/>
    <xf borderId="1" fillId="2" fontId="22" numFmtId="15" xfId="0" applyBorder="1" applyFont="1" applyNumberFormat="1"/>
    <xf borderId="94" fillId="2" fontId="23" numFmtId="15" xfId="0" applyAlignment="1" applyBorder="1" applyFont="1" applyNumberFormat="1">
      <alignment horizontal="center"/>
    </xf>
    <xf borderId="95" fillId="2" fontId="23" numFmtId="15" xfId="0" applyAlignment="1" applyBorder="1" applyFont="1" applyNumberFormat="1">
      <alignment horizontal="center"/>
    </xf>
    <xf borderId="35" fillId="2" fontId="23" numFmtId="15" xfId="0" applyAlignment="1" applyBorder="1" applyFont="1" applyNumberFormat="1">
      <alignment horizontal="center"/>
    </xf>
    <xf borderId="1" fillId="2" fontId="17" numFmtId="15" xfId="0" applyBorder="1" applyFont="1" applyNumberFormat="1"/>
    <xf borderId="51" fillId="2" fontId="24" numFmtId="15" xfId="0" applyAlignment="1" applyBorder="1" applyFont="1" applyNumberFormat="1">
      <alignment horizontal="left"/>
    </xf>
    <xf borderId="2" fillId="2" fontId="13" numFmtId="15" xfId="0" applyAlignment="1" applyBorder="1" applyFont="1" applyNumberFormat="1">
      <alignment horizontal="left"/>
    </xf>
    <xf borderId="1" fillId="2" fontId="22" numFmtId="15" xfId="0" applyAlignment="1" applyBorder="1" applyFont="1" applyNumberFormat="1">
      <alignment horizontal="left"/>
    </xf>
    <xf borderId="1" fillId="2" fontId="1" numFmtId="15" xfId="0" applyAlignment="1" applyBorder="1" applyFont="1" applyNumberFormat="1">
      <alignment vertical="center"/>
    </xf>
    <xf borderId="27" fillId="7" fontId="8" numFmtId="0" xfId="0" applyAlignment="1" applyBorder="1" applyFill="1" applyFont="1">
      <alignment horizontal="center" vertical="center"/>
    </xf>
    <xf borderId="27" fillId="2" fontId="22" numFmtId="0" xfId="0" applyAlignment="1" applyBorder="1" applyFont="1">
      <alignment horizontal="left" vertical="center"/>
    </xf>
    <xf borderId="27" fillId="7" fontId="8" numFmtId="0" xfId="0" applyAlignment="1" applyBorder="1" applyFont="1">
      <alignment horizontal="left" vertical="center"/>
    </xf>
    <xf borderId="27" fillId="0" fontId="1" numFmtId="0" xfId="0" applyAlignment="1" applyBorder="1" applyFont="1">
      <alignment horizontal="center" vertical="center"/>
    </xf>
    <xf borderId="27" fillId="7" fontId="8" numFmtId="0" xfId="0" applyAlignment="1" applyBorder="1" applyFont="1">
      <alignment horizontal="left" shrinkToFit="0" vertical="center" wrapText="1"/>
    </xf>
    <xf borderId="27" fillId="0" fontId="1" numFmtId="170" xfId="0" applyAlignment="1" applyBorder="1" applyFont="1" applyNumberFormat="1">
      <alignment horizontal="right" vertical="center"/>
    </xf>
    <xf borderId="27" fillId="0" fontId="1" numFmtId="1" xfId="0" applyAlignment="1" applyBorder="1" applyFont="1" applyNumberFormat="1">
      <alignment horizontal="right" vertical="center"/>
    </xf>
    <xf borderId="27" fillId="0" fontId="10" numFmtId="15" xfId="0" applyAlignment="1" applyBorder="1" applyFont="1" applyNumberFormat="1">
      <alignment horizontal="left" vertical="center"/>
    </xf>
    <xf borderId="27" fillId="0" fontId="1" numFmtId="15" xfId="0" applyAlignment="1" applyBorder="1" applyFont="1" applyNumberFormat="1">
      <alignment horizontal="center" vertical="center"/>
    </xf>
    <xf borderId="32" fillId="7" fontId="8" numFmtId="15" xfId="0" applyAlignment="1" applyBorder="1" applyFont="1" applyNumberFormat="1">
      <alignment vertical="center"/>
    </xf>
    <xf borderId="75" fillId="0" fontId="10" numFmtId="0" xfId="0" applyAlignment="1" applyBorder="1" applyFont="1">
      <alignment horizontal="center" vertical="center"/>
    </xf>
    <xf borderId="77" fillId="0" fontId="10" numFmtId="0" xfId="0" applyAlignment="1" applyBorder="1" applyFont="1">
      <alignment horizontal="center" vertical="center"/>
    </xf>
    <xf borderId="33" fillId="2" fontId="10" numFmtId="0" xfId="0" applyAlignment="1" applyBorder="1" applyFont="1">
      <alignment horizontal="center" vertical="center"/>
    </xf>
    <xf borderId="1" fillId="2" fontId="23" numFmtId="0" xfId="0" applyAlignment="1" applyBorder="1" applyFont="1">
      <alignment vertical="center"/>
    </xf>
    <xf borderId="27" fillId="6" fontId="8" numFmtId="15" xfId="0" applyAlignment="1" applyBorder="1" applyFont="1" applyNumberFormat="1">
      <alignment horizontal="center" vertical="center"/>
    </xf>
    <xf borderId="23" fillId="2" fontId="8" numFmtId="15" xfId="0" applyAlignment="1" applyBorder="1" applyFont="1" applyNumberFormat="1">
      <alignment horizontal="left" shrinkToFit="0" vertical="center" wrapText="1"/>
    </xf>
    <xf borderId="27" fillId="6" fontId="20" numFmtId="15" xfId="0" applyAlignment="1" applyBorder="1" applyFont="1" applyNumberFormat="1">
      <alignment horizontal="left" shrinkToFit="0" vertical="center" wrapText="1"/>
    </xf>
    <xf borderId="42" fillId="3" fontId="8" numFmtId="15" xfId="0" applyAlignment="1" applyBorder="1" applyFont="1" applyNumberFormat="1">
      <alignment horizontal="center" shrinkToFit="0" vertical="center" wrapText="1"/>
    </xf>
    <xf borderId="34" fillId="3" fontId="8" numFmtId="15" xfId="0" applyAlignment="1" applyBorder="1" applyFont="1" applyNumberFormat="1">
      <alignment horizontal="center" shrinkToFit="0" vertical="center" wrapText="1"/>
    </xf>
    <xf borderId="23" fillId="0" fontId="10" numFmtId="0" xfId="0" applyAlignment="1" applyBorder="1" applyFont="1">
      <alignment horizontal="center"/>
    </xf>
    <xf borderId="26" fillId="0" fontId="10" numFmtId="3" xfId="0" applyAlignment="1" applyBorder="1" applyFont="1" applyNumberFormat="1">
      <alignment horizontal="center"/>
    </xf>
    <xf borderId="23" fillId="0" fontId="10" numFmtId="164" xfId="0" applyAlignment="1" applyBorder="1" applyFont="1" applyNumberFormat="1">
      <alignment horizontal="right"/>
    </xf>
    <xf borderId="23" fillId="0" fontId="10" numFmtId="164" xfId="0" applyAlignment="1" applyBorder="1" applyFont="1" applyNumberFormat="1">
      <alignment horizontal="center"/>
    </xf>
    <xf borderId="27" fillId="6" fontId="8" numFmtId="164" xfId="0" applyAlignment="1" applyBorder="1" applyFont="1" applyNumberFormat="1">
      <alignment horizontal="right" vertical="center"/>
    </xf>
    <xf borderId="27" fillId="3" fontId="8" numFmtId="164" xfId="0" applyAlignment="1" applyBorder="1" applyFont="1" applyNumberFormat="1">
      <alignment horizontal="right"/>
    </xf>
    <xf borderId="27" fillId="2" fontId="8" numFmtId="15" xfId="0" applyAlignment="1" applyBorder="1" applyFont="1" applyNumberFormat="1">
      <alignment horizontal="left" shrinkToFit="0" vertical="center" wrapText="1"/>
    </xf>
    <xf borderId="27" fillId="2" fontId="10" numFmtId="15" xfId="0" applyAlignment="1" applyBorder="1" applyFont="1" applyNumberFormat="1">
      <alignment horizontal="left" shrinkToFit="0" vertical="top" wrapText="1"/>
    </xf>
    <xf borderId="96" fillId="0" fontId="8" numFmtId="15" xfId="0" applyAlignment="1" applyBorder="1" applyFont="1" applyNumberFormat="1">
      <alignment horizontal="left" shrinkToFit="0" vertical="center" wrapText="1"/>
    </xf>
    <xf borderId="97" fillId="0" fontId="3" numFmtId="0" xfId="0" applyBorder="1" applyFont="1"/>
    <xf borderId="98" fillId="0" fontId="3" numFmtId="0" xfId="0" applyBorder="1" applyFont="1"/>
    <xf borderId="99" fillId="0" fontId="11" numFmtId="15" xfId="0" applyBorder="1" applyFont="1" applyNumberFormat="1"/>
    <xf borderId="100" fillId="0" fontId="1" numFmtId="15" xfId="0" applyBorder="1" applyFont="1" applyNumberFormat="1"/>
    <xf borderId="101" fillId="0" fontId="11" numFmtId="15" xfId="0" applyBorder="1" applyFont="1" applyNumberFormat="1"/>
    <xf borderId="102" fillId="0" fontId="8" numFmtId="15" xfId="0" applyAlignment="1" applyBorder="1" applyFont="1" applyNumberFormat="1">
      <alignment horizontal="left" shrinkToFit="0" vertical="center" wrapText="1"/>
    </xf>
    <xf borderId="103" fillId="0" fontId="3" numFmtId="0" xfId="0" applyBorder="1" applyFont="1"/>
    <xf borderId="104" fillId="0" fontId="3" numFmtId="0" xfId="0" applyBorder="1" applyFont="1"/>
    <xf borderId="102" fillId="0" fontId="8" numFmtId="15" xfId="0" applyAlignment="1" applyBorder="1" applyFont="1" applyNumberFormat="1">
      <alignment horizontal="left" shrinkToFit="0" wrapText="1"/>
    </xf>
    <xf borderId="105" fillId="0" fontId="1" numFmtId="15" xfId="0" applyBorder="1" applyFont="1" applyNumberFormat="1"/>
    <xf borderId="106" fillId="0" fontId="1" numFmtId="15" xfId="0" applyBorder="1" applyFont="1" applyNumberFormat="1"/>
    <xf borderId="106" fillId="0" fontId="11" numFmtId="15" xfId="0" applyBorder="1" applyFont="1" applyNumberFormat="1"/>
    <xf borderId="107" fillId="0" fontId="1" numFmtId="15" xfId="0" applyBorder="1" applyFont="1" applyNumberFormat="1"/>
    <xf borderId="27" fillId="6" fontId="25" numFmtId="0" xfId="0" applyAlignment="1" applyBorder="1" applyFont="1">
      <alignment horizontal="left"/>
    </xf>
    <xf borderId="108" fillId="0" fontId="1" numFmtId="15" xfId="0" applyBorder="1" applyFont="1" applyNumberFormat="1"/>
    <xf borderId="109" fillId="0" fontId="1" numFmtId="15" xfId="0" applyBorder="1" applyFont="1" applyNumberFormat="1"/>
    <xf borderId="109" fillId="0" fontId="11" numFmtId="15" xfId="0" applyBorder="1" applyFont="1" applyNumberFormat="1"/>
    <xf borderId="110" fillId="0" fontId="1" numFmtId="15" xfId="0" applyBorder="1" applyFont="1" applyNumberFormat="1"/>
    <xf borderId="111" fillId="0" fontId="8" numFmtId="15" xfId="0" applyAlignment="1" applyBorder="1" applyFont="1" applyNumberFormat="1">
      <alignment horizontal="left" shrinkToFit="0" vertical="center" wrapText="1"/>
    </xf>
    <xf borderId="112" fillId="0" fontId="3" numFmtId="0" xfId="0" applyBorder="1" applyFont="1"/>
    <xf borderId="113" fillId="0" fontId="3" numFmtId="0" xfId="0" applyBorder="1" applyFont="1"/>
    <xf borderId="114" fillId="0" fontId="1" numFmtId="15" xfId="0" applyBorder="1" applyFont="1" applyNumberFormat="1"/>
    <xf borderId="115" fillId="0" fontId="1" numFmtId="15" xfId="0" applyBorder="1" applyFont="1" applyNumberFormat="1"/>
    <xf borderId="115" fillId="0" fontId="11" numFmtId="15" xfId="0" applyBorder="1" applyFont="1" applyNumberFormat="1"/>
    <xf borderId="116" fillId="0" fontId="1" numFmtId="15" xfId="0" applyBorder="1" applyFont="1" applyNumberFormat="1"/>
    <xf borderId="23" fillId="0" fontId="8" numFmtId="15" xfId="0" applyAlignment="1" applyBorder="1" applyFont="1" applyNumberFormat="1">
      <alignment horizontal="left" shrinkToFit="0" vertical="center" wrapText="1"/>
    </xf>
    <xf borderId="24" fillId="0" fontId="8" numFmtId="15" xfId="0" applyAlignment="1" applyBorder="1" applyFont="1" applyNumberFormat="1">
      <alignment horizontal="left" vertical="center"/>
    </xf>
    <xf borderId="0" fillId="0" fontId="26" numFmtId="0" xfId="0" applyFont="1"/>
    <xf borderId="0" fillId="0" fontId="27" numFmtId="0" xfId="0" applyFont="1"/>
    <xf borderId="0" fillId="0" fontId="26" numFmtId="0" xfId="0" applyAlignment="1" applyFont="1">
      <alignment horizontal="lef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38"/>
    <col customWidth="1" min="2" max="2" width="6.13"/>
    <col customWidth="1" min="3" max="3" width="37.25"/>
    <col customWidth="1" min="4" max="4" width="17.75"/>
    <col customWidth="1" min="5" max="5" width="18.38"/>
    <col customWidth="1" min="6" max="6" width="15.88"/>
    <col customWidth="1" min="7" max="7" width="15.63"/>
    <col customWidth="1" min="8" max="8" width="15.75"/>
    <col customWidth="1" min="9" max="9" width="18.13"/>
    <col customWidth="1" min="10" max="10" width="12.13"/>
    <col customWidth="1" min="11" max="11" width="14.13"/>
    <col customWidth="1" min="12" max="12" width="2.88"/>
    <col customWidth="1" min="13" max="13" width="14.75"/>
    <col customWidth="1" min="14" max="28" width="11.75"/>
    <col customWidth="1" min="29" max="44" width="11.88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57.75" customHeight="1">
      <c r="A2" s="1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ht="69.0" customHeight="1">
      <c r="A3" s="1"/>
      <c r="B3" s="7"/>
      <c r="C3" s="7"/>
      <c r="D3" s="7"/>
      <c r="E3" s="7"/>
      <c r="F3" s="7"/>
      <c r="G3" s="7"/>
      <c r="H3" s="7"/>
      <c r="I3" s="8" t="s">
        <v>1</v>
      </c>
      <c r="J3" s="9"/>
      <c r="K3" s="9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ht="33.75" customHeight="1">
      <c r="A4" s="1"/>
      <c r="B4" s="10" t="s">
        <v>2</v>
      </c>
      <c r="C4" s="11"/>
      <c r="D4" s="11"/>
      <c r="E4" s="11"/>
      <c r="F4" s="11"/>
      <c r="G4" s="11"/>
      <c r="H4" s="11"/>
      <c r="I4" s="11"/>
      <c r="J4" s="11"/>
      <c r="K4" s="12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</row>
    <row r="5" ht="30.0" customHeight="1">
      <c r="A5" s="3"/>
      <c r="B5" s="13" t="s">
        <v>3</v>
      </c>
      <c r="C5" s="14"/>
      <c r="D5" s="14"/>
      <c r="E5" s="14"/>
      <c r="F5" s="14"/>
      <c r="G5" s="14"/>
      <c r="H5" s="14"/>
      <c r="I5" s="14"/>
      <c r="J5" s="14"/>
      <c r="K5" s="1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</row>
    <row r="6" ht="46.5" customHeight="1">
      <c r="A6" s="6"/>
      <c r="B6" s="16" t="s">
        <v>4</v>
      </c>
      <c r="C6" s="17"/>
      <c r="D6" s="17"/>
      <c r="E6" s="17"/>
      <c r="F6" s="17"/>
      <c r="G6" s="17"/>
      <c r="H6" s="17"/>
      <c r="I6" s="17"/>
      <c r="J6" s="17"/>
      <c r="K6" s="18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</row>
    <row r="7" ht="28.5" customHeight="1">
      <c r="A7" s="6"/>
      <c r="B7" s="20" t="s">
        <v>5</v>
      </c>
      <c r="C7" s="17"/>
      <c r="D7" s="17"/>
      <c r="E7" s="17"/>
      <c r="F7" s="17"/>
      <c r="G7" s="17"/>
      <c r="H7" s="17"/>
      <c r="I7" s="17"/>
      <c r="J7" s="17"/>
      <c r="K7" s="18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</row>
    <row r="8" ht="25.5" customHeight="1">
      <c r="A8" s="6"/>
      <c r="B8" s="21" t="s">
        <v>6</v>
      </c>
      <c r="C8" s="22"/>
      <c r="D8" s="22"/>
      <c r="E8" s="22"/>
      <c r="F8" s="22"/>
      <c r="G8" s="22"/>
      <c r="H8" s="22"/>
      <c r="I8" s="22"/>
      <c r="J8" s="22"/>
      <c r="K8" s="23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</row>
    <row r="9" ht="26.25" customHeight="1">
      <c r="A9" s="3"/>
      <c r="B9" s="24" t="s">
        <v>7</v>
      </c>
      <c r="C9" s="9"/>
      <c r="D9" s="25"/>
      <c r="E9" s="26"/>
      <c r="F9" s="27"/>
      <c r="G9" s="27"/>
      <c r="H9" s="27"/>
      <c r="I9" s="27"/>
      <c r="J9" s="27"/>
      <c r="K9" s="2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</row>
    <row r="10" ht="26.25" customHeight="1">
      <c r="A10" s="3"/>
      <c r="B10" s="29" t="s">
        <v>8</v>
      </c>
      <c r="C10" s="30"/>
      <c r="D10" s="31"/>
      <c r="E10" s="32" t="s">
        <v>9</v>
      </c>
      <c r="F10" s="30"/>
      <c r="G10" s="30"/>
      <c r="H10" s="33" t="s">
        <v>10</v>
      </c>
      <c r="I10" s="34" t="s">
        <v>11</v>
      </c>
      <c r="J10" s="35"/>
      <c r="K10" s="36" t="s">
        <v>12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</row>
    <row r="11" ht="29.25" customHeight="1">
      <c r="A11" s="3"/>
      <c r="B11" s="37"/>
      <c r="C11" s="27"/>
      <c r="D11" s="28"/>
      <c r="E11" s="37"/>
      <c r="F11" s="27"/>
      <c r="G11" s="27"/>
      <c r="H11" s="38"/>
      <c r="I11" s="39" t="s">
        <v>13</v>
      </c>
      <c r="J11" s="25"/>
      <c r="K11" s="3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</row>
    <row r="12" ht="31.5" customHeight="1">
      <c r="A12" s="3"/>
      <c r="B12" s="34" t="s">
        <v>14</v>
      </c>
      <c r="C12" s="40"/>
      <c r="D12" s="35"/>
      <c r="E12" s="41" t="s">
        <v>15</v>
      </c>
      <c r="F12" s="40"/>
      <c r="G12" s="40"/>
      <c r="H12" s="40"/>
      <c r="I12" s="40"/>
      <c r="J12" s="40"/>
      <c r="K12" s="3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</row>
    <row r="13" ht="24.0" customHeight="1">
      <c r="A13" s="3"/>
      <c r="B13" s="42" t="s">
        <v>16</v>
      </c>
      <c r="C13" s="40"/>
      <c r="D13" s="35"/>
      <c r="E13" s="41" t="s">
        <v>17</v>
      </c>
      <c r="F13" s="40"/>
      <c r="G13" s="40"/>
      <c r="H13" s="40"/>
      <c r="I13" s="40"/>
      <c r="J13" s="40"/>
      <c r="K13" s="3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</row>
    <row r="14" ht="10.5" customHeight="1">
      <c r="A14" s="3"/>
      <c r="B14" s="43"/>
      <c r="C14" s="43"/>
      <c r="D14" s="43"/>
      <c r="E14" s="44"/>
      <c r="F14" s="44"/>
      <c r="G14" s="44"/>
      <c r="H14" s="44"/>
      <c r="I14" s="44"/>
      <c r="J14" s="44"/>
      <c r="K14" s="4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</row>
    <row r="15" ht="25.5" customHeight="1">
      <c r="A15" s="3"/>
      <c r="B15" s="46" t="s">
        <v>18</v>
      </c>
      <c r="C15" s="40"/>
      <c r="D15" s="40"/>
      <c r="E15" s="40"/>
      <c r="F15" s="40"/>
      <c r="G15" s="40"/>
      <c r="H15" s="40"/>
      <c r="I15" s="40"/>
      <c r="J15" s="40"/>
      <c r="K15" s="3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</row>
    <row r="16" ht="42.75" customHeight="1">
      <c r="A16" s="47"/>
      <c r="B16" s="48" t="s">
        <v>19</v>
      </c>
      <c r="C16" s="31"/>
      <c r="D16" s="49" t="s">
        <v>20</v>
      </c>
      <c r="E16" s="48" t="s">
        <v>21</v>
      </c>
      <c r="F16" s="30"/>
      <c r="G16" s="30"/>
      <c r="H16" s="31"/>
      <c r="I16" s="48" t="s">
        <v>22</v>
      </c>
      <c r="J16" s="31"/>
      <c r="K16" s="49" t="s">
        <v>23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</row>
    <row r="17" ht="22.5" customHeight="1">
      <c r="A17" s="47"/>
      <c r="B17" s="37"/>
      <c r="C17" s="28"/>
      <c r="D17" s="38"/>
      <c r="E17" s="37"/>
      <c r="F17" s="27"/>
      <c r="G17" s="27"/>
      <c r="H17" s="28"/>
      <c r="I17" s="37"/>
      <c r="J17" s="28"/>
      <c r="K17" s="38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</row>
    <row r="18" ht="18.0" customHeight="1">
      <c r="A18" s="3"/>
      <c r="B18" s="50" t="s">
        <v>24</v>
      </c>
      <c r="C18" s="51" t="s">
        <v>25</v>
      </c>
      <c r="D18" s="52" t="s">
        <v>26</v>
      </c>
      <c r="E18" s="53" t="s">
        <v>27</v>
      </c>
      <c r="F18" s="40"/>
      <c r="G18" s="40"/>
      <c r="H18" s="35"/>
      <c r="I18" s="54" t="s">
        <v>28</v>
      </c>
      <c r="J18" s="35"/>
      <c r="K18" s="52">
        <v>1.128050405E9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</row>
    <row r="19" ht="18.0" customHeight="1">
      <c r="A19" s="3"/>
      <c r="B19" s="50" t="s">
        <v>29</v>
      </c>
      <c r="C19" s="55"/>
      <c r="D19" s="56"/>
      <c r="E19" s="57"/>
      <c r="F19" s="9"/>
      <c r="G19" s="9"/>
      <c r="H19" s="25"/>
      <c r="I19" s="57"/>
      <c r="J19" s="25"/>
      <c r="K19" s="5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</row>
    <row r="20" ht="18.0" customHeight="1">
      <c r="A20" s="3"/>
      <c r="B20" s="50" t="s">
        <v>30</v>
      </c>
      <c r="C20" s="58"/>
      <c r="D20" s="59"/>
      <c r="E20" s="59"/>
      <c r="F20" s="40"/>
      <c r="G20" s="40"/>
      <c r="H20" s="35"/>
      <c r="I20" s="59"/>
      <c r="J20" s="40"/>
      <c r="K20" s="60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</row>
    <row r="21" ht="18.0" customHeight="1">
      <c r="A21" s="3"/>
      <c r="B21" s="50" t="s">
        <v>31</v>
      </c>
      <c r="C21" s="61"/>
      <c r="D21" s="59"/>
      <c r="E21" s="59"/>
      <c r="F21" s="40"/>
      <c r="G21" s="40"/>
      <c r="H21" s="35"/>
      <c r="I21" s="59"/>
      <c r="J21" s="40"/>
      <c r="K21" s="60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</row>
    <row r="22" ht="18.0" customHeight="1">
      <c r="A22" s="3"/>
      <c r="B22" s="50" t="s">
        <v>32</v>
      </c>
      <c r="C22" s="61"/>
      <c r="D22" s="59"/>
      <c r="E22" s="59"/>
      <c r="F22" s="40"/>
      <c r="G22" s="40"/>
      <c r="H22" s="35"/>
      <c r="I22" s="59"/>
      <c r="J22" s="40"/>
      <c r="K22" s="60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</row>
    <row r="23" ht="15.75" customHeight="1">
      <c r="A23" s="3"/>
      <c r="B23" s="62" t="s">
        <v>33</v>
      </c>
      <c r="C23" s="40"/>
      <c r="D23" s="40"/>
      <c r="E23" s="40"/>
      <c r="F23" s="40"/>
      <c r="G23" s="40"/>
      <c r="H23" s="40"/>
      <c r="I23" s="40"/>
      <c r="J23" s="40"/>
      <c r="K23" s="3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</row>
    <row r="24" ht="15.75" customHeight="1">
      <c r="A24" s="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</row>
    <row r="25" ht="21.0" customHeight="1">
      <c r="A25" s="3"/>
      <c r="B25" s="46" t="s">
        <v>34</v>
      </c>
      <c r="C25" s="40"/>
      <c r="D25" s="40"/>
      <c r="E25" s="40"/>
      <c r="F25" s="40"/>
      <c r="G25" s="40"/>
      <c r="H25" s="40"/>
      <c r="I25" s="40"/>
      <c r="J25" s="40"/>
      <c r="K25" s="3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</row>
    <row r="26" ht="28.5" customHeight="1">
      <c r="A26" s="47"/>
      <c r="B26" s="48" t="s">
        <v>19</v>
      </c>
      <c r="C26" s="31"/>
      <c r="D26" s="64" t="s">
        <v>35</v>
      </c>
      <c r="E26" s="65"/>
      <c r="F26" s="65"/>
      <c r="G26" s="65"/>
      <c r="H26" s="65"/>
      <c r="I26" s="65"/>
      <c r="J26" s="65"/>
      <c r="K26" s="6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</row>
    <row r="27" ht="34.5" customHeight="1">
      <c r="A27" s="47"/>
      <c r="B27" s="37"/>
      <c r="C27" s="28"/>
      <c r="D27" s="67" t="s">
        <v>36</v>
      </c>
      <c r="E27" s="67" t="s">
        <v>37</v>
      </c>
      <c r="F27" s="68" t="s">
        <v>38</v>
      </c>
      <c r="G27" s="67" t="s">
        <v>39</v>
      </c>
      <c r="H27" s="67" t="s">
        <v>40</v>
      </c>
      <c r="I27" s="69" t="s">
        <v>41</v>
      </c>
      <c r="J27" s="70" t="s">
        <v>42</v>
      </c>
      <c r="K27" s="3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</row>
    <row r="28" ht="15.75" customHeight="1">
      <c r="A28" s="3"/>
      <c r="B28" s="71" t="s">
        <v>24</v>
      </c>
      <c r="C28" s="72" t="str">
        <f>+IF(COUNTA(C18)=0," ",C18)</f>
        <v>Cintia Zamudio </v>
      </c>
      <c r="D28" s="73"/>
      <c r="E28" s="73"/>
      <c r="F28" s="73"/>
      <c r="G28" s="74"/>
      <c r="H28" s="73"/>
      <c r="I28" s="75"/>
      <c r="J28" s="76"/>
      <c r="K28" s="25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</row>
    <row r="29" ht="15.75" customHeight="1">
      <c r="A29" s="3"/>
      <c r="B29" s="71" t="s">
        <v>29</v>
      </c>
      <c r="C29" s="77"/>
      <c r="D29" s="74"/>
      <c r="E29" s="74"/>
      <c r="F29" s="73"/>
      <c r="G29" s="74"/>
      <c r="H29" s="74"/>
      <c r="I29" s="75"/>
      <c r="J29" s="78"/>
      <c r="K29" s="3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</row>
    <row r="30" ht="15.75" customHeight="1">
      <c r="A30" s="3"/>
      <c r="B30" s="71" t="s">
        <v>30</v>
      </c>
      <c r="C30" s="72"/>
      <c r="D30" s="74"/>
      <c r="E30" s="74"/>
      <c r="F30" s="74"/>
      <c r="G30" s="74"/>
      <c r="H30" s="74"/>
      <c r="I30" s="75"/>
      <c r="J30" s="78"/>
      <c r="K30" s="3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</row>
    <row r="31" ht="15.75" customHeight="1">
      <c r="A31" s="3"/>
      <c r="B31" s="71" t="s">
        <v>31</v>
      </c>
      <c r="C31" s="72"/>
      <c r="D31" s="74"/>
      <c r="E31" s="74"/>
      <c r="F31" s="74"/>
      <c r="G31" s="74"/>
      <c r="H31" s="74"/>
      <c r="I31" s="75"/>
      <c r="J31" s="78"/>
      <c r="K31" s="3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</row>
    <row r="32" ht="15.75" customHeight="1">
      <c r="A32" s="3"/>
      <c r="B32" s="71" t="s">
        <v>32</v>
      </c>
      <c r="C32" s="72"/>
      <c r="D32" s="74"/>
      <c r="E32" s="74"/>
      <c r="F32" s="74"/>
      <c r="G32" s="74"/>
      <c r="H32" s="74"/>
      <c r="I32" s="75"/>
      <c r="J32" s="78"/>
      <c r="K32" s="3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</row>
    <row r="33" ht="15.75" customHeight="1">
      <c r="A33" s="3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</row>
    <row r="34" ht="21.0" customHeight="1">
      <c r="A34" s="3"/>
      <c r="B34" s="80" t="s">
        <v>43</v>
      </c>
      <c r="C34" s="40"/>
      <c r="D34" s="40"/>
      <c r="E34" s="35"/>
      <c r="F34" s="81">
        <f>IF(COUNTA(D18,D19,D20,D21,D22)=0,"",COUNTA(D18,D19,D20,D21,D22))</f>
        <v>1</v>
      </c>
      <c r="G34" s="82"/>
      <c r="H34" s="79"/>
      <c r="I34" s="79"/>
      <c r="J34" s="79"/>
      <c r="K34" s="79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</row>
    <row r="35" ht="15.0" customHeight="1">
      <c r="A35" s="3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</row>
    <row r="36" ht="24.0" customHeight="1">
      <c r="A36" s="3"/>
      <c r="B36" s="80" t="s">
        <v>44</v>
      </c>
      <c r="C36" s="40"/>
      <c r="D36" s="40"/>
      <c r="E36" s="35"/>
      <c r="F36" s="81"/>
      <c r="G36" s="82"/>
      <c r="H36" s="79"/>
      <c r="I36" s="79"/>
      <c r="J36" s="79"/>
      <c r="K36" s="79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</row>
    <row r="37" ht="10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</row>
    <row r="38" ht="25.5" customHeight="1">
      <c r="A38" s="3"/>
      <c r="B38" s="46" t="s">
        <v>45</v>
      </c>
      <c r="C38" s="40"/>
      <c r="D38" s="40"/>
      <c r="E38" s="40"/>
      <c r="F38" s="40"/>
      <c r="G38" s="40"/>
      <c r="H38" s="40"/>
      <c r="I38" s="40"/>
      <c r="J38" s="40"/>
      <c r="K38" s="3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</row>
    <row r="39" ht="21.0" customHeight="1">
      <c r="A39" s="3"/>
      <c r="B39" s="48" t="s">
        <v>46</v>
      </c>
      <c r="C39" s="30"/>
      <c r="D39" s="30"/>
      <c r="E39" s="31"/>
      <c r="F39" s="42" t="s">
        <v>47</v>
      </c>
      <c r="G39" s="40"/>
      <c r="H39" s="40"/>
      <c r="I39" s="35"/>
      <c r="J39" s="83" t="s">
        <v>48</v>
      </c>
      <c r="K39" s="3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</row>
    <row r="40" ht="19.5" customHeight="1">
      <c r="A40" s="3"/>
      <c r="B40" s="37"/>
      <c r="C40" s="27"/>
      <c r="D40" s="27"/>
      <c r="E40" s="28"/>
      <c r="F40" s="42" t="s">
        <v>49</v>
      </c>
      <c r="G40" s="40"/>
      <c r="H40" s="40"/>
      <c r="I40" s="35"/>
      <c r="J40" s="84"/>
      <c r="K40" s="3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</row>
    <row r="41" ht="10.5" customHeight="1">
      <c r="A41" s="1"/>
      <c r="B41" s="85"/>
      <c r="C41" s="86"/>
      <c r="D41" s="87"/>
      <c r="E41" s="88"/>
      <c r="F41" s="88"/>
      <c r="G41" s="88"/>
      <c r="H41" s="88"/>
      <c r="I41" s="88"/>
      <c r="J41" s="89"/>
      <c r="K41" s="56"/>
      <c r="L41" s="6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</row>
    <row r="42" ht="24.0" customHeight="1">
      <c r="A42" s="3"/>
      <c r="B42" s="46" t="s">
        <v>50</v>
      </c>
      <c r="C42" s="40"/>
      <c r="D42" s="40"/>
      <c r="E42" s="40"/>
      <c r="F42" s="40"/>
      <c r="G42" s="40"/>
      <c r="H42" s="40"/>
      <c r="I42" s="40"/>
      <c r="J42" s="40"/>
      <c r="K42" s="3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</row>
    <row r="43" ht="24.0" customHeight="1">
      <c r="A43" s="3"/>
      <c r="B43" s="90" t="s">
        <v>24</v>
      </c>
      <c r="C43" s="91" t="s">
        <v>51</v>
      </c>
      <c r="D43" s="41" t="s">
        <v>52</v>
      </c>
      <c r="E43" s="40"/>
      <c r="F43" s="40"/>
      <c r="G43" s="40"/>
      <c r="H43" s="40"/>
      <c r="I43" s="40"/>
      <c r="J43" s="40"/>
      <c r="K43" s="3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</row>
    <row r="44" ht="24.0" customHeight="1">
      <c r="A44" s="3"/>
      <c r="B44" s="92" t="s">
        <v>29</v>
      </c>
      <c r="C44" s="93" t="s">
        <v>53</v>
      </c>
      <c r="D44" s="94" t="s">
        <v>54</v>
      </c>
      <c r="E44" s="27"/>
      <c r="F44" s="27"/>
      <c r="G44" s="27"/>
      <c r="H44" s="28"/>
      <c r="I44" s="95" t="s">
        <v>55</v>
      </c>
      <c r="J44" s="94"/>
      <c r="K44" s="28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</row>
    <row r="45" ht="15.75" customHeight="1">
      <c r="A45" s="3"/>
      <c r="B45" s="96"/>
      <c r="C45" s="40"/>
      <c r="D45" s="40"/>
      <c r="E45" s="40"/>
      <c r="F45" s="40"/>
      <c r="G45" s="40"/>
      <c r="H45" s="40"/>
      <c r="I45" s="40"/>
      <c r="J45" s="40"/>
      <c r="K45" s="3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</row>
    <row r="46" ht="28.5" customHeight="1">
      <c r="A46" s="6"/>
      <c r="B46" s="97" t="s">
        <v>56</v>
      </c>
      <c r="C46" s="98"/>
      <c r="D46" s="98"/>
      <c r="E46" s="98"/>
      <c r="F46" s="98"/>
      <c r="G46" s="98"/>
      <c r="H46" s="98"/>
      <c r="I46" s="98"/>
      <c r="J46" s="98"/>
      <c r="K46" s="99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</row>
    <row r="47" ht="29.25" customHeight="1">
      <c r="A47" s="3"/>
      <c r="B47" s="46" t="s">
        <v>57</v>
      </c>
      <c r="C47" s="40"/>
      <c r="D47" s="40"/>
      <c r="E47" s="40"/>
      <c r="F47" s="40"/>
      <c r="G47" s="40"/>
      <c r="H47" s="40"/>
      <c r="I47" s="40"/>
      <c r="J47" s="40"/>
      <c r="K47" s="3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</row>
    <row r="48" ht="24.0" customHeight="1">
      <c r="A48" s="3"/>
      <c r="B48" s="34" t="s">
        <v>58</v>
      </c>
      <c r="C48" s="35"/>
      <c r="D48" s="100" t="s">
        <v>59</v>
      </c>
      <c r="E48" s="40"/>
      <c r="F48" s="35"/>
      <c r="G48" s="101" t="s">
        <v>60</v>
      </c>
      <c r="H48" s="102">
        <v>3197.0</v>
      </c>
      <c r="I48" s="101" t="s">
        <v>22</v>
      </c>
      <c r="J48" s="100" t="s">
        <v>61</v>
      </c>
      <c r="K48" s="3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</row>
    <row r="49" ht="24.0" customHeight="1">
      <c r="A49" s="3"/>
      <c r="B49" s="34" t="s">
        <v>23</v>
      </c>
      <c r="C49" s="35"/>
      <c r="D49" s="103">
        <v>1.128050405E9</v>
      </c>
      <c r="E49" s="9"/>
      <c r="F49" s="25"/>
      <c r="G49" s="104" t="s">
        <v>62</v>
      </c>
      <c r="H49" s="105">
        <v>1856.0</v>
      </c>
      <c r="I49" s="101" t="s">
        <v>63</v>
      </c>
      <c r="J49" s="103" t="s">
        <v>64</v>
      </c>
      <c r="K49" s="2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</row>
    <row r="50" ht="18.0" customHeight="1">
      <c r="A50" s="3"/>
      <c r="B50" s="29" t="s">
        <v>65</v>
      </c>
      <c r="C50" s="31"/>
      <c r="D50" s="106" t="s">
        <v>66</v>
      </c>
      <c r="E50" s="9"/>
      <c r="F50" s="25"/>
      <c r="G50" s="107" t="s">
        <v>67</v>
      </c>
      <c r="H50" s="40"/>
      <c r="I50" s="40"/>
      <c r="J50" s="40"/>
      <c r="K50" s="3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</row>
    <row r="51" ht="18.0" customHeight="1">
      <c r="A51" s="3"/>
      <c r="B51" s="108"/>
      <c r="C51" s="109"/>
      <c r="D51" s="42" t="s">
        <v>68</v>
      </c>
      <c r="E51" s="40"/>
      <c r="F51" s="35"/>
      <c r="G51" s="110"/>
      <c r="H51" s="40"/>
      <c r="I51" s="40"/>
      <c r="J51" s="40"/>
      <c r="K51" s="3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</row>
    <row r="52" ht="18.0" customHeight="1">
      <c r="A52" s="3"/>
      <c r="B52" s="37"/>
      <c r="C52" s="28"/>
      <c r="D52" s="42" t="s">
        <v>69</v>
      </c>
      <c r="E52" s="40"/>
      <c r="F52" s="35"/>
      <c r="G52" s="110"/>
      <c r="H52" s="40"/>
      <c r="I52" s="40"/>
      <c r="J52" s="40"/>
      <c r="K52" s="35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</row>
    <row r="53" ht="24.75" customHeight="1">
      <c r="A53" s="3"/>
      <c r="B53" s="48" t="s">
        <v>70</v>
      </c>
      <c r="C53" s="31"/>
      <c r="D53" s="48" t="s">
        <v>71</v>
      </c>
      <c r="E53" s="30"/>
      <c r="F53" s="31"/>
      <c r="G53" s="42" t="s">
        <v>72</v>
      </c>
      <c r="H53" s="35"/>
      <c r="I53" s="111" t="s">
        <v>73</v>
      </c>
      <c r="J53" s="40"/>
      <c r="K53" s="35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</row>
    <row r="54" ht="25.5" customHeight="1">
      <c r="A54" s="3"/>
      <c r="B54" s="108"/>
      <c r="C54" s="109"/>
      <c r="D54" s="37"/>
      <c r="E54" s="27"/>
      <c r="F54" s="28"/>
      <c r="G54" s="42" t="s">
        <v>74</v>
      </c>
      <c r="H54" s="35"/>
      <c r="I54" s="41"/>
      <c r="J54" s="40"/>
      <c r="K54" s="35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</row>
    <row r="55" ht="46.5" customHeight="1">
      <c r="A55" s="3"/>
      <c r="B55" s="108"/>
      <c r="C55" s="109"/>
      <c r="D55" s="42" t="s">
        <v>75</v>
      </c>
      <c r="E55" s="40"/>
      <c r="F55" s="35"/>
      <c r="G55" s="112" t="s">
        <v>76</v>
      </c>
      <c r="H55" s="40"/>
      <c r="I55" s="40"/>
      <c r="J55" s="40"/>
      <c r="K55" s="35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</row>
    <row r="56" ht="15.75" customHeight="1">
      <c r="A56" s="3"/>
      <c r="B56" s="108"/>
      <c r="C56" s="109"/>
      <c r="D56" s="29" t="s">
        <v>77</v>
      </c>
      <c r="E56" s="30"/>
      <c r="F56" s="31"/>
      <c r="G56" s="113" t="s">
        <v>78</v>
      </c>
      <c r="H56" s="114" t="s">
        <v>79</v>
      </c>
      <c r="I56" s="40"/>
      <c r="J56" s="40"/>
      <c r="K56" s="3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</row>
    <row r="57" ht="15.75" customHeight="1">
      <c r="A57" s="3"/>
      <c r="B57" s="108"/>
      <c r="C57" s="109"/>
      <c r="D57" s="108"/>
      <c r="F57" s="109"/>
      <c r="G57" s="113" t="s">
        <v>80</v>
      </c>
      <c r="H57" s="115" t="s">
        <v>81</v>
      </c>
      <c r="I57" s="9"/>
      <c r="J57" s="9"/>
      <c r="K57" s="25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</row>
    <row r="58" ht="15.75" customHeight="1">
      <c r="A58" s="3"/>
      <c r="B58" s="37"/>
      <c r="C58" s="28"/>
      <c r="D58" s="37"/>
      <c r="E58" s="27"/>
      <c r="F58" s="28"/>
      <c r="G58" s="113" t="s">
        <v>82</v>
      </c>
      <c r="H58" s="115" t="s">
        <v>83</v>
      </c>
      <c r="I58" s="9"/>
      <c r="J58" s="9"/>
      <c r="K58" s="25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</row>
    <row r="59" ht="20.25" customHeight="1">
      <c r="A59" s="3"/>
      <c r="B59" s="48" t="s">
        <v>84</v>
      </c>
      <c r="C59" s="31"/>
      <c r="D59" s="116" t="s">
        <v>85</v>
      </c>
      <c r="E59" s="117"/>
      <c r="F59" s="118" t="s">
        <v>86</v>
      </c>
      <c r="G59" s="119" t="s">
        <v>87</v>
      </c>
      <c r="H59" s="120" t="s">
        <v>88</v>
      </c>
      <c r="I59" s="121" t="s">
        <v>89</v>
      </c>
      <c r="J59" s="120" t="s">
        <v>90</v>
      </c>
      <c r="K59" s="122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</row>
    <row r="60" ht="16.5" customHeight="1">
      <c r="A60" s="3"/>
      <c r="B60" s="108"/>
      <c r="C60" s="109"/>
      <c r="D60" s="123"/>
      <c r="E60" s="123"/>
      <c r="F60" s="123"/>
      <c r="G60" s="124" t="s">
        <v>12</v>
      </c>
      <c r="H60" s="123"/>
      <c r="I60" s="125" t="s">
        <v>91</v>
      </c>
      <c r="J60" s="123"/>
      <c r="K60" s="123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</row>
    <row r="61" ht="15.0" customHeight="1">
      <c r="A61" s="3"/>
      <c r="B61" s="108"/>
      <c r="C61" s="109"/>
      <c r="D61" s="123"/>
      <c r="E61" s="123"/>
      <c r="F61" s="123"/>
      <c r="G61" s="119" t="s">
        <v>92</v>
      </c>
      <c r="H61" s="123"/>
      <c r="I61" s="121" t="s">
        <v>93</v>
      </c>
      <c r="J61" s="123"/>
      <c r="K61" s="123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</row>
    <row r="62" ht="16.5" customHeight="1">
      <c r="A62" s="3"/>
      <c r="B62" s="37"/>
      <c r="C62" s="28"/>
      <c r="D62" s="38"/>
      <c r="E62" s="38"/>
      <c r="F62" s="38"/>
      <c r="G62" s="126"/>
      <c r="H62" s="38"/>
      <c r="I62" s="125"/>
      <c r="J62" s="38"/>
      <c r="K62" s="3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</row>
    <row r="64" ht="21.0" customHeight="1">
      <c r="A64" s="6"/>
      <c r="B64" s="97" t="s">
        <v>94</v>
      </c>
      <c r="C64" s="98"/>
      <c r="D64" s="98"/>
      <c r="E64" s="98"/>
      <c r="F64" s="98"/>
      <c r="G64" s="98"/>
      <c r="H64" s="98"/>
      <c r="I64" s="98"/>
      <c r="J64" s="98"/>
      <c r="K64" s="99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</row>
    <row r="65" ht="18.0" customHeight="1">
      <c r="A65" s="3"/>
      <c r="B65" s="127" t="s">
        <v>95</v>
      </c>
      <c r="C65" s="65"/>
      <c r="D65" s="65"/>
      <c r="E65" s="65"/>
      <c r="F65" s="65"/>
      <c r="G65" s="65"/>
      <c r="H65" s="65"/>
      <c r="I65" s="65"/>
      <c r="J65" s="65"/>
      <c r="K65" s="6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</row>
    <row r="66" ht="90.0" customHeight="1">
      <c r="A66" s="3"/>
      <c r="B66" s="42" t="s">
        <v>96</v>
      </c>
      <c r="C66" s="35"/>
      <c r="D66" s="128" t="s">
        <v>97</v>
      </c>
      <c r="E66" s="40"/>
      <c r="F66" s="40"/>
      <c r="G66" s="40"/>
      <c r="H66" s="40"/>
      <c r="I66" s="40"/>
      <c r="J66" s="40"/>
      <c r="K66" s="35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</row>
    <row r="67" ht="93.0" customHeight="1">
      <c r="A67" s="3"/>
      <c r="B67" s="42" t="s">
        <v>98</v>
      </c>
      <c r="C67" s="35"/>
      <c r="D67" s="129" t="s">
        <v>99</v>
      </c>
      <c r="E67" s="9"/>
      <c r="F67" s="9"/>
      <c r="G67" s="9"/>
      <c r="H67" s="9"/>
      <c r="I67" s="9"/>
      <c r="J67" s="9"/>
      <c r="K67" s="25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</row>
    <row r="68" ht="95.25" customHeight="1">
      <c r="A68" s="3"/>
      <c r="B68" s="130" t="s">
        <v>100</v>
      </c>
      <c r="C68" s="66"/>
      <c r="D68" s="131" t="s">
        <v>101</v>
      </c>
      <c r="E68" s="5"/>
      <c r="F68" s="5"/>
      <c r="G68" s="5"/>
      <c r="H68" s="5"/>
      <c r="I68" s="5"/>
      <c r="J68" s="5"/>
      <c r="K68" s="132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</row>
    <row r="69" ht="21.75" customHeight="1">
      <c r="A69" s="3"/>
      <c r="B69" s="29" t="s">
        <v>102</v>
      </c>
      <c r="C69" s="31"/>
      <c r="D69" s="133" t="s">
        <v>103</v>
      </c>
      <c r="E69" s="40"/>
      <c r="F69" s="40"/>
      <c r="G69" s="40"/>
      <c r="H69" s="40"/>
      <c r="I69" s="40"/>
      <c r="J69" s="40"/>
      <c r="K69" s="35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</row>
    <row r="70" ht="51.75" customHeight="1">
      <c r="A70" s="3"/>
      <c r="B70" s="108"/>
      <c r="C70" s="109"/>
      <c r="D70" s="134"/>
      <c r="E70" s="65"/>
      <c r="F70" s="65"/>
      <c r="G70" s="65"/>
      <c r="H70" s="65"/>
      <c r="I70" s="65"/>
      <c r="J70" s="65"/>
      <c r="K70" s="6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</row>
    <row r="71" ht="18.75" customHeight="1">
      <c r="A71" s="3"/>
      <c r="B71" s="108"/>
      <c r="C71" s="109"/>
      <c r="D71" s="133" t="s">
        <v>104</v>
      </c>
      <c r="E71" s="40"/>
      <c r="F71" s="40"/>
      <c r="G71" s="40"/>
      <c r="H71" s="40"/>
      <c r="I71" s="40"/>
      <c r="J71" s="40"/>
      <c r="K71" s="35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</row>
    <row r="72" ht="51.75" customHeight="1">
      <c r="A72" s="3"/>
      <c r="B72" s="37"/>
      <c r="C72" s="28"/>
      <c r="D72" s="134"/>
      <c r="E72" s="65"/>
      <c r="F72" s="65"/>
      <c r="G72" s="65"/>
      <c r="H72" s="65"/>
      <c r="I72" s="65"/>
      <c r="J72" s="65"/>
      <c r="K72" s="6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</row>
    <row r="73" ht="15.75" customHeight="1">
      <c r="A73" s="3"/>
      <c r="B73" s="42" t="s">
        <v>105</v>
      </c>
      <c r="C73" s="35"/>
      <c r="D73" s="135"/>
      <c r="E73" s="40"/>
      <c r="F73" s="40"/>
      <c r="G73" s="40"/>
      <c r="H73" s="40"/>
      <c r="I73" s="40"/>
      <c r="J73" s="40"/>
      <c r="K73" s="35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</row>
    <row r="74" ht="10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</row>
    <row r="75" ht="25.5" customHeight="1">
      <c r="A75" s="3"/>
      <c r="B75" s="127" t="s">
        <v>106</v>
      </c>
      <c r="C75" s="65"/>
      <c r="D75" s="65"/>
      <c r="E75" s="65"/>
      <c r="F75" s="65"/>
      <c r="G75" s="65"/>
      <c r="H75" s="65"/>
      <c r="I75" s="65"/>
      <c r="J75" s="65"/>
      <c r="K75" s="6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</row>
    <row r="76" ht="27.0" customHeight="1">
      <c r="A76" s="3"/>
      <c r="B76" s="136" t="s">
        <v>107</v>
      </c>
      <c r="C76" s="65"/>
      <c r="D76" s="65"/>
      <c r="E76" s="66"/>
      <c r="F76" s="137" t="s">
        <v>108</v>
      </c>
      <c r="G76" s="65"/>
      <c r="H76" s="65"/>
      <c r="I76" s="65"/>
      <c r="J76" s="65"/>
      <c r="K76" s="6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</row>
    <row r="77" ht="27.75" customHeight="1">
      <c r="A77" s="3"/>
      <c r="B77" s="138" t="s">
        <v>109</v>
      </c>
      <c r="C77" s="40"/>
      <c r="D77" s="40"/>
      <c r="E77" s="35"/>
      <c r="F77" s="139" t="str">
        <f>C18</f>
        <v>Cintia Zamudio </v>
      </c>
      <c r="G77" s="40"/>
      <c r="H77" s="40"/>
      <c r="I77" s="40"/>
      <c r="J77" s="40"/>
      <c r="K77" s="35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  <c r="AD77" s="140"/>
      <c r="AE77" s="140"/>
      <c r="AF77" s="140"/>
      <c r="AG77" s="140"/>
      <c r="AH77" s="140"/>
      <c r="AI77" s="140"/>
      <c r="AJ77" s="140"/>
      <c r="AK77" s="140"/>
      <c r="AL77" s="140"/>
      <c r="AM77" s="140"/>
      <c r="AN77" s="140"/>
      <c r="AO77" s="140"/>
      <c r="AP77" s="140"/>
      <c r="AQ77" s="140"/>
      <c r="AR77" s="140"/>
    </row>
    <row r="78" ht="40.5" customHeight="1">
      <c r="A78" s="3"/>
      <c r="B78" s="141" t="s">
        <v>110</v>
      </c>
      <c r="C78" s="9"/>
      <c r="D78" s="9"/>
      <c r="E78" s="25"/>
      <c r="F78" s="142" t="str">
        <f>C18</f>
        <v>Cintia Zamudio </v>
      </c>
      <c r="G78" s="9"/>
      <c r="H78" s="9"/>
      <c r="I78" s="9"/>
      <c r="J78" s="9"/>
      <c r="K78" s="25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40"/>
      <c r="AR78" s="140"/>
    </row>
    <row r="79" ht="27.75" customHeight="1">
      <c r="A79" s="3"/>
      <c r="B79" s="141" t="s">
        <v>111</v>
      </c>
      <c r="C79" s="9"/>
      <c r="D79" s="9"/>
      <c r="E79" s="25"/>
      <c r="F79" s="142" t="str">
        <f>C18</f>
        <v>Cintia Zamudio </v>
      </c>
      <c r="G79" s="9"/>
      <c r="H79" s="9"/>
      <c r="I79" s="9"/>
      <c r="J79" s="9"/>
      <c r="K79" s="25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/>
      <c r="AP79" s="140"/>
      <c r="AQ79" s="140"/>
      <c r="AR79" s="140"/>
    </row>
    <row r="80" ht="27.75" customHeight="1">
      <c r="A80" s="3"/>
      <c r="B80" s="141" t="s">
        <v>112</v>
      </c>
      <c r="C80" s="9"/>
      <c r="D80" s="9"/>
      <c r="E80" s="25"/>
      <c r="F80" s="142" t="str">
        <f>C18</f>
        <v>Cintia Zamudio </v>
      </c>
      <c r="G80" s="9"/>
      <c r="H80" s="9"/>
      <c r="I80" s="9"/>
      <c r="J80" s="9"/>
      <c r="K80" s="25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0"/>
      <c r="AN80" s="140"/>
      <c r="AO80" s="140"/>
      <c r="AP80" s="140"/>
      <c r="AQ80" s="140"/>
      <c r="AR80" s="140"/>
    </row>
    <row r="81" ht="27.75" customHeight="1">
      <c r="A81" s="3"/>
      <c r="B81" s="143" t="s">
        <v>113</v>
      </c>
      <c r="C81" s="9"/>
      <c r="D81" s="9"/>
      <c r="E81" s="25"/>
      <c r="F81" s="144" t="str">
        <f>C18</f>
        <v>Cintia Zamudio </v>
      </c>
      <c r="G81" s="9"/>
      <c r="H81" s="9"/>
      <c r="I81" s="9"/>
      <c r="J81" s="9"/>
      <c r="K81" s="25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/>
      <c r="AJ81" s="140"/>
      <c r="AK81" s="140"/>
      <c r="AL81" s="140"/>
      <c r="AM81" s="140"/>
      <c r="AN81" s="140"/>
      <c r="AO81" s="140"/>
      <c r="AP81" s="140"/>
      <c r="AQ81" s="140"/>
      <c r="AR81" s="140"/>
    </row>
    <row r="82" ht="27.75" customHeight="1">
      <c r="A82" s="3"/>
      <c r="B82" s="143"/>
      <c r="C82" s="9"/>
      <c r="D82" s="9"/>
      <c r="E82" s="25"/>
      <c r="F82" s="144" t="str">
        <f>C18</f>
        <v>Cintia Zamudio </v>
      </c>
      <c r="G82" s="9"/>
      <c r="H82" s="9"/>
      <c r="I82" s="9"/>
      <c r="J82" s="9"/>
      <c r="K82" s="25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0"/>
      <c r="AI82" s="140"/>
      <c r="AJ82" s="140"/>
      <c r="AK82" s="140"/>
      <c r="AL82" s="140"/>
      <c r="AM82" s="140"/>
      <c r="AN82" s="140"/>
      <c r="AO82" s="140"/>
      <c r="AP82" s="140"/>
      <c r="AQ82" s="140"/>
      <c r="AR82" s="140"/>
    </row>
    <row r="83" ht="27.75" customHeight="1">
      <c r="A83" s="3"/>
      <c r="B83" s="129"/>
      <c r="C83" s="9"/>
      <c r="D83" s="9"/>
      <c r="E83" s="25"/>
      <c r="F83" s="144"/>
      <c r="G83" s="9"/>
      <c r="H83" s="9"/>
      <c r="I83" s="9"/>
      <c r="J83" s="9"/>
      <c r="K83" s="25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40"/>
      <c r="AM83" s="140"/>
      <c r="AN83" s="140"/>
      <c r="AO83" s="140"/>
      <c r="AP83" s="140"/>
      <c r="AQ83" s="140"/>
      <c r="AR83" s="140"/>
    </row>
    <row r="84" ht="15.75" customHeight="1">
      <c r="A84" s="3"/>
      <c r="B84" s="145" t="s">
        <v>114</v>
      </c>
      <c r="C84" s="5"/>
      <c r="D84" s="5"/>
      <c r="E84" s="132"/>
      <c r="F84" s="146" t="s">
        <v>115</v>
      </c>
      <c r="G84" s="40"/>
      <c r="H84" s="40"/>
      <c r="I84" s="40"/>
      <c r="J84" s="40"/>
      <c r="K84" s="35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</row>
    <row r="85" ht="15.75" customHeight="1">
      <c r="A85" s="3"/>
      <c r="B85" s="130" t="s">
        <v>116</v>
      </c>
      <c r="C85" s="65"/>
      <c r="D85" s="65"/>
      <c r="E85" s="66"/>
      <c r="F85" s="147" t="s">
        <v>117</v>
      </c>
      <c r="G85" s="9"/>
      <c r="H85" s="9"/>
      <c r="I85" s="9"/>
      <c r="J85" s="9"/>
      <c r="K85" s="25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</row>
    <row r="86" ht="15.75" customHeight="1">
      <c r="A86" s="3"/>
      <c r="B86" s="42" t="s">
        <v>118</v>
      </c>
      <c r="C86" s="40"/>
      <c r="D86" s="40"/>
      <c r="E86" s="35"/>
      <c r="F86" s="147" t="s">
        <v>119</v>
      </c>
      <c r="G86" s="9"/>
      <c r="H86" s="9"/>
      <c r="I86" s="9"/>
      <c r="J86" s="9"/>
      <c r="K86" s="25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</row>
    <row r="88" ht="24.0" customHeight="1">
      <c r="A88" s="3"/>
      <c r="B88" s="97" t="s">
        <v>120</v>
      </c>
      <c r="C88" s="98"/>
      <c r="D88" s="98"/>
      <c r="E88" s="98"/>
      <c r="F88" s="98"/>
      <c r="G88" s="98"/>
      <c r="H88" s="98"/>
      <c r="I88" s="98"/>
      <c r="J88" s="98"/>
      <c r="K88" s="99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</row>
    <row r="89" ht="19.5" customHeight="1">
      <c r="A89" s="3"/>
      <c r="B89" s="148" t="s">
        <v>121</v>
      </c>
      <c r="C89" s="5"/>
      <c r="D89" s="5"/>
      <c r="E89" s="5"/>
      <c r="F89" s="5"/>
      <c r="G89" s="5"/>
      <c r="H89" s="5"/>
      <c r="I89" s="5"/>
      <c r="J89" s="5"/>
      <c r="K89" s="13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</row>
    <row r="90" ht="20.25" customHeight="1">
      <c r="A90" s="3"/>
      <c r="B90" s="34" t="s">
        <v>122</v>
      </c>
      <c r="C90" s="40"/>
      <c r="D90" s="40"/>
      <c r="E90" s="40"/>
      <c r="F90" s="40"/>
      <c r="G90" s="40"/>
      <c r="H90" s="40"/>
      <c r="I90" s="40"/>
      <c r="J90" s="40"/>
      <c r="K90" s="35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</row>
    <row r="91" ht="30.75" customHeight="1">
      <c r="A91" s="3"/>
      <c r="B91" s="149" t="s">
        <v>123</v>
      </c>
      <c r="C91" s="40"/>
      <c r="D91" s="40"/>
      <c r="E91" s="35"/>
      <c r="F91" s="53" t="s">
        <v>124</v>
      </c>
      <c r="G91" s="40"/>
      <c r="H91" s="40"/>
      <c r="I91" s="40"/>
      <c r="J91" s="40"/>
      <c r="K91" s="35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</row>
    <row r="92" ht="36.75" customHeight="1">
      <c r="A92" s="3"/>
      <c r="B92" s="150" t="s">
        <v>125</v>
      </c>
      <c r="C92" s="9"/>
      <c r="D92" s="9"/>
      <c r="E92" s="25"/>
      <c r="F92" s="151" t="s">
        <v>126</v>
      </c>
      <c r="G92" s="9"/>
      <c r="H92" s="9"/>
      <c r="I92" s="9"/>
      <c r="J92" s="9"/>
      <c r="K92" s="25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</row>
    <row r="93" ht="30.0" customHeight="1">
      <c r="A93" s="3"/>
      <c r="B93" s="150" t="s">
        <v>127</v>
      </c>
      <c r="C93" s="9"/>
      <c r="D93" s="9"/>
      <c r="E93" s="25"/>
      <c r="F93" s="151" t="s">
        <v>128</v>
      </c>
      <c r="G93" s="9"/>
      <c r="H93" s="9"/>
      <c r="I93" s="9"/>
      <c r="J93" s="9"/>
      <c r="K93" s="25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</row>
    <row r="94" ht="30.0" customHeight="1">
      <c r="A94" s="3"/>
      <c r="B94" s="150" t="s">
        <v>129</v>
      </c>
      <c r="C94" s="9"/>
      <c r="D94" s="9"/>
      <c r="E94" s="25"/>
      <c r="F94" s="151" t="s">
        <v>130</v>
      </c>
      <c r="G94" s="9"/>
      <c r="H94" s="9"/>
      <c r="I94" s="9"/>
      <c r="J94" s="9"/>
      <c r="K94" s="25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</row>
    <row r="95" ht="30.0" customHeight="1">
      <c r="A95" s="3"/>
      <c r="B95" s="152"/>
      <c r="C95" s="9"/>
      <c r="D95" s="9"/>
      <c r="E95" s="25"/>
      <c r="F95" s="153"/>
      <c r="G95" s="9"/>
      <c r="H95" s="9"/>
      <c r="I95" s="9"/>
      <c r="J95" s="9"/>
      <c r="K95" s="25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</row>
    <row r="96" ht="24.75" customHeight="1">
      <c r="A96" s="3"/>
      <c r="B96" s="34" t="s">
        <v>131</v>
      </c>
      <c r="C96" s="40"/>
      <c r="D96" s="40"/>
      <c r="E96" s="40"/>
      <c r="F96" s="40"/>
      <c r="G96" s="40"/>
      <c r="H96" s="40"/>
      <c r="I96" s="40"/>
      <c r="J96" s="40"/>
      <c r="K96" s="35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</row>
    <row r="97" ht="30.0" customHeight="1">
      <c r="A97" s="3"/>
      <c r="B97" s="149" t="s">
        <v>132</v>
      </c>
      <c r="C97" s="40"/>
      <c r="D97" s="40"/>
      <c r="E97" s="35"/>
      <c r="F97" s="54"/>
      <c r="G97" s="40"/>
      <c r="H97" s="40"/>
      <c r="I97" s="40"/>
      <c r="J97" s="40"/>
      <c r="K97" s="35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</row>
    <row r="98" ht="30.0" customHeight="1">
      <c r="A98" s="3"/>
      <c r="B98" s="154"/>
      <c r="C98" s="9"/>
      <c r="D98" s="9"/>
      <c r="E98" s="25"/>
      <c r="F98" s="57"/>
      <c r="G98" s="9"/>
      <c r="H98" s="9"/>
      <c r="I98" s="9"/>
      <c r="J98" s="9"/>
      <c r="K98" s="25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</row>
    <row r="99" ht="30.0" customHeight="1">
      <c r="A99" s="3"/>
      <c r="B99" s="59"/>
      <c r="C99" s="40"/>
      <c r="D99" s="40"/>
      <c r="E99" s="35"/>
      <c r="F99" s="155"/>
      <c r="G99" s="27"/>
      <c r="H99" s="27"/>
      <c r="I99" s="27"/>
      <c r="J99" s="27"/>
      <c r="K99" s="28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</row>
    <row r="100" ht="30.0" customHeight="1">
      <c r="A100" s="3"/>
      <c r="B100" s="156"/>
      <c r="C100" s="40"/>
      <c r="D100" s="40"/>
      <c r="E100" s="35"/>
      <c r="F100" s="59"/>
      <c r="G100" s="40"/>
      <c r="H100" s="40"/>
      <c r="I100" s="40"/>
      <c r="J100" s="40"/>
      <c r="K100" s="35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</row>
    <row r="101" ht="30.0" customHeight="1">
      <c r="A101" s="3"/>
      <c r="B101" s="156"/>
      <c r="C101" s="40"/>
      <c r="D101" s="40"/>
      <c r="E101" s="35"/>
      <c r="F101" s="59"/>
      <c r="G101" s="40"/>
      <c r="H101" s="40"/>
      <c r="I101" s="40"/>
      <c r="J101" s="40"/>
      <c r="K101" s="35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</row>
    <row r="102" ht="30.0" customHeight="1">
      <c r="A102" s="3"/>
      <c r="B102" s="156"/>
      <c r="C102" s="40"/>
      <c r="D102" s="40"/>
      <c r="E102" s="35"/>
      <c r="F102" s="59"/>
      <c r="G102" s="40"/>
      <c r="H102" s="40"/>
      <c r="I102" s="40"/>
      <c r="J102" s="40"/>
      <c r="K102" s="35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</row>
    <row r="103" ht="22.5" customHeight="1">
      <c r="A103" s="3"/>
      <c r="B103" s="34" t="s">
        <v>133</v>
      </c>
      <c r="C103" s="40"/>
      <c r="D103" s="40"/>
      <c r="E103" s="40"/>
      <c r="F103" s="40"/>
      <c r="G103" s="40"/>
      <c r="H103" s="40"/>
      <c r="I103" s="40"/>
      <c r="J103" s="40"/>
      <c r="K103" s="35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</row>
    <row r="104" ht="30.0" customHeight="1">
      <c r="A104" s="3"/>
      <c r="B104" s="157" t="s">
        <v>134</v>
      </c>
      <c r="C104" s="40"/>
      <c r="D104" s="40"/>
      <c r="E104" s="35"/>
      <c r="F104" s="54"/>
      <c r="G104" s="40"/>
      <c r="H104" s="40"/>
      <c r="I104" s="40"/>
      <c r="J104" s="40"/>
      <c r="K104" s="35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</row>
    <row r="105" ht="30.0" customHeight="1">
      <c r="A105" s="3"/>
      <c r="B105" s="154"/>
      <c r="C105" s="9"/>
      <c r="D105" s="9"/>
      <c r="E105" s="25"/>
      <c r="F105" s="57"/>
      <c r="G105" s="9"/>
      <c r="H105" s="9"/>
      <c r="I105" s="9"/>
      <c r="J105" s="9"/>
      <c r="K105" s="25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</row>
    <row r="106" ht="30.0" customHeight="1">
      <c r="A106" s="3"/>
      <c r="B106" s="158"/>
      <c r="C106" s="9"/>
      <c r="D106" s="9"/>
      <c r="E106" s="25"/>
      <c r="F106" s="57"/>
      <c r="G106" s="9"/>
      <c r="H106" s="9"/>
      <c r="I106" s="9"/>
      <c r="J106" s="9"/>
      <c r="K106" s="25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</row>
    <row r="107" ht="30.0" customHeight="1">
      <c r="A107" s="3"/>
      <c r="B107" s="156"/>
      <c r="C107" s="40"/>
      <c r="D107" s="40"/>
      <c r="E107" s="35"/>
      <c r="F107" s="59"/>
      <c r="G107" s="40"/>
      <c r="H107" s="40"/>
      <c r="I107" s="40"/>
      <c r="J107" s="40"/>
      <c r="K107" s="35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</row>
    <row r="108" ht="30.0" customHeight="1">
      <c r="A108" s="3"/>
      <c r="B108" s="156"/>
      <c r="C108" s="40"/>
      <c r="D108" s="40"/>
      <c r="E108" s="35"/>
      <c r="F108" s="59"/>
      <c r="G108" s="40"/>
      <c r="H108" s="40"/>
      <c r="I108" s="40"/>
      <c r="J108" s="40"/>
      <c r="K108" s="35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</row>
    <row r="109" ht="24.0" customHeight="1">
      <c r="A109" s="3"/>
      <c r="B109" s="42" t="s">
        <v>135</v>
      </c>
      <c r="C109" s="40"/>
      <c r="D109" s="40"/>
      <c r="E109" s="40"/>
      <c r="F109" s="40"/>
      <c r="G109" s="40"/>
      <c r="H109" s="40"/>
      <c r="I109" s="40"/>
      <c r="J109" s="40"/>
      <c r="K109" s="35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</row>
    <row r="110" ht="62.25" customHeight="1">
      <c r="A110" s="3"/>
      <c r="B110" s="159"/>
      <c r="C110" s="40"/>
      <c r="D110" s="40"/>
      <c r="E110" s="40"/>
      <c r="F110" s="40"/>
      <c r="G110" s="40"/>
      <c r="H110" s="40"/>
      <c r="I110" s="40"/>
      <c r="J110" s="40"/>
      <c r="K110" s="35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</row>
    <row r="111" ht="15.75" customHeight="1">
      <c r="A111" s="3"/>
      <c r="B111" s="160"/>
      <c r="C111" s="160"/>
      <c r="D111" s="160"/>
      <c r="E111" s="160"/>
      <c r="F111" s="160"/>
      <c r="G111" s="160"/>
      <c r="H111" s="160"/>
      <c r="I111" s="160"/>
      <c r="J111" s="160"/>
      <c r="K111" s="160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</row>
    <row r="112" ht="25.5" customHeight="1">
      <c r="A112" s="3"/>
      <c r="B112" s="127" t="s">
        <v>136</v>
      </c>
      <c r="C112" s="65"/>
      <c r="D112" s="65"/>
      <c r="E112" s="65"/>
      <c r="F112" s="65"/>
      <c r="G112" s="65"/>
      <c r="H112" s="65"/>
      <c r="I112" s="65"/>
      <c r="J112" s="65"/>
      <c r="K112" s="6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</row>
    <row r="113" ht="21.75" customHeight="1">
      <c r="A113" s="3"/>
      <c r="B113" s="80" t="s">
        <v>137</v>
      </c>
      <c r="C113" s="40"/>
      <c r="D113" s="40"/>
      <c r="E113" s="35"/>
      <c r="F113" s="161" t="s">
        <v>138</v>
      </c>
      <c r="G113" s="40"/>
      <c r="H113" s="40"/>
      <c r="I113" s="40"/>
      <c r="J113" s="40"/>
      <c r="K113" s="35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</row>
    <row r="114" ht="30.0" customHeight="1">
      <c r="A114" s="3"/>
      <c r="B114" s="162"/>
      <c r="C114" s="40"/>
      <c r="D114" s="40"/>
      <c r="E114" s="35"/>
      <c r="F114" s="162" t="s">
        <v>139</v>
      </c>
      <c r="G114" s="40"/>
      <c r="H114" s="40"/>
      <c r="I114" s="40"/>
      <c r="J114" s="40"/>
      <c r="K114" s="35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</row>
    <row r="115" ht="30.0" customHeight="1">
      <c r="A115" s="3"/>
      <c r="B115" s="162"/>
      <c r="C115" s="40"/>
      <c r="D115" s="40"/>
      <c r="E115" s="35"/>
      <c r="F115" s="162" t="s">
        <v>140</v>
      </c>
      <c r="G115" s="40"/>
      <c r="H115" s="40"/>
      <c r="I115" s="40"/>
      <c r="J115" s="40"/>
      <c r="K115" s="35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</row>
    <row r="116" ht="30.0" customHeight="1">
      <c r="A116" s="3"/>
      <c r="B116" s="162"/>
      <c r="C116" s="40"/>
      <c r="D116" s="40"/>
      <c r="E116" s="35"/>
      <c r="F116" s="162" t="s">
        <v>141</v>
      </c>
      <c r="G116" s="40"/>
      <c r="H116" s="40"/>
      <c r="I116" s="40"/>
      <c r="J116" s="40"/>
      <c r="K116" s="35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</row>
    <row r="117" ht="30.0" customHeight="1">
      <c r="A117" s="3"/>
      <c r="B117" s="162"/>
      <c r="C117" s="40"/>
      <c r="D117" s="40"/>
      <c r="E117" s="35"/>
      <c r="F117" s="162"/>
      <c r="G117" s="40"/>
      <c r="H117" s="40"/>
      <c r="I117" s="40"/>
      <c r="J117" s="40"/>
      <c r="K117" s="35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</row>
    <row r="118" ht="30.0" customHeight="1">
      <c r="A118" s="3"/>
      <c r="B118" s="163" t="str">
        <f>+IF(COUNTA(C22)=0," ",C22)</f>
        <v> </v>
      </c>
      <c r="C118" s="40"/>
      <c r="D118" s="40"/>
      <c r="E118" s="35"/>
      <c r="F118" s="162"/>
      <c r="G118" s="40"/>
      <c r="H118" s="40"/>
      <c r="I118" s="40"/>
      <c r="J118" s="40"/>
      <c r="K118" s="35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</row>
    <row r="119" ht="15.75" customHeight="1">
      <c r="A119" s="3"/>
      <c r="B119" s="164" t="s">
        <v>142</v>
      </c>
      <c r="C119" s="30"/>
      <c r="D119" s="30"/>
      <c r="E119" s="30"/>
      <c r="F119" s="30"/>
      <c r="G119" s="30"/>
      <c r="H119" s="30"/>
      <c r="I119" s="30"/>
      <c r="J119" s="30"/>
      <c r="K119" s="30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</row>
    <row r="120" ht="15.75" customHeight="1">
      <c r="A120" s="3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</row>
    <row r="121" ht="28.5" customHeight="1">
      <c r="A121" s="6"/>
      <c r="B121" s="97" t="s">
        <v>143</v>
      </c>
      <c r="C121" s="98"/>
      <c r="D121" s="98"/>
      <c r="E121" s="98"/>
      <c r="F121" s="98"/>
      <c r="G121" s="98"/>
      <c r="H121" s="98"/>
      <c r="I121" s="98"/>
      <c r="J121" s="98"/>
      <c r="K121" s="99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</row>
    <row r="122" ht="25.5" customHeight="1">
      <c r="A122" s="3"/>
      <c r="B122" s="127" t="s">
        <v>144</v>
      </c>
      <c r="C122" s="65"/>
      <c r="D122" s="65"/>
      <c r="E122" s="65"/>
      <c r="F122" s="65"/>
      <c r="G122" s="65"/>
      <c r="H122" s="65"/>
      <c r="I122" s="65"/>
      <c r="J122" s="65"/>
      <c r="K122" s="6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</row>
    <row r="123" ht="15.75" customHeight="1">
      <c r="A123" s="3"/>
      <c r="B123" s="42" t="s">
        <v>145</v>
      </c>
      <c r="C123" s="35"/>
      <c r="D123" s="146" t="s">
        <v>146</v>
      </c>
      <c r="E123" s="40"/>
      <c r="F123" s="40"/>
      <c r="G123" s="40"/>
      <c r="H123" s="40"/>
      <c r="I123" s="40"/>
      <c r="J123" s="40"/>
      <c r="K123" s="35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</row>
    <row r="124" ht="15.75" customHeight="1">
      <c r="A124" s="3"/>
      <c r="B124" s="42" t="s">
        <v>147</v>
      </c>
      <c r="C124" s="35"/>
      <c r="D124" s="147" t="s">
        <v>148</v>
      </c>
      <c r="E124" s="9"/>
      <c r="F124" s="9"/>
      <c r="G124" s="9"/>
      <c r="H124" s="9"/>
      <c r="I124" s="9"/>
      <c r="J124" s="9"/>
      <c r="K124" s="25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</row>
    <row r="125" ht="93.0" customHeight="1">
      <c r="A125" s="3"/>
      <c r="B125" s="42" t="s">
        <v>149</v>
      </c>
      <c r="C125" s="35"/>
      <c r="D125" s="147" t="s">
        <v>150</v>
      </c>
      <c r="E125" s="9"/>
      <c r="F125" s="9"/>
      <c r="G125" s="9"/>
      <c r="H125" s="9"/>
      <c r="I125" s="9"/>
      <c r="J125" s="9"/>
      <c r="K125" s="25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</row>
    <row r="126" ht="15.75" customHeight="1">
      <c r="A126" s="3"/>
      <c r="B126" s="130" t="s">
        <v>151</v>
      </c>
      <c r="C126" s="66"/>
      <c r="D126" s="147" t="s">
        <v>152</v>
      </c>
      <c r="E126" s="9"/>
      <c r="F126" s="9"/>
      <c r="G126" s="9"/>
      <c r="H126" s="9"/>
      <c r="I126" s="9"/>
      <c r="J126" s="9"/>
      <c r="K126" s="25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</row>
    <row r="127" ht="51.75" customHeight="1">
      <c r="A127" s="3"/>
      <c r="B127" s="42" t="s">
        <v>135</v>
      </c>
      <c r="C127" s="35"/>
      <c r="D127" s="165" t="s">
        <v>153</v>
      </c>
      <c r="E127" s="40"/>
      <c r="F127" s="40"/>
      <c r="G127" s="40"/>
      <c r="H127" s="40"/>
      <c r="I127" s="40"/>
      <c r="J127" s="40"/>
      <c r="K127" s="35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</row>
    <row r="128" ht="9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</row>
    <row r="129" ht="26.25" customHeight="1">
      <c r="A129" s="3"/>
      <c r="B129" s="127" t="s">
        <v>154</v>
      </c>
      <c r="C129" s="65"/>
      <c r="D129" s="65"/>
      <c r="E129" s="65"/>
      <c r="F129" s="65"/>
      <c r="G129" s="65"/>
      <c r="H129" s="65"/>
      <c r="I129" s="65"/>
      <c r="J129" s="65"/>
      <c r="K129" s="6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</row>
    <row r="130" ht="15.75" customHeight="1">
      <c r="A130" s="3"/>
      <c r="B130" s="130" t="s">
        <v>155</v>
      </c>
      <c r="C130" s="66"/>
      <c r="D130" s="146" t="s">
        <v>156</v>
      </c>
      <c r="E130" s="40"/>
      <c r="F130" s="40"/>
      <c r="G130" s="40"/>
      <c r="H130" s="40"/>
      <c r="I130" s="40"/>
      <c r="J130" s="40"/>
      <c r="K130" s="35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</row>
    <row r="131" ht="62.25" customHeight="1">
      <c r="A131" s="3"/>
      <c r="B131" s="130" t="s">
        <v>157</v>
      </c>
      <c r="C131" s="66"/>
      <c r="D131" s="147" t="s">
        <v>158</v>
      </c>
      <c r="E131" s="9"/>
      <c r="F131" s="9"/>
      <c r="G131" s="9"/>
      <c r="H131" s="9"/>
      <c r="I131" s="9"/>
      <c r="J131" s="9"/>
      <c r="K131" s="25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</row>
    <row r="132" ht="15.75" customHeight="1">
      <c r="A132" s="3"/>
      <c r="B132" s="42" t="s">
        <v>135</v>
      </c>
      <c r="C132" s="35"/>
      <c r="D132" s="166"/>
      <c r="E132" s="9"/>
      <c r="F132" s="9"/>
      <c r="G132" s="9"/>
      <c r="H132" s="9"/>
      <c r="I132" s="9"/>
      <c r="J132" s="9"/>
      <c r="K132" s="25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</row>
    <row r="134" ht="28.5" customHeight="1">
      <c r="A134" s="6"/>
      <c r="B134" s="97" t="s">
        <v>159</v>
      </c>
      <c r="C134" s="98"/>
      <c r="D134" s="98"/>
      <c r="E134" s="98"/>
      <c r="F134" s="98"/>
      <c r="G134" s="98"/>
      <c r="H134" s="98"/>
      <c r="I134" s="98"/>
      <c r="J134" s="98"/>
      <c r="K134" s="99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</row>
    <row r="135" ht="32.25" customHeight="1">
      <c r="A135" s="3"/>
      <c r="B135" s="127" t="s">
        <v>160</v>
      </c>
      <c r="C135" s="65"/>
      <c r="D135" s="65"/>
      <c r="E135" s="65"/>
      <c r="F135" s="65"/>
      <c r="G135" s="65"/>
      <c r="H135" s="65"/>
      <c r="I135" s="65"/>
      <c r="J135" s="65"/>
      <c r="K135" s="6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</row>
    <row r="136" ht="36.75" customHeight="1">
      <c r="A136" s="3"/>
      <c r="B136" s="167" t="s">
        <v>161</v>
      </c>
      <c r="C136" s="40"/>
      <c r="D136" s="40"/>
      <c r="E136" s="35"/>
      <c r="F136" s="167" t="s">
        <v>162</v>
      </c>
      <c r="G136" s="40"/>
      <c r="H136" s="40"/>
      <c r="I136" s="40"/>
      <c r="J136" s="40"/>
      <c r="K136" s="35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</row>
    <row r="137" ht="31.5" customHeight="1">
      <c r="A137" s="3"/>
      <c r="B137" s="168" t="s">
        <v>163</v>
      </c>
      <c r="C137" s="40"/>
      <c r="D137" s="40"/>
      <c r="E137" s="35"/>
      <c r="F137" s="169">
        <v>20.0</v>
      </c>
      <c r="G137" s="40"/>
      <c r="H137" s="40"/>
      <c r="I137" s="40"/>
      <c r="J137" s="40"/>
      <c r="K137" s="35"/>
      <c r="L137" s="3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</row>
    <row r="138" ht="33.0" customHeight="1">
      <c r="A138" s="3"/>
      <c r="B138" s="168" t="s">
        <v>164</v>
      </c>
      <c r="C138" s="40"/>
      <c r="D138" s="40"/>
      <c r="E138" s="35"/>
      <c r="F138" s="169">
        <v>30.0</v>
      </c>
      <c r="G138" s="40"/>
      <c r="H138" s="40"/>
      <c r="I138" s="40"/>
      <c r="J138" s="40"/>
      <c r="K138" s="35"/>
      <c r="L138" s="3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</row>
    <row r="139" ht="33.0" customHeight="1">
      <c r="A139" s="3"/>
      <c r="B139" s="168" t="s">
        <v>165</v>
      </c>
      <c r="C139" s="40"/>
      <c r="D139" s="40"/>
      <c r="E139" s="35"/>
      <c r="F139" s="169">
        <v>10.0</v>
      </c>
      <c r="G139" s="40"/>
      <c r="H139" s="40"/>
      <c r="I139" s="40"/>
      <c r="J139" s="40"/>
      <c r="K139" s="35"/>
      <c r="L139" s="140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</row>
    <row r="140" ht="33.0" customHeight="1">
      <c r="A140" s="3"/>
      <c r="B140" s="59"/>
      <c r="C140" s="40"/>
      <c r="D140" s="40"/>
      <c r="E140" s="35"/>
      <c r="F140" s="170"/>
      <c r="G140" s="40"/>
      <c r="H140" s="40"/>
      <c r="I140" s="40"/>
      <c r="J140" s="40"/>
      <c r="K140" s="35"/>
      <c r="L140" s="140"/>
      <c r="M140" s="6"/>
      <c r="N140" s="171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</row>
    <row r="141" ht="33.0" customHeight="1">
      <c r="A141" s="3"/>
      <c r="B141" s="59"/>
      <c r="C141" s="40"/>
      <c r="D141" s="40"/>
      <c r="E141" s="35"/>
      <c r="F141" s="170"/>
      <c r="G141" s="40"/>
      <c r="H141" s="40"/>
      <c r="I141" s="40"/>
      <c r="J141" s="40"/>
      <c r="K141" s="35"/>
      <c r="L141" s="140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172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</row>
    <row r="143" ht="25.5" customHeight="1">
      <c r="A143" s="3"/>
      <c r="B143" s="127" t="s">
        <v>166</v>
      </c>
      <c r="C143" s="65"/>
      <c r="D143" s="65"/>
      <c r="E143" s="65"/>
      <c r="F143" s="65"/>
      <c r="G143" s="65"/>
      <c r="H143" s="65"/>
      <c r="I143" s="65"/>
      <c r="J143" s="65"/>
      <c r="K143" s="6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</row>
    <row r="144" ht="22.5" customHeight="1">
      <c r="A144" s="3"/>
      <c r="B144" s="48" t="s">
        <v>167</v>
      </c>
      <c r="C144" s="30"/>
      <c r="D144" s="30"/>
      <c r="E144" s="31"/>
      <c r="F144" s="167" t="s">
        <v>168</v>
      </c>
      <c r="G144" s="40"/>
      <c r="H144" s="40"/>
      <c r="I144" s="40"/>
      <c r="J144" s="40"/>
      <c r="K144" s="35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</row>
    <row r="145" ht="21.75" customHeight="1">
      <c r="A145" s="3"/>
      <c r="B145" s="37"/>
      <c r="C145" s="27"/>
      <c r="D145" s="27"/>
      <c r="E145" s="28"/>
      <c r="F145" s="173" t="s">
        <v>169</v>
      </c>
      <c r="G145" s="174" t="s">
        <v>170</v>
      </c>
      <c r="H145" s="173" t="s">
        <v>171</v>
      </c>
      <c r="I145" s="173" t="s">
        <v>172</v>
      </c>
      <c r="J145" s="173" t="s">
        <v>173</v>
      </c>
      <c r="K145" s="173" t="s">
        <v>174</v>
      </c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</row>
    <row r="146" ht="30.0" customHeight="1">
      <c r="A146" s="3"/>
      <c r="B146" s="59" t="str">
        <f t="shared" ref="B146:B148" si="1">+B137</f>
        <v>Collar de cordón con dije de acero </v>
      </c>
      <c r="C146" s="40"/>
      <c r="D146" s="40"/>
      <c r="E146" s="35"/>
      <c r="F146" s="175">
        <f t="shared" ref="F146:F148" si="2">+F137</f>
        <v>20</v>
      </c>
      <c r="G146" s="176">
        <v>30.0</v>
      </c>
      <c r="H146" s="176">
        <v>40.0</v>
      </c>
      <c r="I146" s="176">
        <v>45.0</v>
      </c>
      <c r="J146" s="176">
        <v>50.0</v>
      </c>
      <c r="K146" s="176">
        <v>55.0</v>
      </c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</row>
    <row r="147" ht="30.0" customHeight="1">
      <c r="A147" s="3"/>
      <c r="B147" s="59" t="str">
        <f t="shared" si="1"/>
        <v>Par de aros argollitas de acero </v>
      </c>
      <c r="C147" s="40"/>
      <c r="D147" s="40"/>
      <c r="E147" s="35"/>
      <c r="F147" s="175">
        <f t="shared" si="2"/>
        <v>30</v>
      </c>
      <c r="G147" s="176">
        <v>40.0</v>
      </c>
      <c r="H147" s="176">
        <v>50.0</v>
      </c>
      <c r="I147" s="176">
        <v>55.0</v>
      </c>
      <c r="J147" s="176">
        <v>60.0</v>
      </c>
      <c r="K147" s="176">
        <v>65.0</v>
      </c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</row>
    <row r="148" ht="30.0" customHeight="1">
      <c r="A148" s="3"/>
      <c r="B148" s="59" t="str">
        <f t="shared" si="1"/>
        <v>Collar de acero con piedra </v>
      </c>
      <c r="C148" s="40"/>
      <c r="D148" s="40"/>
      <c r="E148" s="35"/>
      <c r="F148" s="175">
        <f t="shared" si="2"/>
        <v>10</v>
      </c>
      <c r="G148" s="176">
        <v>20.0</v>
      </c>
      <c r="H148" s="176">
        <v>30.0</v>
      </c>
      <c r="I148" s="176">
        <v>35.0</v>
      </c>
      <c r="J148" s="176">
        <v>40.0</v>
      </c>
      <c r="K148" s="176">
        <v>45.0</v>
      </c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</row>
    <row r="149" ht="30.0" customHeight="1">
      <c r="A149" s="3"/>
      <c r="B149" s="156"/>
      <c r="C149" s="40"/>
      <c r="D149" s="40"/>
      <c r="E149" s="35"/>
      <c r="F149" s="175"/>
      <c r="G149" s="175"/>
      <c r="H149" s="175"/>
      <c r="I149" s="175"/>
      <c r="J149" s="175"/>
      <c r="K149" s="175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</row>
    <row r="150" ht="30.0" customHeight="1">
      <c r="A150" s="3"/>
      <c r="B150" s="156"/>
      <c r="C150" s="40"/>
      <c r="D150" s="40"/>
      <c r="E150" s="35"/>
      <c r="F150" s="175"/>
      <c r="G150" s="175"/>
      <c r="H150" s="175"/>
      <c r="I150" s="175"/>
      <c r="J150" s="175"/>
      <c r="K150" s="175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</row>
    <row r="151" ht="10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</row>
    <row r="152" ht="42.75" customHeight="1">
      <c r="A152" s="3"/>
      <c r="B152" s="127" t="s">
        <v>175</v>
      </c>
      <c r="C152" s="65"/>
      <c r="D152" s="65"/>
      <c r="E152" s="65"/>
      <c r="F152" s="65"/>
      <c r="G152" s="65"/>
      <c r="H152" s="65"/>
      <c r="I152" s="65"/>
      <c r="J152" s="65"/>
      <c r="K152" s="6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</row>
    <row r="153" ht="39.0" customHeight="1">
      <c r="A153" s="3"/>
      <c r="B153" s="167" t="s">
        <v>176</v>
      </c>
      <c r="C153" s="40"/>
      <c r="D153" s="40"/>
      <c r="E153" s="35"/>
      <c r="F153" s="167" t="s">
        <v>177</v>
      </c>
      <c r="G153" s="35"/>
      <c r="H153" s="167" t="s">
        <v>178</v>
      </c>
      <c r="I153" s="35"/>
      <c r="J153" s="177" t="s">
        <v>179</v>
      </c>
      <c r="K153" s="35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</row>
    <row r="154" ht="30.75" customHeight="1">
      <c r="A154" s="3"/>
      <c r="B154" s="59" t="str">
        <f t="shared" ref="B154:B156" si="3">+B137</f>
        <v>Collar de cordón con dije de acero </v>
      </c>
      <c r="C154" s="40"/>
      <c r="D154" s="40"/>
      <c r="E154" s="35"/>
      <c r="F154" s="178">
        <v>659.0</v>
      </c>
      <c r="G154" s="35"/>
      <c r="H154" s="178">
        <v>2000.0</v>
      </c>
      <c r="I154" s="35"/>
      <c r="J154" s="179">
        <f t="shared" ref="J154:J156" si="4">+IF(COUNTA(B154)=0," ",F154*F137)</f>
        <v>13180</v>
      </c>
      <c r="K154" s="35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</row>
    <row r="155" ht="31.5" customHeight="1">
      <c r="A155" s="3"/>
      <c r="B155" s="59" t="str">
        <f t="shared" si="3"/>
        <v>Par de aros argollitas de acero </v>
      </c>
      <c r="C155" s="40"/>
      <c r="D155" s="40"/>
      <c r="E155" s="35"/>
      <c r="F155" s="178">
        <v>319.0</v>
      </c>
      <c r="G155" s="35"/>
      <c r="H155" s="178">
        <v>1500.0</v>
      </c>
      <c r="I155" s="35"/>
      <c r="J155" s="179">
        <f t="shared" si="4"/>
        <v>9570</v>
      </c>
      <c r="K155" s="35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</row>
    <row r="156" ht="33.0" customHeight="1">
      <c r="A156" s="3"/>
      <c r="B156" s="59" t="str">
        <f t="shared" si="3"/>
        <v>Collar de acero con piedra </v>
      </c>
      <c r="C156" s="40"/>
      <c r="D156" s="40"/>
      <c r="E156" s="35"/>
      <c r="F156" s="178">
        <v>1721.0</v>
      </c>
      <c r="G156" s="35"/>
      <c r="H156" s="178">
        <v>4500.0</v>
      </c>
      <c r="I156" s="35"/>
      <c r="J156" s="179">
        <f t="shared" si="4"/>
        <v>17210</v>
      </c>
      <c r="K156" s="35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</row>
    <row r="157" ht="33.0" customHeight="1">
      <c r="A157" s="3"/>
      <c r="B157" s="41"/>
      <c r="C157" s="40"/>
      <c r="D157" s="40"/>
      <c r="E157" s="35"/>
      <c r="F157" s="180"/>
      <c r="G157" s="35"/>
      <c r="H157" s="180"/>
      <c r="I157" s="35"/>
      <c r="J157" s="179"/>
      <c r="K157" s="35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</row>
    <row r="158" ht="31.5" customHeight="1">
      <c r="A158" s="3"/>
      <c r="B158" s="41"/>
      <c r="C158" s="40"/>
      <c r="D158" s="40"/>
      <c r="E158" s="35"/>
      <c r="F158" s="180"/>
      <c r="G158" s="35"/>
      <c r="H158" s="180"/>
      <c r="I158" s="35"/>
      <c r="J158" s="179"/>
      <c r="K158" s="35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</row>
    <row r="159" ht="15.75" customHeight="1">
      <c r="A159" s="3"/>
      <c r="B159" s="181"/>
      <c r="C159" s="30"/>
      <c r="D159" s="30"/>
      <c r="E159" s="30"/>
      <c r="F159" s="182" t="s">
        <v>180</v>
      </c>
      <c r="G159" s="40"/>
      <c r="H159" s="40"/>
      <c r="I159" s="35"/>
      <c r="J159" s="183">
        <f>+SUM(J154:K158)</f>
        <v>39960</v>
      </c>
      <c r="K159" s="35"/>
      <c r="L159" s="3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</row>
    <row r="160" ht="28.5" customHeight="1">
      <c r="A160" s="3"/>
      <c r="B160" s="127" t="s">
        <v>181</v>
      </c>
      <c r="C160" s="65"/>
      <c r="D160" s="65"/>
      <c r="E160" s="65"/>
      <c r="F160" s="65"/>
      <c r="G160" s="65"/>
      <c r="H160" s="65"/>
      <c r="I160" s="65"/>
      <c r="J160" s="65"/>
      <c r="K160" s="6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</row>
    <row r="161" ht="30.75" customHeight="1">
      <c r="A161" s="3"/>
      <c r="B161" s="42" t="s">
        <v>182</v>
      </c>
      <c r="C161" s="40"/>
      <c r="D161" s="40"/>
      <c r="E161" s="40"/>
      <c r="F161" s="40"/>
      <c r="G161" s="40"/>
      <c r="H161" s="40"/>
      <c r="I161" s="40"/>
      <c r="J161" s="40"/>
      <c r="K161" s="35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</row>
    <row r="162" ht="25.5" customHeight="1">
      <c r="A162" s="3"/>
      <c r="B162" s="127" t="s">
        <v>183</v>
      </c>
      <c r="C162" s="65"/>
      <c r="D162" s="65"/>
      <c r="E162" s="65"/>
      <c r="F162" s="65"/>
      <c r="G162" s="65"/>
      <c r="H162" s="65"/>
      <c r="I162" s="65"/>
      <c r="J162" s="65"/>
      <c r="K162" s="6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</row>
    <row r="163" ht="36.0" customHeight="1">
      <c r="A163" s="3"/>
      <c r="B163" s="167" t="s">
        <v>184</v>
      </c>
      <c r="C163" s="40"/>
      <c r="D163" s="40"/>
      <c r="E163" s="35"/>
      <c r="F163" s="167" t="s">
        <v>185</v>
      </c>
      <c r="G163" s="35"/>
      <c r="H163" s="167" t="s">
        <v>186</v>
      </c>
      <c r="I163" s="35"/>
      <c r="J163" s="167" t="s">
        <v>187</v>
      </c>
      <c r="K163" s="35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</row>
    <row r="164" ht="30.75" customHeight="1">
      <c r="A164" s="3"/>
      <c r="B164" s="184" t="s">
        <v>25</v>
      </c>
      <c r="C164" s="40"/>
      <c r="D164" s="40"/>
      <c r="E164" s="35"/>
      <c r="F164" s="185">
        <v>8.0</v>
      </c>
      <c r="G164" s="35"/>
      <c r="H164" s="184">
        <v>10.0</v>
      </c>
      <c r="I164" s="35"/>
      <c r="J164" s="186">
        <v>2000.0</v>
      </c>
      <c r="K164" s="35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</row>
    <row r="165" ht="31.5" customHeight="1">
      <c r="A165" s="3"/>
      <c r="B165" s="187"/>
      <c r="C165" s="40"/>
      <c r="D165" s="40"/>
      <c r="E165" s="35"/>
      <c r="F165" s="188"/>
      <c r="G165" s="35"/>
      <c r="H165" s="187"/>
      <c r="I165" s="35"/>
      <c r="J165" s="189"/>
      <c r="K165" s="35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</row>
    <row r="166" ht="33.0" customHeight="1">
      <c r="A166" s="3"/>
      <c r="B166" s="187"/>
      <c r="C166" s="40"/>
      <c r="D166" s="40"/>
      <c r="E166" s="35"/>
      <c r="F166" s="188"/>
      <c r="G166" s="35"/>
      <c r="H166" s="187"/>
      <c r="I166" s="35"/>
      <c r="J166" s="189"/>
      <c r="K166" s="35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</row>
    <row r="167" ht="33.0" customHeight="1">
      <c r="A167" s="3"/>
      <c r="B167" s="187"/>
      <c r="C167" s="40"/>
      <c r="D167" s="40"/>
      <c r="E167" s="35"/>
      <c r="F167" s="188"/>
      <c r="G167" s="35"/>
      <c r="H167" s="187"/>
      <c r="I167" s="35"/>
      <c r="J167" s="189"/>
      <c r="K167" s="35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</row>
    <row r="168" ht="31.5" customHeight="1">
      <c r="A168" s="3"/>
      <c r="B168" s="187"/>
      <c r="C168" s="40"/>
      <c r="D168" s="40"/>
      <c r="E168" s="35"/>
      <c r="F168" s="188"/>
      <c r="G168" s="35"/>
      <c r="H168" s="187"/>
      <c r="I168" s="35"/>
      <c r="J168" s="189"/>
      <c r="K168" s="35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</row>
    <row r="169" ht="18.75" customHeight="1">
      <c r="A169" s="3"/>
      <c r="B169" s="190"/>
      <c r="C169" s="30"/>
      <c r="D169" s="30"/>
      <c r="E169" s="31"/>
      <c r="F169" s="191" t="s">
        <v>188</v>
      </c>
      <c r="G169" s="40"/>
      <c r="H169" s="40"/>
      <c r="I169" s="35"/>
      <c r="J169" s="192">
        <f>+F164*H164*J164+F165*H165*J165+F166*H166*J166+F167*H167*J167+F168*H168*J168</f>
        <v>160000</v>
      </c>
      <c r="K169" s="35"/>
      <c r="L169" s="3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</row>
    <row r="170" ht="27.75" customHeight="1">
      <c r="A170" s="3"/>
      <c r="B170" s="127" t="s">
        <v>189</v>
      </c>
      <c r="C170" s="65"/>
      <c r="D170" s="65"/>
      <c r="E170" s="65"/>
      <c r="F170" s="65"/>
      <c r="G170" s="65"/>
      <c r="H170" s="65"/>
      <c r="I170" s="65"/>
      <c r="J170" s="65"/>
      <c r="K170" s="6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</row>
    <row r="171" ht="36.0" customHeight="1">
      <c r="A171" s="3"/>
      <c r="B171" s="167" t="s">
        <v>184</v>
      </c>
      <c r="C171" s="40"/>
      <c r="D171" s="40"/>
      <c r="E171" s="35"/>
      <c r="F171" s="167" t="s">
        <v>185</v>
      </c>
      <c r="G171" s="35"/>
      <c r="H171" s="167" t="s">
        <v>186</v>
      </c>
      <c r="I171" s="35"/>
      <c r="J171" s="167" t="s">
        <v>187</v>
      </c>
      <c r="K171" s="35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</row>
    <row r="172" ht="30.75" customHeight="1">
      <c r="A172" s="3"/>
      <c r="B172" s="184" t="s">
        <v>190</v>
      </c>
      <c r="C172" s="40"/>
      <c r="D172" s="40"/>
      <c r="E172" s="35"/>
      <c r="F172" s="185">
        <v>4.0</v>
      </c>
      <c r="G172" s="35"/>
      <c r="H172" s="184">
        <v>20.0</v>
      </c>
      <c r="I172" s="35"/>
      <c r="J172" s="186">
        <v>1500.0</v>
      </c>
      <c r="K172" s="35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</row>
    <row r="173" ht="31.5" customHeight="1">
      <c r="A173" s="3"/>
      <c r="B173" s="187"/>
      <c r="C173" s="40"/>
      <c r="D173" s="40"/>
      <c r="E173" s="35"/>
      <c r="F173" s="188"/>
      <c r="G173" s="35"/>
      <c r="H173" s="187"/>
      <c r="I173" s="35"/>
      <c r="J173" s="189"/>
      <c r="K173" s="35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</row>
    <row r="174" ht="33.0" customHeight="1">
      <c r="A174" s="3"/>
      <c r="B174" s="41"/>
      <c r="C174" s="40"/>
      <c r="D174" s="40"/>
      <c r="E174" s="35"/>
      <c r="F174" s="193"/>
      <c r="G174" s="35"/>
      <c r="H174" s="41"/>
      <c r="I174" s="35"/>
      <c r="J174" s="180"/>
      <c r="K174" s="35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</row>
    <row r="175" ht="33.0" customHeight="1">
      <c r="A175" s="3"/>
      <c r="B175" s="41"/>
      <c r="C175" s="40"/>
      <c r="D175" s="40"/>
      <c r="E175" s="35"/>
      <c r="F175" s="193"/>
      <c r="G175" s="35"/>
      <c r="H175" s="41"/>
      <c r="I175" s="35"/>
      <c r="J175" s="180"/>
      <c r="K175" s="35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</row>
    <row r="176" ht="31.5" customHeight="1">
      <c r="A176" s="3"/>
      <c r="B176" s="41"/>
      <c r="C176" s="40"/>
      <c r="D176" s="40"/>
      <c r="E176" s="35"/>
      <c r="F176" s="193"/>
      <c r="G176" s="35"/>
      <c r="H176" s="41"/>
      <c r="I176" s="35"/>
      <c r="J176" s="180"/>
      <c r="K176" s="35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</row>
    <row r="177" ht="18.75" customHeight="1">
      <c r="A177" s="3"/>
      <c r="B177" s="181"/>
      <c r="C177" s="30"/>
      <c r="D177" s="30"/>
      <c r="E177" s="31"/>
      <c r="F177" s="182" t="s">
        <v>191</v>
      </c>
      <c r="G177" s="40"/>
      <c r="H177" s="40"/>
      <c r="I177" s="35"/>
      <c r="J177" s="194">
        <f>+F172*H172*J172+F173*H173*J173+F174*H174*J174+F175*H175*J175+F176*H176*J176</f>
        <v>120000</v>
      </c>
      <c r="K177" s="35"/>
      <c r="L177" s="3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</row>
    <row r="178" ht="11.25" customHeight="1">
      <c r="A178" s="3"/>
      <c r="B178" s="195" t="str">
        <f>IF(N164&gt;1,"Debe completar solo un tipo de mano de obra por emprendedor","")</f>
        <v/>
      </c>
      <c r="L178" s="3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</row>
    <row r="179" ht="35.25" customHeight="1">
      <c r="A179" s="3"/>
      <c r="B179" s="46" t="s">
        <v>192</v>
      </c>
      <c r="C179" s="40"/>
      <c r="D179" s="40"/>
      <c r="E179" s="40"/>
      <c r="F179" s="40"/>
      <c r="G179" s="40"/>
      <c r="H179" s="40"/>
      <c r="I179" s="40"/>
      <c r="J179" s="40"/>
      <c r="K179" s="35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</row>
    <row r="180" ht="18.0" customHeight="1">
      <c r="A180" s="3"/>
      <c r="B180" s="48" t="s">
        <v>193</v>
      </c>
      <c r="C180" s="31"/>
      <c r="D180" s="34" t="s">
        <v>194</v>
      </c>
      <c r="E180" s="40"/>
      <c r="F180" s="40"/>
      <c r="G180" s="40"/>
      <c r="H180" s="35"/>
      <c r="I180" s="80" t="s">
        <v>195</v>
      </c>
      <c r="J180" s="40"/>
      <c r="K180" s="35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</row>
    <row r="181" ht="18.0" customHeight="1">
      <c r="A181" s="3"/>
      <c r="B181" s="108"/>
      <c r="C181" s="109"/>
      <c r="D181" s="196" t="s">
        <v>196</v>
      </c>
      <c r="E181" s="11"/>
      <c r="F181" s="11"/>
      <c r="G181" s="11"/>
      <c r="H181" s="12"/>
      <c r="I181" s="197">
        <v>2000.0</v>
      </c>
      <c r="J181" s="11"/>
      <c r="K181" s="12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</row>
    <row r="182" ht="18.0" customHeight="1">
      <c r="A182" s="3"/>
      <c r="B182" s="108"/>
      <c r="C182" s="109"/>
      <c r="D182" s="198" t="s">
        <v>197</v>
      </c>
      <c r="E182" s="199"/>
      <c r="F182" s="199"/>
      <c r="G182" s="199"/>
      <c r="H182" s="200"/>
      <c r="I182" s="201">
        <v>2000.0</v>
      </c>
      <c r="J182" s="199"/>
      <c r="K182" s="200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</row>
    <row r="183" ht="18.0" customHeight="1">
      <c r="A183" s="3"/>
      <c r="B183" s="108"/>
      <c r="C183" s="109"/>
      <c r="D183" s="198" t="s">
        <v>198</v>
      </c>
      <c r="E183" s="199"/>
      <c r="F183" s="199"/>
      <c r="G183" s="199"/>
      <c r="H183" s="200"/>
      <c r="I183" s="201">
        <v>1530.0</v>
      </c>
      <c r="J183" s="199"/>
      <c r="K183" s="200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</row>
    <row r="184" ht="18.0" customHeight="1">
      <c r="A184" s="3"/>
      <c r="B184" s="108"/>
      <c r="C184" s="109"/>
      <c r="D184" s="198" t="s">
        <v>199</v>
      </c>
      <c r="E184" s="199"/>
      <c r="F184" s="199"/>
      <c r="G184" s="199"/>
      <c r="H184" s="200"/>
      <c r="I184" s="201">
        <v>1000.0</v>
      </c>
      <c r="J184" s="199"/>
      <c r="K184" s="200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</row>
    <row r="185" ht="18.0" customHeight="1">
      <c r="A185" s="3"/>
      <c r="B185" s="108"/>
      <c r="C185" s="109"/>
      <c r="D185" s="198" t="s">
        <v>200</v>
      </c>
      <c r="E185" s="199"/>
      <c r="F185" s="199"/>
      <c r="G185" s="199"/>
      <c r="H185" s="200"/>
      <c r="I185" s="202"/>
      <c r="J185" s="199"/>
      <c r="K185" s="200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</row>
    <row r="186" ht="18.0" customHeight="1">
      <c r="A186" s="3"/>
      <c r="B186" s="37"/>
      <c r="C186" s="28"/>
      <c r="D186" s="203" t="s">
        <v>201</v>
      </c>
      <c r="E186" s="9"/>
      <c r="F186" s="9"/>
      <c r="G186" s="9"/>
      <c r="H186" s="25"/>
      <c r="I186" s="204">
        <f>SUM(I181:K185)</f>
        <v>6530</v>
      </c>
      <c r="J186" s="9"/>
      <c r="K186" s="25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</row>
    <row r="187" ht="16.5" customHeight="1">
      <c r="A187" s="3"/>
      <c r="B187" s="48" t="s">
        <v>202</v>
      </c>
      <c r="C187" s="31"/>
      <c r="D187" s="34" t="s">
        <v>194</v>
      </c>
      <c r="E187" s="40"/>
      <c r="F187" s="40"/>
      <c r="G187" s="40"/>
      <c r="H187" s="35"/>
      <c r="I187" s="80" t="s">
        <v>195</v>
      </c>
      <c r="J187" s="40"/>
      <c r="K187" s="35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</row>
    <row r="188" ht="15.0" customHeight="1">
      <c r="A188" s="3"/>
      <c r="B188" s="108"/>
      <c r="C188" s="109"/>
      <c r="D188" s="205" t="s">
        <v>203</v>
      </c>
      <c r="E188" s="206"/>
      <c r="F188" s="206"/>
      <c r="G188" s="206"/>
      <c r="H188" s="207"/>
      <c r="I188" s="201">
        <v>400.0</v>
      </c>
      <c r="J188" s="199"/>
      <c r="K188" s="200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</row>
    <row r="189" ht="15.0" customHeight="1">
      <c r="A189" s="3"/>
      <c r="B189" s="108"/>
      <c r="C189" s="109"/>
      <c r="D189" s="205" t="s">
        <v>204</v>
      </c>
      <c r="E189" s="206"/>
      <c r="F189" s="206"/>
      <c r="G189" s="206"/>
      <c r="H189" s="207"/>
      <c r="I189" s="201">
        <v>200.0</v>
      </c>
      <c r="J189" s="199"/>
      <c r="K189" s="200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</row>
    <row r="190" ht="15.0" customHeight="1">
      <c r="A190" s="3"/>
      <c r="B190" s="108"/>
      <c r="C190" s="109"/>
      <c r="D190" s="205" t="s">
        <v>205</v>
      </c>
      <c r="E190" s="206"/>
      <c r="F190" s="206"/>
      <c r="G190" s="206"/>
      <c r="H190" s="207"/>
      <c r="I190" s="201">
        <v>319.0</v>
      </c>
      <c r="J190" s="199"/>
      <c r="K190" s="200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</row>
    <row r="191" ht="15.0" customHeight="1">
      <c r="A191" s="3"/>
      <c r="B191" s="208" t="s">
        <v>206</v>
      </c>
      <c r="C191" s="209"/>
      <c r="D191" s="205" t="s">
        <v>207</v>
      </c>
      <c r="E191" s="206"/>
      <c r="F191" s="206"/>
      <c r="G191" s="206"/>
      <c r="H191" s="207"/>
      <c r="I191" s="201">
        <v>600.0</v>
      </c>
      <c r="J191" s="199"/>
      <c r="K191" s="200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</row>
    <row r="192" ht="15.0" customHeight="1">
      <c r="A192" s="3"/>
      <c r="B192" s="108"/>
      <c r="C192" s="109"/>
      <c r="D192" s="205" t="s">
        <v>208</v>
      </c>
      <c r="E192" s="206"/>
      <c r="F192" s="206"/>
      <c r="G192" s="206"/>
      <c r="H192" s="207"/>
      <c r="I192" s="201">
        <v>200.0</v>
      </c>
      <c r="J192" s="199"/>
      <c r="K192" s="200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</row>
    <row r="193" ht="15.75" customHeight="1">
      <c r="A193" s="3"/>
      <c r="B193" s="108"/>
      <c r="C193" s="109"/>
      <c r="D193" s="210"/>
      <c r="E193" s="206"/>
      <c r="F193" s="206"/>
      <c r="G193" s="206"/>
      <c r="H193" s="207"/>
      <c r="I193" s="202"/>
      <c r="J193" s="199"/>
      <c r="K193" s="200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</row>
    <row r="194" ht="15.75" customHeight="1">
      <c r="A194" s="3"/>
      <c r="B194" s="108"/>
      <c r="C194" s="109"/>
      <c r="D194" s="210"/>
      <c r="E194" s="206"/>
      <c r="F194" s="206"/>
      <c r="G194" s="206"/>
      <c r="H194" s="207"/>
      <c r="I194" s="202"/>
      <c r="J194" s="199"/>
      <c r="K194" s="200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</row>
    <row r="195" ht="15.75" customHeight="1">
      <c r="A195" s="3"/>
      <c r="B195" s="108"/>
      <c r="C195" s="109"/>
      <c r="D195" s="210"/>
      <c r="E195" s="206"/>
      <c r="F195" s="206"/>
      <c r="G195" s="206"/>
      <c r="H195" s="207"/>
      <c r="I195" s="202"/>
      <c r="J195" s="199"/>
      <c r="K195" s="200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</row>
    <row r="196" ht="15.75" customHeight="1">
      <c r="A196" s="3"/>
      <c r="B196" s="108"/>
      <c r="C196" s="109"/>
      <c r="D196" s="210"/>
      <c r="E196" s="206"/>
      <c r="F196" s="206"/>
      <c r="G196" s="206"/>
      <c r="H196" s="207"/>
      <c r="I196" s="202"/>
      <c r="J196" s="199"/>
      <c r="K196" s="200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</row>
    <row r="197" ht="15.75" customHeight="1">
      <c r="A197" s="3"/>
      <c r="B197" s="108"/>
      <c r="C197" s="109"/>
      <c r="D197" s="210"/>
      <c r="E197" s="206"/>
      <c r="F197" s="206"/>
      <c r="G197" s="206"/>
      <c r="H197" s="207"/>
      <c r="I197" s="202"/>
      <c r="J197" s="199"/>
      <c r="K197" s="200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</row>
    <row r="198" ht="15.75" customHeight="1">
      <c r="A198" s="3"/>
      <c r="B198" s="108"/>
      <c r="C198" s="109"/>
      <c r="D198" s="210"/>
      <c r="E198" s="206"/>
      <c r="F198" s="206"/>
      <c r="G198" s="206"/>
      <c r="H198" s="207"/>
      <c r="I198" s="202"/>
      <c r="J198" s="199"/>
      <c r="K198" s="200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</row>
    <row r="199" ht="15.75" customHeight="1">
      <c r="A199" s="3"/>
      <c r="B199" s="108"/>
      <c r="C199" s="109"/>
      <c r="D199" s="210"/>
      <c r="E199" s="206"/>
      <c r="F199" s="206"/>
      <c r="G199" s="206"/>
      <c r="H199" s="207"/>
      <c r="I199" s="202"/>
      <c r="J199" s="199"/>
      <c r="K199" s="200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</row>
    <row r="200" ht="15.75" customHeight="1">
      <c r="A200" s="3"/>
      <c r="B200" s="108"/>
      <c r="C200" s="109"/>
      <c r="D200" s="210"/>
      <c r="E200" s="206"/>
      <c r="F200" s="206"/>
      <c r="G200" s="206"/>
      <c r="H200" s="207"/>
      <c r="I200" s="202"/>
      <c r="J200" s="199"/>
      <c r="K200" s="200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</row>
    <row r="201" ht="15.75" customHeight="1">
      <c r="A201" s="3"/>
      <c r="B201" s="108"/>
      <c r="C201" s="109"/>
      <c r="D201" s="210"/>
      <c r="E201" s="206"/>
      <c r="F201" s="206"/>
      <c r="G201" s="206"/>
      <c r="H201" s="207"/>
      <c r="I201" s="211"/>
      <c r="J201" s="206"/>
      <c r="K201" s="20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</row>
    <row r="202" ht="15.75" customHeight="1">
      <c r="A202" s="3"/>
      <c r="B202" s="108"/>
      <c r="C202" s="109"/>
      <c r="D202" s="210"/>
      <c r="E202" s="206"/>
      <c r="F202" s="206"/>
      <c r="G202" s="206"/>
      <c r="H202" s="207"/>
      <c r="I202" s="202"/>
      <c r="J202" s="199"/>
      <c r="K202" s="200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</row>
    <row r="203" ht="15.75" customHeight="1">
      <c r="A203" s="3"/>
      <c r="B203" s="108"/>
      <c r="C203" s="109"/>
      <c r="D203" s="210"/>
      <c r="E203" s="206"/>
      <c r="F203" s="206"/>
      <c r="G203" s="206"/>
      <c r="H203" s="207"/>
      <c r="I203" s="202"/>
      <c r="J203" s="199"/>
      <c r="K203" s="200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</row>
    <row r="204" ht="15.75" customHeight="1">
      <c r="A204" s="3"/>
      <c r="B204" s="108"/>
      <c r="C204" s="109"/>
      <c r="D204" s="210"/>
      <c r="E204" s="206"/>
      <c r="F204" s="206"/>
      <c r="G204" s="206"/>
      <c r="H204" s="207"/>
      <c r="I204" s="202"/>
      <c r="J204" s="199"/>
      <c r="K204" s="200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</row>
    <row r="205" ht="15.75" customHeight="1">
      <c r="A205" s="3"/>
      <c r="B205" s="108"/>
      <c r="C205" s="109"/>
      <c r="D205" s="210"/>
      <c r="E205" s="206"/>
      <c r="F205" s="206"/>
      <c r="G205" s="206"/>
      <c r="H205" s="207"/>
      <c r="I205" s="202"/>
      <c r="J205" s="199"/>
      <c r="K205" s="200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</row>
    <row r="206" ht="15.75" customHeight="1">
      <c r="A206" s="3"/>
      <c r="B206" s="108"/>
      <c r="C206" s="109"/>
      <c r="D206" s="210"/>
      <c r="E206" s="206"/>
      <c r="F206" s="206"/>
      <c r="G206" s="206"/>
      <c r="H206" s="207"/>
      <c r="I206" s="202"/>
      <c r="J206" s="199"/>
      <c r="K206" s="200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</row>
    <row r="207" ht="15.75" customHeight="1">
      <c r="A207" s="3"/>
      <c r="B207" s="108"/>
      <c r="C207" s="109"/>
      <c r="D207" s="210"/>
      <c r="E207" s="206"/>
      <c r="F207" s="206"/>
      <c r="G207" s="206"/>
      <c r="H207" s="207"/>
      <c r="I207" s="202"/>
      <c r="J207" s="199"/>
      <c r="K207" s="200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</row>
    <row r="208" ht="15.75" customHeight="1">
      <c r="A208" s="3"/>
      <c r="B208" s="37"/>
      <c r="C208" s="28"/>
      <c r="D208" s="212" t="s">
        <v>209</v>
      </c>
      <c r="E208" s="65"/>
      <c r="F208" s="65"/>
      <c r="G208" s="65"/>
      <c r="H208" s="66"/>
      <c r="I208" s="213">
        <f>SUM(I188:K207)</f>
        <v>1719</v>
      </c>
      <c r="J208" s="40"/>
      <c r="K208" s="35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</row>
    <row r="209" ht="24.0" customHeight="1">
      <c r="A209" s="3"/>
      <c r="B209" s="48" t="s">
        <v>210</v>
      </c>
      <c r="C209" s="31"/>
      <c r="D209" s="214" t="s">
        <v>211</v>
      </c>
      <c r="E209" s="11"/>
      <c r="F209" s="11"/>
      <c r="G209" s="11"/>
      <c r="H209" s="12"/>
      <c r="I209" s="215">
        <f>+J169+J177</f>
        <v>280000</v>
      </c>
      <c r="J209" s="11"/>
      <c r="K209" s="12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</row>
    <row r="210" ht="15.75" customHeight="1">
      <c r="A210" s="3"/>
      <c r="B210" s="37"/>
      <c r="C210" s="28"/>
      <c r="D210" s="203" t="s">
        <v>212</v>
      </c>
      <c r="E210" s="9"/>
      <c r="F210" s="9"/>
      <c r="G210" s="9"/>
      <c r="H210" s="25"/>
      <c r="I210" s="213">
        <f>SUM(I209:K209)</f>
        <v>280000</v>
      </c>
      <c r="J210" s="40"/>
      <c r="K210" s="35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</row>
    <row r="211" ht="15.75" customHeight="1">
      <c r="A211" s="3"/>
      <c r="B211" s="48" t="s">
        <v>213</v>
      </c>
      <c r="C211" s="31"/>
      <c r="D211" s="34" t="s">
        <v>194</v>
      </c>
      <c r="E211" s="40"/>
      <c r="F211" s="40"/>
      <c r="G211" s="40"/>
      <c r="H211" s="35"/>
      <c r="I211" s="80" t="s">
        <v>195</v>
      </c>
      <c r="J211" s="40"/>
      <c r="K211" s="35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</row>
    <row r="212" ht="15.75" customHeight="1">
      <c r="A212" s="3"/>
      <c r="B212" s="108"/>
      <c r="C212" s="109"/>
      <c r="D212" s="198" t="s">
        <v>214</v>
      </c>
      <c r="E212" s="199"/>
      <c r="F212" s="199"/>
      <c r="G212" s="199"/>
      <c r="H212" s="200"/>
      <c r="I212" s="201">
        <v>2000.0</v>
      </c>
      <c r="J212" s="199"/>
      <c r="K212" s="200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</row>
    <row r="213" ht="15.75" customHeight="1">
      <c r="A213" s="3"/>
      <c r="B213" s="108"/>
      <c r="C213" s="109"/>
      <c r="D213" s="198" t="s">
        <v>215</v>
      </c>
      <c r="E213" s="199"/>
      <c r="F213" s="199"/>
      <c r="G213" s="199"/>
      <c r="H213" s="200"/>
      <c r="I213" s="201">
        <v>2000.0</v>
      </c>
      <c r="J213" s="199"/>
      <c r="K213" s="200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</row>
    <row r="214" ht="15.75" customHeight="1">
      <c r="A214" s="3"/>
      <c r="B214" s="108"/>
      <c r="C214" s="109"/>
      <c r="D214" s="198" t="s">
        <v>216</v>
      </c>
      <c r="E214" s="199"/>
      <c r="F214" s="199"/>
      <c r="G214" s="199"/>
      <c r="H214" s="200"/>
      <c r="I214" s="202"/>
      <c r="J214" s="199"/>
      <c r="K214" s="200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</row>
    <row r="215" ht="15.75" customHeight="1">
      <c r="A215" s="3"/>
      <c r="B215" s="108"/>
      <c r="C215" s="109"/>
      <c r="D215" s="198"/>
      <c r="E215" s="199"/>
      <c r="F215" s="199"/>
      <c r="G215" s="199"/>
      <c r="H215" s="200"/>
      <c r="I215" s="202"/>
      <c r="J215" s="199"/>
      <c r="K215" s="200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</row>
    <row r="216" ht="15.75" customHeight="1">
      <c r="A216" s="3"/>
      <c r="B216" s="108"/>
      <c r="C216" s="109"/>
      <c r="D216" s="198"/>
      <c r="E216" s="199"/>
      <c r="F216" s="199"/>
      <c r="G216" s="199"/>
      <c r="H216" s="200"/>
      <c r="I216" s="202"/>
      <c r="J216" s="199"/>
      <c r="K216" s="200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</row>
    <row r="217" ht="15.75" customHeight="1">
      <c r="A217" s="3"/>
      <c r="B217" s="108"/>
      <c r="C217" s="109"/>
      <c r="D217" s="198"/>
      <c r="E217" s="199"/>
      <c r="F217" s="199"/>
      <c r="G217" s="199"/>
      <c r="H217" s="200"/>
      <c r="I217" s="202"/>
      <c r="J217" s="199"/>
      <c r="K217" s="200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</row>
    <row r="218" ht="15.75" customHeight="1">
      <c r="A218" s="3"/>
      <c r="B218" s="108"/>
      <c r="C218" s="109"/>
      <c r="D218" s="216"/>
      <c r="E218" s="217"/>
      <c r="F218" s="217"/>
      <c r="G218" s="217"/>
      <c r="H218" s="218"/>
      <c r="I218" s="219"/>
      <c r="J218" s="217"/>
      <c r="K218" s="218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</row>
    <row r="219" ht="15.75" customHeight="1">
      <c r="A219" s="3"/>
      <c r="B219" s="37"/>
      <c r="C219" s="28"/>
      <c r="D219" s="220" t="s">
        <v>217</v>
      </c>
      <c r="E219" s="40"/>
      <c r="F219" s="40"/>
      <c r="G219" s="40"/>
      <c r="H219" s="35"/>
      <c r="I219" s="213">
        <f>SUM(I212:K218)</f>
        <v>4000</v>
      </c>
      <c r="J219" s="40"/>
      <c r="K219" s="35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</row>
    <row r="220" ht="30.75" customHeight="1">
      <c r="A220" s="3"/>
      <c r="B220" s="221" t="s">
        <v>218</v>
      </c>
      <c r="C220" s="40"/>
      <c r="D220" s="40"/>
      <c r="E220" s="40"/>
      <c r="F220" s="40"/>
      <c r="G220" s="40"/>
      <c r="H220" s="35"/>
      <c r="I220" s="222">
        <f>+I186+I208+I210+I219</f>
        <v>292249</v>
      </c>
      <c r="J220" s="40"/>
      <c r="K220" s="35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</row>
    <row r="221" ht="12.0" customHeight="1">
      <c r="A221" s="3"/>
      <c r="B221" s="223"/>
      <c r="C221" s="223"/>
      <c r="D221" s="223"/>
      <c r="E221" s="223"/>
      <c r="F221" s="223"/>
      <c r="G221" s="223"/>
      <c r="H221" s="223"/>
      <c r="I221" s="224"/>
      <c r="J221" s="224"/>
      <c r="K221" s="224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</row>
    <row r="222" ht="26.25" customHeight="1">
      <c r="A222" s="6"/>
      <c r="B222" s="97" t="s">
        <v>219</v>
      </c>
      <c r="C222" s="98"/>
      <c r="D222" s="98"/>
      <c r="E222" s="98"/>
      <c r="F222" s="98"/>
      <c r="G222" s="98"/>
      <c r="H222" s="98"/>
      <c r="I222" s="98"/>
      <c r="J222" s="98"/>
      <c r="K222" s="99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</row>
    <row r="223" ht="21.0" customHeight="1">
      <c r="A223" s="3"/>
      <c r="B223" s="42" t="s">
        <v>220</v>
      </c>
      <c r="C223" s="40"/>
      <c r="D223" s="40"/>
      <c r="E223" s="40"/>
      <c r="F223" s="40"/>
      <c r="G223" s="40"/>
      <c r="H223" s="40"/>
      <c r="I223" s="40"/>
      <c r="J223" s="40"/>
      <c r="K223" s="35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</row>
    <row r="224" ht="16.5" customHeight="1">
      <c r="A224" s="3"/>
      <c r="B224" s="167" t="s">
        <v>221</v>
      </c>
      <c r="C224" s="40"/>
      <c r="D224" s="40"/>
      <c r="E224" s="35"/>
      <c r="F224" s="173" t="s">
        <v>169</v>
      </c>
      <c r="G224" s="173" t="s">
        <v>170</v>
      </c>
      <c r="H224" s="173" t="s">
        <v>171</v>
      </c>
      <c r="I224" s="173" t="s">
        <v>172</v>
      </c>
      <c r="J224" s="173" t="s">
        <v>173</v>
      </c>
      <c r="K224" s="173" t="s">
        <v>174</v>
      </c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</row>
    <row r="225" ht="30.0" customHeight="1">
      <c r="A225" s="3"/>
      <c r="B225" s="225" t="s">
        <v>222</v>
      </c>
      <c r="C225" s="40"/>
      <c r="D225" s="40"/>
      <c r="E225" s="35"/>
      <c r="F225" s="226">
        <f t="shared" ref="F225:K225" si="5">+$H$154*F146+$H$155*F147+$H$156*F148+$H$157*F149+$H$158*F150</f>
        <v>130000</v>
      </c>
      <c r="G225" s="226">
        <f t="shared" si="5"/>
        <v>210000</v>
      </c>
      <c r="H225" s="226">
        <f t="shared" si="5"/>
        <v>290000</v>
      </c>
      <c r="I225" s="226">
        <f t="shared" si="5"/>
        <v>330000</v>
      </c>
      <c r="J225" s="226">
        <f t="shared" si="5"/>
        <v>370000</v>
      </c>
      <c r="K225" s="226">
        <f t="shared" si="5"/>
        <v>410000</v>
      </c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</row>
    <row r="226" ht="30.0" customHeight="1">
      <c r="A226" s="3"/>
      <c r="B226" s="225" t="s">
        <v>223</v>
      </c>
      <c r="C226" s="40"/>
      <c r="D226" s="40"/>
      <c r="E226" s="35"/>
      <c r="F226" s="227">
        <f t="shared" ref="F226:K226" si="6">+$I186</f>
        <v>6530</v>
      </c>
      <c r="G226" s="227">
        <f t="shared" si="6"/>
        <v>6530</v>
      </c>
      <c r="H226" s="227">
        <f t="shared" si="6"/>
        <v>6530</v>
      </c>
      <c r="I226" s="227">
        <f t="shared" si="6"/>
        <v>6530</v>
      </c>
      <c r="J226" s="227">
        <f t="shared" si="6"/>
        <v>6530</v>
      </c>
      <c r="K226" s="227">
        <f t="shared" si="6"/>
        <v>6530</v>
      </c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</row>
    <row r="227" ht="30.0" customHeight="1">
      <c r="A227" s="3"/>
      <c r="B227" s="225" t="s">
        <v>224</v>
      </c>
      <c r="C227" s="40"/>
      <c r="D227" s="40"/>
      <c r="E227" s="35"/>
      <c r="F227" s="227">
        <f t="shared" ref="F227:K227" si="7">+($I$208)/($F$137*$H$154+$F$138*$H$155+$F$139*$H$156+$F$140*$H$157+$F$141*$H$158)*F225</f>
        <v>1719</v>
      </c>
      <c r="G227" s="227">
        <f t="shared" si="7"/>
        <v>2776.846154</v>
      </c>
      <c r="H227" s="227">
        <f t="shared" si="7"/>
        <v>3834.692308</v>
      </c>
      <c r="I227" s="227">
        <f t="shared" si="7"/>
        <v>4363.615385</v>
      </c>
      <c r="J227" s="227">
        <f t="shared" si="7"/>
        <v>4892.538462</v>
      </c>
      <c r="K227" s="227">
        <f t="shared" si="7"/>
        <v>5421.461538</v>
      </c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</row>
    <row r="228" ht="30.0" customHeight="1">
      <c r="A228" s="3"/>
      <c r="B228" s="225" t="s">
        <v>225</v>
      </c>
      <c r="C228" s="40"/>
      <c r="D228" s="40"/>
      <c r="E228" s="35"/>
      <c r="F228" s="227">
        <f t="shared" ref="F228:K228" si="8">+$J$169</f>
        <v>160000</v>
      </c>
      <c r="G228" s="227">
        <f t="shared" si="8"/>
        <v>160000</v>
      </c>
      <c r="H228" s="227">
        <f t="shared" si="8"/>
        <v>160000</v>
      </c>
      <c r="I228" s="227">
        <f t="shared" si="8"/>
        <v>160000</v>
      </c>
      <c r="J228" s="227">
        <f t="shared" si="8"/>
        <v>160000</v>
      </c>
      <c r="K228" s="227">
        <f t="shared" si="8"/>
        <v>160000</v>
      </c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</row>
    <row r="229" ht="30.0" customHeight="1">
      <c r="A229" s="3"/>
      <c r="B229" s="225" t="s">
        <v>226</v>
      </c>
      <c r="C229" s="40"/>
      <c r="D229" s="40"/>
      <c r="E229" s="35"/>
      <c r="F229" s="227">
        <f t="shared" ref="F229:K229" si="9">+($J$177)/($F$137*$H$154+$F$138*$H$155+$F$139*$H$156+$F$140*$H$157+$F$141*$H$158)*F225</f>
        <v>120000</v>
      </c>
      <c r="G229" s="227">
        <f t="shared" si="9"/>
        <v>193846.1538</v>
      </c>
      <c r="H229" s="227">
        <f t="shared" si="9"/>
        <v>267692.3077</v>
      </c>
      <c r="I229" s="227">
        <f t="shared" si="9"/>
        <v>304615.3846</v>
      </c>
      <c r="J229" s="227">
        <f t="shared" si="9"/>
        <v>341538.4615</v>
      </c>
      <c r="K229" s="227">
        <f t="shared" si="9"/>
        <v>378461.5385</v>
      </c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</row>
    <row r="230" ht="30.0" customHeight="1">
      <c r="A230" s="3"/>
      <c r="B230" s="225" t="s">
        <v>227</v>
      </c>
      <c r="C230" s="40"/>
      <c r="D230" s="40"/>
      <c r="E230" s="35"/>
      <c r="F230" s="227">
        <f t="shared" ref="F230:K230" si="10">+($I$219)/($F$137*$H$154+$F$138*$H$155+$F$139*$H$156+$F$140*$H$157+$F$141*$H$158)*F225</f>
        <v>4000</v>
      </c>
      <c r="G230" s="227">
        <f t="shared" si="10"/>
        <v>6461.538462</v>
      </c>
      <c r="H230" s="227">
        <f t="shared" si="10"/>
        <v>8923.076923</v>
      </c>
      <c r="I230" s="227">
        <f t="shared" si="10"/>
        <v>10153.84615</v>
      </c>
      <c r="J230" s="227">
        <f t="shared" si="10"/>
        <v>11384.61538</v>
      </c>
      <c r="K230" s="227">
        <f t="shared" si="10"/>
        <v>12615.38462</v>
      </c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</row>
    <row r="231" ht="30.0" customHeight="1">
      <c r="A231" s="3"/>
      <c r="B231" s="225" t="s">
        <v>228</v>
      </c>
      <c r="C231" s="40"/>
      <c r="D231" s="40"/>
      <c r="E231" s="35"/>
      <c r="F231" s="227">
        <f t="shared" ref="F231:K231" si="11">+F226+F227+F229+F230</f>
        <v>132249</v>
      </c>
      <c r="G231" s="227">
        <f t="shared" si="11"/>
        <v>209614.5385</v>
      </c>
      <c r="H231" s="227">
        <f t="shared" si="11"/>
        <v>286980.0769</v>
      </c>
      <c r="I231" s="227">
        <f t="shared" si="11"/>
        <v>325662.8462</v>
      </c>
      <c r="J231" s="227">
        <f t="shared" si="11"/>
        <v>364345.6154</v>
      </c>
      <c r="K231" s="227">
        <f t="shared" si="11"/>
        <v>403028.3846</v>
      </c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</row>
    <row r="232" ht="30.0" customHeight="1">
      <c r="A232" s="3"/>
      <c r="B232" s="225" t="s">
        <v>229</v>
      </c>
      <c r="C232" s="40"/>
      <c r="D232" s="40"/>
      <c r="E232" s="35"/>
      <c r="F232" s="227">
        <f t="shared" ref="F232:K232" si="12">+F225-F231</f>
        <v>-2249</v>
      </c>
      <c r="G232" s="227">
        <f t="shared" si="12"/>
        <v>385.4615385</v>
      </c>
      <c r="H232" s="227">
        <f t="shared" si="12"/>
        <v>3019.923077</v>
      </c>
      <c r="I232" s="227">
        <f t="shared" si="12"/>
        <v>4337.153846</v>
      </c>
      <c r="J232" s="227">
        <f t="shared" si="12"/>
        <v>5654.384615</v>
      </c>
      <c r="K232" s="227">
        <f t="shared" si="12"/>
        <v>6971.615385</v>
      </c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</row>
    <row r="233" ht="12.0" customHeight="1">
      <c r="A233" s="3"/>
      <c r="B233" s="228"/>
      <c r="C233" s="228"/>
      <c r="D233" s="228"/>
      <c r="E233" s="228"/>
      <c r="F233" s="229"/>
      <c r="G233" s="229"/>
      <c r="H233" s="229"/>
      <c r="I233" s="229"/>
      <c r="J233" s="229"/>
      <c r="K233" s="229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</row>
    <row r="234" ht="23.25" customHeight="1">
      <c r="A234" s="3"/>
      <c r="B234" s="225" t="s">
        <v>230</v>
      </c>
      <c r="C234" s="40"/>
      <c r="D234" s="40"/>
      <c r="E234" s="35"/>
      <c r="F234" s="230">
        <f t="shared" ref="F234:K234" si="13">+(F232+F229)/$F$34</f>
        <v>117751</v>
      </c>
      <c r="G234" s="230">
        <f t="shared" si="13"/>
        <v>194231.6154</v>
      </c>
      <c r="H234" s="230">
        <f t="shared" si="13"/>
        <v>270712.2308</v>
      </c>
      <c r="I234" s="230">
        <f t="shared" si="13"/>
        <v>308952.5385</v>
      </c>
      <c r="J234" s="230">
        <f t="shared" si="13"/>
        <v>347192.8462</v>
      </c>
      <c r="K234" s="230">
        <f t="shared" si="13"/>
        <v>385433.1538</v>
      </c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</row>
    <row r="235" ht="14.25" customHeight="1">
      <c r="A235" s="3"/>
      <c r="B235" s="223"/>
      <c r="C235" s="223"/>
      <c r="D235" s="223"/>
      <c r="E235" s="223"/>
      <c r="F235" s="223"/>
      <c r="G235" s="223"/>
      <c r="H235" s="223"/>
      <c r="I235" s="224"/>
      <c r="J235" s="224"/>
      <c r="K235" s="224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</row>
    <row r="236" ht="40.5" customHeight="1">
      <c r="A236" s="3"/>
      <c r="B236" s="97" t="s">
        <v>231</v>
      </c>
      <c r="C236" s="98"/>
      <c r="D236" s="98"/>
      <c r="E236" s="98"/>
      <c r="F236" s="98"/>
      <c r="G236" s="98"/>
      <c r="H236" s="98"/>
      <c r="I236" s="98"/>
      <c r="J236" s="98"/>
      <c r="K236" s="99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</row>
    <row r="237" ht="40.5" customHeight="1">
      <c r="A237" s="3"/>
      <c r="B237" s="231" t="s">
        <v>232</v>
      </c>
      <c r="C237" s="9"/>
      <c r="D237" s="9"/>
      <c r="E237" s="9"/>
      <c r="F237" s="9"/>
      <c r="G237" s="9"/>
      <c r="H237" s="9"/>
      <c r="I237" s="9"/>
      <c r="J237" s="9"/>
      <c r="K237" s="25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</row>
    <row r="238" ht="25.5" customHeight="1">
      <c r="A238" s="3"/>
      <c r="B238" s="167" t="s">
        <v>233</v>
      </c>
      <c r="C238" s="40"/>
      <c r="D238" s="40"/>
      <c r="E238" s="35"/>
      <c r="F238" s="232" t="s">
        <v>234</v>
      </c>
      <c r="G238" s="40"/>
      <c r="H238" s="35"/>
      <c r="I238" s="233" t="s">
        <v>235</v>
      </c>
      <c r="J238" s="40"/>
      <c r="K238" s="35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</row>
    <row r="239" ht="30.75" customHeight="1">
      <c r="A239" s="3"/>
      <c r="B239" s="234" t="s">
        <v>236</v>
      </c>
      <c r="C239" s="40"/>
      <c r="D239" s="40"/>
      <c r="E239" s="35"/>
      <c r="F239" s="235" t="s">
        <v>237</v>
      </c>
      <c r="G239" s="40"/>
      <c r="H239" s="35"/>
      <c r="I239" s="236">
        <v>16500.0</v>
      </c>
      <c r="J239" s="40"/>
      <c r="K239" s="35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</row>
    <row r="240" ht="25.5" customHeight="1">
      <c r="A240" s="3"/>
      <c r="B240" s="237" t="s">
        <v>238</v>
      </c>
      <c r="C240" s="27"/>
      <c r="D240" s="27"/>
      <c r="E240" s="28"/>
      <c r="F240" s="238"/>
      <c r="G240" s="27"/>
      <c r="H240" s="28"/>
      <c r="I240" s="239">
        <v>12600.0</v>
      </c>
      <c r="J240" s="27"/>
      <c r="K240" s="28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</row>
    <row r="241" ht="25.5" customHeight="1">
      <c r="A241" s="3"/>
      <c r="B241" s="237" t="s">
        <v>239</v>
      </c>
      <c r="C241" s="27"/>
      <c r="D241" s="27"/>
      <c r="E241" s="28"/>
      <c r="F241" s="238"/>
      <c r="G241" s="27"/>
      <c r="H241" s="28"/>
      <c r="I241" s="239">
        <v>13764.0</v>
      </c>
      <c r="J241" s="27"/>
      <c r="K241" s="28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</row>
    <row r="242" ht="25.5" customHeight="1">
      <c r="A242" s="3"/>
      <c r="B242" s="237" t="s">
        <v>240</v>
      </c>
      <c r="C242" s="27"/>
      <c r="D242" s="27"/>
      <c r="E242" s="28"/>
      <c r="F242" s="238"/>
      <c r="G242" s="27"/>
      <c r="H242" s="28"/>
      <c r="I242" s="239">
        <v>2000.0</v>
      </c>
      <c r="J242" s="27"/>
      <c r="K242" s="28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</row>
    <row r="243" ht="25.5" customHeight="1">
      <c r="A243" s="3"/>
      <c r="B243" s="237" t="s">
        <v>241</v>
      </c>
      <c r="C243" s="27"/>
      <c r="D243" s="27"/>
      <c r="E243" s="28"/>
      <c r="F243" s="238"/>
      <c r="G243" s="27"/>
      <c r="H243" s="28"/>
      <c r="I243" s="239">
        <v>1500.0</v>
      </c>
      <c r="J243" s="27"/>
      <c r="K243" s="28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</row>
    <row r="244" ht="25.5" customHeight="1">
      <c r="A244" s="3"/>
      <c r="B244" s="237" t="s">
        <v>242</v>
      </c>
      <c r="C244" s="27"/>
      <c r="D244" s="27"/>
      <c r="E244" s="28"/>
      <c r="F244" s="238"/>
      <c r="G244" s="27"/>
      <c r="H244" s="28"/>
      <c r="I244" s="239">
        <v>3590.0</v>
      </c>
      <c r="J244" s="27"/>
      <c r="K244" s="28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</row>
    <row r="245" ht="25.5" customHeight="1">
      <c r="A245" s="3"/>
      <c r="B245" s="237" t="s">
        <v>243</v>
      </c>
      <c r="C245" s="27"/>
      <c r="D245" s="27"/>
      <c r="E245" s="28"/>
      <c r="F245" s="238"/>
      <c r="G245" s="27"/>
      <c r="H245" s="28"/>
      <c r="I245" s="239">
        <v>5000.0</v>
      </c>
      <c r="J245" s="27"/>
      <c r="K245" s="28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</row>
    <row r="246" ht="25.5" customHeight="1">
      <c r="A246" s="3"/>
      <c r="B246" s="237" t="s">
        <v>244</v>
      </c>
      <c r="C246" s="27"/>
      <c r="D246" s="27"/>
      <c r="E246" s="28"/>
      <c r="F246" s="238"/>
      <c r="G246" s="27"/>
      <c r="H246" s="28"/>
      <c r="I246" s="239">
        <v>1500.0</v>
      </c>
      <c r="J246" s="27"/>
      <c r="K246" s="28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</row>
    <row r="247" ht="25.5" customHeight="1">
      <c r="A247" s="3"/>
      <c r="B247" s="237" t="s">
        <v>245</v>
      </c>
      <c r="C247" s="27"/>
      <c r="D247" s="27"/>
      <c r="E247" s="28"/>
      <c r="F247" s="238"/>
      <c r="G247" s="27"/>
      <c r="H247" s="28"/>
      <c r="I247" s="239">
        <v>2200.0</v>
      </c>
      <c r="J247" s="27"/>
      <c r="K247" s="28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</row>
    <row r="248" ht="25.5" customHeight="1">
      <c r="A248" s="3"/>
      <c r="B248" s="237" t="s">
        <v>246</v>
      </c>
      <c r="C248" s="27"/>
      <c r="D248" s="27"/>
      <c r="E248" s="28"/>
      <c r="F248" s="238"/>
      <c r="G248" s="27"/>
      <c r="H248" s="28"/>
      <c r="I248" s="239">
        <v>1700.0</v>
      </c>
      <c r="J248" s="27"/>
      <c r="K248" s="28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</row>
    <row r="249" ht="25.5" customHeight="1">
      <c r="A249" s="3"/>
      <c r="B249" s="237" t="s">
        <v>247</v>
      </c>
      <c r="C249" s="27"/>
      <c r="D249" s="27"/>
      <c r="E249" s="28"/>
      <c r="F249" s="238"/>
      <c r="G249" s="27"/>
      <c r="H249" s="28"/>
      <c r="I249" s="239">
        <v>3200.0</v>
      </c>
      <c r="J249" s="27"/>
      <c r="K249" s="28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</row>
    <row r="250" ht="42.75" customHeight="1">
      <c r="A250" s="3"/>
      <c r="B250" s="237" t="s">
        <v>248</v>
      </c>
      <c r="C250" s="27"/>
      <c r="D250" s="27"/>
      <c r="E250" s="28"/>
      <c r="F250" s="238"/>
      <c r="G250" s="27"/>
      <c r="H250" s="28"/>
      <c r="I250" s="240">
        <v>1100.0</v>
      </c>
      <c r="J250" s="27"/>
      <c r="K250" s="28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</row>
    <row r="251" ht="25.5" customHeight="1">
      <c r="A251" s="3"/>
      <c r="B251" s="237" t="s">
        <v>249</v>
      </c>
      <c r="C251" s="27"/>
      <c r="D251" s="27"/>
      <c r="E251" s="28"/>
      <c r="F251" s="238"/>
      <c r="G251" s="27"/>
      <c r="H251" s="28"/>
      <c r="I251" s="240">
        <v>3000.0</v>
      </c>
      <c r="J251" s="27"/>
      <c r="K251" s="28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</row>
    <row r="252" ht="28.5" customHeight="1">
      <c r="A252" s="3"/>
      <c r="B252" s="237" t="s">
        <v>250</v>
      </c>
      <c r="C252" s="27"/>
      <c r="D252" s="27"/>
      <c r="E252" s="28"/>
      <c r="F252" s="238"/>
      <c r="G252" s="27"/>
      <c r="H252" s="28"/>
      <c r="I252" s="240">
        <v>10000.0</v>
      </c>
      <c r="J252" s="27"/>
      <c r="K252" s="28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</row>
    <row r="253" ht="28.5" customHeight="1">
      <c r="A253" s="3"/>
      <c r="B253" s="237" t="s">
        <v>251</v>
      </c>
      <c r="C253" s="27"/>
      <c r="D253" s="27"/>
      <c r="E253" s="28"/>
      <c r="F253" s="238"/>
      <c r="G253" s="27"/>
      <c r="H253" s="28"/>
      <c r="I253" s="240">
        <v>1200.0</v>
      </c>
      <c r="J253" s="27"/>
      <c r="K253" s="28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</row>
    <row r="254" ht="28.5" customHeight="1">
      <c r="A254" s="3"/>
      <c r="B254" s="237" t="s">
        <v>252</v>
      </c>
      <c r="C254" s="27"/>
      <c r="D254" s="27"/>
      <c r="E254" s="28"/>
      <c r="F254" s="238"/>
      <c r="G254" s="27"/>
      <c r="H254" s="28"/>
      <c r="I254" s="240">
        <v>7000.0</v>
      </c>
      <c r="J254" s="27"/>
      <c r="K254" s="28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</row>
    <row r="255" ht="28.5" customHeight="1">
      <c r="A255" s="3"/>
      <c r="B255" s="237" t="s">
        <v>253</v>
      </c>
      <c r="C255" s="27"/>
      <c r="D255" s="27"/>
      <c r="E255" s="28"/>
      <c r="F255" s="238"/>
      <c r="G255" s="27"/>
      <c r="H255" s="28"/>
      <c r="I255" s="240">
        <v>30000.0</v>
      </c>
      <c r="J255" s="27"/>
      <c r="K255" s="28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</row>
    <row r="256" ht="28.5" customHeight="1">
      <c r="A256" s="3"/>
      <c r="B256" s="237" t="s">
        <v>254</v>
      </c>
      <c r="C256" s="27"/>
      <c r="D256" s="27"/>
      <c r="E256" s="28"/>
      <c r="F256" s="238"/>
      <c r="G256" s="27"/>
      <c r="H256" s="28"/>
      <c r="I256" s="240">
        <v>5350.0</v>
      </c>
      <c r="J256" s="27"/>
      <c r="K256" s="28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</row>
    <row r="257" ht="28.5" customHeight="1">
      <c r="A257" s="3"/>
      <c r="B257" s="237" t="s">
        <v>255</v>
      </c>
      <c r="C257" s="27"/>
      <c r="D257" s="27"/>
      <c r="E257" s="28"/>
      <c r="F257" s="238"/>
      <c r="G257" s="27"/>
      <c r="H257" s="28"/>
      <c r="I257" s="240">
        <v>2000.0</v>
      </c>
      <c r="J257" s="27"/>
      <c r="K257" s="28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</row>
    <row r="258" ht="28.5" customHeight="1">
      <c r="A258" s="3"/>
      <c r="B258" s="237" t="s">
        <v>256</v>
      </c>
      <c r="C258" s="27"/>
      <c r="D258" s="27"/>
      <c r="E258" s="28"/>
      <c r="F258" s="59"/>
      <c r="G258" s="40"/>
      <c r="H258" s="35"/>
      <c r="I258" s="241">
        <v>50000.0</v>
      </c>
      <c r="J258" s="27"/>
      <c r="K258" s="28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</row>
    <row r="259" ht="28.5" customHeight="1">
      <c r="A259" s="3"/>
      <c r="B259" s="242"/>
      <c r="C259" s="27"/>
      <c r="D259" s="27"/>
      <c r="E259" s="28"/>
      <c r="F259" s="59"/>
      <c r="G259" s="40"/>
      <c r="H259" s="35"/>
      <c r="I259" s="243"/>
      <c r="J259" s="27"/>
      <c r="K259" s="28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</row>
    <row r="260" ht="28.5" customHeight="1">
      <c r="A260" s="3"/>
      <c r="B260" s="242"/>
      <c r="C260" s="27"/>
      <c r="D260" s="27"/>
      <c r="E260" s="28"/>
      <c r="F260" s="59"/>
      <c r="G260" s="40"/>
      <c r="H260" s="35"/>
      <c r="I260" s="243"/>
      <c r="J260" s="27"/>
      <c r="K260" s="28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</row>
    <row r="261" ht="25.5" customHeight="1">
      <c r="A261" s="3"/>
      <c r="B261" s="242"/>
      <c r="C261" s="27"/>
      <c r="D261" s="27"/>
      <c r="E261" s="28"/>
      <c r="F261" s="59"/>
      <c r="G261" s="40"/>
      <c r="H261" s="35"/>
      <c r="I261" s="243"/>
      <c r="J261" s="27"/>
      <c r="K261" s="28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</row>
    <row r="262" ht="25.5" customHeight="1">
      <c r="A262" s="3"/>
      <c r="B262" s="242"/>
      <c r="C262" s="27"/>
      <c r="D262" s="27"/>
      <c r="E262" s="28"/>
      <c r="F262" s="59"/>
      <c r="G262" s="40"/>
      <c r="H262" s="35"/>
      <c r="I262" s="243"/>
      <c r="J262" s="27"/>
      <c r="K262" s="28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</row>
    <row r="263" ht="25.5" customHeight="1">
      <c r="A263" s="3"/>
      <c r="B263" s="242"/>
      <c r="C263" s="27"/>
      <c r="D263" s="27"/>
      <c r="E263" s="28"/>
      <c r="F263" s="59"/>
      <c r="G263" s="40"/>
      <c r="H263" s="35"/>
      <c r="I263" s="243"/>
      <c r="J263" s="27"/>
      <c r="K263" s="28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</row>
    <row r="264" ht="25.5" customHeight="1">
      <c r="A264" s="3"/>
      <c r="B264" s="242"/>
      <c r="C264" s="27"/>
      <c r="D264" s="27"/>
      <c r="E264" s="28"/>
      <c r="F264" s="59"/>
      <c r="G264" s="40"/>
      <c r="H264" s="35"/>
      <c r="I264" s="243"/>
      <c r="J264" s="27"/>
      <c r="K264" s="28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</row>
    <row r="265" ht="25.5" customHeight="1">
      <c r="A265" s="3"/>
      <c r="B265" s="242"/>
      <c r="C265" s="27"/>
      <c r="D265" s="27"/>
      <c r="E265" s="28"/>
      <c r="F265" s="59"/>
      <c r="G265" s="40"/>
      <c r="H265" s="35"/>
      <c r="I265" s="243"/>
      <c r="J265" s="27"/>
      <c r="K265" s="28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</row>
    <row r="266" ht="25.5" customHeight="1">
      <c r="A266" s="3"/>
      <c r="B266" s="242"/>
      <c r="C266" s="27"/>
      <c r="D266" s="27"/>
      <c r="E266" s="28"/>
      <c r="F266" s="59"/>
      <c r="G266" s="40"/>
      <c r="H266" s="35"/>
      <c r="I266" s="243"/>
      <c r="J266" s="27"/>
      <c r="K266" s="28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</row>
    <row r="267" ht="25.5" customHeight="1">
      <c r="A267" s="3"/>
      <c r="B267" s="242"/>
      <c r="C267" s="27"/>
      <c r="D267" s="27"/>
      <c r="E267" s="28"/>
      <c r="F267" s="59"/>
      <c r="G267" s="40"/>
      <c r="H267" s="35"/>
      <c r="I267" s="243"/>
      <c r="J267" s="27"/>
      <c r="K267" s="28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</row>
    <row r="268" ht="25.5" customHeight="1">
      <c r="A268" s="3"/>
      <c r="B268" s="242"/>
      <c r="C268" s="27"/>
      <c r="D268" s="27"/>
      <c r="E268" s="28"/>
      <c r="F268" s="59"/>
      <c r="G268" s="40"/>
      <c r="H268" s="35"/>
      <c r="I268" s="243"/>
      <c r="J268" s="27"/>
      <c r="K268" s="28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</row>
    <row r="269" ht="25.5" customHeight="1">
      <c r="A269" s="3"/>
      <c r="B269" s="242"/>
      <c r="C269" s="27"/>
      <c r="D269" s="27"/>
      <c r="E269" s="28"/>
      <c r="F269" s="59"/>
      <c r="G269" s="40"/>
      <c r="H269" s="35"/>
      <c r="I269" s="243"/>
      <c r="J269" s="27"/>
      <c r="K269" s="28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</row>
    <row r="270" ht="25.5" customHeight="1">
      <c r="A270" s="3"/>
      <c r="B270" s="242"/>
      <c r="C270" s="27"/>
      <c r="D270" s="27"/>
      <c r="E270" s="28"/>
      <c r="F270" s="59"/>
      <c r="G270" s="40"/>
      <c r="H270" s="35"/>
      <c r="I270" s="243"/>
      <c r="J270" s="27"/>
      <c r="K270" s="28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</row>
    <row r="271" ht="25.5" customHeight="1">
      <c r="A271" s="3"/>
      <c r="B271" s="244"/>
      <c r="C271" s="27"/>
      <c r="D271" s="27"/>
      <c r="E271" s="28"/>
      <c r="F271" s="59"/>
      <c r="G271" s="40"/>
      <c r="H271" s="35"/>
      <c r="I271" s="243"/>
      <c r="J271" s="27"/>
      <c r="K271" s="28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</row>
    <row r="272" ht="27.0" customHeight="1">
      <c r="A272" s="47"/>
      <c r="B272" s="221" t="s">
        <v>257</v>
      </c>
      <c r="C272" s="40"/>
      <c r="D272" s="40"/>
      <c r="E272" s="40"/>
      <c r="F272" s="40"/>
      <c r="G272" s="40"/>
      <c r="H272" s="35"/>
      <c r="I272" s="222">
        <f>SUM(I239:K271)</f>
        <v>173204</v>
      </c>
      <c r="J272" s="40"/>
      <c r="K272" s="35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</row>
    <row r="273" ht="4.5" customHeight="1">
      <c r="A273" s="47"/>
      <c r="B273" s="245"/>
      <c r="C273" s="245"/>
      <c r="D273" s="245"/>
      <c r="E273" s="245"/>
      <c r="F273" s="245"/>
      <c r="G273" s="245"/>
      <c r="H273" s="245"/>
      <c r="I273" s="246"/>
      <c r="J273" s="246"/>
      <c r="K273" s="24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</row>
    <row r="274" ht="26.25" customHeight="1">
      <c r="A274" s="3"/>
      <c r="B274" s="46" t="s">
        <v>258</v>
      </c>
      <c r="C274" s="40"/>
      <c r="D274" s="40"/>
      <c r="E274" s="40"/>
      <c r="F274" s="40"/>
      <c r="G274" s="40"/>
      <c r="H274" s="40"/>
      <c r="I274" s="40"/>
      <c r="J274" s="40"/>
      <c r="K274" s="35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</row>
    <row r="275" ht="25.5" customHeight="1">
      <c r="A275" s="3"/>
      <c r="B275" s="42" t="s">
        <v>259</v>
      </c>
      <c r="C275" s="40"/>
      <c r="D275" s="40"/>
      <c r="E275" s="40"/>
      <c r="F275" s="40"/>
      <c r="G275" s="40"/>
      <c r="H275" s="40"/>
      <c r="I275" s="40"/>
      <c r="J275" s="40"/>
      <c r="K275" s="35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</row>
    <row r="276" ht="27.75" customHeight="1">
      <c r="A276" s="3"/>
      <c r="B276" s="167" t="s">
        <v>260</v>
      </c>
      <c r="C276" s="40"/>
      <c r="D276" s="40"/>
      <c r="E276" s="35"/>
      <c r="F276" s="247" t="s">
        <v>261</v>
      </c>
      <c r="G276" s="167" t="s">
        <v>262</v>
      </c>
      <c r="H276" s="35"/>
      <c r="I276" s="167" t="s">
        <v>263</v>
      </c>
      <c r="J276" s="40"/>
      <c r="K276" s="35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</row>
    <row r="277" ht="29.25" customHeight="1">
      <c r="A277" s="3"/>
      <c r="B277" s="234" t="s">
        <v>264</v>
      </c>
      <c r="C277" s="40"/>
      <c r="D277" s="40"/>
      <c r="E277" s="35"/>
      <c r="F277" s="248">
        <v>1.0</v>
      </c>
      <c r="G277" s="249">
        <v>135850.0</v>
      </c>
      <c r="H277" s="35"/>
      <c r="I277" s="250">
        <f t="shared" ref="I277:I318" si="14">+F277*G277</f>
        <v>135850</v>
      </c>
      <c r="J277" s="65"/>
      <c r="K277" s="6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</row>
    <row r="278" ht="25.5" customHeight="1">
      <c r="A278" s="3"/>
      <c r="B278" s="237" t="s">
        <v>265</v>
      </c>
      <c r="C278" s="27"/>
      <c r="D278" s="27"/>
      <c r="E278" s="28"/>
      <c r="F278" s="251">
        <v>1.0</v>
      </c>
      <c r="G278" s="252">
        <v>94170.0</v>
      </c>
      <c r="H278" s="28"/>
      <c r="I278" s="250">
        <f t="shared" si="14"/>
        <v>94170</v>
      </c>
      <c r="J278" s="65"/>
      <c r="K278" s="6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</row>
    <row r="279" ht="25.5" customHeight="1">
      <c r="A279" s="3"/>
      <c r="B279" s="253" t="s">
        <v>266</v>
      </c>
      <c r="C279" s="27"/>
      <c r="D279" s="27"/>
      <c r="E279" s="28"/>
      <c r="F279" s="251">
        <v>1.0</v>
      </c>
      <c r="G279" s="252">
        <v>14690.0</v>
      </c>
      <c r="H279" s="28"/>
      <c r="I279" s="250">
        <f t="shared" si="14"/>
        <v>14690</v>
      </c>
      <c r="J279" s="65"/>
      <c r="K279" s="6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</row>
    <row r="280" ht="25.5" customHeight="1">
      <c r="A280" s="3"/>
      <c r="B280" s="253" t="s">
        <v>267</v>
      </c>
      <c r="C280" s="27"/>
      <c r="D280" s="27"/>
      <c r="E280" s="28"/>
      <c r="F280" s="251">
        <v>1.0</v>
      </c>
      <c r="G280" s="254">
        <v>13810.0</v>
      </c>
      <c r="H280" s="28"/>
      <c r="I280" s="250">
        <f t="shared" si="14"/>
        <v>13810</v>
      </c>
      <c r="J280" s="65"/>
      <c r="K280" s="6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</row>
    <row r="281" ht="36.75" customHeight="1">
      <c r="A281" s="3"/>
      <c r="B281" s="253" t="s">
        <v>268</v>
      </c>
      <c r="C281" s="27"/>
      <c r="D281" s="27"/>
      <c r="E281" s="28"/>
      <c r="F281" s="251">
        <v>1.0</v>
      </c>
      <c r="G281" s="254">
        <v>36740.0</v>
      </c>
      <c r="H281" s="28"/>
      <c r="I281" s="250">
        <f t="shared" si="14"/>
        <v>36740</v>
      </c>
      <c r="J281" s="65"/>
      <c r="K281" s="6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</row>
    <row r="282" ht="39.0" customHeight="1">
      <c r="A282" s="3"/>
      <c r="B282" s="253" t="s">
        <v>269</v>
      </c>
      <c r="C282" s="27"/>
      <c r="D282" s="27"/>
      <c r="E282" s="28"/>
      <c r="F282" s="251">
        <v>1.0</v>
      </c>
      <c r="G282" s="254">
        <v>12260.0</v>
      </c>
      <c r="H282" s="28"/>
      <c r="I282" s="250">
        <f t="shared" si="14"/>
        <v>12260</v>
      </c>
      <c r="J282" s="65"/>
      <c r="K282" s="6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</row>
    <row r="283" ht="25.5" customHeight="1">
      <c r="A283" s="3"/>
      <c r="B283" s="253" t="s">
        <v>270</v>
      </c>
      <c r="C283" s="27"/>
      <c r="D283" s="27"/>
      <c r="E283" s="28"/>
      <c r="F283" s="251">
        <v>1.0</v>
      </c>
      <c r="G283" s="254">
        <v>1480.0</v>
      </c>
      <c r="H283" s="28"/>
      <c r="I283" s="250">
        <f t="shared" si="14"/>
        <v>1480</v>
      </c>
      <c r="J283" s="65"/>
      <c r="K283" s="6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</row>
    <row r="284" ht="25.5" customHeight="1">
      <c r="A284" s="3"/>
      <c r="B284" s="253" t="s">
        <v>271</v>
      </c>
      <c r="C284" s="27"/>
      <c r="D284" s="27"/>
      <c r="E284" s="28"/>
      <c r="F284" s="248">
        <v>1.0</v>
      </c>
      <c r="G284" s="255">
        <v>37620.0</v>
      </c>
      <c r="H284" s="28"/>
      <c r="I284" s="250">
        <f t="shared" si="14"/>
        <v>37620</v>
      </c>
      <c r="J284" s="65"/>
      <c r="K284" s="6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</row>
    <row r="285" ht="25.5" customHeight="1">
      <c r="A285" s="3"/>
      <c r="B285" s="253" t="s">
        <v>272</v>
      </c>
      <c r="C285" s="27"/>
      <c r="D285" s="27"/>
      <c r="E285" s="28"/>
      <c r="F285" s="248">
        <v>1.0</v>
      </c>
      <c r="G285" s="255">
        <v>21110.0</v>
      </c>
      <c r="H285" s="28"/>
      <c r="I285" s="250">
        <f t="shared" si="14"/>
        <v>21110</v>
      </c>
      <c r="J285" s="65"/>
      <c r="K285" s="6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</row>
    <row r="286" ht="25.5" customHeight="1">
      <c r="A286" s="3"/>
      <c r="B286" s="253" t="s">
        <v>273</v>
      </c>
      <c r="C286" s="27"/>
      <c r="D286" s="27"/>
      <c r="E286" s="28"/>
      <c r="F286" s="248">
        <v>1.0</v>
      </c>
      <c r="G286" s="255">
        <v>10500.0</v>
      </c>
      <c r="H286" s="28"/>
      <c r="I286" s="250">
        <f t="shared" si="14"/>
        <v>10500</v>
      </c>
      <c r="J286" s="65"/>
      <c r="K286" s="6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</row>
    <row r="287" ht="25.5" customHeight="1">
      <c r="A287" s="3"/>
      <c r="B287" s="244"/>
      <c r="C287" s="27"/>
      <c r="D287" s="27"/>
      <c r="E287" s="28"/>
      <c r="F287" s="256"/>
      <c r="G287" s="257"/>
      <c r="H287" s="28"/>
      <c r="I287" s="250">
        <f t="shared" si="14"/>
        <v>0</v>
      </c>
      <c r="J287" s="65"/>
      <c r="K287" s="6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</row>
    <row r="288" ht="25.5" customHeight="1">
      <c r="A288" s="3"/>
      <c r="B288" s="244"/>
      <c r="C288" s="27"/>
      <c r="D288" s="27"/>
      <c r="E288" s="28"/>
      <c r="F288" s="256"/>
      <c r="G288" s="257"/>
      <c r="H288" s="28"/>
      <c r="I288" s="250">
        <f t="shared" si="14"/>
        <v>0</v>
      </c>
      <c r="J288" s="65"/>
      <c r="K288" s="6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</row>
    <row r="289" ht="25.5" customHeight="1">
      <c r="A289" s="3"/>
      <c r="B289" s="244"/>
      <c r="C289" s="27"/>
      <c r="D289" s="27"/>
      <c r="E289" s="28"/>
      <c r="F289" s="256"/>
      <c r="G289" s="257"/>
      <c r="H289" s="28"/>
      <c r="I289" s="250">
        <f t="shared" si="14"/>
        <v>0</v>
      </c>
      <c r="J289" s="65"/>
      <c r="K289" s="6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</row>
    <row r="290" ht="25.5" customHeight="1">
      <c r="A290" s="3"/>
      <c r="B290" s="244"/>
      <c r="C290" s="27"/>
      <c r="D290" s="27"/>
      <c r="E290" s="28"/>
      <c r="F290" s="256"/>
      <c r="G290" s="257"/>
      <c r="H290" s="28"/>
      <c r="I290" s="250">
        <f t="shared" si="14"/>
        <v>0</v>
      </c>
      <c r="J290" s="65"/>
      <c r="K290" s="6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</row>
    <row r="291" ht="25.5" customHeight="1">
      <c r="A291" s="3"/>
      <c r="B291" s="244"/>
      <c r="C291" s="27"/>
      <c r="D291" s="27"/>
      <c r="E291" s="28"/>
      <c r="F291" s="256"/>
      <c r="G291" s="257"/>
      <c r="H291" s="28"/>
      <c r="I291" s="250">
        <f t="shared" si="14"/>
        <v>0</v>
      </c>
      <c r="J291" s="65"/>
      <c r="K291" s="6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</row>
    <row r="292" ht="25.5" customHeight="1">
      <c r="A292" s="3"/>
      <c r="B292" s="258"/>
      <c r="C292" s="30"/>
      <c r="D292" s="30"/>
      <c r="E292" s="31"/>
      <c r="F292" s="259"/>
      <c r="G292" s="260"/>
      <c r="H292" s="31"/>
      <c r="I292" s="250">
        <f t="shared" si="14"/>
        <v>0</v>
      </c>
      <c r="J292" s="65"/>
      <c r="K292" s="6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</row>
    <row r="293" ht="25.5" customHeight="1">
      <c r="A293" s="3"/>
      <c r="B293" s="258"/>
      <c r="C293" s="30"/>
      <c r="D293" s="30"/>
      <c r="E293" s="31"/>
      <c r="F293" s="259"/>
      <c r="G293" s="260"/>
      <c r="H293" s="31"/>
      <c r="I293" s="250">
        <f t="shared" si="14"/>
        <v>0</v>
      </c>
      <c r="J293" s="65"/>
      <c r="K293" s="6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</row>
    <row r="294" ht="25.5" customHeight="1">
      <c r="A294" s="3"/>
      <c r="B294" s="258"/>
      <c r="C294" s="30"/>
      <c r="D294" s="30"/>
      <c r="E294" s="31"/>
      <c r="F294" s="259"/>
      <c r="G294" s="260"/>
      <c r="H294" s="31"/>
      <c r="I294" s="250">
        <f t="shared" si="14"/>
        <v>0</v>
      </c>
      <c r="J294" s="65"/>
      <c r="K294" s="6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</row>
    <row r="295" ht="25.5" customHeight="1">
      <c r="A295" s="3"/>
      <c r="B295" s="258"/>
      <c r="C295" s="30"/>
      <c r="D295" s="30"/>
      <c r="E295" s="31"/>
      <c r="F295" s="259"/>
      <c r="G295" s="260"/>
      <c r="H295" s="31"/>
      <c r="I295" s="250">
        <f t="shared" si="14"/>
        <v>0</v>
      </c>
      <c r="J295" s="65"/>
      <c r="K295" s="6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</row>
    <row r="296" ht="25.5" customHeight="1">
      <c r="A296" s="3"/>
      <c r="B296" s="258"/>
      <c r="C296" s="30"/>
      <c r="D296" s="30"/>
      <c r="E296" s="31"/>
      <c r="F296" s="259"/>
      <c r="G296" s="260"/>
      <c r="H296" s="31"/>
      <c r="I296" s="250">
        <f t="shared" si="14"/>
        <v>0</v>
      </c>
      <c r="J296" s="65"/>
      <c r="K296" s="6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</row>
    <row r="297" ht="25.5" customHeight="1">
      <c r="A297" s="3"/>
      <c r="B297" s="258"/>
      <c r="C297" s="30"/>
      <c r="D297" s="30"/>
      <c r="E297" s="31"/>
      <c r="F297" s="259"/>
      <c r="G297" s="260"/>
      <c r="H297" s="31"/>
      <c r="I297" s="250">
        <f t="shared" si="14"/>
        <v>0</v>
      </c>
      <c r="J297" s="65"/>
      <c r="K297" s="6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</row>
    <row r="298" ht="25.5" customHeight="1">
      <c r="A298" s="3"/>
      <c r="B298" s="258"/>
      <c r="C298" s="30"/>
      <c r="D298" s="30"/>
      <c r="E298" s="31"/>
      <c r="F298" s="259"/>
      <c r="G298" s="260"/>
      <c r="H298" s="31"/>
      <c r="I298" s="250">
        <f t="shared" si="14"/>
        <v>0</v>
      </c>
      <c r="J298" s="65"/>
      <c r="K298" s="6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</row>
    <row r="299" ht="25.5" customHeight="1">
      <c r="A299" s="3"/>
      <c r="B299" s="258"/>
      <c r="C299" s="30"/>
      <c r="D299" s="30"/>
      <c r="E299" s="31"/>
      <c r="F299" s="259"/>
      <c r="G299" s="260"/>
      <c r="H299" s="31"/>
      <c r="I299" s="250">
        <f t="shared" si="14"/>
        <v>0</v>
      </c>
      <c r="J299" s="65"/>
      <c r="K299" s="6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</row>
    <row r="300" ht="25.5" customHeight="1">
      <c r="A300" s="3"/>
      <c r="B300" s="258"/>
      <c r="C300" s="30"/>
      <c r="D300" s="30"/>
      <c r="E300" s="31"/>
      <c r="F300" s="259"/>
      <c r="G300" s="260"/>
      <c r="H300" s="31"/>
      <c r="I300" s="250">
        <f t="shared" si="14"/>
        <v>0</v>
      </c>
      <c r="J300" s="65"/>
      <c r="K300" s="6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</row>
    <row r="301" ht="25.5" customHeight="1">
      <c r="A301" s="3"/>
      <c r="B301" s="258"/>
      <c r="C301" s="30"/>
      <c r="D301" s="30"/>
      <c r="E301" s="31"/>
      <c r="F301" s="259"/>
      <c r="G301" s="260"/>
      <c r="H301" s="31"/>
      <c r="I301" s="250">
        <f t="shared" si="14"/>
        <v>0</v>
      </c>
      <c r="J301" s="65"/>
      <c r="K301" s="6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</row>
    <row r="302" ht="25.5" customHeight="1">
      <c r="A302" s="3"/>
      <c r="B302" s="258"/>
      <c r="C302" s="30"/>
      <c r="D302" s="30"/>
      <c r="E302" s="31"/>
      <c r="F302" s="259"/>
      <c r="G302" s="260"/>
      <c r="H302" s="31"/>
      <c r="I302" s="250">
        <f t="shared" si="14"/>
        <v>0</v>
      </c>
      <c r="J302" s="65"/>
      <c r="K302" s="6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</row>
    <row r="303" ht="25.5" customHeight="1">
      <c r="A303" s="3"/>
      <c r="B303" s="258"/>
      <c r="C303" s="30"/>
      <c r="D303" s="30"/>
      <c r="E303" s="31"/>
      <c r="F303" s="259"/>
      <c r="G303" s="260"/>
      <c r="H303" s="31"/>
      <c r="I303" s="250">
        <f t="shared" si="14"/>
        <v>0</v>
      </c>
      <c r="J303" s="65"/>
      <c r="K303" s="6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</row>
    <row r="304" ht="25.5" customHeight="1">
      <c r="A304" s="3"/>
      <c r="B304" s="258"/>
      <c r="C304" s="30"/>
      <c r="D304" s="30"/>
      <c r="E304" s="31"/>
      <c r="F304" s="259"/>
      <c r="G304" s="260"/>
      <c r="H304" s="31"/>
      <c r="I304" s="250">
        <f t="shared" si="14"/>
        <v>0</v>
      </c>
      <c r="J304" s="65"/>
      <c r="K304" s="6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</row>
    <row r="305" ht="25.5" customHeight="1">
      <c r="A305" s="3"/>
      <c r="B305" s="258"/>
      <c r="C305" s="30"/>
      <c r="D305" s="30"/>
      <c r="E305" s="31"/>
      <c r="F305" s="259"/>
      <c r="G305" s="260"/>
      <c r="H305" s="31"/>
      <c r="I305" s="250">
        <f t="shared" si="14"/>
        <v>0</v>
      </c>
      <c r="J305" s="65"/>
      <c r="K305" s="6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</row>
    <row r="306" ht="25.5" customHeight="1">
      <c r="A306" s="3"/>
      <c r="B306" s="258"/>
      <c r="C306" s="30"/>
      <c r="D306" s="30"/>
      <c r="E306" s="31"/>
      <c r="F306" s="259"/>
      <c r="G306" s="260"/>
      <c r="H306" s="31"/>
      <c r="I306" s="250">
        <f t="shared" si="14"/>
        <v>0</v>
      </c>
      <c r="J306" s="65"/>
      <c r="K306" s="6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</row>
    <row r="307" ht="25.5" customHeight="1">
      <c r="A307" s="3"/>
      <c r="B307" s="258"/>
      <c r="C307" s="30"/>
      <c r="D307" s="30"/>
      <c r="E307" s="31"/>
      <c r="F307" s="259"/>
      <c r="G307" s="260"/>
      <c r="H307" s="31"/>
      <c r="I307" s="250">
        <f t="shared" si="14"/>
        <v>0</v>
      </c>
      <c r="J307" s="65"/>
      <c r="K307" s="6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</row>
    <row r="308" ht="25.5" customHeight="1">
      <c r="A308" s="3"/>
      <c r="B308" s="258"/>
      <c r="C308" s="30"/>
      <c r="D308" s="30"/>
      <c r="E308" s="31"/>
      <c r="F308" s="259"/>
      <c r="G308" s="260"/>
      <c r="H308" s="31"/>
      <c r="I308" s="250">
        <f t="shared" si="14"/>
        <v>0</v>
      </c>
      <c r="J308" s="65"/>
      <c r="K308" s="6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</row>
    <row r="309" ht="25.5" customHeight="1">
      <c r="A309" s="3"/>
      <c r="B309" s="258"/>
      <c r="C309" s="30"/>
      <c r="D309" s="30"/>
      <c r="E309" s="31"/>
      <c r="F309" s="259"/>
      <c r="G309" s="260"/>
      <c r="H309" s="31"/>
      <c r="I309" s="250">
        <f t="shared" si="14"/>
        <v>0</v>
      </c>
      <c r="J309" s="65"/>
      <c r="K309" s="6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</row>
    <row r="310" ht="25.5" customHeight="1">
      <c r="A310" s="3"/>
      <c r="B310" s="258"/>
      <c r="C310" s="30"/>
      <c r="D310" s="30"/>
      <c r="E310" s="31"/>
      <c r="F310" s="259"/>
      <c r="G310" s="260"/>
      <c r="H310" s="31"/>
      <c r="I310" s="250">
        <f t="shared" si="14"/>
        <v>0</v>
      </c>
      <c r="J310" s="65"/>
      <c r="K310" s="6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</row>
    <row r="311" ht="25.5" customHeight="1">
      <c r="A311" s="3"/>
      <c r="B311" s="258"/>
      <c r="C311" s="30"/>
      <c r="D311" s="30"/>
      <c r="E311" s="31"/>
      <c r="F311" s="259"/>
      <c r="G311" s="260"/>
      <c r="H311" s="31"/>
      <c r="I311" s="250">
        <f t="shared" si="14"/>
        <v>0</v>
      </c>
      <c r="J311" s="65"/>
      <c r="K311" s="6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</row>
    <row r="312" ht="25.5" customHeight="1">
      <c r="A312" s="3"/>
      <c r="B312" s="258"/>
      <c r="C312" s="30"/>
      <c r="D312" s="30"/>
      <c r="E312" s="31"/>
      <c r="F312" s="259"/>
      <c r="G312" s="260"/>
      <c r="H312" s="31"/>
      <c r="I312" s="250">
        <f t="shared" si="14"/>
        <v>0</v>
      </c>
      <c r="J312" s="65"/>
      <c r="K312" s="6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</row>
    <row r="313" ht="25.5" customHeight="1">
      <c r="A313" s="3"/>
      <c r="B313" s="258"/>
      <c r="C313" s="30"/>
      <c r="D313" s="30"/>
      <c r="E313" s="31"/>
      <c r="F313" s="259"/>
      <c r="G313" s="260"/>
      <c r="H313" s="31"/>
      <c r="I313" s="250">
        <f t="shared" si="14"/>
        <v>0</v>
      </c>
      <c r="J313" s="65"/>
      <c r="K313" s="6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</row>
    <row r="314" ht="25.5" customHeight="1">
      <c r="A314" s="3"/>
      <c r="B314" s="258"/>
      <c r="C314" s="30"/>
      <c r="D314" s="30"/>
      <c r="E314" s="31"/>
      <c r="F314" s="259"/>
      <c r="G314" s="260"/>
      <c r="H314" s="31"/>
      <c r="I314" s="250">
        <f t="shared" si="14"/>
        <v>0</v>
      </c>
      <c r="J314" s="65"/>
      <c r="K314" s="6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</row>
    <row r="315" ht="25.5" customHeight="1">
      <c r="A315" s="3"/>
      <c r="B315" s="258"/>
      <c r="C315" s="30"/>
      <c r="D315" s="30"/>
      <c r="E315" s="31"/>
      <c r="F315" s="259"/>
      <c r="G315" s="260"/>
      <c r="H315" s="31"/>
      <c r="I315" s="250">
        <f t="shared" si="14"/>
        <v>0</v>
      </c>
      <c r="J315" s="65"/>
      <c r="K315" s="6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</row>
    <row r="316" ht="25.5" customHeight="1">
      <c r="A316" s="3"/>
      <c r="B316" s="258"/>
      <c r="C316" s="30"/>
      <c r="D316" s="30"/>
      <c r="E316" s="31"/>
      <c r="F316" s="259"/>
      <c r="G316" s="260"/>
      <c r="H316" s="31"/>
      <c r="I316" s="250">
        <f t="shared" si="14"/>
        <v>0</v>
      </c>
      <c r="J316" s="65"/>
      <c r="K316" s="6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</row>
    <row r="317" ht="25.5" customHeight="1">
      <c r="A317" s="3"/>
      <c r="B317" s="258"/>
      <c r="C317" s="30"/>
      <c r="D317" s="30"/>
      <c r="E317" s="31"/>
      <c r="F317" s="259"/>
      <c r="G317" s="260"/>
      <c r="H317" s="31"/>
      <c r="I317" s="250">
        <f t="shared" si="14"/>
        <v>0</v>
      </c>
      <c r="J317" s="65"/>
      <c r="K317" s="6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</row>
    <row r="318" ht="25.5" customHeight="1">
      <c r="A318" s="3"/>
      <c r="B318" s="258"/>
      <c r="C318" s="30"/>
      <c r="D318" s="30"/>
      <c r="E318" s="31"/>
      <c r="F318" s="259"/>
      <c r="G318" s="260"/>
      <c r="H318" s="31"/>
      <c r="I318" s="250">
        <f t="shared" si="14"/>
        <v>0</v>
      </c>
      <c r="J318" s="65"/>
      <c r="K318" s="6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</row>
    <row r="319" ht="22.5" customHeight="1">
      <c r="A319" s="3"/>
      <c r="B319" s="261" t="s">
        <v>274</v>
      </c>
      <c r="C319" s="40"/>
      <c r="D319" s="40"/>
      <c r="E319" s="40"/>
      <c r="F319" s="40"/>
      <c r="G319" s="40"/>
      <c r="H319" s="35"/>
      <c r="I319" s="262">
        <f>SUM(I277:K318)</f>
        <v>378230</v>
      </c>
      <c r="J319" s="40"/>
      <c r="K319" s="35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</row>
    <row r="320" ht="26.25" customHeight="1">
      <c r="A320" s="3"/>
      <c r="B320" s="42" t="s">
        <v>275</v>
      </c>
      <c r="C320" s="40"/>
      <c r="D320" s="40"/>
      <c r="E320" s="40"/>
      <c r="F320" s="40"/>
      <c r="G320" s="40"/>
      <c r="H320" s="40"/>
      <c r="I320" s="40"/>
      <c r="J320" s="40"/>
      <c r="K320" s="35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</row>
    <row r="321" ht="27.0" customHeight="1">
      <c r="A321" s="3"/>
      <c r="B321" s="167" t="s">
        <v>276</v>
      </c>
      <c r="C321" s="40"/>
      <c r="D321" s="40"/>
      <c r="E321" s="35"/>
      <c r="F321" s="247" t="s">
        <v>261</v>
      </c>
      <c r="G321" s="167" t="s">
        <v>262</v>
      </c>
      <c r="H321" s="35"/>
      <c r="I321" s="167" t="s">
        <v>263</v>
      </c>
      <c r="J321" s="40"/>
      <c r="K321" s="35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</row>
    <row r="322" ht="25.5" customHeight="1">
      <c r="A322" s="3"/>
      <c r="B322" s="263"/>
      <c r="C322" s="40"/>
      <c r="D322" s="40"/>
      <c r="E322" s="35"/>
      <c r="F322" s="256"/>
      <c r="G322" s="264"/>
      <c r="H322" s="35"/>
      <c r="I322" s="250">
        <f t="shared" ref="I322:I361" si="15">+F322*G322</f>
        <v>0</v>
      </c>
      <c r="J322" s="65"/>
      <c r="K322" s="6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</row>
    <row r="323" ht="25.5" customHeight="1">
      <c r="A323" s="3"/>
      <c r="B323" s="244"/>
      <c r="C323" s="27"/>
      <c r="D323" s="27"/>
      <c r="E323" s="28"/>
      <c r="F323" s="265"/>
      <c r="G323" s="266"/>
      <c r="H323" s="28"/>
      <c r="I323" s="250">
        <f t="shared" si="15"/>
        <v>0</v>
      </c>
      <c r="J323" s="65"/>
      <c r="K323" s="6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</row>
    <row r="324" ht="25.5" customHeight="1">
      <c r="A324" s="3"/>
      <c r="B324" s="244"/>
      <c r="C324" s="27"/>
      <c r="D324" s="27"/>
      <c r="E324" s="28"/>
      <c r="F324" s="265"/>
      <c r="G324" s="266"/>
      <c r="H324" s="28"/>
      <c r="I324" s="250">
        <f t="shared" si="15"/>
        <v>0</v>
      </c>
      <c r="J324" s="65"/>
      <c r="K324" s="6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</row>
    <row r="325" ht="25.5" customHeight="1">
      <c r="A325" s="3"/>
      <c r="B325" s="244"/>
      <c r="C325" s="27"/>
      <c r="D325" s="27"/>
      <c r="E325" s="28"/>
      <c r="F325" s="265"/>
      <c r="G325" s="266"/>
      <c r="H325" s="28"/>
      <c r="I325" s="250">
        <f t="shared" si="15"/>
        <v>0</v>
      </c>
      <c r="J325" s="65"/>
      <c r="K325" s="6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</row>
    <row r="326" ht="25.5" customHeight="1">
      <c r="A326" s="3"/>
      <c r="B326" s="244"/>
      <c r="C326" s="27"/>
      <c r="D326" s="27"/>
      <c r="E326" s="28"/>
      <c r="F326" s="265"/>
      <c r="G326" s="266"/>
      <c r="H326" s="28"/>
      <c r="I326" s="250">
        <f t="shared" si="15"/>
        <v>0</v>
      </c>
      <c r="J326" s="65"/>
      <c r="K326" s="6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</row>
    <row r="327" ht="25.5" customHeight="1">
      <c r="A327" s="3"/>
      <c r="B327" s="244"/>
      <c r="C327" s="27"/>
      <c r="D327" s="27"/>
      <c r="E327" s="28"/>
      <c r="F327" s="265"/>
      <c r="G327" s="266"/>
      <c r="H327" s="28"/>
      <c r="I327" s="250">
        <f t="shared" si="15"/>
        <v>0</v>
      </c>
      <c r="J327" s="65"/>
      <c r="K327" s="6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</row>
    <row r="328" ht="25.5" customHeight="1">
      <c r="A328" s="3"/>
      <c r="B328" s="244"/>
      <c r="C328" s="27"/>
      <c r="D328" s="27"/>
      <c r="E328" s="28"/>
      <c r="F328" s="265"/>
      <c r="G328" s="266"/>
      <c r="H328" s="28"/>
      <c r="I328" s="250">
        <f t="shared" si="15"/>
        <v>0</v>
      </c>
      <c r="J328" s="65"/>
      <c r="K328" s="6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</row>
    <row r="329" ht="25.5" customHeight="1">
      <c r="A329" s="3"/>
      <c r="B329" s="244"/>
      <c r="C329" s="27"/>
      <c r="D329" s="27"/>
      <c r="E329" s="28"/>
      <c r="F329" s="265"/>
      <c r="G329" s="266"/>
      <c r="H329" s="28"/>
      <c r="I329" s="250">
        <f t="shared" si="15"/>
        <v>0</v>
      </c>
      <c r="J329" s="65"/>
      <c r="K329" s="6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</row>
    <row r="330" ht="25.5" customHeight="1">
      <c r="A330" s="3"/>
      <c r="B330" s="244"/>
      <c r="C330" s="27"/>
      <c r="D330" s="27"/>
      <c r="E330" s="28"/>
      <c r="F330" s="265"/>
      <c r="G330" s="267"/>
      <c r="H330" s="28"/>
      <c r="I330" s="250">
        <f t="shared" si="15"/>
        <v>0</v>
      </c>
      <c r="J330" s="65"/>
      <c r="K330" s="6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</row>
    <row r="331" ht="25.5" customHeight="1">
      <c r="A331" s="3"/>
      <c r="B331" s="244"/>
      <c r="C331" s="27"/>
      <c r="D331" s="27"/>
      <c r="E331" s="28"/>
      <c r="F331" s="265"/>
      <c r="G331" s="266"/>
      <c r="H331" s="28"/>
      <c r="I331" s="250">
        <f t="shared" si="15"/>
        <v>0</v>
      </c>
      <c r="J331" s="65"/>
      <c r="K331" s="6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</row>
    <row r="332" ht="25.5" customHeight="1">
      <c r="A332" s="3"/>
      <c r="B332" s="244"/>
      <c r="C332" s="27"/>
      <c r="D332" s="27"/>
      <c r="E332" s="28"/>
      <c r="F332" s="265"/>
      <c r="G332" s="266"/>
      <c r="H332" s="28"/>
      <c r="I332" s="250">
        <f t="shared" si="15"/>
        <v>0</v>
      </c>
      <c r="J332" s="65"/>
      <c r="K332" s="6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</row>
    <row r="333" ht="25.5" customHeight="1">
      <c r="A333" s="3"/>
      <c r="B333" s="244"/>
      <c r="C333" s="27"/>
      <c r="D333" s="27"/>
      <c r="E333" s="28"/>
      <c r="F333" s="265"/>
      <c r="G333" s="266"/>
      <c r="H333" s="28"/>
      <c r="I333" s="250">
        <f t="shared" si="15"/>
        <v>0</v>
      </c>
      <c r="J333" s="65"/>
      <c r="K333" s="6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</row>
    <row r="334" ht="25.5" customHeight="1">
      <c r="A334" s="3"/>
      <c r="B334" s="244"/>
      <c r="C334" s="27"/>
      <c r="D334" s="27"/>
      <c r="E334" s="28"/>
      <c r="F334" s="265"/>
      <c r="G334" s="266"/>
      <c r="H334" s="28"/>
      <c r="I334" s="250">
        <f t="shared" si="15"/>
        <v>0</v>
      </c>
      <c r="J334" s="65"/>
      <c r="K334" s="6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</row>
    <row r="335" ht="25.5" customHeight="1">
      <c r="A335" s="3"/>
      <c r="B335" s="244"/>
      <c r="C335" s="27"/>
      <c r="D335" s="27"/>
      <c r="E335" s="28"/>
      <c r="F335" s="265"/>
      <c r="G335" s="266"/>
      <c r="H335" s="28"/>
      <c r="I335" s="250">
        <f t="shared" si="15"/>
        <v>0</v>
      </c>
      <c r="J335" s="65"/>
      <c r="K335" s="6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</row>
    <row r="336" ht="25.5" customHeight="1">
      <c r="A336" s="3"/>
      <c r="B336" s="244"/>
      <c r="C336" s="27"/>
      <c r="D336" s="27"/>
      <c r="E336" s="28"/>
      <c r="F336" s="265"/>
      <c r="G336" s="266"/>
      <c r="H336" s="28"/>
      <c r="I336" s="250">
        <f t="shared" si="15"/>
        <v>0</v>
      </c>
      <c r="J336" s="65"/>
      <c r="K336" s="6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</row>
    <row r="337" ht="25.5" customHeight="1">
      <c r="A337" s="3"/>
      <c r="B337" s="244"/>
      <c r="C337" s="27"/>
      <c r="D337" s="27"/>
      <c r="E337" s="28"/>
      <c r="F337" s="265"/>
      <c r="G337" s="266"/>
      <c r="H337" s="28"/>
      <c r="I337" s="250">
        <f t="shared" si="15"/>
        <v>0</v>
      </c>
      <c r="J337" s="65"/>
      <c r="K337" s="6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</row>
    <row r="338" ht="25.5" customHeight="1">
      <c r="A338" s="3"/>
      <c r="B338" s="244"/>
      <c r="C338" s="27"/>
      <c r="D338" s="27"/>
      <c r="E338" s="28"/>
      <c r="F338" s="265"/>
      <c r="G338" s="266"/>
      <c r="H338" s="28"/>
      <c r="I338" s="250">
        <f t="shared" si="15"/>
        <v>0</v>
      </c>
      <c r="J338" s="65"/>
      <c r="K338" s="6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</row>
    <row r="339" ht="25.5" customHeight="1">
      <c r="A339" s="3"/>
      <c r="B339" s="244"/>
      <c r="C339" s="27"/>
      <c r="D339" s="27"/>
      <c r="E339" s="28"/>
      <c r="F339" s="265"/>
      <c r="G339" s="266"/>
      <c r="H339" s="28"/>
      <c r="I339" s="250">
        <f t="shared" si="15"/>
        <v>0</v>
      </c>
      <c r="J339" s="65"/>
      <c r="K339" s="6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</row>
    <row r="340" ht="25.5" customHeight="1">
      <c r="A340" s="3"/>
      <c r="B340" s="244"/>
      <c r="C340" s="27"/>
      <c r="D340" s="27"/>
      <c r="E340" s="28"/>
      <c r="F340" s="265"/>
      <c r="G340" s="266"/>
      <c r="H340" s="28"/>
      <c r="I340" s="250">
        <f t="shared" si="15"/>
        <v>0</v>
      </c>
      <c r="J340" s="65"/>
      <c r="K340" s="6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</row>
    <row r="341" ht="25.5" customHeight="1">
      <c r="A341" s="3"/>
      <c r="B341" s="244"/>
      <c r="C341" s="27"/>
      <c r="D341" s="27"/>
      <c r="E341" s="28"/>
      <c r="F341" s="265"/>
      <c r="G341" s="266"/>
      <c r="H341" s="28"/>
      <c r="I341" s="250">
        <f t="shared" si="15"/>
        <v>0</v>
      </c>
      <c r="J341" s="65"/>
      <c r="K341" s="6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</row>
    <row r="342" ht="25.5" customHeight="1">
      <c r="A342" s="3"/>
      <c r="B342" s="244"/>
      <c r="C342" s="27"/>
      <c r="D342" s="27"/>
      <c r="E342" s="28"/>
      <c r="F342" s="265"/>
      <c r="G342" s="266"/>
      <c r="H342" s="28"/>
      <c r="I342" s="250">
        <f t="shared" si="15"/>
        <v>0</v>
      </c>
      <c r="J342" s="65"/>
      <c r="K342" s="6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</row>
    <row r="343" ht="25.5" customHeight="1">
      <c r="A343" s="3"/>
      <c r="B343" s="244"/>
      <c r="C343" s="27"/>
      <c r="D343" s="27"/>
      <c r="E343" s="28"/>
      <c r="F343" s="265"/>
      <c r="G343" s="266"/>
      <c r="H343" s="28"/>
      <c r="I343" s="250">
        <f t="shared" si="15"/>
        <v>0</v>
      </c>
      <c r="J343" s="65"/>
      <c r="K343" s="6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</row>
    <row r="344" ht="25.5" customHeight="1">
      <c r="A344" s="3"/>
      <c r="B344" s="244"/>
      <c r="C344" s="27"/>
      <c r="D344" s="27"/>
      <c r="E344" s="28"/>
      <c r="F344" s="265"/>
      <c r="G344" s="266"/>
      <c r="H344" s="28"/>
      <c r="I344" s="250">
        <f t="shared" si="15"/>
        <v>0</v>
      </c>
      <c r="J344" s="65"/>
      <c r="K344" s="6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</row>
    <row r="345" ht="25.5" customHeight="1">
      <c r="A345" s="3"/>
      <c r="B345" s="244"/>
      <c r="C345" s="27"/>
      <c r="D345" s="27"/>
      <c r="E345" s="28"/>
      <c r="F345" s="265"/>
      <c r="G345" s="266"/>
      <c r="H345" s="28"/>
      <c r="I345" s="250">
        <f t="shared" si="15"/>
        <v>0</v>
      </c>
      <c r="J345" s="65"/>
      <c r="K345" s="6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</row>
    <row r="346" ht="25.5" customHeight="1">
      <c r="A346" s="3"/>
      <c r="B346" s="244"/>
      <c r="C346" s="27"/>
      <c r="D346" s="27"/>
      <c r="E346" s="28"/>
      <c r="F346" s="265"/>
      <c r="G346" s="266"/>
      <c r="H346" s="28"/>
      <c r="I346" s="250">
        <f t="shared" si="15"/>
        <v>0</v>
      </c>
      <c r="J346" s="65"/>
      <c r="K346" s="6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</row>
    <row r="347" ht="25.5" customHeight="1">
      <c r="A347" s="3"/>
      <c r="B347" s="244"/>
      <c r="C347" s="27"/>
      <c r="D347" s="27"/>
      <c r="E347" s="28"/>
      <c r="F347" s="265"/>
      <c r="G347" s="266"/>
      <c r="H347" s="28"/>
      <c r="I347" s="250">
        <f t="shared" si="15"/>
        <v>0</v>
      </c>
      <c r="J347" s="65"/>
      <c r="K347" s="6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</row>
    <row r="348" ht="25.5" customHeight="1">
      <c r="A348" s="3"/>
      <c r="B348" s="244"/>
      <c r="C348" s="27"/>
      <c r="D348" s="27"/>
      <c r="E348" s="28"/>
      <c r="F348" s="265"/>
      <c r="G348" s="266"/>
      <c r="H348" s="28"/>
      <c r="I348" s="250">
        <f t="shared" si="15"/>
        <v>0</v>
      </c>
      <c r="J348" s="65"/>
      <c r="K348" s="6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</row>
    <row r="349" ht="25.5" customHeight="1">
      <c r="A349" s="3"/>
      <c r="B349" s="244"/>
      <c r="C349" s="27"/>
      <c r="D349" s="27"/>
      <c r="E349" s="28"/>
      <c r="F349" s="265"/>
      <c r="G349" s="266"/>
      <c r="H349" s="28"/>
      <c r="I349" s="250">
        <f t="shared" si="15"/>
        <v>0</v>
      </c>
      <c r="J349" s="65"/>
      <c r="K349" s="6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</row>
    <row r="350" ht="25.5" customHeight="1">
      <c r="A350" s="3"/>
      <c r="B350" s="244"/>
      <c r="C350" s="27"/>
      <c r="D350" s="27"/>
      <c r="E350" s="28"/>
      <c r="F350" s="265"/>
      <c r="G350" s="266"/>
      <c r="H350" s="28"/>
      <c r="I350" s="250">
        <f t="shared" si="15"/>
        <v>0</v>
      </c>
      <c r="J350" s="65"/>
      <c r="K350" s="6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</row>
    <row r="351" ht="25.5" customHeight="1">
      <c r="A351" s="3"/>
      <c r="B351" s="244"/>
      <c r="C351" s="27"/>
      <c r="D351" s="27"/>
      <c r="E351" s="28"/>
      <c r="F351" s="265"/>
      <c r="G351" s="266"/>
      <c r="H351" s="28"/>
      <c r="I351" s="250">
        <f t="shared" si="15"/>
        <v>0</v>
      </c>
      <c r="J351" s="65"/>
      <c r="K351" s="6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</row>
    <row r="352" ht="25.5" customHeight="1">
      <c r="A352" s="3"/>
      <c r="B352" s="244"/>
      <c r="C352" s="27"/>
      <c r="D352" s="27"/>
      <c r="E352" s="28"/>
      <c r="F352" s="265"/>
      <c r="G352" s="266"/>
      <c r="H352" s="28"/>
      <c r="I352" s="250">
        <f t="shared" si="15"/>
        <v>0</v>
      </c>
      <c r="J352" s="65"/>
      <c r="K352" s="6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</row>
    <row r="353" ht="25.5" customHeight="1">
      <c r="A353" s="3"/>
      <c r="B353" s="244"/>
      <c r="C353" s="27"/>
      <c r="D353" s="27"/>
      <c r="E353" s="28"/>
      <c r="F353" s="265"/>
      <c r="G353" s="266"/>
      <c r="H353" s="28"/>
      <c r="I353" s="250">
        <f t="shared" si="15"/>
        <v>0</v>
      </c>
      <c r="J353" s="65"/>
      <c r="K353" s="6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</row>
    <row r="354" ht="25.5" customHeight="1">
      <c r="A354" s="3"/>
      <c r="B354" s="244"/>
      <c r="C354" s="27"/>
      <c r="D354" s="27"/>
      <c r="E354" s="28"/>
      <c r="F354" s="265"/>
      <c r="G354" s="266"/>
      <c r="H354" s="28"/>
      <c r="I354" s="250">
        <f t="shared" si="15"/>
        <v>0</v>
      </c>
      <c r="J354" s="65"/>
      <c r="K354" s="6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</row>
    <row r="355" ht="25.5" customHeight="1">
      <c r="A355" s="3"/>
      <c r="B355" s="244"/>
      <c r="C355" s="27"/>
      <c r="D355" s="27"/>
      <c r="E355" s="28"/>
      <c r="F355" s="265"/>
      <c r="G355" s="266"/>
      <c r="H355" s="28"/>
      <c r="I355" s="250">
        <f t="shared" si="15"/>
        <v>0</v>
      </c>
      <c r="J355" s="65"/>
      <c r="K355" s="6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</row>
    <row r="356" ht="25.5" customHeight="1">
      <c r="A356" s="3"/>
      <c r="B356" s="244"/>
      <c r="C356" s="27"/>
      <c r="D356" s="27"/>
      <c r="E356" s="28"/>
      <c r="F356" s="265"/>
      <c r="G356" s="266"/>
      <c r="H356" s="28"/>
      <c r="I356" s="250">
        <f t="shared" si="15"/>
        <v>0</v>
      </c>
      <c r="J356" s="65"/>
      <c r="K356" s="6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</row>
    <row r="357" ht="25.5" customHeight="1">
      <c r="A357" s="3"/>
      <c r="B357" s="244"/>
      <c r="C357" s="27"/>
      <c r="D357" s="27"/>
      <c r="E357" s="28"/>
      <c r="F357" s="265"/>
      <c r="G357" s="266"/>
      <c r="H357" s="28"/>
      <c r="I357" s="250">
        <f t="shared" si="15"/>
        <v>0</v>
      </c>
      <c r="J357" s="65"/>
      <c r="K357" s="6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</row>
    <row r="358" ht="25.5" customHeight="1">
      <c r="A358" s="3"/>
      <c r="B358" s="244"/>
      <c r="C358" s="27"/>
      <c r="D358" s="27"/>
      <c r="E358" s="28"/>
      <c r="F358" s="265"/>
      <c r="G358" s="266"/>
      <c r="H358" s="28"/>
      <c r="I358" s="250">
        <f t="shared" si="15"/>
        <v>0</v>
      </c>
      <c r="J358" s="65"/>
      <c r="K358" s="6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</row>
    <row r="359" ht="25.5" customHeight="1">
      <c r="A359" s="3"/>
      <c r="B359" s="244"/>
      <c r="C359" s="27"/>
      <c r="D359" s="27"/>
      <c r="E359" s="28"/>
      <c r="F359" s="265"/>
      <c r="G359" s="266"/>
      <c r="H359" s="28"/>
      <c r="I359" s="250">
        <f t="shared" si="15"/>
        <v>0</v>
      </c>
      <c r="J359" s="65"/>
      <c r="K359" s="6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</row>
    <row r="360" ht="25.5" customHeight="1">
      <c r="A360" s="3"/>
      <c r="B360" s="244"/>
      <c r="C360" s="27"/>
      <c r="D360" s="27"/>
      <c r="E360" s="28"/>
      <c r="F360" s="265"/>
      <c r="G360" s="266"/>
      <c r="H360" s="28"/>
      <c r="I360" s="250">
        <f t="shared" si="15"/>
        <v>0</v>
      </c>
      <c r="J360" s="65"/>
      <c r="K360" s="6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</row>
    <row r="361" ht="25.5" customHeight="1">
      <c r="A361" s="3"/>
      <c r="B361" s="244"/>
      <c r="C361" s="27"/>
      <c r="D361" s="27"/>
      <c r="E361" s="28"/>
      <c r="F361" s="265"/>
      <c r="G361" s="266"/>
      <c r="H361" s="28"/>
      <c r="I361" s="250">
        <f t="shared" si="15"/>
        <v>0</v>
      </c>
      <c r="J361" s="65"/>
      <c r="K361" s="6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</row>
    <row r="362" ht="20.25" customHeight="1">
      <c r="A362" s="3"/>
      <c r="B362" s="261" t="s">
        <v>277</v>
      </c>
      <c r="C362" s="40"/>
      <c r="D362" s="40"/>
      <c r="E362" s="40"/>
      <c r="F362" s="40"/>
      <c r="G362" s="40"/>
      <c r="H362" s="35"/>
      <c r="I362" s="262">
        <f>SUM(I322:K361)</f>
        <v>0</v>
      </c>
      <c r="J362" s="40"/>
      <c r="K362" s="35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</row>
    <row r="363" ht="21.75" customHeight="1">
      <c r="A363" s="3"/>
      <c r="B363" s="42" t="s">
        <v>278</v>
      </c>
      <c r="C363" s="40"/>
      <c r="D363" s="40"/>
      <c r="E363" s="40"/>
      <c r="F363" s="40"/>
      <c r="G363" s="40"/>
      <c r="H363" s="40"/>
      <c r="I363" s="40"/>
      <c r="J363" s="40"/>
      <c r="K363" s="35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</row>
    <row r="364" ht="29.25" customHeight="1">
      <c r="A364" s="3"/>
      <c r="B364" s="167" t="s">
        <v>279</v>
      </c>
      <c r="C364" s="40"/>
      <c r="D364" s="40"/>
      <c r="E364" s="35"/>
      <c r="F364" s="247" t="s">
        <v>261</v>
      </c>
      <c r="G364" s="167" t="s">
        <v>262</v>
      </c>
      <c r="H364" s="35"/>
      <c r="I364" s="167" t="s">
        <v>263</v>
      </c>
      <c r="J364" s="40"/>
      <c r="K364" s="35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</row>
    <row r="365" ht="25.5" customHeight="1">
      <c r="A365" s="3"/>
      <c r="B365" s="263"/>
      <c r="C365" s="40"/>
      <c r="D365" s="40"/>
      <c r="E365" s="35"/>
      <c r="F365" s="268"/>
      <c r="G365" s="264"/>
      <c r="H365" s="35"/>
      <c r="I365" s="250">
        <f t="shared" ref="I365:I378" si="16">+F365*G365</f>
        <v>0</v>
      </c>
      <c r="J365" s="65"/>
      <c r="K365" s="6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</row>
    <row r="366" ht="25.5" customHeight="1">
      <c r="A366" s="3"/>
      <c r="B366" s="244"/>
      <c r="C366" s="27"/>
      <c r="D366" s="27"/>
      <c r="E366" s="28"/>
      <c r="F366" s="265"/>
      <c r="G366" s="266"/>
      <c r="H366" s="28"/>
      <c r="I366" s="250">
        <f t="shared" si="16"/>
        <v>0</v>
      </c>
      <c r="J366" s="65"/>
      <c r="K366" s="6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</row>
    <row r="367" ht="25.5" customHeight="1">
      <c r="A367" s="3"/>
      <c r="B367" s="258"/>
      <c r="C367" s="30"/>
      <c r="D367" s="30"/>
      <c r="E367" s="31"/>
      <c r="F367" s="259"/>
      <c r="G367" s="260"/>
      <c r="H367" s="31"/>
      <c r="I367" s="250">
        <f t="shared" si="16"/>
        <v>0</v>
      </c>
      <c r="J367" s="65"/>
      <c r="K367" s="6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</row>
    <row r="368" ht="25.5" customHeight="1">
      <c r="A368" s="3"/>
      <c r="B368" s="258"/>
      <c r="C368" s="30"/>
      <c r="D368" s="30"/>
      <c r="E368" s="31"/>
      <c r="F368" s="259"/>
      <c r="G368" s="260"/>
      <c r="H368" s="31"/>
      <c r="I368" s="250">
        <f t="shared" si="16"/>
        <v>0</v>
      </c>
      <c r="J368" s="65"/>
      <c r="K368" s="6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</row>
    <row r="369" ht="25.5" customHeight="1">
      <c r="A369" s="3"/>
      <c r="B369" s="258"/>
      <c r="C369" s="30"/>
      <c r="D369" s="30"/>
      <c r="E369" s="31"/>
      <c r="F369" s="259"/>
      <c r="G369" s="260"/>
      <c r="H369" s="31"/>
      <c r="I369" s="250">
        <f t="shared" si="16"/>
        <v>0</v>
      </c>
      <c r="J369" s="65"/>
      <c r="K369" s="6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</row>
    <row r="370" ht="25.5" customHeight="1">
      <c r="A370" s="3"/>
      <c r="B370" s="258"/>
      <c r="C370" s="30"/>
      <c r="D370" s="30"/>
      <c r="E370" s="31"/>
      <c r="F370" s="259"/>
      <c r="G370" s="260"/>
      <c r="H370" s="31"/>
      <c r="I370" s="250">
        <f t="shared" si="16"/>
        <v>0</v>
      </c>
      <c r="J370" s="65"/>
      <c r="K370" s="6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</row>
    <row r="371" ht="25.5" customHeight="1">
      <c r="A371" s="3"/>
      <c r="B371" s="258"/>
      <c r="C371" s="30"/>
      <c r="D371" s="30"/>
      <c r="E371" s="31"/>
      <c r="F371" s="259"/>
      <c r="G371" s="260"/>
      <c r="H371" s="31"/>
      <c r="I371" s="250">
        <f t="shared" si="16"/>
        <v>0</v>
      </c>
      <c r="J371" s="65"/>
      <c r="K371" s="6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</row>
    <row r="372" ht="25.5" customHeight="1">
      <c r="A372" s="3"/>
      <c r="B372" s="258"/>
      <c r="C372" s="30"/>
      <c r="D372" s="30"/>
      <c r="E372" s="31"/>
      <c r="F372" s="259"/>
      <c r="G372" s="260"/>
      <c r="H372" s="31"/>
      <c r="I372" s="250">
        <f t="shared" si="16"/>
        <v>0</v>
      </c>
      <c r="J372" s="65"/>
      <c r="K372" s="6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</row>
    <row r="373" ht="25.5" customHeight="1">
      <c r="A373" s="3"/>
      <c r="B373" s="258"/>
      <c r="C373" s="30"/>
      <c r="D373" s="30"/>
      <c r="E373" s="31"/>
      <c r="F373" s="259"/>
      <c r="G373" s="260"/>
      <c r="H373" s="31"/>
      <c r="I373" s="250">
        <f t="shared" si="16"/>
        <v>0</v>
      </c>
      <c r="J373" s="65"/>
      <c r="K373" s="6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</row>
    <row r="374" ht="25.5" customHeight="1">
      <c r="A374" s="3"/>
      <c r="B374" s="258"/>
      <c r="C374" s="30"/>
      <c r="D374" s="30"/>
      <c r="E374" s="31"/>
      <c r="F374" s="259"/>
      <c r="G374" s="260"/>
      <c r="H374" s="31"/>
      <c r="I374" s="250">
        <f t="shared" si="16"/>
        <v>0</v>
      </c>
      <c r="J374" s="65"/>
      <c r="K374" s="6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</row>
    <row r="375" ht="25.5" customHeight="1">
      <c r="A375" s="3"/>
      <c r="B375" s="258"/>
      <c r="C375" s="30"/>
      <c r="D375" s="30"/>
      <c r="E375" s="31"/>
      <c r="F375" s="259"/>
      <c r="G375" s="260"/>
      <c r="H375" s="31"/>
      <c r="I375" s="250">
        <f t="shared" si="16"/>
        <v>0</v>
      </c>
      <c r="J375" s="65"/>
      <c r="K375" s="6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</row>
    <row r="376" ht="25.5" customHeight="1">
      <c r="A376" s="3"/>
      <c r="B376" s="258"/>
      <c r="C376" s="30"/>
      <c r="D376" s="30"/>
      <c r="E376" s="31"/>
      <c r="F376" s="259"/>
      <c r="G376" s="260"/>
      <c r="H376" s="31"/>
      <c r="I376" s="250">
        <f t="shared" si="16"/>
        <v>0</v>
      </c>
      <c r="J376" s="65"/>
      <c r="K376" s="6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</row>
    <row r="377" ht="25.5" customHeight="1">
      <c r="A377" s="3"/>
      <c r="B377" s="258"/>
      <c r="C377" s="30"/>
      <c r="D377" s="30"/>
      <c r="E377" s="31"/>
      <c r="F377" s="259"/>
      <c r="G377" s="260"/>
      <c r="H377" s="31"/>
      <c r="I377" s="250">
        <f t="shared" si="16"/>
        <v>0</v>
      </c>
      <c r="J377" s="65"/>
      <c r="K377" s="6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</row>
    <row r="378" ht="25.5" customHeight="1">
      <c r="A378" s="3"/>
      <c r="B378" s="258"/>
      <c r="C378" s="30"/>
      <c r="D378" s="30"/>
      <c r="E378" s="31"/>
      <c r="F378" s="259"/>
      <c r="G378" s="260"/>
      <c r="H378" s="31"/>
      <c r="I378" s="250">
        <f t="shared" si="16"/>
        <v>0</v>
      </c>
      <c r="J378" s="65"/>
      <c r="K378" s="6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</row>
    <row r="379" ht="24.75" customHeight="1">
      <c r="A379" s="3"/>
      <c r="B379" s="269" t="s">
        <v>280</v>
      </c>
      <c r="C379" s="40"/>
      <c r="D379" s="40"/>
      <c r="E379" s="40"/>
      <c r="F379" s="40"/>
      <c r="G379" s="40"/>
      <c r="H379" s="35"/>
      <c r="I379" s="262">
        <f>SUM(I365:K378)</f>
        <v>0</v>
      </c>
      <c r="J379" s="40"/>
      <c r="K379" s="35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</row>
    <row r="380" ht="21.0" customHeight="1">
      <c r="A380" s="3"/>
      <c r="B380" s="42" t="s">
        <v>281</v>
      </c>
      <c r="C380" s="40"/>
      <c r="D380" s="40"/>
      <c r="E380" s="40"/>
      <c r="F380" s="40"/>
      <c r="G380" s="40"/>
      <c r="H380" s="35"/>
      <c r="I380" s="222">
        <f>+I319+I362+I379</f>
        <v>378230</v>
      </c>
      <c r="J380" s="40"/>
      <c r="K380" s="35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</row>
    <row r="381" ht="5.25" customHeight="1">
      <c r="A381" s="3"/>
      <c r="B381" s="270"/>
      <c r="C381" s="270"/>
      <c r="D381" s="270"/>
      <c r="E381" s="270"/>
      <c r="F381" s="270"/>
      <c r="G381" s="270"/>
      <c r="H381" s="270"/>
      <c r="I381" s="271"/>
      <c r="J381" s="271"/>
      <c r="K381" s="271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</row>
    <row r="382" ht="26.25" customHeight="1">
      <c r="A382" s="3"/>
      <c r="B382" s="272" t="s">
        <v>282</v>
      </c>
      <c r="C382" s="40"/>
      <c r="D382" s="40"/>
      <c r="E382" s="40"/>
      <c r="F382" s="40"/>
      <c r="G382" s="40"/>
      <c r="H382" s="35"/>
      <c r="I382" s="222">
        <f>+I380+I272</f>
        <v>551434</v>
      </c>
      <c r="J382" s="40"/>
      <c r="K382" s="35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</row>
    <row r="383" ht="19.5" customHeight="1">
      <c r="A383" s="6"/>
      <c r="B383" s="273" t="str">
        <f>IF(I380&gt;(25000*F36),"El monto a financiar no puede superar los $25.000 por participante.","")</f>
        <v>El monto a financiar no puede superar los $25.000 por participante.</v>
      </c>
      <c r="C383" s="27"/>
      <c r="D383" s="27"/>
      <c r="E383" s="27"/>
      <c r="F383" s="27"/>
      <c r="G383" s="27"/>
      <c r="H383" s="27"/>
      <c r="I383" s="27"/>
      <c r="J383" s="27"/>
      <c r="K383" s="27"/>
      <c r="L383" s="274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</row>
    <row r="384" ht="34.5" customHeight="1">
      <c r="A384" s="3"/>
      <c r="B384" s="46" t="s">
        <v>283</v>
      </c>
      <c r="C384" s="40"/>
      <c r="D384" s="40"/>
      <c r="E384" s="40"/>
      <c r="F384" s="40"/>
      <c r="G384" s="40"/>
      <c r="H384" s="40"/>
      <c r="I384" s="40"/>
      <c r="J384" s="40"/>
      <c r="K384" s="35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</row>
    <row r="385" ht="30.0" customHeight="1">
      <c r="A385" s="3"/>
      <c r="B385" s="275" t="s">
        <v>284</v>
      </c>
      <c r="C385" s="40"/>
      <c r="D385" s="40"/>
      <c r="E385" s="40"/>
      <c r="F385" s="40"/>
      <c r="G385" s="40"/>
      <c r="H385" s="40"/>
      <c r="I385" s="40"/>
      <c r="J385" s="40"/>
      <c r="K385" s="35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</row>
    <row r="386" ht="27.0" customHeight="1">
      <c r="A386" s="3"/>
      <c r="B386" s="276" t="s">
        <v>285</v>
      </c>
      <c r="C386" s="40"/>
      <c r="D386" s="40"/>
      <c r="E386" s="40"/>
      <c r="F386" s="40"/>
      <c r="G386" s="40"/>
      <c r="H386" s="40"/>
      <c r="I386" s="40"/>
      <c r="J386" s="40"/>
      <c r="K386" s="35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</row>
    <row r="387" ht="18.75" customHeight="1">
      <c r="A387" s="3"/>
      <c r="B387" s="277" t="s">
        <v>286</v>
      </c>
      <c r="C387" s="278"/>
      <c r="D387" s="279" t="s">
        <v>54</v>
      </c>
      <c r="E387" s="280"/>
      <c r="F387" s="280"/>
      <c r="G387" s="280"/>
      <c r="H387" s="280"/>
      <c r="I387" s="280"/>
      <c r="J387" s="280"/>
      <c r="K387" s="281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</row>
    <row r="388" ht="15.75" customHeight="1">
      <c r="A388" s="3"/>
      <c r="B388" s="282" t="s">
        <v>287</v>
      </c>
      <c r="C388" s="283"/>
      <c r="D388" s="284" t="s">
        <v>288</v>
      </c>
      <c r="E388" s="283"/>
      <c r="F388" s="285" t="s">
        <v>289</v>
      </c>
      <c r="G388" s="286"/>
      <c r="H388" s="199"/>
      <c r="I388" s="199"/>
      <c r="J388" s="199"/>
      <c r="K388" s="200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</row>
    <row r="389" ht="15.75" customHeight="1">
      <c r="A389" s="3"/>
      <c r="B389" s="282" t="s">
        <v>290</v>
      </c>
      <c r="C389" s="283"/>
      <c r="D389" s="287" t="s">
        <v>291</v>
      </c>
      <c r="E389" s="199"/>
      <c r="F389" s="199"/>
      <c r="G389" s="199"/>
      <c r="H389" s="199"/>
      <c r="I389" s="199"/>
      <c r="J389" s="199"/>
      <c r="K389" s="200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</row>
    <row r="390" ht="15.75" customHeight="1">
      <c r="A390" s="3"/>
      <c r="B390" s="288" t="s">
        <v>292</v>
      </c>
      <c r="C390" s="289"/>
      <c r="D390" s="290" t="s">
        <v>293</v>
      </c>
      <c r="E390" s="217"/>
      <c r="F390" s="217"/>
      <c r="G390" s="217"/>
      <c r="H390" s="217"/>
      <c r="I390" s="217"/>
      <c r="J390" s="217"/>
      <c r="K390" s="218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</row>
    <row r="391" ht="23.25" customHeight="1">
      <c r="A391" s="3"/>
      <c r="B391" s="291" t="s">
        <v>294</v>
      </c>
      <c r="C391" s="40"/>
      <c r="D391" s="40"/>
      <c r="E391" s="40"/>
      <c r="F391" s="40"/>
      <c r="G391" s="40"/>
      <c r="H391" s="40"/>
      <c r="I391" s="40"/>
      <c r="J391" s="40"/>
      <c r="K391" s="35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</row>
    <row r="392" ht="111.75" customHeight="1">
      <c r="A392" s="3"/>
      <c r="B392" s="292"/>
      <c r="C392" s="40"/>
      <c r="D392" s="40"/>
      <c r="E392" s="40"/>
      <c r="F392" s="40"/>
      <c r="G392" s="40"/>
      <c r="H392" s="40"/>
      <c r="I392" s="40"/>
      <c r="J392" s="40"/>
      <c r="K392" s="35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</row>
    <row r="393" ht="12.75" customHeight="1">
      <c r="A393" s="3"/>
      <c r="B393" s="293"/>
      <c r="C393" s="293"/>
      <c r="D393" s="293"/>
      <c r="E393" s="293"/>
      <c r="F393" s="293"/>
      <c r="G393" s="293"/>
      <c r="H393" s="293"/>
      <c r="I393" s="293"/>
      <c r="J393" s="293"/>
      <c r="K393" s="293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</row>
    <row r="394" ht="34.5" customHeight="1">
      <c r="A394" s="3"/>
      <c r="B394" s="46" t="s">
        <v>295</v>
      </c>
      <c r="C394" s="40"/>
      <c r="D394" s="40"/>
      <c r="E394" s="40"/>
      <c r="F394" s="40"/>
      <c r="G394" s="40"/>
      <c r="H394" s="40"/>
      <c r="I394" s="40"/>
      <c r="J394" s="40"/>
      <c r="K394" s="35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</row>
    <row r="395" ht="8.25" customHeight="1">
      <c r="A395" s="3"/>
      <c r="B395" s="294"/>
      <c r="C395" s="11"/>
      <c r="D395" s="11"/>
      <c r="E395" s="11"/>
      <c r="F395" s="11"/>
      <c r="G395" s="11"/>
      <c r="H395" s="11"/>
      <c r="I395" s="11"/>
      <c r="J395" s="11"/>
      <c r="K395" s="12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</row>
    <row r="396" ht="48.0" customHeight="1">
      <c r="A396" s="3"/>
      <c r="B396" s="295" t="s">
        <v>296</v>
      </c>
      <c r="C396" s="199"/>
      <c r="D396" s="199"/>
      <c r="E396" s="199"/>
      <c r="F396" s="199"/>
      <c r="G396" s="199"/>
      <c r="H396" s="199"/>
      <c r="I396" s="199"/>
      <c r="J396" s="199"/>
      <c r="K396" s="200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 ht="15.75" customHeight="1">
      <c r="A397" s="3"/>
      <c r="B397" s="296"/>
      <c r="C397" s="217"/>
      <c r="D397" s="217"/>
      <c r="E397" s="217"/>
      <c r="F397" s="217"/>
      <c r="G397" s="217"/>
      <c r="H397" s="217"/>
      <c r="I397" s="217"/>
      <c r="J397" s="217"/>
      <c r="K397" s="218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</row>
    <row r="398" ht="47.25" customHeight="1">
      <c r="A398" s="3"/>
      <c r="B398" s="297" t="s">
        <v>297</v>
      </c>
      <c r="C398" s="40"/>
      <c r="D398" s="35"/>
      <c r="E398" s="298" t="s">
        <v>298</v>
      </c>
      <c r="F398" s="40"/>
      <c r="G398" s="40"/>
      <c r="H398" s="35"/>
      <c r="I398" s="298" t="s">
        <v>299</v>
      </c>
      <c r="J398" s="40"/>
      <c r="K398" s="35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</row>
    <row r="399" ht="32.25" customHeight="1">
      <c r="A399" s="3"/>
      <c r="B399" s="294" t="s">
        <v>300</v>
      </c>
      <c r="C399" s="11"/>
      <c r="D399" s="12"/>
      <c r="E399" s="299" t="s">
        <v>301</v>
      </c>
      <c r="F399" s="11"/>
      <c r="G399" s="11"/>
      <c r="H399" s="12"/>
      <c r="I399" s="299" t="s">
        <v>302</v>
      </c>
      <c r="J399" s="11"/>
      <c r="K399" s="12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</row>
    <row r="400" ht="32.25" customHeight="1">
      <c r="A400" s="3"/>
      <c r="B400" s="300" t="s">
        <v>303</v>
      </c>
      <c r="C400" s="199"/>
      <c r="D400" s="200"/>
      <c r="E400" s="299" t="s">
        <v>301</v>
      </c>
      <c r="F400" s="11"/>
      <c r="G400" s="11"/>
      <c r="H400" s="12"/>
      <c r="I400" s="301" t="s">
        <v>304</v>
      </c>
      <c r="J400" s="199"/>
      <c r="K400" s="200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</row>
    <row r="401" ht="32.25" customHeight="1">
      <c r="A401" s="3"/>
      <c r="B401" s="300"/>
      <c r="C401" s="199"/>
      <c r="D401" s="200"/>
      <c r="E401" s="301"/>
      <c r="F401" s="199"/>
      <c r="G401" s="199"/>
      <c r="H401" s="200"/>
      <c r="I401" s="300"/>
      <c r="J401" s="199"/>
      <c r="K401" s="200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</row>
    <row r="402" ht="32.25" customHeight="1">
      <c r="A402" s="3"/>
      <c r="B402" s="300"/>
      <c r="C402" s="199"/>
      <c r="D402" s="200"/>
      <c r="E402" s="300"/>
      <c r="F402" s="199"/>
      <c r="G402" s="199"/>
      <c r="H402" s="200"/>
      <c r="I402" s="300"/>
      <c r="J402" s="199"/>
      <c r="K402" s="200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</row>
    <row r="403" ht="32.25" customHeight="1">
      <c r="A403" s="3"/>
      <c r="B403" s="296"/>
      <c r="C403" s="217"/>
      <c r="D403" s="218"/>
      <c r="E403" s="296"/>
      <c r="F403" s="217"/>
      <c r="G403" s="217"/>
      <c r="H403" s="218"/>
      <c r="I403" s="296"/>
      <c r="J403" s="217"/>
      <c r="K403" s="218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</row>
    <row r="404" ht="25.5" customHeight="1">
      <c r="A404" s="3"/>
      <c r="B404" s="302" t="s">
        <v>305</v>
      </c>
      <c r="C404" s="40"/>
      <c r="D404" s="40"/>
      <c r="E404" s="40"/>
      <c r="F404" s="40"/>
      <c r="G404" s="40"/>
      <c r="H404" s="35"/>
      <c r="I404" s="303" t="s">
        <v>306</v>
      </c>
      <c r="J404" s="40"/>
      <c r="K404" s="35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</row>
    <row r="405" ht="70.5" customHeight="1">
      <c r="A405" s="3"/>
      <c r="B405" s="304"/>
      <c r="H405" s="109"/>
      <c r="I405" s="304"/>
      <c r="K405" s="109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</row>
    <row r="406" ht="6.75" customHeight="1">
      <c r="A406" s="3"/>
      <c r="B406" s="305"/>
      <c r="C406" s="27"/>
      <c r="D406" s="27"/>
      <c r="E406" s="27"/>
      <c r="F406" s="27"/>
      <c r="G406" s="27"/>
      <c r="H406" s="28"/>
      <c r="I406" s="306" t="s">
        <v>307</v>
      </c>
      <c r="J406" s="27"/>
      <c r="K406" s="28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</row>
    <row r="407" ht="15.75" customHeight="1">
      <c r="A407" s="3"/>
      <c r="B407" s="307"/>
      <c r="K407" s="109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</row>
    <row r="408" ht="58.5" customHeight="1">
      <c r="A408" s="3"/>
      <c r="B408" s="298" t="s">
        <v>308</v>
      </c>
      <c r="C408" s="40"/>
      <c r="D408" s="40"/>
      <c r="E408" s="40"/>
      <c r="F408" s="40"/>
      <c r="G408" s="40"/>
      <c r="H408" s="40"/>
      <c r="I408" s="40"/>
      <c r="J408" s="40"/>
      <c r="K408" s="35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</row>
    <row r="409" ht="9.75" customHeight="1">
      <c r="A409" s="3"/>
      <c r="B409" s="308"/>
      <c r="C409" s="30"/>
      <c r="D409" s="30"/>
      <c r="E409" s="30"/>
      <c r="F409" s="30"/>
      <c r="G409" s="30"/>
      <c r="H409" s="30"/>
      <c r="I409" s="30"/>
      <c r="J409" s="30"/>
      <c r="K409" s="30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</row>
    <row r="410" ht="15.75" customHeight="1">
      <c r="A410" s="3"/>
      <c r="B410" s="309" t="s">
        <v>309</v>
      </c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</row>
    <row r="411" ht="15.75" customHeight="1">
      <c r="A411" s="3"/>
      <c r="B411" s="309"/>
      <c r="C411" s="309"/>
      <c r="D411" s="309"/>
      <c r="E411" s="309"/>
      <c r="F411" s="309"/>
      <c r="G411" s="309"/>
      <c r="H411" s="309"/>
      <c r="I411" s="309"/>
      <c r="J411" s="309"/>
      <c r="K411" s="309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</row>
    <row r="412" ht="15.0" customHeight="1">
      <c r="A412" s="3"/>
      <c r="B412" s="310" t="s">
        <v>310</v>
      </c>
      <c r="C412" s="40"/>
      <c r="D412" s="40"/>
      <c r="E412" s="40"/>
      <c r="F412" s="40"/>
      <c r="G412" s="40"/>
      <c r="H412" s="35"/>
      <c r="I412" s="311" t="s">
        <v>311</v>
      </c>
      <c r="J412" s="40"/>
      <c r="K412" s="35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 ht="15.75" customHeight="1">
      <c r="A413" s="3"/>
      <c r="B413" s="312"/>
      <c r="C413" s="30"/>
      <c r="D413" s="30"/>
      <c r="E413" s="30"/>
      <c r="F413" s="30"/>
      <c r="G413" s="30"/>
      <c r="H413" s="31"/>
      <c r="I413" s="313"/>
      <c r="J413" s="30"/>
      <c r="K413" s="31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 ht="15.75" customHeight="1">
      <c r="A414" s="3"/>
      <c r="B414" s="108"/>
      <c r="H414" s="109"/>
      <c r="I414" s="108"/>
      <c r="K414" s="109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 ht="15.75" customHeight="1">
      <c r="A415" s="3"/>
      <c r="B415" s="108"/>
      <c r="H415" s="109"/>
      <c r="I415" s="108"/>
      <c r="K415" s="109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 ht="15.75" customHeight="1">
      <c r="A416" s="3"/>
      <c r="B416" s="108"/>
      <c r="H416" s="109"/>
      <c r="I416" s="108"/>
      <c r="K416" s="109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 ht="15.75" customHeight="1">
      <c r="A417" s="3"/>
      <c r="B417" s="37"/>
      <c r="C417" s="27"/>
      <c r="D417" s="27"/>
      <c r="E417" s="27"/>
      <c r="F417" s="27"/>
      <c r="G417" s="27"/>
      <c r="H417" s="28"/>
      <c r="I417" s="108"/>
      <c r="K417" s="109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 ht="15.75" customHeight="1">
      <c r="A418" s="3"/>
      <c r="B418" s="310" t="s">
        <v>312</v>
      </c>
      <c r="C418" s="40"/>
      <c r="D418" s="40"/>
      <c r="E418" s="40"/>
      <c r="F418" s="40"/>
      <c r="G418" s="40"/>
      <c r="H418" s="35"/>
      <c r="I418" s="108"/>
      <c r="K418" s="109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 ht="15.75" customHeight="1">
      <c r="A419" s="3"/>
      <c r="B419" s="314"/>
      <c r="C419" s="314"/>
      <c r="D419" s="314"/>
      <c r="E419" s="314"/>
      <c r="F419" s="314"/>
      <c r="G419" s="314"/>
      <c r="H419" s="314"/>
      <c r="I419" s="37"/>
      <c r="J419" s="27"/>
      <c r="K419" s="28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 ht="14.25" customHeight="1">
      <c r="A420" s="3"/>
      <c r="B420" s="315"/>
      <c r="C420" s="315"/>
      <c r="D420" s="315"/>
      <c r="E420" s="315"/>
      <c r="F420" s="315"/>
      <c r="G420" s="315"/>
      <c r="H420" s="315"/>
      <c r="I420" s="315"/>
      <c r="J420" s="315"/>
      <c r="K420" s="315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 ht="15.0" customHeight="1">
      <c r="A421" s="3"/>
      <c r="B421" s="310" t="s">
        <v>313</v>
      </c>
      <c r="C421" s="40"/>
      <c r="D421" s="40"/>
      <c r="E421" s="40"/>
      <c r="F421" s="40"/>
      <c r="G421" s="40"/>
      <c r="H421" s="35"/>
      <c r="I421" s="316"/>
      <c r="J421" s="317" t="s">
        <v>311</v>
      </c>
      <c r="K421" s="317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 ht="15.75" customHeight="1">
      <c r="A422" s="3"/>
      <c r="B422" s="312"/>
      <c r="C422" s="30"/>
      <c r="D422" s="30"/>
      <c r="E422" s="30"/>
      <c r="F422" s="30"/>
      <c r="G422" s="30"/>
      <c r="H422" s="31"/>
      <c r="I422" s="318"/>
      <c r="J422" s="30"/>
      <c r="K422" s="31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 ht="15.75" customHeight="1">
      <c r="A423" s="3"/>
      <c r="B423" s="108"/>
      <c r="H423" s="109"/>
      <c r="K423" s="109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 ht="29.25" customHeight="1">
      <c r="A424" s="3"/>
      <c r="B424" s="108"/>
      <c r="H424" s="109"/>
      <c r="K424" s="109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 ht="15.75" customHeight="1">
      <c r="A425" s="3"/>
      <c r="B425" s="37"/>
      <c r="C425" s="27"/>
      <c r="D425" s="27"/>
      <c r="E425" s="27"/>
      <c r="F425" s="27"/>
      <c r="G425" s="27"/>
      <c r="H425" s="28"/>
      <c r="K425" s="109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 ht="15.75" customHeight="1">
      <c r="A426" s="3"/>
      <c r="B426" s="310" t="s">
        <v>314</v>
      </c>
      <c r="C426" s="40"/>
      <c r="D426" s="40"/>
      <c r="E426" s="40"/>
      <c r="F426" s="40"/>
      <c r="G426" s="40"/>
      <c r="H426" s="35"/>
      <c r="K426" s="109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 ht="18.0" customHeight="1">
      <c r="A427" s="3"/>
      <c r="B427" s="314"/>
      <c r="C427" s="314"/>
      <c r="D427" s="314"/>
      <c r="E427" s="314"/>
      <c r="F427" s="314"/>
      <c r="G427" s="314"/>
      <c r="H427" s="314"/>
      <c r="I427" s="27"/>
      <c r="J427" s="27"/>
      <c r="K427" s="28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 ht="14.25" customHeight="1">
      <c r="A428" s="3"/>
      <c r="B428" s="315"/>
      <c r="C428" s="315"/>
      <c r="D428" s="315"/>
      <c r="E428" s="315"/>
      <c r="F428" s="315"/>
      <c r="G428" s="315"/>
      <c r="H428" s="315"/>
      <c r="I428" s="315"/>
      <c r="J428" s="315"/>
      <c r="K428" s="315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 ht="15.75" customHeight="1">
      <c r="A429" s="3"/>
      <c r="B429" s="319" t="s">
        <v>315</v>
      </c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</row>
    <row r="430" ht="15.75" customHeight="1">
      <c r="A430" s="3"/>
      <c r="B430" s="315" t="s">
        <v>316</v>
      </c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</row>
    <row r="431" ht="15.75" customHeight="1">
      <c r="A431" s="3"/>
      <c r="B431" s="315" t="s">
        <v>317</v>
      </c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</row>
    <row r="432" ht="15.75" customHeight="1">
      <c r="A432" s="3"/>
      <c r="B432" s="315" t="s">
        <v>318</v>
      </c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</row>
    <row r="433" ht="15.75" customHeight="1">
      <c r="A433" s="3"/>
      <c r="B433" s="315" t="s">
        <v>319</v>
      </c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</row>
    <row r="434" ht="15.75" customHeight="1">
      <c r="A434" s="6"/>
      <c r="B434" s="315" t="s">
        <v>320</v>
      </c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</row>
    <row r="435" ht="15.75" customHeight="1">
      <c r="A435" s="3"/>
      <c r="B435" s="315" t="s">
        <v>321</v>
      </c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 ht="15.75" customHeight="1">
      <c r="A436" s="3"/>
      <c r="B436" s="315" t="s">
        <v>322</v>
      </c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 ht="15.75" hidden="1" customHeight="1">
      <c r="A437" s="3"/>
      <c r="B437" s="315"/>
      <c r="C437" s="6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 ht="15.75" hidden="1" customHeight="1">
      <c r="A438" s="3"/>
      <c r="B438" s="315"/>
      <c r="C438" s="6"/>
      <c r="D438" s="3"/>
      <c r="E438" s="3"/>
      <c r="F438" s="3"/>
      <c r="G438" s="3"/>
      <c r="H438" s="3"/>
      <c r="I438" s="3"/>
      <c r="J438" s="3"/>
      <c r="K438" s="3"/>
      <c r="L438" s="320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 ht="15.75" hidden="1" customHeight="1">
      <c r="A439" s="3"/>
      <c r="B439" s="321" t="s">
        <v>323</v>
      </c>
      <c r="C439" s="35"/>
      <c r="D439" s="6"/>
      <c r="E439" s="6"/>
      <c r="F439" s="6"/>
      <c r="G439" s="6"/>
      <c r="H439" s="6"/>
      <c r="I439" s="6"/>
      <c r="J439" s="6"/>
      <c r="K439" s="6"/>
      <c r="L439" s="322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 ht="15.75" hidden="1" customHeight="1">
      <c r="A440" s="3"/>
      <c r="B440" s="323" t="s">
        <v>324</v>
      </c>
      <c r="C440" s="324"/>
      <c r="D440" s="324"/>
      <c r="E440" s="324"/>
      <c r="F440" s="324"/>
      <c r="G440" s="324"/>
      <c r="H440" s="324"/>
      <c r="I440" s="324"/>
      <c r="J440" s="324"/>
      <c r="K440" s="324"/>
      <c r="L440" s="324"/>
      <c r="M440" s="324"/>
      <c r="N440" s="324"/>
      <c r="O440" s="324"/>
      <c r="P440" s="324"/>
      <c r="Q440" s="324"/>
      <c r="R440" s="324"/>
      <c r="S440" s="324"/>
      <c r="T440" s="324"/>
      <c r="U440" s="324"/>
      <c r="V440" s="324"/>
      <c r="W440" s="324"/>
      <c r="X440" s="324"/>
      <c r="Y440" s="324"/>
      <c r="Z440" s="324"/>
      <c r="AA440" s="324"/>
      <c r="AB440" s="325"/>
      <c r="AC440" s="6"/>
      <c r="AD440" s="6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 ht="15.75" hidden="1" customHeight="1">
      <c r="A441" s="3"/>
      <c r="B441" s="326" t="s">
        <v>325</v>
      </c>
      <c r="C441" s="40"/>
      <c r="D441" s="327" t="str">
        <f>+E10</f>
        <v>NO COMPLETAR</v>
      </c>
      <c r="E441" s="328" t="s">
        <v>326</v>
      </c>
      <c r="F441" s="40"/>
      <c r="G441" s="329" t="str">
        <f>+J49</f>
        <v>Buenos Aires </v>
      </c>
      <c r="H441" s="330" t="s">
        <v>327</v>
      </c>
      <c r="I441" s="331" t="str">
        <f>+J48</f>
        <v>Glew</v>
      </c>
      <c r="J441" s="35"/>
      <c r="K441" s="330" t="s">
        <v>328</v>
      </c>
      <c r="L441" s="332"/>
      <c r="M441" s="333">
        <f>+F34</f>
        <v>1</v>
      </c>
      <c r="N441" s="330" t="s">
        <v>329</v>
      </c>
      <c r="O441" s="334"/>
      <c r="P441" s="335">
        <f>+I380</f>
        <v>378230</v>
      </c>
      <c r="Q441" s="336"/>
      <c r="R441" s="337"/>
      <c r="S441" s="337"/>
      <c r="T441" s="337"/>
      <c r="U441" s="337"/>
      <c r="V441" s="337"/>
      <c r="W441" s="337"/>
      <c r="X441" s="337"/>
      <c r="Y441" s="337"/>
      <c r="Z441" s="337"/>
      <c r="AA441" s="337"/>
      <c r="AB441" s="338"/>
      <c r="AC441" s="6"/>
      <c r="AD441" s="6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 ht="15.75" hidden="1" customHeight="1">
      <c r="A442" s="3"/>
      <c r="B442" s="339"/>
      <c r="C442" s="340"/>
      <c r="D442" s="341" t="s">
        <v>330</v>
      </c>
      <c r="E442" s="330" t="s">
        <v>331</v>
      </c>
      <c r="F442" s="334"/>
      <c r="G442" s="334"/>
      <c r="H442" s="334"/>
      <c r="I442" s="334"/>
      <c r="J442" s="334"/>
      <c r="K442" s="334"/>
      <c r="L442" s="334"/>
      <c r="M442" s="334"/>
      <c r="N442" s="334"/>
      <c r="O442" s="334"/>
      <c r="P442" s="334"/>
      <c r="Q442" s="334"/>
      <c r="R442" s="334"/>
      <c r="S442" s="334"/>
      <c r="T442" s="334"/>
      <c r="U442" s="334"/>
      <c r="V442" s="334"/>
      <c r="W442" s="334"/>
      <c r="X442" s="334"/>
      <c r="Y442" s="334"/>
      <c r="Z442" s="334"/>
      <c r="AA442" s="334"/>
      <c r="AB442" s="342"/>
      <c r="AC442" s="6"/>
      <c r="AD442" s="6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 ht="15.75" hidden="1" customHeight="1">
      <c r="A443" s="3"/>
      <c r="B443" s="343" t="s">
        <v>221</v>
      </c>
      <c r="C443" s="40"/>
      <c r="D443" s="344"/>
      <c r="E443" s="345">
        <v>1.0</v>
      </c>
      <c r="F443" s="345">
        <v>2.0</v>
      </c>
      <c r="G443" s="345">
        <v>3.0</v>
      </c>
      <c r="H443" s="345">
        <v>4.0</v>
      </c>
      <c r="I443" s="345">
        <v>5.0</v>
      </c>
      <c r="J443" s="345">
        <v>6.0</v>
      </c>
      <c r="K443" s="345">
        <v>7.0</v>
      </c>
      <c r="L443" s="346">
        <v>8.0</v>
      </c>
      <c r="M443" s="344">
        <v>9.0</v>
      </c>
      <c r="N443" s="345">
        <v>10.0</v>
      </c>
      <c r="O443" s="345">
        <v>11.0</v>
      </c>
      <c r="P443" s="345">
        <v>12.0</v>
      </c>
      <c r="Q443" s="345">
        <v>13.0</v>
      </c>
      <c r="R443" s="345">
        <v>14.0</v>
      </c>
      <c r="S443" s="345">
        <v>15.0</v>
      </c>
      <c r="T443" s="345">
        <v>16.0</v>
      </c>
      <c r="U443" s="345">
        <v>17.0</v>
      </c>
      <c r="V443" s="345">
        <v>18.0</v>
      </c>
      <c r="W443" s="345">
        <v>19.0</v>
      </c>
      <c r="X443" s="345">
        <v>20.0</v>
      </c>
      <c r="Y443" s="345">
        <v>21.0</v>
      </c>
      <c r="Z443" s="345">
        <v>22.0</v>
      </c>
      <c r="AA443" s="345">
        <v>23.0</v>
      </c>
      <c r="AB443" s="347">
        <v>24.0</v>
      </c>
      <c r="AC443" s="6"/>
      <c r="AD443" s="6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 ht="15.75" hidden="1" customHeight="1">
      <c r="A444" s="3"/>
      <c r="B444" s="326" t="s">
        <v>332</v>
      </c>
      <c r="C444" s="35"/>
      <c r="D444" s="348"/>
      <c r="E444" s="349">
        <f t="shared" ref="E444:J444" si="17">+F225</f>
        <v>130000</v>
      </c>
      <c r="F444" s="350">
        <f t="shared" si="17"/>
        <v>210000</v>
      </c>
      <c r="G444" s="350">
        <f t="shared" si="17"/>
        <v>290000</v>
      </c>
      <c r="H444" s="350">
        <f t="shared" si="17"/>
        <v>330000</v>
      </c>
      <c r="I444" s="350">
        <f t="shared" si="17"/>
        <v>370000</v>
      </c>
      <c r="J444" s="350">
        <f t="shared" si="17"/>
        <v>410000</v>
      </c>
      <c r="K444" s="350">
        <f t="shared" ref="K444:AA444" si="18">+$J$444+(K443-$J$443)*(($AB$444-$J$444)/18)</f>
        <v>419111.1111</v>
      </c>
      <c r="L444" s="351">
        <f t="shared" si="18"/>
        <v>428222.2222</v>
      </c>
      <c r="M444" s="352">
        <f t="shared" si="18"/>
        <v>437333.3333</v>
      </c>
      <c r="N444" s="350">
        <f t="shared" si="18"/>
        <v>446444.4444</v>
      </c>
      <c r="O444" s="350">
        <f t="shared" si="18"/>
        <v>455555.5556</v>
      </c>
      <c r="P444" s="350">
        <f t="shared" si="18"/>
        <v>464666.6667</v>
      </c>
      <c r="Q444" s="350">
        <f t="shared" si="18"/>
        <v>473777.7778</v>
      </c>
      <c r="R444" s="350">
        <f t="shared" si="18"/>
        <v>482888.8889</v>
      </c>
      <c r="S444" s="350">
        <f t="shared" si="18"/>
        <v>492000</v>
      </c>
      <c r="T444" s="350">
        <f t="shared" si="18"/>
        <v>501111.1111</v>
      </c>
      <c r="U444" s="350">
        <f t="shared" si="18"/>
        <v>510222.2222</v>
      </c>
      <c r="V444" s="350">
        <f t="shared" si="18"/>
        <v>519333.3333</v>
      </c>
      <c r="W444" s="350">
        <f t="shared" si="18"/>
        <v>528444.4444</v>
      </c>
      <c r="X444" s="350">
        <f t="shared" si="18"/>
        <v>537555.5556</v>
      </c>
      <c r="Y444" s="350">
        <f t="shared" si="18"/>
        <v>546666.6667</v>
      </c>
      <c r="Z444" s="350">
        <f t="shared" si="18"/>
        <v>555777.7778</v>
      </c>
      <c r="AA444" s="350">
        <f t="shared" si="18"/>
        <v>564888.8889</v>
      </c>
      <c r="AB444" s="353">
        <f>+J444*1.4</f>
        <v>574000</v>
      </c>
      <c r="AC444" s="6"/>
      <c r="AD444" s="6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 ht="15.75" hidden="1" customHeight="1">
      <c r="A445" s="3"/>
      <c r="B445" s="354" t="s">
        <v>223</v>
      </c>
      <c r="C445" s="12"/>
      <c r="D445" s="355"/>
      <c r="E445" s="356">
        <f t="shared" ref="E445:J445" si="19">+F226</f>
        <v>6530</v>
      </c>
      <c r="F445" s="357">
        <f t="shared" si="19"/>
        <v>6530</v>
      </c>
      <c r="G445" s="357">
        <f t="shared" si="19"/>
        <v>6530</v>
      </c>
      <c r="H445" s="357">
        <f t="shared" si="19"/>
        <v>6530</v>
      </c>
      <c r="I445" s="357">
        <f t="shared" si="19"/>
        <v>6530</v>
      </c>
      <c r="J445" s="357">
        <f t="shared" si="19"/>
        <v>6530</v>
      </c>
      <c r="K445" s="357">
        <f t="shared" ref="K445:AB445" si="20">+$J$445</f>
        <v>6530</v>
      </c>
      <c r="L445" s="358">
        <f t="shared" si="20"/>
        <v>6530</v>
      </c>
      <c r="M445" s="359">
        <f t="shared" si="20"/>
        <v>6530</v>
      </c>
      <c r="N445" s="357">
        <f t="shared" si="20"/>
        <v>6530</v>
      </c>
      <c r="O445" s="357">
        <f t="shared" si="20"/>
        <v>6530</v>
      </c>
      <c r="P445" s="357">
        <f t="shared" si="20"/>
        <v>6530</v>
      </c>
      <c r="Q445" s="357">
        <f t="shared" si="20"/>
        <v>6530</v>
      </c>
      <c r="R445" s="357">
        <f t="shared" si="20"/>
        <v>6530</v>
      </c>
      <c r="S445" s="357">
        <f t="shared" si="20"/>
        <v>6530</v>
      </c>
      <c r="T445" s="357">
        <f t="shared" si="20"/>
        <v>6530</v>
      </c>
      <c r="U445" s="357">
        <f t="shared" si="20"/>
        <v>6530</v>
      </c>
      <c r="V445" s="357">
        <f t="shared" si="20"/>
        <v>6530</v>
      </c>
      <c r="W445" s="357">
        <f t="shared" si="20"/>
        <v>6530</v>
      </c>
      <c r="X445" s="357">
        <f t="shared" si="20"/>
        <v>6530</v>
      </c>
      <c r="Y445" s="357">
        <f t="shared" si="20"/>
        <v>6530</v>
      </c>
      <c r="Z445" s="357">
        <f t="shared" si="20"/>
        <v>6530</v>
      </c>
      <c r="AA445" s="357">
        <f t="shared" si="20"/>
        <v>6530</v>
      </c>
      <c r="AB445" s="360">
        <f t="shared" si="20"/>
        <v>6530</v>
      </c>
      <c r="AC445" s="6"/>
      <c r="AD445" s="6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 ht="15.75" hidden="1" customHeight="1">
      <c r="A446" s="3"/>
      <c r="B446" s="361" t="s">
        <v>333</v>
      </c>
      <c r="C446" s="200"/>
      <c r="D446" s="355"/>
      <c r="E446" s="362">
        <f t="shared" ref="E446:J446" si="21">+F227</f>
        <v>1719</v>
      </c>
      <c r="F446" s="362">
        <f t="shared" si="21"/>
        <v>2776.846154</v>
      </c>
      <c r="G446" s="362">
        <f t="shared" si="21"/>
        <v>3834.692308</v>
      </c>
      <c r="H446" s="362">
        <f t="shared" si="21"/>
        <v>4363.615385</v>
      </c>
      <c r="I446" s="362">
        <f t="shared" si="21"/>
        <v>4892.538462</v>
      </c>
      <c r="J446" s="362">
        <f t="shared" si="21"/>
        <v>5421.461538</v>
      </c>
      <c r="K446" s="362">
        <f t="shared" ref="K446:AB446" si="22">+J446+(J446*(K$444/J$444-1))</f>
        <v>5541.938462</v>
      </c>
      <c r="L446" s="363">
        <f t="shared" si="22"/>
        <v>5662.415385</v>
      </c>
      <c r="M446" s="364">
        <f t="shared" si="22"/>
        <v>5782.892308</v>
      </c>
      <c r="N446" s="362">
        <f t="shared" si="22"/>
        <v>5903.369231</v>
      </c>
      <c r="O446" s="362">
        <f t="shared" si="22"/>
        <v>6023.846154</v>
      </c>
      <c r="P446" s="362">
        <f t="shared" si="22"/>
        <v>6144.323077</v>
      </c>
      <c r="Q446" s="362">
        <f t="shared" si="22"/>
        <v>6264.8</v>
      </c>
      <c r="R446" s="362">
        <f t="shared" si="22"/>
        <v>6385.276923</v>
      </c>
      <c r="S446" s="362">
        <f t="shared" si="22"/>
        <v>6505.753846</v>
      </c>
      <c r="T446" s="362">
        <f t="shared" si="22"/>
        <v>6626.230769</v>
      </c>
      <c r="U446" s="362">
        <f t="shared" si="22"/>
        <v>6746.707692</v>
      </c>
      <c r="V446" s="362">
        <f t="shared" si="22"/>
        <v>6867.184615</v>
      </c>
      <c r="W446" s="362">
        <f t="shared" si="22"/>
        <v>6987.661538</v>
      </c>
      <c r="X446" s="362">
        <f t="shared" si="22"/>
        <v>7108.138462</v>
      </c>
      <c r="Y446" s="362">
        <f t="shared" si="22"/>
        <v>7228.615385</v>
      </c>
      <c r="Z446" s="362">
        <f t="shared" si="22"/>
        <v>7349.092308</v>
      </c>
      <c r="AA446" s="362">
        <f t="shared" si="22"/>
        <v>7469.569231</v>
      </c>
      <c r="AB446" s="365">
        <f t="shared" si="22"/>
        <v>7590.046154</v>
      </c>
      <c r="AC446" s="6"/>
      <c r="AD446" s="6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 ht="15.75" hidden="1" customHeight="1">
      <c r="A447" s="3"/>
      <c r="B447" s="361" t="s">
        <v>334</v>
      </c>
      <c r="C447" s="200"/>
      <c r="D447" s="195"/>
      <c r="E447" s="362">
        <f t="shared" ref="E447:J447" si="23">+F229</f>
        <v>120000</v>
      </c>
      <c r="F447" s="362">
        <f t="shared" si="23"/>
        <v>193846.1538</v>
      </c>
      <c r="G447" s="362">
        <f t="shared" si="23"/>
        <v>267692.3077</v>
      </c>
      <c r="H447" s="362">
        <f t="shared" si="23"/>
        <v>304615.3846</v>
      </c>
      <c r="I447" s="362">
        <f t="shared" si="23"/>
        <v>341538.4615</v>
      </c>
      <c r="J447" s="362">
        <f t="shared" si="23"/>
        <v>378461.5385</v>
      </c>
      <c r="K447" s="366"/>
      <c r="L447" s="367"/>
      <c r="M447" s="368"/>
      <c r="N447" s="366"/>
      <c r="O447" s="366"/>
      <c r="P447" s="366"/>
      <c r="Q447" s="366"/>
      <c r="R447" s="366"/>
      <c r="S447" s="366"/>
      <c r="T447" s="366"/>
      <c r="U447" s="366"/>
      <c r="V447" s="366"/>
      <c r="W447" s="366"/>
      <c r="X447" s="366"/>
      <c r="Y447" s="366"/>
      <c r="Z447" s="366"/>
      <c r="AA447" s="366"/>
      <c r="AB447" s="369"/>
      <c r="AC447" s="6"/>
      <c r="AD447" s="6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 ht="15.75" hidden="1" customHeight="1">
      <c r="A448" s="3"/>
      <c r="B448" s="370" t="s">
        <v>227</v>
      </c>
      <c r="C448" s="218"/>
      <c r="D448" s="195"/>
      <c r="E448" s="371">
        <f t="shared" ref="E448:J448" si="24">+F230</f>
        <v>4000</v>
      </c>
      <c r="F448" s="371">
        <f t="shared" si="24"/>
        <v>6461.538462</v>
      </c>
      <c r="G448" s="371">
        <f t="shared" si="24"/>
        <v>8923.076923</v>
      </c>
      <c r="H448" s="371">
        <f t="shared" si="24"/>
        <v>10153.84615</v>
      </c>
      <c r="I448" s="371">
        <f t="shared" si="24"/>
        <v>11384.61538</v>
      </c>
      <c r="J448" s="371">
        <f t="shared" si="24"/>
        <v>12615.38462</v>
      </c>
      <c r="K448" s="371">
        <f t="shared" ref="K448:AB448" si="25">+J448+(J448*(K$444/J$444-1))</f>
        <v>12895.7265</v>
      </c>
      <c r="L448" s="372">
        <f t="shared" si="25"/>
        <v>13176.06838</v>
      </c>
      <c r="M448" s="373">
        <f t="shared" si="25"/>
        <v>13456.41026</v>
      </c>
      <c r="N448" s="371">
        <f t="shared" si="25"/>
        <v>13736.75214</v>
      </c>
      <c r="O448" s="371">
        <f t="shared" si="25"/>
        <v>14017.09402</v>
      </c>
      <c r="P448" s="371">
        <f t="shared" si="25"/>
        <v>14297.4359</v>
      </c>
      <c r="Q448" s="371">
        <f t="shared" si="25"/>
        <v>14577.77778</v>
      </c>
      <c r="R448" s="371">
        <f t="shared" si="25"/>
        <v>14858.11966</v>
      </c>
      <c r="S448" s="371">
        <f t="shared" si="25"/>
        <v>15138.46154</v>
      </c>
      <c r="T448" s="371">
        <f t="shared" si="25"/>
        <v>15418.80342</v>
      </c>
      <c r="U448" s="371">
        <f t="shared" si="25"/>
        <v>15699.1453</v>
      </c>
      <c r="V448" s="371">
        <f t="shared" si="25"/>
        <v>15979.48718</v>
      </c>
      <c r="W448" s="371">
        <f t="shared" si="25"/>
        <v>16259.82906</v>
      </c>
      <c r="X448" s="371">
        <f t="shared" si="25"/>
        <v>16540.17094</v>
      </c>
      <c r="Y448" s="371">
        <f t="shared" si="25"/>
        <v>16820.51282</v>
      </c>
      <c r="Z448" s="371">
        <f t="shared" si="25"/>
        <v>17100.8547</v>
      </c>
      <c r="AA448" s="371">
        <f t="shared" si="25"/>
        <v>17381.19658</v>
      </c>
      <c r="AB448" s="374">
        <f t="shared" si="25"/>
        <v>17661.53846</v>
      </c>
      <c r="AC448" s="6"/>
      <c r="AD448" s="6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 ht="15.75" hidden="1" customHeight="1">
      <c r="A449" s="3"/>
      <c r="B449" s="326" t="s">
        <v>335</v>
      </c>
      <c r="C449" s="35"/>
      <c r="D449" s="348"/>
      <c r="E449" s="349">
        <f t="shared" ref="E449:AB449" si="26">SUM(E445:E448)</f>
        <v>132249</v>
      </c>
      <c r="F449" s="349">
        <f t="shared" si="26"/>
        <v>209614.5385</v>
      </c>
      <c r="G449" s="350">
        <f t="shared" si="26"/>
        <v>286980.0769</v>
      </c>
      <c r="H449" s="349">
        <f t="shared" si="26"/>
        <v>325662.8462</v>
      </c>
      <c r="I449" s="350">
        <f t="shared" si="26"/>
        <v>364345.6154</v>
      </c>
      <c r="J449" s="350">
        <f t="shared" si="26"/>
        <v>403028.3846</v>
      </c>
      <c r="K449" s="350">
        <f t="shared" si="26"/>
        <v>24967.66496</v>
      </c>
      <c r="L449" s="351">
        <f t="shared" si="26"/>
        <v>25368.48376</v>
      </c>
      <c r="M449" s="352">
        <f t="shared" si="26"/>
        <v>25769.30256</v>
      </c>
      <c r="N449" s="350">
        <f t="shared" si="26"/>
        <v>26170.12137</v>
      </c>
      <c r="O449" s="350">
        <f t="shared" si="26"/>
        <v>26570.94017</v>
      </c>
      <c r="P449" s="350">
        <f t="shared" si="26"/>
        <v>26971.75897</v>
      </c>
      <c r="Q449" s="350">
        <f t="shared" si="26"/>
        <v>27372.57778</v>
      </c>
      <c r="R449" s="350">
        <f t="shared" si="26"/>
        <v>27773.39658</v>
      </c>
      <c r="S449" s="350">
        <f t="shared" si="26"/>
        <v>28174.21538</v>
      </c>
      <c r="T449" s="350">
        <f t="shared" si="26"/>
        <v>28575.03419</v>
      </c>
      <c r="U449" s="350">
        <f t="shared" si="26"/>
        <v>28975.85299</v>
      </c>
      <c r="V449" s="350">
        <f t="shared" si="26"/>
        <v>29376.67179</v>
      </c>
      <c r="W449" s="350">
        <f t="shared" si="26"/>
        <v>29777.4906</v>
      </c>
      <c r="X449" s="350">
        <f t="shared" si="26"/>
        <v>30178.3094</v>
      </c>
      <c r="Y449" s="350">
        <f t="shared" si="26"/>
        <v>30579.12821</v>
      </c>
      <c r="Z449" s="350">
        <f t="shared" si="26"/>
        <v>30979.94701</v>
      </c>
      <c r="AA449" s="350">
        <f t="shared" si="26"/>
        <v>31380.76581</v>
      </c>
      <c r="AB449" s="353">
        <f t="shared" si="26"/>
        <v>31781.58462</v>
      </c>
      <c r="AC449" s="6"/>
      <c r="AD449" s="6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 ht="15.75" hidden="1" customHeight="1">
      <c r="A450" s="3"/>
      <c r="B450" s="354" t="s">
        <v>336</v>
      </c>
      <c r="C450" s="12"/>
      <c r="D450" s="355"/>
      <c r="E450" s="357">
        <f t="shared" ref="E450:AB450" si="27">+E444-E449</f>
        <v>-2249</v>
      </c>
      <c r="F450" s="357">
        <f t="shared" si="27"/>
        <v>385.4615385</v>
      </c>
      <c r="G450" s="357">
        <f t="shared" si="27"/>
        <v>3019.923077</v>
      </c>
      <c r="H450" s="357">
        <f t="shared" si="27"/>
        <v>4337.153846</v>
      </c>
      <c r="I450" s="357">
        <f t="shared" si="27"/>
        <v>5654.384615</v>
      </c>
      <c r="J450" s="357">
        <f t="shared" si="27"/>
        <v>6971.615385</v>
      </c>
      <c r="K450" s="357">
        <f t="shared" si="27"/>
        <v>394143.4462</v>
      </c>
      <c r="L450" s="358">
        <f t="shared" si="27"/>
        <v>402853.7385</v>
      </c>
      <c r="M450" s="359">
        <f t="shared" si="27"/>
        <v>411564.0308</v>
      </c>
      <c r="N450" s="357">
        <f t="shared" si="27"/>
        <v>420274.3231</v>
      </c>
      <c r="O450" s="357">
        <f t="shared" si="27"/>
        <v>428984.6154</v>
      </c>
      <c r="P450" s="357">
        <f t="shared" si="27"/>
        <v>437694.9077</v>
      </c>
      <c r="Q450" s="357">
        <f t="shared" si="27"/>
        <v>446405.2</v>
      </c>
      <c r="R450" s="357">
        <f t="shared" si="27"/>
        <v>455115.4923</v>
      </c>
      <c r="S450" s="357">
        <f t="shared" si="27"/>
        <v>463825.7846</v>
      </c>
      <c r="T450" s="357">
        <f t="shared" si="27"/>
        <v>472536.0769</v>
      </c>
      <c r="U450" s="357">
        <f t="shared" si="27"/>
        <v>481246.3692</v>
      </c>
      <c r="V450" s="357">
        <f t="shared" si="27"/>
        <v>489956.6615</v>
      </c>
      <c r="W450" s="357">
        <f t="shared" si="27"/>
        <v>498666.9538</v>
      </c>
      <c r="X450" s="357">
        <f t="shared" si="27"/>
        <v>507377.2462</v>
      </c>
      <c r="Y450" s="357">
        <f t="shared" si="27"/>
        <v>516087.5385</v>
      </c>
      <c r="Z450" s="357">
        <f t="shared" si="27"/>
        <v>524797.8308</v>
      </c>
      <c r="AA450" s="357">
        <f t="shared" si="27"/>
        <v>533508.1231</v>
      </c>
      <c r="AB450" s="360">
        <f t="shared" si="27"/>
        <v>542218.4154</v>
      </c>
      <c r="AC450" s="6"/>
      <c r="AD450" s="6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 ht="15.75" hidden="1" customHeight="1">
      <c r="A451" s="3"/>
      <c r="B451" s="370" t="s">
        <v>337</v>
      </c>
      <c r="C451" s="218"/>
      <c r="D451" s="375">
        <f>-P441</f>
        <v>-378230</v>
      </c>
      <c r="E451" s="371">
        <f>+E450</f>
        <v>-2249</v>
      </c>
      <c r="F451" s="371">
        <f t="shared" ref="F451:AB451" si="28">+F450+E451</f>
        <v>-1863.538462</v>
      </c>
      <c r="G451" s="371">
        <f t="shared" si="28"/>
        <v>1156.384615</v>
      </c>
      <c r="H451" s="371">
        <f t="shared" si="28"/>
        <v>5493.538462</v>
      </c>
      <c r="I451" s="371">
        <f t="shared" si="28"/>
        <v>11147.92308</v>
      </c>
      <c r="J451" s="371">
        <f t="shared" si="28"/>
        <v>18119.53846</v>
      </c>
      <c r="K451" s="371">
        <f t="shared" si="28"/>
        <v>412262.9846</v>
      </c>
      <c r="L451" s="372">
        <f t="shared" si="28"/>
        <v>815116.7231</v>
      </c>
      <c r="M451" s="373">
        <f t="shared" si="28"/>
        <v>1226680.754</v>
      </c>
      <c r="N451" s="371">
        <f t="shared" si="28"/>
        <v>1646955.077</v>
      </c>
      <c r="O451" s="371">
        <f t="shared" si="28"/>
        <v>2075939.692</v>
      </c>
      <c r="P451" s="371">
        <f t="shared" si="28"/>
        <v>2513634.6</v>
      </c>
      <c r="Q451" s="371">
        <f t="shared" si="28"/>
        <v>2960039.8</v>
      </c>
      <c r="R451" s="371">
        <f t="shared" si="28"/>
        <v>3415155.292</v>
      </c>
      <c r="S451" s="371">
        <f t="shared" si="28"/>
        <v>3878981.077</v>
      </c>
      <c r="T451" s="371">
        <f t="shared" si="28"/>
        <v>4351517.154</v>
      </c>
      <c r="U451" s="371">
        <f t="shared" si="28"/>
        <v>4832763.523</v>
      </c>
      <c r="V451" s="371">
        <f t="shared" si="28"/>
        <v>5322720.185</v>
      </c>
      <c r="W451" s="371">
        <f t="shared" si="28"/>
        <v>5821387.138</v>
      </c>
      <c r="X451" s="371">
        <f t="shared" si="28"/>
        <v>6328764.385</v>
      </c>
      <c r="Y451" s="371">
        <f t="shared" si="28"/>
        <v>6844851.923</v>
      </c>
      <c r="Z451" s="371">
        <f t="shared" si="28"/>
        <v>7369649.754</v>
      </c>
      <c r="AA451" s="371">
        <f t="shared" si="28"/>
        <v>7903157.877</v>
      </c>
      <c r="AB451" s="374">
        <f t="shared" si="28"/>
        <v>8445376.292</v>
      </c>
      <c r="AC451" s="6"/>
      <c r="AD451" s="6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 ht="15.75" hidden="1" customHeight="1">
      <c r="A452" s="3"/>
      <c r="B452" s="326" t="s">
        <v>338</v>
      </c>
      <c r="C452" s="35"/>
      <c r="D452" s="348"/>
      <c r="E452" s="376" t="str">
        <f>IRR($D451:E451,-0.12)</f>
        <v>#NUM!</v>
      </c>
      <c r="F452" s="376" t="str">
        <f t="shared" ref="F452:AB452" si="29">IRR($D451:F451,-0.8)</f>
        <v>#NUM!</v>
      </c>
      <c r="G452" s="376">
        <f t="shared" si="29"/>
        <v>-0.8679418056</v>
      </c>
      <c r="H452" s="376">
        <f t="shared" si="29"/>
        <v>-0.6515634323</v>
      </c>
      <c r="I452" s="376">
        <f t="shared" si="29"/>
        <v>-0.4836989792</v>
      </c>
      <c r="J452" s="376">
        <f t="shared" si="29"/>
        <v>-0.3545886009</v>
      </c>
      <c r="K452" s="376">
        <f t="shared" si="29"/>
        <v>0.02348529886</v>
      </c>
      <c r="L452" s="377">
        <f t="shared" si="29"/>
        <v>0.1715373769</v>
      </c>
      <c r="M452" s="378">
        <f t="shared" si="29"/>
        <v>0.2570911954</v>
      </c>
      <c r="N452" s="376">
        <f t="shared" si="29"/>
        <v>0.3110720545</v>
      </c>
      <c r="O452" s="376">
        <f t="shared" si="29"/>
        <v>0.3467535679</v>
      </c>
      <c r="P452" s="376">
        <f t="shared" si="29"/>
        <v>0.3710611929</v>
      </c>
      <c r="Q452" s="376">
        <f t="shared" si="29"/>
        <v>0.387977185</v>
      </c>
      <c r="R452" s="376">
        <f t="shared" si="29"/>
        <v>0.3999355743</v>
      </c>
      <c r="S452" s="376">
        <f t="shared" si="29"/>
        <v>0.4084896434</v>
      </c>
      <c r="T452" s="376">
        <f t="shared" si="29"/>
        <v>0.4146633723</v>
      </c>
      <c r="U452" s="376">
        <f t="shared" si="29"/>
        <v>0.4191491836</v>
      </c>
      <c r="V452" s="376">
        <f t="shared" si="29"/>
        <v>0.4224248882</v>
      </c>
      <c r="W452" s="376">
        <f t="shared" si="29"/>
        <v>0.4248256259</v>
      </c>
      <c r="X452" s="376">
        <f t="shared" si="29"/>
        <v>0.4265895745</v>
      </c>
      <c r="Y452" s="376">
        <f t="shared" si="29"/>
        <v>0.4278877929</v>
      </c>
      <c r="Z452" s="376">
        <f t="shared" si="29"/>
        <v>0.4288441629</v>
      </c>
      <c r="AA452" s="376">
        <f t="shared" si="29"/>
        <v>0.4295489836</v>
      </c>
      <c r="AB452" s="376">
        <f t="shared" si="29"/>
        <v>0.4300683999</v>
      </c>
      <c r="AC452" s="6"/>
      <c r="AD452" s="6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 ht="15.75" hidden="1" customHeight="1">
      <c r="A453" s="3"/>
      <c r="B453" s="379" t="s">
        <v>339</v>
      </c>
      <c r="C453" s="12"/>
      <c r="D453" s="380"/>
      <c r="E453" s="349">
        <f t="shared" ref="E453:AB453" si="30">+E444-E446-E448</f>
        <v>124281</v>
      </c>
      <c r="F453" s="350">
        <f t="shared" si="30"/>
        <v>200761.6154</v>
      </c>
      <c r="G453" s="350">
        <f t="shared" si="30"/>
        <v>277242.2308</v>
      </c>
      <c r="H453" s="350">
        <f t="shared" si="30"/>
        <v>315482.5385</v>
      </c>
      <c r="I453" s="350">
        <f t="shared" si="30"/>
        <v>353722.8462</v>
      </c>
      <c r="J453" s="350">
        <f t="shared" si="30"/>
        <v>391963.1538</v>
      </c>
      <c r="K453" s="350">
        <f t="shared" si="30"/>
        <v>400673.4462</v>
      </c>
      <c r="L453" s="351">
        <f t="shared" si="30"/>
        <v>409383.7385</v>
      </c>
      <c r="M453" s="352">
        <f t="shared" si="30"/>
        <v>418094.0308</v>
      </c>
      <c r="N453" s="350">
        <f t="shared" si="30"/>
        <v>426804.3231</v>
      </c>
      <c r="O453" s="350">
        <f t="shared" si="30"/>
        <v>435514.6154</v>
      </c>
      <c r="P453" s="350">
        <f t="shared" si="30"/>
        <v>444224.9077</v>
      </c>
      <c r="Q453" s="350">
        <f t="shared" si="30"/>
        <v>452935.2</v>
      </c>
      <c r="R453" s="350">
        <f t="shared" si="30"/>
        <v>461645.4923</v>
      </c>
      <c r="S453" s="350">
        <f t="shared" si="30"/>
        <v>470355.7846</v>
      </c>
      <c r="T453" s="350">
        <f t="shared" si="30"/>
        <v>479066.0769</v>
      </c>
      <c r="U453" s="350">
        <f t="shared" si="30"/>
        <v>487776.3692</v>
      </c>
      <c r="V453" s="350">
        <f t="shared" si="30"/>
        <v>496486.6615</v>
      </c>
      <c r="W453" s="350">
        <f t="shared" si="30"/>
        <v>505196.9538</v>
      </c>
      <c r="X453" s="350">
        <f t="shared" si="30"/>
        <v>513907.2462</v>
      </c>
      <c r="Y453" s="350">
        <f t="shared" si="30"/>
        <v>522617.5385</v>
      </c>
      <c r="Z453" s="350">
        <f t="shared" si="30"/>
        <v>531327.8308</v>
      </c>
      <c r="AA453" s="350">
        <f t="shared" si="30"/>
        <v>540038.1231</v>
      </c>
      <c r="AB453" s="353">
        <f t="shared" si="30"/>
        <v>548748.4154</v>
      </c>
      <c r="AC453" s="6"/>
      <c r="AD453" s="6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 ht="15.75" hidden="1" customHeight="1">
      <c r="A454" s="3"/>
      <c r="B454" s="381" t="s">
        <v>340</v>
      </c>
      <c r="C454" s="218"/>
      <c r="D454" s="382"/>
      <c r="E454" s="383">
        <f t="shared" ref="E454:AB454" si="31">+E453/E444</f>
        <v>0.9560076923</v>
      </c>
      <c r="F454" s="384">
        <f t="shared" si="31"/>
        <v>0.9560076923</v>
      </c>
      <c r="G454" s="384">
        <f t="shared" si="31"/>
        <v>0.9560076923</v>
      </c>
      <c r="H454" s="384">
        <f t="shared" si="31"/>
        <v>0.9560076923</v>
      </c>
      <c r="I454" s="384">
        <f t="shared" si="31"/>
        <v>0.9560076923</v>
      </c>
      <c r="J454" s="385">
        <f t="shared" si="31"/>
        <v>0.9560076923</v>
      </c>
      <c r="K454" s="384">
        <f t="shared" si="31"/>
        <v>0.9560076923</v>
      </c>
      <c r="L454" s="386">
        <f t="shared" si="31"/>
        <v>0.9560076923</v>
      </c>
      <c r="M454" s="387">
        <f t="shared" si="31"/>
        <v>0.9560076923</v>
      </c>
      <c r="N454" s="385">
        <f t="shared" si="31"/>
        <v>0.9560076923</v>
      </c>
      <c r="O454" s="384">
        <f t="shared" si="31"/>
        <v>0.9560076923</v>
      </c>
      <c r="P454" s="385">
        <f t="shared" si="31"/>
        <v>0.9560076923</v>
      </c>
      <c r="Q454" s="384">
        <f t="shared" si="31"/>
        <v>0.9560076923</v>
      </c>
      <c r="R454" s="385">
        <f t="shared" si="31"/>
        <v>0.9560076923</v>
      </c>
      <c r="S454" s="384">
        <f t="shared" si="31"/>
        <v>0.9560076923</v>
      </c>
      <c r="T454" s="385">
        <f t="shared" si="31"/>
        <v>0.9560076923</v>
      </c>
      <c r="U454" s="384">
        <f t="shared" si="31"/>
        <v>0.9560076923</v>
      </c>
      <c r="V454" s="385">
        <f t="shared" si="31"/>
        <v>0.9560076923</v>
      </c>
      <c r="W454" s="384">
        <f t="shared" si="31"/>
        <v>0.9560076923</v>
      </c>
      <c r="X454" s="385">
        <f t="shared" si="31"/>
        <v>0.9560076923</v>
      </c>
      <c r="Y454" s="384">
        <f t="shared" si="31"/>
        <v>0.9560076923</v>
      </c>
      <c r="Z454" s="385">
        <f t="shared" si="31"/>
        <v>0.9560076923</v>
      </c>
      <c r="AA454" s="384">
        <f t="shared" si="31"/>
        <v>0.9560076923</v>
      </c>
      <c r="AB454" s="388">
        <f t="shared" si="31"/>
        <v>0.9560076923</v>
      </c>
      <c r="AC454" s="6"/>
      <c r="AD454" s="6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 ht="15.75" hidden="1" customHeight="1">
      <c r="A455" s="3"/>
      <c r="B455" s="389" t="s">
        <v>341</v>
      </c>
      <c r="C455" s="35"/>
      <c r="D455" s="390"/>
      <c r="E455" s="349">
        <f t="shared" ref="E455:AB455" si="32">+(E450+E447)/$M$441</f>
        <v>117751</v>
      </c>
      <c r="F455" s="350">
        <f t="shared" si="32"/>
        <v>194231.6154</v>
      </c>
      <c r="G455" s="350">
        <f t="shared" si="32"/>
        <v>270712.2308</v>
      </c>
      <c r="H455" s="350">
        <f t="shared" si="32"/>
        <v>308952.5385</v>
      </c>
      <c r="I455" s="350">
        <f t="shared" si="32"/>
        <v>347192.8462</v>
      </c>
      <c r="J455" s="350">
        <f t="shared" si="32"/>
        <v>385433.1538</v>
      </c>
      <c r="K455" s="350">
        <f t="shared" si="32"/>
        <v>394143.4462</v>
      </c>
      <c r="L455" s="351">
        <f t="shared" si="32"/>
        <v>402853.7385</v>
      </c>
      <c r="M455" s="352">
        <f t="shared" si="32"/>
        <v>411564.0308</v>
      </c>
      <c r="N455" s="350">
        <f t="shared" si="32"/>
        <v>420274.3231</v>
      </c>
      <c r="O455" s="350">
        <f t="shared" si="32"/>
        <v>428984.6154</v>
      </c>
      <c r="P455" s="350">
        <f t="shared" si="32"/>
        <v>437694.9077</v>
      </c>
      <c r="Q455" s="350">
        <f t="shared" si="32"/>
        <v>446405.2</v>
      </c>
      <c r="R455" s="350">
        <f t="shared" si="32"/>
        <v>455115.4923</v>
      </c>
      <c r="S455" s="350">
        <f t="shared" si="32"/>
        <v>463825.7846</v>
      </c>
      <c r="T455" s="350">
        <f t="shared" si="32"/>
        <v>472536.0769</v>
      </c>
      <c r="U455" s="350">
        <f t="shared" si="32"/>
        <v>481246.3692</v>
      </c>
      <c r="V455" s="350">
        <f t="shared" si="32"/>
        <v>489956.6615</v>
      </c>
      <c r="W455" s="350">
        <f t="shared" si="32"/>
        <v>498666.9538</v>
      </c>
      <c r="X455" s="350">
        <f t="shared" si="32"/>
        <v>507377.2462</v>
      </c>
      <c r="Y455" s="350">
        <f t="shared" si="32"/>
        <v>516087.5385</v>
      </c>
      <c r="Z455" s="350">
        <f t="shared" si="32"/>
        <v>524797.8308</v>
      </c>
      <c r="AA455" s="350">
        <f t="shared" si="32"/>
        <v>533508.1231</v>
      </c>
      <c r="AB455" s="353">
        <f t="shared" si="32"/>
        <v>542218.4154</v>
      </c>
      <c r="AC455" s="6"/>
      <c r="AD455" s="6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 ht="15.75" hidden="1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20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 ht="15.75" hidden="1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</row>
    <row r="458" ht="15.75" hidden="1" customHeight="1">
      <c r="A458" s="391" t="s">
        <v>342</v>
      </c>
      <c r="B458" s="5"/>
      <c r="C458" s="5"/>
      <c r="D458" s="5"/>
      <c r="E458" s="5"/>
      <c r="F458" s="5"/>
      <c r="G458" s="5"/>
      <c r="H458" s="5"/>
      <c r="I458" s="5"/>
      <c r="J458" s="5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</row>
    <row r="459" ht="15.75" hidden="1" customHeight="1">
      <c r="A459" s="6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</row>
    <row r="460" ht="15.75" hidden="1" customHeight="1">
      <c r="A460" s="6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</row>
    <row r="461" ht="15.75" hidden="1" customHeight="1">
      <c r="A461" s="6"/>
      <c r="B461" s="19"/>
      <c r="C461" s="19"/>
      <c r="D461" s="19"/>
      <c r="E461" s="19"/>
      <c r="F461" s="19"/>
      <c r="G461" s="19"/>
      <c r="H461" s="19"/>
      <c r="I461" s="392" t="s">
        <v>343</v>
      </c>
      <c r="J461" s="393"/>
      <c r="K461" s="393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</row>
    <row r="462" ht="15.75" hidden="1" customHeight="1">
      <c r="A462" s="6"/>
      <c r="B462" s="6"/>
      <c r="C462" s="6"/>
      <c r="D462" s="6"/>
      <c r="E462" s="6"/>
      <c r="F462" s="6"/>
      <c r="G462" s="6"/>
      <c r="H462" s="6"/>
      <c r="I462" s="394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</row>
    <row r="463" ht="15.75" hidden="1" customHeight="1">
      <c r="A463" s="6"/>
      <c r="B463" s="1"/>
      <c r="C463" s="1"/>
      <c r="D463" s="1"/>
      <c r="E463" s="1"/>
      <c r="F463" s="1"/>
      <c r="G463" s="1"/>
      <c r="H463" s="1"/>
      <c r="I463" s="6"/>
      <c r="J463" s="6"/>
      <c r="K463" s="395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</row>
    <row r="464" ht="15.75" hidden="1" customHeight="1">
      <c r="A464" s="6"/>
      <c r="B464" s="10" t="s">
        <v>2</v>
      </c>
      <c r="C464" s="11"/>
      <c r="D464" s="11"/>
      <c r="E464" s="11"/>
      <c r="F464" s="11"/>
      <c r="G464" s="11"/>
      <c r="H464" s="11"/>
      <c r="I464" s="11"/>
      <c r="J464" s="11"/>
      <c r="K464" s="12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</row>
    <row r="465" ht="15.75" hidden="1" customHeight="1">
      <c r="A465" s="6"/>
      <c r="B465" s="13" t="s">
        <v>3</v>
      </c>
      <c r="C465" s="14"/>
      <c r="D465" s="14"/>
      <c r="E465" s="14"/>
      <c r="F465" s="14"/>
      <c r="G465" s="14"/>
      <c r="H465" s="14"/>
      <c r="I465" s="14"/>
      <c r="J465" s="14"/>
      <c r="K465" s="15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</row>
    <row r="466" ht="15.75" hidden="1" customHeight="1">
      <c r="A466" s="6"/>
      <c r="B466" s="16" t="s">
        <v>344</v>
      </c>
      <c r="C466" s="17"/>
      <c r="D466" s="17"/>
      <c r="E466" s="17"/>
      <c r="F466" s="17"/>
      <c r="G466" s="17"/>
      <c r="H466" s="17"/>
      <c r="I466" s="17"/>
      <c r="J466" s="17"/>
      <c r="K466" s="18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</row>
    <row r="467" ht="15.75" hidden="1" customHeight="1">
      <c r="A467" s="6"/>
      <c r="B467" s="396" t="s">
        <v>63</v>
      </c>
      <c r="C467" s="9"/>
      <c r="D467" s="25"/>
      <c r="E467" s="397" t="str">
        <f>+IF(COUNTA(J49)=0," ",J49)</f>
        <v>Buenos Aires </v>
      </c>
      <c r="F467" s="40"/>
      <c r="G467" s="40"/>
      <c r="H467" s="40"/>
      <c r="I467" s="40"/>
      <c r="J467" s="40"/>
      <c r="K467" s="35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</row>
    <row r="468" ht="15.75" hidden="1" customHeight="1">
      <c r="A468" s="6"/>
      <c r="B468" s="29" t="s">
        <v>22</v>
      </c>
      <c r="C468" s="30"/>
      <c r="D468" s="31"/>
      <c r="E468" s="398" t="str">
        <f>+IF(COUNTA(J48)=0," ",J48)</f>
        <v>Glew</v>
      </c>
      <c r="F468" s="30"/>
      <c r="G468" s="30"/>
      <c r="H468" s="30"/>
      <c r="I468" s="30"/>
      <c r="J468" s="30"/>
      <c r="K468" s="31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</row>
    <row r="469" ht="15.75" hidden="1" customHeight="1">
      <c r="A469" s="6"/>
      <c r="B469" s="37"/>
      <c r="C469" s="27"/>
      <c r="D469" s="28"/>
      <c r="E469" s="37"/>
      <c r="F469" s="27"/>
      <c r="G469" s="27"/>
      <c r="H469" s="27"/>
      <c r="I469" s="27"/>
      <c r="J469" s="27"/>
      <c r="K469" s="28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</row>
    <row r="470" ht="15.75" hidden="1" customHeight="1">
      <c r="A470" s="6"/>
      <c r="B470" s="399" t="s">
        <v>16</v>
      </c>
      <c r="C470" s="65"/>
      <c r="D470" s="66"/>
      <c r="E470" s="400" t="str">
        <f>+IF(COUNTA(E13)=0," ",E13)</f>
        <v>Almirante Brown</v>
      </c>
      <c r="F470" s="30"/>
      <c r="G470" s="30"/>
      <c r="H470" s="30"/>
      <c r="I470" s="30"/>
      <c r="J470" s="30"/>
      <c r="K470" s="31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</row>
    <row r="471" ht="15.75" hidden="1" customHeight="1">
      <c r="A471" s="6"/>
      <c r="B471" s="399" t="s">
        <v>345</v>
      </c>
      <c r="C471" s="65"/>
      <c r="D471" s="66"/>
      <c r="E471" s="400" t="str">
        <f>+IF(COUNTA(E10)=0," ",E10)</f>
        <v>NO COMPLETAR</v>
      </c>
      <c r="F471" s="30"/>
      <c r="G471" s="30"/>
      <c r="H471" s="30"/>
      <c r="I471" s="30"/>
      <c r="J471" s="30"/>
      <c r="K471" s="31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</row>
    <row r="472" ht="15.75" hidden="1" customHeight="1">
      <c r="A472" s="6"/>
      <c r="B472" s="401"/>
      <c r="C472" s="40"/>
      <c r="D472" s="40"/>
      <c r="E472" s="40"/>
      <c r="F472" s="40"/>
      <c r="G472" s="40"/>
      <c r="H472" s="40"/>
      <c r="I472" s="40"/>
      <c r="J472" s="40"/>
      <c r="K472" s="35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</row>
    <row r="473" ht="15.75" hidden="1" customHeight="1">
      <c r="A473" s="6"/>
      <c r="B473" s="46" t="s">
        <v>346</v>
      </c>
      <c r="C473" s="35"/>
      <c r="D473" s="402" t="str">
        <f>+IF(COUNTA(E9)=0," ",E9)</f>
        <v> </v>
      </c>
      <c r="E473" s="40"/>
      <c r="F473" s="40"/>
      <c r="G473" s="40"/>
      <c r="H473" s="40"/>
      <c r="I473" s="40"/>
      <c r="J473" s="40"/>
      <c r="K473" s="35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</row>
    <row r="474" ht="15.75" hidden="1" customHeight="1">
      <c r="A474" s="6"/>
      <c r="B474" s="403"/>
      <c r="C474" s="40"/>
      <c r="D474" s="40"/>
      <c r="E474" s="40"/>
      <c r="F474" s="40"/>
      <c r="G474" s="40"/>
      <c r="H474" s="40"/>
      <c r="I474" s="40"/>
      <c r="J474" s="40"/>
      <c r="K474" s="40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</row>
    <row r="475" ht="15.75" hidden="1" customHeight="1">
      <c r="A475" s="6"/>
      <c r="B475" s="167" t="s">
        <v>347</v>
      </c>
      <c r="C475" s="40"/>
      <c r="D475" s="40"/>
      <c r="E475" s="40"/>
      <c r="F475" s="40"/>
      <c r="G475" s="40"/>
      <c r="H475" s="40"/>
      <c r="I475" s="40"/>
      <c r="J475" s="40"/>
      <c r="K475" s="35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</row>
    <row r="476" ht="15.75" hidden="1" customHeight="1">
      <c r="A476" s="6"/>
      <c r="B476" s="404"/>
      <c r="C476" s="79"/>
      <c r="D476" s="79"/>
      <c r="E476" s="79"/>
      <c r="F476" s="79"/>
      <c r="G476" s="79"/>
      <c r="H476" s="79"/>
      <c r="I476" s="79"/>
      <c r="J476" s="79"/>
      <c r="K476" s="405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</row>
    <row r="477" ht="15.75" hidden="1" customHeight="1">
      <c r="A477" s="6"/>
      <c r="B477" s="48" t="s">
        <v>19</v>
      </c>
      <c r="C477" s="31"/>
      <c r="D477" s="64" t="s">
        <v>35</v>
      </c>
      <c r="E477" s="65"/>
      <c r="F477" s="65"/>
      <c r="G477" s="65"/>
      <c r="H477" s="65"/>
      <c r="I477" s="65"/>
      <c r="J477" s="65"/>
      <c r="K477" s="66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6"/>
      <c r="AR477" s="6"/>
    </row>
    <row r="478" ht="15.75" hidden="1" customHeight="1">
      <c r="A478" s="6"/>
      <c r="B478" s="37"/>
      <c r="C478" s="28"/>
      <c r="D478" s="406" t="s">
        <v>36</v>
      </c>
      <c r="E478" s="406" t="s">
        <v>37</v>
      </c>
      <c r="F478" s="407" t="s">
        <v>348</v>
      </c>
      <c r="G478" s="407" t="s">
        <v>39</v>
      </c>
      <c r="H478" s="406" t="s">
        <v>40</v>
      </c>
      <c r="I478" s="247" t="s">
        <v>41</v>
      </c>
      <c r="J478" s="80" t="s">
        <v>42</v>
      </c>
      <c r="K478" s="35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6"/>
      <c r="AR478" s="6"/>
    </row>
    <row r="479" ht="15.75" hidden="1" customHeight="1">
      <c r="A479" s="6"/>
      <c r="B479" s="50" t="s">
        <v>24</v>
      </c>
      <c r="C479" s="408" t="str">
        <f t="shared" ref="C479:C483" si="34">+IF(COUNTA(C18)=0," ",C18)</f>
        <v>Cintia Zamudio </v>
      </c>
      <c r="D479" s="409" t="str">
        <f t="shared" ref="D479:K479" si="33">+IF(COUNTA(D28)=0," ",D28)</f>
        <v> </v>
      </c>
      <c r="E479" s="409" t="str">
        <f t="shared" si="33"/>
        <v> </v>
      </c>
      <c r="F479" s="409" t="str">
        <f t="shared" si="33"/>
        <v> </v>
      </c>
      <c r="G479" s="409" t="str">
        <f t="shared" si="33"/>
        <v> </v>
      </c>
      <c r="H479" s="409" t="str">
        <f t="shared" si="33"/>
        <v> </v>
      </c>
      <c r="I479" s="409" t="str">
        <f t="shared" si="33"/>
        <v> </v>
      </c>
      <c r="J479" s="409" t="str">
        <f t="shared" si="33"/>
        <v> </v>
      </c>
      <c r="K479" s="409" t="str">
        <f t="shared" si="33"/>
        <v> </v>
      </c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6"/>
      <c r="AR479" s="6"/>
    </row>
    <row r="480" ht="15.75" hidden="1" customHeight="1">
      <c r="A480" s="6"/>
      <c r="B480" s="50" t="s">
        <v>29</v>
      </c>
      <c r="C480" s="408" t="str">
        <f t="shared" si="34"/>
        <v> </v>
      </c>
      <c r="D480" s="409" t="str">
        <f t="shared" ref="D480:K480" si="35">+IF(COUNTA(D29)=0," ",D29)</f>
        <v> </v>
      </c>
      <c r="E480" s="409" t="str">
        <f t="shared" si="35"/>
        <v> </v>
      </c>
      <c r="F480" s="409" t="str">
        <f t="shared" si="35"/>
        <v> </v>
      </c>
      <c r="G480" s="409" t="str">
        <f t="shared" si="35"/>
        <v> </v>
      </c>
      <c r="H480" s="409" t="str">
        <f t="shared" si="35"/>
        <v> </v>
      </c>
      <c r="I480" s="409" t="str">
        <f t="shared" si="35"/>
        <v> </v>
      </c>
      <c r="J480" s="409" t="str">
        <f t="shared" si="35"/>
        <v> </v>
      </c>
      <c r="K480" s="409" t="str">
        <f t="shared" si="35"/>
        <v> </v>
      </c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6"/>
      <c r="AR480" s="6"/>
    </row>
    <row r="481" ht="15.75" hidden="1" customHeight="1">
      <c r="A481" s="6"/>
      <c r="B481" s="50" t="s">
        <v>30</v>
      </c>
      <c r="C481" s="408" t="str">
        <f t="shared" si="34"/>
        <v> </v>
      </c>
      <c r="D481" s="409" t="str">
        <f t="shared" ref="D481:K481" si="36">+IF(COUNTA(D30)=0," ",D30)</f>
        <v> </v>
      </c>
      <c r="E481" s="409" t="str">
        <f t="shared" si="36"/>
        <v> </v>
      </c>
      <c r="F481" s="409" t="str">
        <f t="shared" si="36"/>
        <v> </v>
      </c>
      <c r="G481" s="409" t="str">
        <f t="shared" si="36"/>
        <v> </v>
      </c>
      <c r="H481" s="409" t="str">
        <f t="shared" si="36"/>
        <v> </v>
      </c>
      <c r="I481" s="409" t="str">
        <f t="shared" si="36"/>
        <v> </v>
      </c>
      <c r="J481" s="409" t="str">
        <f t="shared" si="36"/>
        <v> </v>
      </c>
      <c r="K481" s="409" t="str">
        <f t="shared" si="36"/>
        <v> </v>
      </c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6"/>
      <c r="AR481" s="6"/>
    </row>
    <row r="482" ht="15.75" hidden="1" customHeight="1">
      <c r="A482" s="6"/>
      <c r="B482" s="50" t="s">
        <v>31</v>
      </c>
      <c r="C482" s="408" t="str">
        <f t="shared" si="34"/>
        <v> </v>
      </c>
      <c r="D482" s="409" t="str">
        <f t="shared" ref="D482:K482" si="37">+IF(COUNTA(D31)=0," ",D31)</f>
        <v> </v>
      </c>
      <c r="E482" s="409" t="str">
        <f t="shared" si="37"/>
        <v> </v>
      </c>
      <c r="F482" s="409" t="str">
        <f t="shared" si="37"/>
        <v> </v>
      </c>
      <c r="G482" s="409" t="str">
        <f t="shared" si="37"/>
        <v> </v>
      </c>
      <c r="H482" s="409" t="str">
        <f t="shared" si="37"/>
        <v> </v>
      </c>
      <c r="I482" s="409" t="str">
        <f t="shared" si="37"/>
        <v> </v>
      </c>
      <c r="J482" s="409" t="str">
        <f t="shared" si="37"/>
        <v> </v>
      </c>
      <c r="K482" s="409" t="str">
        <f t="shared" si="37"/>
        <v> </v>
      </c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6"/>
      <c r="AR482" s="6"/>
    </row>
    <row r="483" ht="15.75" hidden="1" customHeight="1">
      <c r="A483" s="6"/>
      <c r="B483" s="50" t="s">
        <v>32</v>
      </c>
      <c r="C483" s="408" t="str">
        <f t="shared" si="34"/>
        <v> </v>
      </c>
      <c r="D483" s="409" t="str">
        <f t="shared" ref="D483:K483" si="38">+IF(COUNTA(D32)=0," ",D32)</f>
        <v> </v>
      </c>
      <c r="E483" s="409" t="str">
        <f t="shared" si="38"/>
        <v> </v>
      </c>
      <c r="F483" s="409" t="str">
        <f t="shared" si="38"/>
        <v> </v>
      </c>
      <c r="G483" s="409" t="str">
        <f t="shared" si="38"/>
        <v> </v>
      </c>
      <c r="H483" s="409" t="str">
        <f t="shared" si="38"/>
        <v> </v>
      </c>
      <c r="I483" s="409" t="str">
        <f t="shared" si="38"/>
        <v> </v>
      </c>
      <c r="J483" s="409" t="str">
        <f t="shared" si="38"/>
        <v> </v>
      </c>
      <c r="K483" s="409" t="str">
        <f t="shared" si="38"/>
        <v> </v>
      </c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6"/>
      <c r="AR483" s="6"/>
    </row>
    <row r="484" ht="15.75" hidden="1" customHeight="1">
      <c r="A484" s="6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</row>
    <row r="485" ht="15.75" hidden="1" customHeight="1">
      <c r="A485" s="6"/>
      <c r="B485" s="167" t="s">
        <v>349</v>
      </c>
      <c r="C485" s="40"/>
      <c r="D485" s="40"/>
      <c r="E485" s="40"/>
      <c r="F485" s="40"/>
      <c r="G485" s="40"/>
      <c r="H485" s="40"/>
      <c r="I485" s="40"/>
      <c r="J485" s="40"/>
      <c r="K485" s="35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</row>
    <row r="486" ht="15.75" hidden="1" customHeight="1">
      <c r="A486" s="6"/>
      <c r="B486" s="410"/>
      <c r="C486" s="410"/>
      <c r="D486" s="410"/>
      <c r="E486" s="410"/>
      <c r="F486" s="410"/>
      <c r="G486" s="410"/>
      <c r="H486" s="410"/>
      <c r="I486" s="410"/>
      <c r="J486" s="410"/>
      <c r="K486" s="410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</row>
    <row r="487" ht="15.75" hidden="1" customHeight="1">
      <c r="A487" s="6"/>
      <c r="B487" s="411" t="s">
        <v>350</v>
      </c>
      <c r="C487" s="5"/>
      <c r="D487" s="5"/>
      <c r="E487" s="5"/>
      <c r="F487" s="412"/>
      <c r="G487" s="412"/>
      <c r="H487" s="412"/>
      <c r="I487" s="412"/>
      <c r="J487" s="410"/>
      <c r="K487" s="410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</row>
    <row r="488" ht="15.75" hidden="1" customHeight="1">
      <c r="A488" s="6"/>
      <c r="B488" s="413" t="s">
        <v>351</v>
      </c>
      <c r="C488" s="5"/>
      <c r="D488" s="5"/>
      <c r="E488" s="412"/>
      <c r="F488" s="412"/>
      <c r="G488" s="412"/>
      <c r="H488" s="412"/>
      <c r="I488" s="412"/>
      <c r="J488" s="410"/>
      <c r="K488" s="410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</row>
    <row r="489" ht="15.75" hidden="1" customHeight="1">
      <c r="A489" s="6"/>
      <c r="B489" s="413" t="s">
        <v>352</v>
      </c>
      <c r="C489" s="5"/>
      <c r="D489" s="5"/>
      <c r="E489" s="5"/>
      <c r="F489" s="5"/>
      <c r="G489" s="412"/>
      <c r="H489" s="412"/>
      <c r="I489" s="412"/>
      <c r="J489" s="410"/>
      <c r="K489" s="410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</row>
    <row r="490" ht="15.75" hidden="1" customHeight="1">
      <c r="A490" s="6"/>
      <c r="B490" s="412" t="s">
        <v>353</v>
      </c>
      <c r="C490" s="412"/>
      <c r="D490" s="412"/>
      <c r="E490" s="412"/>
      <c r="F490" s="412"/>
      <c r="G490" s="412"/>
      <c r="H490" s="412"/>
      <c r="I490" s="412"/>
      <c r="J490" s="410"/>
      <c r="K490" s="410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</row>
    <row r="491" ht="15.75" hidden="1" customHeight="1">
      <c r="A491" s="6"/>
      <c r="B491" s="412"/>
      <c r="C491" s="412"/>
      <c r="D491" s="412"/>
      <c r="E491" s="412"/>
      <c r="F491" s="412"/>
      <c r="G491" s="412"/>
      <c r="H491" s="412"/>
      <c r="I491" s="412"/>
      <c r="J491" s="410"/>
      <c r="K491" s="410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</row>
    <row r="492" ht="15.75" hidden="1" customHeight="1">
      <c r="A492" s="6"/>
      <c r="B492" s="414" t="s">
        <v>354</v>
      </c>
      <c r="C492" s="30"/>
      <c r="D492" s="30"/>
      <c r="E492" s="31"/>
      <c r="F492" s="415"/>
      <c r="G492" s="416" t="s">
        <v>355</v>
      </c>
      <c r="J492" s="410"/>
      <c r="K492" s="410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</row>
    <row r="493" ht="15.75" hidden="1" customHeight="1">
      <c r="A493" s="6"/>
      <c r="B493" s="37"/>
      <c r="C493" s="27"/>
      <c r="D493" s="27"/>
      <c r="E493" s="28"/>
      <c r="F493" s="417"/>
      <c r="G493" s="418" t="s">
        <v>356</v>
      </c>
      <c r="J493" s="410"/>
      <c r="K493" s="410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</row>
    <row r="494" ht="15.75" hidden="1" customHeight="1">
      <c r="A494" s="6"/>
      <c r="B494" s="412"/>
      <c r="C494" s="412"/>
      <c r="D494" s="412"/>
      <c r="E494" s="412"/>
      <c r="F494" s="412"/>
      <c r="G494" s="412"/>
      <c r="H494" s="412"/>
      <c r="I494" s="412"/>
      <c r="J494" s="410"/>
      <c r="K494" s="410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</row>
    <row r="495" ht="15.75" hidden="1" customHeight="1">
      <c r="A495" s="6"/>
      <c r="B495" s="419" t="s">
        <v>357</v>
      </c>
      <c r="C495" s="65"/>
      <c r="D495" s="65"/>
      <c r="E495" s="66"/>
      <c r="F495" s="420"/>
      <c r="G495" s="412"/>
      <c r="H495" s="412"/>
      <c r="I495" s="412"/>
      <c r="J495" s="410"/>
      <c r="K495" s="410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</row>
    <row r="496" ht="15.75" hidden="1" customHeight="1">
      <c r="A496" s="6"/>
      <c r="B496" s="421" t="s">
        <v>358</v>
      </c>
      <c r="C496" s="9"/>
      <c r="D496" s="9"/>
      <c r="E496" s="25"/>
      <c r="F496" s="38"/>
      <c r="G496" s="412"/>
      <c r="H496" s="412"/>
      <c r="I496" s="412"/>
      <c r="J496" s="410"/>
      <c r="K496" s="410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</row>
    <row r="497" ht="15.75" hidden="1" customHeight="1">
      <c r="A497" s="6"/>
      <c r="B497" s="410"/>
      <c r="C497" s="410"/>
      <c r="D497" s="410"/>
      <c r="E497" s="410"/>
      <c r="F497" s="410"/>
      <c r="G497" s="410"/>
      <c r="H497" s="410"/>
      <c r="I497" s="410"/>
      <c r="J497" s="410"/>
      <c r="K497" s="410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</row>
    <row r="498" ht="15.75" hidden="1" customHeight="1">
      <c r="A498" s="6"/>
      <c r="B498" s="422" t="s">
        <v>359</v>
      </c>
      <c r="C498" s="40"/>
      <c r="D498" s="40"/>
      <c r="E498" s="40"/>
      <c r="F498" s="40"/>
      <c r="G498" s="40"/>
      <c r="H498" s="40"/>
      <c r="I498" s="40"/>
      <c r="J498" s="40"/>
      <c r="K498" s="35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</row>
    <row r="499" ht="15.75" hidden="1" customHeight="1">
      <c r="A499" s="6"/>
      <c r="B499" s="423"/>
      <c r="K499" s="10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</row>
    <row r="500" ht="15.75" hidden="1" customHeight="1">
      <c r="A500" s="6"/>
      <c r="B500" s="108"/>
      <c r="K500" s="10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</row>
    <row r="501" ht="15.75" hidden="1" customHeight="1">
      <c r="A501" s="6"/>
      <c r="B501" s="108"/>
      <c r="K501" s="10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</row>
    <row r="502" ht="15.75" hidden="1" customHeight="1">
      <c r="A502" s="6"/>
      <c r="B502" s="108"/>
      <c r="K502" s="10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</row>
    <row r="503" ht="15.75" hidden="1" customHeight="1">
      <c r="A503" s="6"/>
      <c r="B503" s="108"/>
      <c r="K503" s="10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</row>
    <row r="504" ht="15.75" hidden="1" customHeight="1">
      <c r="A504" s="6"/>
      <c r="B504" s="108"/>
      <c r="K504" s="10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</row>
    <row r="505" ht="15.75" hidden="1" customHeight="1">
      <c r="A505" s="6"/>
      <c r="B505" s="108"/>
      <c r="K505" s="10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</row>
    <row r="506" ht="15.75" hidden="1" customHeight="1">
      <c r="A506" s="6"/>
      <c r="B506" s="108"/>
      <c r="K506" s="10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</row>
    <row r="507" ht="15.75" hidden="1" customHeight="1">
      <c r="A507" s="6"/>
      <c r="B507" s="108"/>
      <c r="K507" s="10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</row>
    <row r="508" ht="15.75" hidden="1" customHeight="1">
      <c r="A508" s="6"/>
      <c r="B508" s="108"/>
      <c r="K508" s="10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</row>
    <row r="509" ht="15.75" hidden="1" customHeight="1">
      <c r="A509" s="6"/>
      <c r="B509" s="108"/>
      <c r="K509" s="10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</row>
    <row r="510" ht="15.75" hidden="1" customHeight="1">
      <c r="A510" s="6"/>
      <c r="B510" s="108"/>
      <c r="K510" s="10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</row>
    <row r="511" ht="15.75" hidden="1" customHeight="1">
      <c r="A511" s="6"/>
      <c r="B511" s="108"/>
      <c r="K511" s="10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</row>
    <row r="512" ht="15.75" hidden="1" customHeight="1">
      <c r="A512" s="6"/>
      <c r="B512" s="37"/>
      <c r="C512" s="27"/>
      <c r="D512" s="27"/>
      <c r="E512" s="27"/>
      <c r="F512" s="27"/>
      <c r="G512" s="27"/>
      <c r="H512" s="27"/>
      <c r="I512" s="27"/>
      <c r="J512" s="27"/>
      <c r="K512" s="28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</row>
    <row r="513" ht="15.75" hidden="1" customHeight="1">
      <c r="A513" s="6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</row>
    <row r="514" ht="15.75" hidden="1" customHeight="1">
      <c r="A514" s="6"/>
      <c r="B514" s="422" t="s">
        <v>360</v>
      </c>
      <c r="C514" s="40"/>
      <c r="D514" s="40"/>
      <c r="E514" s="40"/>
      <c r="F514" s="40"/>
      <c r="G514" s="40"/>
      <c r="H514" s="40"/>
      <c r="I514" s="40"/>
      <c r="J514" s="40"/>
      <c r="K514" s="35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</row>
    <row r="515" ht="15.75" hidden="1" customHeight="1">
      <c r="A515" s="6"/>
      <c r="B515" s="424"/>
      <c r="C515" s="30"/>
      <c r="D515" s="30"/>
      <c r="E515" s="30"/>
      <c r="F515" s="30"/>
      <c r="G515" s="30"/>
      <c r="H515" s="30"/>
      <c r="I515" s="30"/>
      <c r="J515" s="30"/>
      <c r="K515" s="31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</row>
    <row r="516" ht="15.75" hidden="1" customHeight="1">
      <c r="A516" s="6"/>
      <c r="B516" s="108"/>
      <c r="K516" s="10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</row>
    <row r="517" ht="15.75" hidden="1" customHeight="1">
      <c r="A517" s="6"/>
      <c r="B517" s="108"/>
      <c r="K517" s="10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</row>
    <row r="518" ht="15.75" hidden="1" customHeight="1">
      <c r="A518" s="6"/>
      <c r="B518" s="108"/>
      <c r="K518" s="10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</row>
    <row r="519" ht="15.75" hidden="1" customHeight="1">
      <c r="A519" s="6"/>
      <c r="B519" s="108"/>
      <c r="K519" s="10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</row>
    <row r="520" ht="15.75" hidden="1" customHeight="1">
      <c r="A520" s="6"/>
      <c r="B520" s="108"/>
      <c r="K520" s="10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</row>
    <row r="521" ht="15.75" hidden="1" customHeight="1">
      <c r="A521" s="6"/>
      <c r="B521" s="108"/>
      <c r="K521" s="10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</row>
    <row r="522" ht="15.75" hidden="1" customHeight="1">
      <c r="A522" s="6"/>
      <c r="B522" s="108"/>
      <c r="K522" s="10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</row>
    <row r="523" ht="15.75" hidden="1" customHeight="1">
      <c r="A523" s="6"/>
      <c r="B523" s="108"/>
      <c r="K523" s="10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</row>
    <row r="524" ht="15.75" hidden="1" customHeight="1">
      <c r="A524" s="6"/>
      <c r="B524" s="108"/>
      <c r="K524" s="10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</row>
    <row r="525" ht="15.75" hidden="1" customHeight="1">
      <c r="A525" s="6"/>
      <c r="B525" s="108"/>
      <c r="K525" s="10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</row>
    <row r="526" ht="15.75" hidden="1" customHeight="1">
      <c r="A526" s="6"/>
      <c r="B526" s="108"/>
      <c r="K526" s="10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</row>
    <row r="527" ht="15.75" hidden="1" customHeight="1">
      <c r="A527" s="6"/>
      <c r="B527" s="108"/>
      <c r="K527" s="10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</row>
    <row r="528" ht="15.75" hidden="1" customHeight="1">
      <c r="A528" s="6"/>
      <c r="B528" s="108"/>
      <c r="K528" s="10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</row>
    <row r="529" ht="15.75" hidden="1" customHeight="1">
      <c r="A529" s="6"/>
      <c r="B529" s="108"/>
      <c r="K529" s="10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</row>
    <row r="530" ht="15.75" hidden="1" customHeight="1">
      <c r="A530" s="6"/>
      <c r="B530" s="37"/>
      <c r="C530" s="27"/>
      <c r="D530" s="27"/>
      <c r="E530" s="27"/>
      <c r="F530" s="27"/>
      <c r="G530" s="27"/>
      <c r="H530" s="27"/>
      <c r="I530" s="27"/>
      <c r="J530" s="27"/>
      <c r="K530" s="28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</row>
    <row r="531" ht="15.75" hidden="1" customHeight="1">
      <c r="A531" s="6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</row>
    <row r="532" ht="15.75" hidden="1" customHeight="1">
      <c r="A532" s="6"/>
      <c r="B532" s="422" t="s">
        <v>361</v>
      </c>
      <c r="C532" s="40"/>
      <c r="D532" s="40"/>
      <c r="E532" s="40"/>
      <c r="F532" s="40"/>
      <c r="G532" s="40"/>
      <c r="H532" s="40"/>
      <c r="I532" s="40"/>
      <c r="J532" s="40"/>
      <c r="K532" s="35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</row>
    <row r="533" ht="15.75" hidden="1" customHeight="1">
      <c r="A533" s="6"/>
      <c r="B533" s="424"/>
      <c r="C533" s="30"/>
      <c r="D533" s="30"/>
      <c r="E533" s="30"/>
      <c r="F533" s="30"/>
      <c r="G533" s="30"/>
      <c r="H533" s="30"/>
      <c r="I533" s="30"/>
      <c r="J533" s="30"/>
      <c r="K533" s="31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</row>
    <row r="534" ht="15.75" hidden="1" customHeight="1">
      <c r="A534" s="6"/>
      <c r="B534" s="108"/>
      <c r="K534" s="10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</row>
    <row r="535" ht="15.75" hidden="1" customHeight="1">
      <c r="A535" s="6"/>
      <c r="B535" s="108"/>
      <c r="K535" s="10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</row>
    <row r="536" ht="15.75" hidden="1" customHeight="1">
      <c r="A536" s="6"/>
      <c r="B536" s="108"/>
      <c r="K536" s="10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</row>
    <row r="537" ht="15.75" hidden="1" customHeight="1">
      <c r="A537" s="6"/>
      <c r="B537" s="108"/>
      <c r="K537" s="10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</row>
    <row r="538" ht="15.75" hidden="1" customHeight="1">
      <c r="A538" s="6"/>
      <c r="B538" s="108"/>
      <c r="K538" s="10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</row>
    <row r="539" ht="15.75" hidden="1" customHeight="1">
      <c r="A539" s="6"/>
      <c r="B539" s="108"/>
      <c r="K539" s="10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</row>
    <row r="540" ht="15.75" hidden="1" customHeight="1">
      <c r="A540" s="6"/>
      <c r="B540" s="108"/>
      <c r="K540" s="10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</row>
    <row r="541" ht="15.75" hidden="1" customHeight="1">
      <c r="A541" s="6"/>
      <c r="B541" s="108"/>
      <c r="K541" s="10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</row>
    <row r="542" ht="15.75" hidden="1" customHeight="1">
      <c r="A542" s="6"/>
      <c r="B542" s="108"/>
      <c r="K542" s="10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</row>
    <row r="543" ht="15.75" hidden="1" customHeight="1">
      <c r="A543" s="6"/>
      <c r="B543" s="108"/>
      <c r="K543" s="10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</row>
    <row r="544" ht="15.75" hidden="1" customHeight="1">
      <c r="A544" s="6"/>
      <c r="B544" s="108"/>
      <c r="K544" s="10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</row>
    <row r="545" ht="15.75" hidden="1" customHeight="1">
      <c r="A545" s="6"/>
      <c r="B545" s="108"/>
      <c r="K545" s="10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</row>
    <row r="546" ht="15.75" hidden="1" customHeight="1">
      <c r="A546" s="6"/>
      <c r="B546" s="37"/>
      <c r="C546" s="27"/>
      <c r="D546" s="27"/>
      <c r="E546" s="27"/>
      <c r="F546" s="27"/>
      <c r="G546" s="27"/>
      <c r="H546" s="27"/>
      <c r="I546" s="27"/>
      <c r="J546" s="27"/>
      <c r="K546" s="28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</row>
    <row r="547" ht="15.75" hidden="1" customHeight="1">
      <c r="A547" s="6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</row>
    <row r="548" ht="15.75" hidden="1" customHeight="1">
      <c r="A548" s="6"/>
      <c r="B548" s="425" t="s">
        <v>362</v>
      </c>
      <c r="C548" s="30"/>
      <c r="D548" s="30"/>
      <c r="E548" s="31"/>
      <c r="F548" s="426"/>
      <c r="G548" s="418" t="s">
        <v>363</v>
      </c>
      <c r="L548" s="427"/>
      <c r="M548" s="427"/>
      <c r="N548" s="427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</row>
    <row r="549" ht="15.75" hidden="1" customHeight="1">
      <c r="A549" s="6"/>
      <c r="B549" s="108"/>
      <c r="E549" s="109"/>
      <c r="F549" s="428"/>
      <c r="G549" s="418" t="s">
        <v>364</v>
      </c>
      <c r="L549" s="427"/>
      <c r="M549" s="427"/>
      <c r="N549" s="427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</row>
    <row r="550" ht="15.75" hidden="1" customHeight="1">
      <c r="A550" s="6"/>
      <c r="B550" s="37"/>
      <c r="C550" s="27"/>
      <c r="D550" s="27"/>
      <c r="E550" s="28"/>
      <c r="F550" s="429"/>
      <c r="G550" s="418" t="s">
        <v>365</v>
      </c>
      <c r="L550" s="427"/>
      <c r="M550" s="427"/>
      <c r="N550" s="427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</row>
    <row r="551" ht="15.75" hidden="1" customHeight="1">
      <c r="A551" s="6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</row>
    <row r="552" ht="15.75" hidden="1" customHeight="1">
      <c r="A552" s="6"/>
      <c r="B552" s="430" t="s">
        <v>366</v>
      </c>
      <c r="C552" s="5"/>
      <c r="D552" s="5"/>
      <c r="E552" s="5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</row>
    <row r="553" ht="15.75" hidden="1" customHeight="1">
      <c r="A553" s="6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</row>
    <row r="554" ht="15.75" hidden="1" customHeight="1">
      <c r="A554" s="6"/>
      <c r="B554" s="167" t="s">
        <v>367</v>
      </c>
      <c r="C554" s="40"/>
      <c r="D554" s="40"/>
      <c r="E554" s="40"/>
      <c r="F554" s="40"/>
      <c r="G554" s="40"/>
      <c r="H554" s="40"/>
      <c r="I554" s="40"/>
      <c r="J554" s="40"/>
      <c r="K554" s="35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</row>
    <row r="555" ht="15.75" hidden="1" customHeight="1">
      <c r="A555" s="6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</row>
    <row r="556" ht="15.75" hidden="1" customHeight="1">
      <c r="A556" s="6"/>
      <c r="B556" s="431" t="s">
        <v>368</v>
      </c>
      <c r="C556" s="5"/>
      <c r="D556" s="5"/>
      <c r="E556" s="5"/>
      <c r="F556" s="432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</row>
    <row r="557" ht="15.75" hidden="1" customHeight="1">
      <c r="A557" s="6"/>
      <c r="B557" s="433" t="s">
        <v>369</v>
      </c>
      <c r="F557" s="434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</row>
    <row r="558" ht="15.75" hidden="1" customHeight="1">
      <c r="A558" s="6"/>
      <c r="B558" s="433" t="s">
        <v>370</v>
      </c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</row>
    <row r="559" ht="15.75" hidden="1" customHeight="1">
      <c r="A559" s="6"/>
      <c r="B559" s="433" t="s">
        <v>371</v>
      </c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</row>
    <row r="560" ht="15.75" hidden="1" customHeight="1">
      <c r="A560" s="6"/>
      <c r="B560" s="435"/>
      <c r="C560" s="435"/>
      <c r="D560" s="435"/>
      <c r="E560" s="435"/>
      <c r="F560" s="435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</row>
    <row r="561" ht="15.75" hidden="1" customHeight="1">
      <c r="A561" s="6"/>
      <c r="B561" s="425" t="s">
        <v>372</v>
      </c>
      <c r="C561" s="30"/>
      <c r="D561" s="30"/>
      <c r="E561" s="31"/>
      <c r="F561" s="426"/>
      <c r="G561" s="436" t="s">
        <v>373</v>
      </c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</row>
    <row r="562" ht="15.75" hidden="1" customHeight="1">
      <c r="A562" s="6"/>
      <c r="B562" s="108"/>
      <c r="E562" s="109"/>
      <c r="F562" s="428"/>
      <c r="G562" s="436" t="s">
        <v>374</v>
      </c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</row>
    <row r="563" ht="15.75" hidden="1" customHeight="1">
      <c r="A563" s="6"/>
      <c r="B563" s="37"/>
      <c r="C563" s="27"/>
      <c r="D563" s="27"/>
      <c r="E563" s="28"/>
      <c r="F563" s="429"/>
      <c r="G563" s="436" t="s">
        <v>375</v>
      </c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</row>
    <row r="564" ht="15.75" hidden="1" customHeight="1">
      <c r="A564" s="6"/>
      <c r="B564" s="437" t="s">
        <v>376</v>
      </c>
      <c r="E564" s="438"/>
      <c r="F564" s="432"/>
      <c r="G564" s="439"/>
      <c r="H564" s="432"/>
      <c r="I564" s="432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</row>
    <row r="565" ht="15.75" hidden="1" customHeight="1">
      <c r="A565" s="6"/>
      <c r="B565" s="432"/>
      <c r="C565" s="432"/>
      <c r="D565" s="432"/>
      <c r="E565" s="432"/>
      <c r="F565" s="432"/>
      <c r="G565" s="432"/>
      <c r="H565" s="432"/>
      <c r="I565" s="432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</row>
    <row r="566" ht="15.75" hidden="1" customHeight="1">
      <c r="A566" s="6"/>
      <c r="B566" s="414" t="s">
        <v>377</v>
      </c>
      <c r="C566" s="30"/>
      <c r="D566" s="30"/>
      <c r="E566" s="31"/>
      <c r="F566" s="426"/>
      <c r="G566" s="436" t="s">
        <v>373</v>
      </c>
      <c r="H566" s="432"/>
      <c r="I566" s="432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</row>
    <row r="567" ht="15.75" hidden="1" customHeight="1">
      <c r="A567" s="6"/>
      <c r="B567" s="108"/>
      <c r="E567" s="109"/>
      <c r="F567" s="428"/>
      <c r="G567" s="436" t="s">
        <v>374</v>
      </c>
      <c r="H567" s="432"/>
      <c r="I567" s="432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</row>
    <row r="568" ht="15.75" hidden="1" customHeight="1">
      <c r="A568" s="3"/>
      <c r="B568" s="37"/>
      <c r="C568" s="27"/>
      <c r="D568" s="27"/>
      <c r="E568" s="28"/>
      <c r="F568" s="429"/>
      <c r="G568" s="436" t="s">
        <v>378</v>
      </c>
      <c r="H568" s="440"/>
      <c r="I568" s="440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</row>
    <row r="569" ht="15.75" hidden="1" customHeight="1">
      <c r="A569" s="3"/>
      <c r="B569" s="440"/>
      <c r="C569" s="440"/>
      <c r="D569" s="440"/>
      <c r="E569" s="440"/>
      <c r="F569" s="440"/>
      <c r="G569" s="441"/>
      <c r="H569" s="440"/>
      <c r="I569" s="440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</row>
    <row r="570" ht="15.75" hidden="1" customHeight="1">
      <c r="A570" s="3"/>
      <c r="B570" s="425" t="s">
        <v>379</v>
      </c>
      <c r="C570" s="30"/>
      <c r="D570" s="30"/>
      <c r="E570" s="31"/>
      <c r="F570" s="426"/>
      <c r="G570" s="436" t="s">
        <v>380</v>
      </c>
      <c r="H570" s="440"/>
      <c r="I570" s="440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</row>
    <row r="571" ht="15.75" hidden="1" customHeight="1">
      <c r="A571" s="3"/>
      <c r="B571" s="108"/>
      <c r="E571" s="109"/>
      <c r="F571" s="428"/>
      <c r="G571" s="436" t="s">
        <v>381</v>
      </c>
      <c r="H571" s="440"/>
      <c r="I571" s="440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</row>
    <row r="572" ht="15.75" hidden="1" customHeight="1">
      <c r="A572" s="3"/>
      <c r="B572" s="37"/>
      <c r="C572" s="27"/>
      <c r="D572" s="27"/>
      <c r="E572" s="28"/>
      <c r="F572" s="429"/>
      <c r="G572" s="436" t="s">
        <v>382</v>
      </c>
      <c r="H572" s="440"/>
      <c r="I572" s="440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</row>
    <row r="573" ht="15.75" hidden="1" customHeight="1">
      <c r="A573" s="3"/>
      <c r="B573" s="440"/>
      <c r="C573" s="440"/>
      <c r="D573" s="440"/>
      <c r="E573" s="440"/>
      <c r="F573" s="440"/>
      <c r="G573" s="440"/>
      <c r="H573" s="440"/>
      <c r="I573" s="440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</row>
    <row r="574" ht="15.75" hidden="1" customHeight="1">
      <c r="A574" s="3"/>
      <c r="B574" s="414" t="s">
        <v>383</v>
      </c>
      <c r="C574" s="30"/>
      <c r="D574" s="30"/>
      <c r="E574" s="31"/>
      <c r="F574" s="426"/>
      <c r="G574" s="436" t="s">
        <v>384</v>
      </c>
      <c r="H574" s="440"/>
      <c r="I574" s="440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</row>
    <row r="575" ht="15.75" hidden="1" customHeight="1">
      <c r="A575" s="3"/>
      <c r="B575" s="108"/>
      <c r="E575" s="109"/>
      <c r="F575" s="428"/>
      <c r="G575" s="436" t="s">
        <v>385</v>
      </c>
      <c r="H575" s="3"/>
      <c r="I575" s="442" t="s">
        <v>386</v>
      </c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</row>
    <row r="576" ht="15.75" hidden="1" customHeight="1">
      <c r="A576" s="3"/>
      <c r="B576" s="37"/>
      <c r="C576" s="27"/>
      <c r="D576" s="27"/>
      <c r="E576" s="28"/>
      <c r="F576" s="429"/>
      <c r="G576" s="436" t="s">
        <v>387</v>
      </c>
      <c r="H576" s="3"/>
      <c r="I576" s="442" t="s">
        <v>388</v>
      </c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</row>
    <row r="577" ht="15.75" hidden="1" customHeight="1">
      <c r="A577" s="3"/>
      <c r="B577" s="440"/>
      <c r="C577" s="440"/>
      <c r="D577" s="440"/>
      <c r="E577" s="440"/>
      <c r="F577" s="440"/>
      <c r="G577" s="441"/>
      <c r="H577" s="440"/>
      <c r="I577" s="440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</row>
    <row r="578" ht="15.75" hidden="1" customHeight="1">
      <c r="A578" s="3"/>
      <c r="B578" s="425" t="s">
        <v>389</v>
      </c>
      <c r="C578" s="30"/>
      <c r="D578" s="30"/>
      <c r="E578" s="31"/>
      <c r="F578" s="426"/>
      <c r="G578" s="436" t="s">
        <v>384</v>
      </c>
      <c r="H578" s="440"/>
      <c r="I578" s="440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</row>
    <row r="579" ht="15.75" hidden="1" customHeight="1">
      <c r="A579" s="3"/>
      <c r="B579" s="108"/>
      <c r="E579" s="109"/>
      <c r="F579" s="428"/>
      <c r="G579" s="436" t="s">
        <v>385</v>
      </c>
      <c r="H579" s="3"/>
      <c r="I579" s="442" t="s">
        <v>386</v>
      </c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</row>
    <row r="580" ht="15.75" hidden="1" customHeight="1">
      <c r="A580" s="3"/>
      <c r="B580" s="37"/>
      <c r="C580" s="27"/>
      <c r="D580" s="27"/>
      <c r="E580" s="28"/>
      <c r="F580" s="429"/>
      <c r="G580" s="436" t="s">
        <v>387</v>
      </c>
      <c r="H580" s="3"/>
      <c r="I580" s="442" t="s">
        <v>388</v>
      </c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</row>
    <row r="581" ht="15.75" hidden="1" customHeight="1">
      <c r="A581" s="3"/>
      <c r="B581" s="440"/>
      <c r="C581" s="440"/>
      <c r="D581" s="440"/>
      <c r="E581" s="440"/>
      <c r="F581" s="440"/>
      <c r="G581" s="441"/>
      <c r="H581" s="440"/>
      <c r="I581" s="440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</row>
    <row r="582" ht="15.75" hidden="1" customHeight="1">
      <c r="A582" s="3"/>
      <c r="B582" s="425" t="s">
        <v>390</v>
      </c>
      <c r="C582" s="30"/>
      <c r="D582" s="30"/>
      <c r="E582" s="31"/>
      <c r="F582" s="426"/>
      <c r="G582" s="436" t="s">
        <v>391</v>
      </c>
      <c r="H582" s="440"/>
      <c r="I582" s="440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</row>
    <row r="583" ht="15.75" hidden="1" customHeight="1">
      <c r="A583" s="3"/>
      <c r="B583" s="108"/>
      <c r="E583" s="109"/>
      <c r="F583" s="428"/>
      <c r="G583" s="436" t="s">
        <v>392</v>
      </c>
      <c r="H583" s="440"/>
      <c r="I583" s="440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</row>
    <row r="584" ht="15.75" hidden="1" customHeight="1">
      <c r="A584" s="3"/>
      <c r="B584" s="37"/>
      <c r="C584" s="27"/>
      <c r="D584" s="27"/>
      <c r="E584" s="28"/>
      <c r="F584" s="429"/>
      <c r="G584" s="436" t="s">
        <v>393</v>
      </c>
      <c r="H584" s="440"/>
      <c r="I584" s="440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</row>
    <row r="585" ht="15.75" hidden="1" customHeight="1">
      <c r="A585" s="3"/>
      <c r="B585" s="440"/>
      <c r="C585" s="440"/>
      <c r="D585" s="440"/>
      <c r="E585" s="440"/>
      <c r="F585" s="440"/>
      <c r="G585" s="440"/>
      <c r="H585" s="440"/>
      <c r="I585" s="440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</row>
    <row r="586" ht="15.75" hidden="1" customHeight="1">
      <c r="A586" s="3"/>
      <c r="B586" s="425" t="s">
        <v>394</v>
      </c>
      <c r="C586" s="30"/>
      <c r="D586" s="30"/>
      <c r="E586" s="31"/>
      <c r="F586" s="426"/>
      <c r="G586" s="436" t="s">
        <v>391</v>
      </c>
      <c r="H586" s="440"/>
      <c r="I586" s="440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</row>
    <row r="587" ht="15.75" hidden="1" customHeight="1">
      <c r="A587" s="3"/>
      <c r="B587" s="108"/>
      <c r="E587" s="109"/>
      <c r="F587" s="428"/>
      <c r="G587" s="436" t="s">
        <v>392</v>
      </c>
      <c r="H587" s="440"/>
      <c r="I587" s="440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</row>
    <row r="588" ht="15.75" hidden="1" customHeight="1">
      <c r="A588" s="3"/>
      <c r="B588" s="37"/>
      <c r="C588" s="27"/>
      <c r="D588" s="27"/>
      <c r="E588" s="28"/>
      <c r="F588" s="429"/>
      <c r="G588" s="436" t="s">
        <v>393</v>
      </c>
      <c r="H588" s="440"/>
      <c r="I588" s="440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</row>
    <row r="589" ht="15.75" hidden="1" customHeight="1">
      <c r="A589" s="3"/>
      <c r="B589" s="440"/>
      <c r="C589" s="440"/>
      <c r="D589" s="440"/>
      <c r="E589" s="440"/>
      <c r="F589" s="440"/>
      <c r="G589" s="441"/>
      <c r="H589" s="440"/>
      <c r="I589" s="440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</row>
    <row r="590" ht="15.75" hidden="1" customHeight="1">
      <c r="A590" s="3"/>
      <c r="B590" s="425" t="s">
        <v>395</v>
      </c>
      <c r="C590" s="30"/>
      <c r="D590" s="30"/>
      <c r="E590" s="31"/>
      <c r="F590" s="426"/>
      <c r="G590" s="436" t="s">
        <v>380</v>
      </c>
      <c r="H590" s="440"/>
      <c r="I590" s="440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</row>
    <row r="591" ht="15.75" hidden="1" customHeight="1">
      <c r="A591" s="3"/>
      <c r="B591" s="108"/>
      <c r="E591" s="109"/>
      <c r="F591" s="428"/>
      <c r="G591" s="436" t="s">
        <v>396</v>
      </c>
      <c r="H591" s="440"/>
      <c r="I591" s="440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</row>
    <row r="592" ht="15.75" hidden="1" customHeight="1">
      <c r="A592" s="3"/>
      <c r="B592" s="37"/>
      <c r="C592" s="27"/>
      <c r="D592" s="27"/>
      <c r="E592" s="28"/>
      <c r="F592" s="429"/>
      <c r="G592" s="436" t="s">
        <v>397</v>
      </c>
      <c r="H592" s="440"/>
      <c r="I592" s="440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</row>
    <row r="593" ht="15.75" hidden="1" customHeight="1">
      <c r="A593" s="3"/>
      <c r="B593" s="443" t="s">
        <v>398</v>
      </c>
      <c r="C593" s="440"/>
      <c r="D593" s="440"/>
      <c r="E593" s="440"/>
      <c r="F593" s="440"/>
      <c r="G593" s="441"/>
      <c r="H593" s="440"/>
      <c r="I593" s="440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</row>
    <row r="594" ht="15.75" hidden="1" customHeight="1">
      <c r="A594" s="3"/>
      <c r="B594" s="440"/>
      <c r="C594" s="440"/>
      <c r="D594" s="440"/>
      <c r="E594" s="440"/>
      <c r="F594" s="440"/>
      <c r="G594" s="441"/>
      <c r="H594" s="440"/>
      <c r="I594" s="440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</row>
    <row r="595" ht="15.75" hidden="1" customHeight="1">
      <c r="A595" s="3"/>
      <c r="B595" s="425" t="s">
        <v>399</v>
      </c>
      <c r="C595" s="30"/>
      <c r="D595" s="30"/>
      <c r="E595" s="31"/>
      <c r="F595" s="444"/>
      <c r="G595" s="436" t="s">
        <v>380</v>
      </c>
      <c r="H595" s="440"/>
      <c r="I595" s="440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</row>
    <row r="596" ht="15.75" hidden="1" customHeight="1">
      <c r="A596" s="3"/>
      <c r="B596" s="108"/>
      <c r="E596" s="109"/>
      <c r="F596" s="445"/>
      <c r="G596" s="436" t="s">
        <v>400</v>
      </c>
      <c r="H596" s="440"/>
      <c r="I596" s="440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</row>
    <row r="597" ht="15.75" hidden="1" customHeight="1">
      <c r="A597" s="3"/>
      <c r="B597" s="108"/>
      <c r="E597" s="109"/>
      <c r="F597" s="445"/>
      <c r="G597" s="436" t="s">
        <v>401</v>
      </c>
      <c r="H597" s="440"/>
      <c r="I597" s="440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</row>
    <row r="598" ht="15.75" hidden="1" customHeight="1">
      <c r="A598" s="3"/>
      <c r="B598" s="37"/>
      <c r="C598" s="27"/>
      <c r="D598" s="27"/>
      <c r="E598" s="28"/>
      <c r="F598" s="446"/>
      <c r="G598" s="436" t="s">
        <v>402</v>
      </c>
      <c r="H598" s="440"/>
      <c r="I598" s="440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</row>
    <row r="599" ht="15.75" hidden="1" customHeight="1">
      <c r="A599" s="3"/>
      <c r="B599" s="443" t="s">
        <v>398</v>
      </c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</row>
    <row r="600" ht="15.75" hidden="1" customHeight="1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</row>
    <row r="601" ht="15.75" hidden="1" customHeight="1">
      <c r="A601" s="3"/>
      <c r="B601" s="167" t="s">
        <v>403</v>
      </c>
      <c r="C601" s="40"/>
      <c r="D601" s="40"/>
      <c r="E601" s="40"/>
      <c r="F601" s="40"/>
      <c r="G601" s="40"/>
      <c r="H601" s="40"/>
      <c r="I601" s="40"/>
      <c r="J601" s="40"/>
      <c r="K601" s="35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</row>
    <row r="602" ht="15.75" hidden="1" customHeight="1">
      <c r="A602" s="3"/>
      <c r="B602" s="447" t="s">
        <v>404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</row>
    <row r="603" ht="15.75" hidden="1" customHeight="1">
      <c r="A603" s="3"/>
      <c r="B603" s="439" t="s">
        <v>405</v>
      </c>
      <c r="C603" s="439"/>
      <c r="D603" s="439"/>
      <c r="E603" s="439"/>
      <c r="F603" s="439"/>
      <c r="G603" s="439"/>
      <c r="H603" s="439"/>
      <c r="I603" s="439"/>
      <c r="J603" s="439"/>
      <c r="K603" s="439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</row>
    <row r="604" ht="15.75" hidden="1" customHeight="1">
      <c r="A604" s="3"/>
      <c r="B604" s="433" t="s">
        <v>406</v>
      </c>
      <c r="F604" s="440"/>
      <c r="G604" s="440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</row>
    <row r="605" ht="15.75" hidden="1" customHeight="1">
      <c r="A605" s="3"/>
      <c r="B605" s="440"/>
      <c r="C605" s="440"/>
      <c r="D605" s="440"/>
      <c r="E605" s="440"/>
      <c r="F605" s="440"/>
      <c r="G605" s="440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</row>
    <row r="606" ht="15.75" hidden="1" customHeight="1">
      <c r="A606" s="3"/>
      <c r="B606" s="425" t="s">
        <v>407</v>
      </c>
      <c r="C606" s="30"/>
      <c r="D606" s="30"/>
      <c r="E606" s="31"/>
      <c r="F606" s="444"/>
      <c r="G606" s="439" t="s">
        <v>408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</row>
    <row r="607" ht="15.75" hidden="1" customHeight="1">
      <c r="A607" s="3"/>
      <c r="B607" s="108"/>
      <c r="E607" s="109"/>
      <c r="F607" s="445"/>
      <c r="G607" s="439" t="s">
        <v>409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</row>
    <row r="608" ht="15.75" hidden="1" customHeight="1">
      <c r="A608" s="3"/>
      <c r="B608" s="108"/>
      <c r="E608" s="109"/>
      <c r="F608" s="445"/>
      <c r="G608" s="439" t="s">
        <v>410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</row>
    <row r="609" ht="15.75" hidden="1" customHeight="1">
      <c r="A609" s="3"/>
      <c r="B609" s="37"/>
      <c r="C609" s="27"/>
      <c r="D609" s="27"/>
      <c r="E609" s="28"/>
      <c r="F609" s="446"/>
      <c r="G609" s="439" t="s">
        <v>411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</row>
    <row r="610" ht="15.75" hidden="1" customHeight="1">
      <c r="A610" s="3"/>
      <c r="B610" s="448" t="s">
        <v>412</v>
      </c>
      <c r="C610" s="65"/>
      <c r="D610" s="65"/>
      <c r="E610" s="65"/>
      <c r="F610" s="65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</row>
    <row r="611" ht="15.75" hidden="1" customHeight="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</row>
    <row r="612" ht="15.75" hidden="1" customHeight="1">
      <c r="A612" s="3"/>
      <c r="B612" s="425" t="s">
        <v>413</v>
      </c>
      <c r="C612" s="30"/>
      <c r="D612" s="30"/>
      <c r="E612" s="31"/>
      <c r="F612" s="426"/>
      <c r="G612" s="439" t="s">
        <v>414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</row>
    <row r="613" ht="15.75" hidden="1" customHeight="1">
      <c r="A613" s="3"/>
      <c r="B613" s="108"/>
      <c r="E613" s="109"/>
      <c r="F613" s="428"/>
      <c r="G613" s="439" t="s">
        <v>415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</row>
    <row r="614" ht="15.75" hidden="1" customHeight="1">
      <c r="A614" s="3"/>
      <c r="B614" s="37"/>
      <c r="C614" s="27"/>
      <c r="D614" s="27"/>
      <c r="E614" s="28"/>
      <c r="F614" s="429"/>
      <c r="G614" s="439" t="s">
        <v>416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</row>
    <row r="615" ht="15.75" hidden="1" customHeight="1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</row>
    <row r="616" ht="15.75" hidden="1" customHeight="1">
      <c r="A616" s="3"/>
      <c r="B616" s="425" t="s">
        <v>417</v>
      </c>
      <c r="C616" s="30"/>
      <c r="D616" s="30"/>
      <c r="E616" s="31"/>
      <c r="F616" s="444"/>
      <c r="G616" s="439" t="s">
        <v>418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</row>
    <row r="617" ht="15.75" hidden="1" customHeight="1">
      <c r="A617" s="3"/>
      <c r="B617" s="108"/>
      <c r="E617" s="109"/>
      <c r="F617" s="445"/>
      <c r="G617" s="439" t="s">
        <v>419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</row>
    <row r="618" ht="15.75" hidden="1" customHeight="1">
      <c r="A618" s="3"/>
      <c r="B618" s="108"/>
      <c r="E618" s="109"/>
      <c r="F618" s="445"/>
      <c r="G618" s="439" t="s">
        <v>420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</row>
    <row r="619" ht="15.75" hidden="1" customHeight="1">
      <c r="A619" s="3"/>
      <c r="B619" s="37"/>
      <c r="C619" s="27"/>
      <c r="D619" s="27"/>
      <c r="E619" s="28"/>
      <c r="F619" s="446"/>
      <c r="G619" s="439" t="s">
        <v>421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</row>
    <row r="620" ht="15.75" hidden="1" customHeight="1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</row>
    <row r="621" ht="15.75" hidden="1" customHeight="1">
      <c r="A621" s="3"/>
      <c r="B621" s="425" t="s">
        <v>422</v>
      </c>
      <c r="C621" s="30"/>
      <c r="D621" s="30"/>
      <c r="E621" s="31"/>
      <c r="F621" s="426"/>
      <c r="G621" s="439" t="s">
        <v>418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</row>
    <row r="622" ht="15.75" hidden="1" customHeight="1">
      <c r="A622" s="3"/>
      <c r="B622" s="108"/>
      <c r="E622" s="109"/>
      <c r="F622" s="428"/>
      <c r="G622" s="439" t="s">
        <v>423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</row>
    <row r="623" ht="15.75" hidden="1" customHeight="1">
      <c r="A623" s="3"/>
      <c r="B623" s="37"/>
      <c r="C623" s="27"/>
      <c r="D623" s="27"/>
      <c r="E623" s="28"/>
      <c r="F623" s="429"/>
      <c r="G623" s="439" t="s">
        <v>424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</row>
    <row r="624" ht="15.75" hidden="1" customHeight="1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</row>
    <row r="625" ht="15.75" hidden="1" customHeight="1">
      <c r="A625" s="3"/>
      <c r="B625" s="425" t="s">
        <v>425</v>
      </c>
      <c r="C625" s="30"/>
      <c r="D625" s="30"/>
      <c r="E625" s="31"/>
      <c r="F625" s="426"/>
      <c r="G625" s="439" t="s">
        <v>380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</row>
    <row r="626" ht="15.75" hidden="1" customHeight="1">
      <c r="A626" s="3"/>
      <c r="B626" s="108"/>
      <c r="E626" s="109"/>
      <c r="F626" s="428"/>
      <c r="G626" s="439" t="s">
        <v>426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</row>
    <row r="627" ht="15.75" hidden="1" customHeight="1">
      <c r="A627" s="3"/>
      <c r="B627" s="37"/>
      <c r="C627" s="27"/>
      <c r="D627" s="27"/>
      <c r="E627" s="28"/>
      <c r="F627" s="429"/>
      <c r="G627" s="439" t="s">
        <v>427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</row>
    <row r="628" ht="15.75" hidden="1" customHeight="1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</row>
    <row r="629" ht="15.75" hidden="1" customHeight="1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</row>
    <row r="630" ht="15.75" hidden="1" customHeight="1">
      <c r="A630" s="3"/>
      <c r="B630" s="167" t="s">
        <v>428</v>
      </c>
      <c r="C630" s="40"/>
      <c r="D630" s="40"/>
      <c r="E630" s="40"/>
      <c r="F630" s="40"/>
      <c r="G630" s="40"/>
      <c r="H630" s="40"/>
      <c r="I630" s="40"/>
      <c r="J630" s="40"/>
      <c r="K630" s="35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</row>
    <row r="631" ht="15.75" hidden="1" customHeight="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</row>
    <row r="632" ht="15.75" hidden="1" customHeight="1">
      <c r="A632" s="3"/>
      <c r="B632" s="447" t="s">
        <v>429</v>
      </c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</row>
    <row r="633" ht="15.75" hidden="1" customHeight="1">
      <c r="A633" s="3"/>
      <c r="B633" s="449" t="s">
        <v>430</v>
      </c>
      <c r="C633" s="5"/>
      <c r="D633" s="5"/>
      <c r="E633" s="5"/>
      <c r="F633" s="5"/>
      <c r="G633" s="5"/>
      <c r="H633" s="5"/>
      <c r="I633" s="5"/>
      <c r="J633" s="5"/>
      <c r="K633" s="5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</row>
    <row r="634" ht="15.75" hidden="1" customHeight="1">
      <c r="A634" s="3"/>
      <c r="B634" s="449" t="s">
        <v>431</v>
      </c>
      <c r="C634" s="5"/>
      <c r="D634" s="5"/>
      <c r="E634" s="5"/>
      <c r="F634" s="5"/>
      <c r="G634" s="5"/>
      <c r="H634" s="5"/>
      <c r="I634" s="5"/>
      <c r="J634" s="5"/>
      <c r="K634" s="5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</row>
    <row r="635" ht="15.75" hidden="1" customHeight="1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</row>
    <row r="636" ht="15.75" hidden="1" customHeight="1">
      <c r="A636" s="3"/>
      <c r="B636" s="425" t="s">
        <v>432</v>
      </c>
      <c r="C636" s="30"/>
      <c r="D636" s="30"/>
      <c r="E636" s="31"/>
      <c r="F636" s="444"/>
      <c r="G636" s="436" t="s">
        <v>433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</row>
    <row r="637" ht="15.75" hidden="1" customHeight="1">
      <c r="A637" s="3"/>
      <c r="B637" s="108"/>
      <c r="E637" s="109"/>
      <c r="F637" s="445"/>
      <c r="G637" s="436" t="s">
        <v>434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</row>
    <row r="638" ht="15.75" hidden="1" customHeight="1">
      <c r="A638" s="3"/>
      <c r="B638" s="108"/>
      <c r="E638" s="109"/>
      <c r="F638" s="445"/>
      <c r="G638" s="436" t="s">
        <v>435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</row>
    <row r="639" ht="15.75" hidden="1" customHeight="1">
      <c r="A639" s="3"/>
      <c r="B639" s="37"/>
      <c r="C639" s="27"/>
      <c r="D639" s="27"/>
      <c r="E639" s="28"/>
      <c r="F639" s="446"/>
      <c r="G639" s="436" t="s">
        <v>436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</row>
    <row r="640" ht="15.75" hidden="1" customHeight="1">
      <c r="A640" s="3"/>
      <c r="B640" s="450" t="s">
        <v>437</v>
      </c>
      <c r="C640" s="1"/>
      <c r="D640" s="1"/>
      <c r="E640" s="1"/>
      <c r="F640" s="1"/>
      <c r="G640" s="45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</row>
    <row r="641" ht="15.75" hidden="1" customHeight="1">
      <c r="A641" s="3"/>
      <c r="B641" s="425" t="s">
        <v>438</v>
      </c>
      <c r="C641" s="30"/>
      <c r="D641" s="30"/>
      <c r="E641" s="31"/>
      <c r="F641" s="444"/>
      <c r="G641" s="436" t="s">
        <v>439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</row>
    <row r="642" ht="15.75" hidden="1" customHeight="1">
      <c r="A642" s="3"/>
      <c r="B642" s="108"/>
      <c r="E642" s="109"/>
      <c r="F642" s="445"/>
      <c r="G642" s="436" t="s">
        <v>440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</row>
    <row r="643" ht="15.75" hidden="1" customHeight="1">
      <c r="A643" s="3"/>
      <c r="B643" s="108"/>
      <c r="E643" s="109"/>
      <c r="F643" s="445"/>
      <c r="G643" s="436" t="s">
        <v>441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</row>
    <row r="644" ht="15.75" hidden="1" customHeight="1">
      <c r="A644" s="3"/>
      <c r="B644" s="37"/>
      <c r="C644" s="27"/>
      <c r="D644" s="27"/>
      <c r="E644" s="28"/>
      <c r="F644" s="446"/>
      <c r="G644" s="436" t="s">
        <v>442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</row>
    <row r="645" ht="15.75" hidden="1" customHeight="1">
      <c r="A645" s="3"/>
      <c r="B645" s="450" t="s">
        <v>443</v>
      </c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</row>
    <row r="646" ht="15.75" hidden="1" customHeight="1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</row>
    <row r="647" ht="15.75" hidden="1" customHeight="1">
      <c r="A647" s="6"/>
      <c r="B647" s="452" t="s">
        <v>444</v>
      </c>
      <c r="C647" s="40"/>
      <c r="D647" s="40"/>
      <c r="E647" s="40"/>
      <c r="F647" s="40"/>
      <c r="G647" s="40"/>
      <c r="H647" s="40"/>
      <c r="I647" s="40"/>
      <c r="J647" s="40"/>
      <c r="K647" s="35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</row>
    <row r="648" ht="15.75" hidden="1" customHeight="1">
      <c r="A648" s="6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</row>
    <row r="649" ht="15.75" hidden="1" customHeight="1">
      <c r="A649" s="6"/>
      <c r="B649" s="453" t="s">
        <v>445</v>
      </c>
      <c r="C649" s="40"/>
      <c r="D649" s="40"/>
      <c r="E649" s="35"/>
      <c r="F649" s="410"/>
      <c r="G649" s="410"/>
      <c r="H649" s="410"/>
      <c r="I649" s="410"/>
      <c r="J649" s="410"/>
      <c r="K649" s="410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</row>
    <row r="650" ht="15.75" hidden="1" customHeight="1">
      <c r="A650" s="6"/>
      <c r="B650" s="454" t="s">
        <v>446</v>
      </c>
      <c r="C650" s="35"/>
      <c r="D650" s="455"/>
      <c r="E650" s="35"/>
      <c r="F650" s="410"/>
      <c r="G650" s="410"/>
      <c r="H650" s="410"/>
      <c r="I650" s="410"/>
      <c r="J650" s="410"/>
      <c r="K650" s="410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</row>
    <row r="651" ht="15.75" hidden="1" customHeight="1">
      <c r="A651" s="6"/>
      <c r="B651" s="454" t="s">
        <v>447</v>
      </c>
      <c r="C651" s="35"/>
      <c r="D651" s="455"/>
      <c r="E651" s="35"/>
      <c r="F651" s="410"/>
      <c r="G651" s="410"/>
      <c r="H651" s="410"/>
      <c r="I651" s="410"/>
      <c r="J651" s="410"/>
      <c r="K651" s="410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</row>
    <row r="652" ht="15.75" hidden="1" customHeight="1">
      <c r="A652" s="6"/>
      <c r="B652" s="410"/>
      <c r="C652" s="410"/>
      <c r="D652" s="410"/>
      <c r="E652" s="410"/>
      <c r="F652" s="410"/>
      <c r="G652" s="410"/>
      <c r="H652" s="410"/>
      <c r="I652" s="410"/>
      <c r="J652" s="410"/>
      <c r="K652" s="410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</row>
    <row r="653" ht="15.75" hidden="1" customHeight="1">
      <c r="A653" s="6"/>
      <c r="B653" s="456" t="s">
        <v>448</v>
      </c>
      <c r="C653" s="35"/>
      <c r="D653" s="457">
        <f>+IF(COUNTA(I319)=0," ",I319)</f>
        <v>378230</v>
      </c>
      <c r="E653" s="35"/>
      <c r="F653" s="410"/>
      <c r="G653" s="410"/>
      <c r="H653" s="410"/>
      <c r="I653" s="410"/>
      <c r="J653" s="410"/>
      <c r="K653" s="410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</row>
    <row r="654" ht="15.75" hidden="1" customHeight="1">
      <c r="A654" s="6"/>
      <c r="B654" s="456" t="s">
        <v>449</v>
      </c>
      <c r="C654" s="35"/>
      <c r="D654" s="457">
        <f>+IF(COUNTA(I362)=0," ",I362)</f>
        <v>0</v>
      </c>
      <c r="E654" s="35"/>
      <c r="F654" s="410"/>
      <c r="G654" s="410"/>
      <c r="H654" s="410"/>
      <c r="I654" s="410"/>
      <c r="J654" s="410"/>
      <c r="K654" s="410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</row>
    <row r="655" ht="15.75" hidden="1" customHeight="1">
      <c r="A655" s="6"/>
      <c r="B655" s="456" t="s">
        <v>450</v>
      </c>
      <c r="C655" s="35"/>
      <c r="D655" s="457" t="str">
        <f t="shared" ref="D655:D656" si="39">+IF(COUNTA(#REF!)=0," ",#REF!)</f>
        <v>#REF!</v>
      </c>
      <c r="E655" s="35"/>
      <c r="F655" s="410"/>
      <c r="G655" s="410"/>
      <c r="H655" s="410"/>
      <c r="I655" s="410"/>
      <c r="J655" s="410"/>
      <c r="K655" s="410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</row>
    <row r="656" ht="15.75" hidden="1" customHeight="1">
      <c r="A656" s="6"/>
      <c r="B656" s="454" t="s">
        <v>451</v>
      </c>
      <c r="C656" s="35"/>
      <c r="D656" s="457" t="str">
        <f t="shared" si="39"/>
        <v>#REF!</v>
      </c>
      <c r="E656" s="35"/>
      <c r="F656" s="410"/>
      <c r="G656" s="410"/>
      <c r="H656" s="410"/>
      <c r="I656" s="410"/>
      <c r="J656" s="410"/>
      <c r="K656" s="410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</row>
    <row r="657" ht="15.75" hidden="1" customHeight="1">
      <c r="A657" s="6"/>
      <c r="B657" s="410"/>
      <c r="C657" s="410"/>
      <c r="D657" s="410"/>
      <c r="E657" s="410"/>
      <c r="F657" s="410"/>
      <c r="G657" s="410"/>
      <c r="H657" s="410"/>
      <c r="I657" s="410"/>
      <c r="J657" s="410"/>
      <c r="K657" s="410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</row>
    <row r="658" ht="15.75" hidden="1" customHeight="1">
      <c r="A658" s="6"/>
      <c r="B658" s="454" t="s">
        <v>452</v>
      </c>
      <c r="C658" s="35"/>
      <c r="D658" s="458">
        <f>+F34</f>
        <v>1</v>
      </c>
      <c r="E658" s="35"/>
      <c r="F658" s="410"/>
      <c r="G658" s="410"/>
      <c r="H658" s="410"/>
      <c r="I658" s="410"/>
      <c r="J658" s="410"/>
      <c r="K658" s="410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</row>
    <row r="659" ht="15.75" hidden="1" customHeight="1">
      <c r="A659" s="6"/>
      <c r="B659" s="410"/>
      <c r="C659" s="410"/>
      <c r="D659" s="410"/>
      <c r="E659" s="410"/>
      <c r="F659" s="410"/>
      <c r="G659" s="410"/>
      <c r="H659" s="410"/>
      <c r="I659" s="410"/>
      <c r="J659" s="410"/>
      <c r="K659" s="410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</row>
    <row r="660" ht="15.75" hidden="1" customHeight="1">
      <c r="A660" s="6"/>
      <c r="B660" s="454" t="s">
        <v>453</v>
      </c>
      <c r="C660" s="35"/>
      <c r="D660" s="459" t="s">
        <v>454</v>
      </c>
      <c r="E660" s="40"/>
      <c r="F660" s="40"/>
      <c r="G660" s="40"/>
      <c r="H660" s="40"/>
      <c r="I660" s="35"/>
      <c r="J660" s="410"/>
      <c r="K660" s="410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</row>
    <row r="661" ht="15.75" hidden="1" customHeight="1">
      <c r="A661" s="6"/>
      <c r="B661" s="410"/>
      <c r="C661" s="410"/>
      <c r="D661" s="410"/>
      <c r="E661" s="410"/>
      <c r="F661" s="410"/>
      <c r="G661" s="410"/>
      <c r="H661" s="410"/>
      <c r="I661" s="410"/>
      <c r="J661" s="410"/>
      <c r="K661" s="410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</row>
    <row r="662" ht="15.75" hidden="1" customHeight="1">
      <c r="A662" s="6"/>
      <c r="B662" s="454" t="s">
        <v>455</v>
      </c>
      <c r="C662" s="35"/>
      <c r="D662" s="460"/>
      <c r="E662" s="35"/>
      <c r="F662" s="461" t="s">
        <v>456</v>
      </c>
      <c r="G662" s="462"/>
      <c r="H662" s="463"/>
      <c r="I662" s="464"/>
      <c r="J662" s="410"/>
      <c r="K662" s="410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</row>
    <row r="663" ht="15.75" hidden="1" customHeight="1">
      <c r="A663" s="6"/>
      <c r="B663" s="465" t="s">
        <v>457</v>
      </c>
      <c r="C663" s="412"/>
      <c r="D663" s="412"/>
      <c r="E663" s="412"/>
      <c r="F663" s="410"/>
      <c r="G663" s="410"/>
      <c r="H663" s="410"/>
      <c r="I663" s="410"/>
      <c r="J663" s="410"/>
      <c r="K663" s="410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</row>
    <row r="664" ht="15.75" hidden="1" customHeight="1">
      <c r="A664" s="3"/>
      <c r="B664" s="167" t="s">
        <v>458</v>
      </c>
      <c r="C664" s="40"/>
      <c r="D664" s="40"/>
      <c r="E664" s="40"/>
      <c r="F664" s="40"/>
      <c r="G664" s="40"/>
      <c r="H664" s="40"/>
      <c r="I664" s="40"/>
      <c r="J664" s="40"/>
      <c r="K664" s="35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</row>
    <row r="665" ht="15.75" hidden="1" customHeight="1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</row>
    <row r="666" ht="15.75" hidden="1" customHeight="1">
      <c r="A666" s="3"/>
      <c r="B666" s="466" t="s">
        <v>459</v>
      </c>
      <c r="C666" s="40"/>
      <c r="D666" s="40"/>
      <c r="E666" s="40"/>
      <c r="F666" s="40"/>
      <c r="G666" s="40"/>
      <c r="H666" s="40"/>
      <c r="I666" s="40"/>
      <c r="J666" s="40"/>
      <c r="K666" s="35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</row>
    <row r="667" ht="15.75" hidden="1" customHeight="1">
      <c r="A667" s="3"/>
      <c r="B667" s="467" t="s">
        <v>460</v>
      </c>
      <c r="C667" s="30"/>
      <c r="D667" s="30"/>
      <c r="E667" s="30"/>
      <c r="F667" s="30"/>
      <c r="G667" s="30"/>
      <c r="H667" s="30"/>
      <c r="I667" s="30"/>
      <c r="J667" s="30"/>
      <c r="K667" s="3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</row>
    <row r="668" ht="15.75" hidden="1" customHeight="1">
      <c r="A668" s="3"/>
      <c r="B668" s="108"/>
      <c r="K668" s="109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</row>
    <row r="669" ht="15.75" hidden="1" customHeight="1">
      <c r="A669" s="3"/>
      <c r="B669" s="108"/>
      <c r="K669" s="109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</row>
    <row r="670" ht="15.75" hidden="1" customHeight="1">
      <c r="A670" s="3"/>
      <c r="B670" s="108"/>
      <c r="K670" s="109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</row>
    <row r="671" ht="15.75" hidden="1" customHeight="1">
      <c r="A671" s="3"/>
      <c r="B671" s="108"/>
      <c r="K671" s="109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</row>
    <row r="672" ht="15.75" hidden="1" customHeight="1">
      <c r="A672" s="3"/>
      <c r="B672" s="468" t="s">
        <v>461</v>
      </c>
      <c r="C672" s="40"/>
      <c r="D672" s="40"/>
      <c r="E672" s="40"/>
      <c r="F672" s="40"/>
      <c r="G672" s="40"/>
      <c r="H672" s="40"/>
      <c r="I672" s="40"/>
      <c r="J672" s="40"/>
      <c r="K672" s="35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</row>
    <row r="673" ht="15.75" hidden="1" customHeight="1">
      <c r="A673" s="3"/>
      <c r="B673" s="467" t="s">
        <v>462</v>
      </c>
      <c r="C673" s="30"/>
      <c r="D673" s="30"/>
      <c r="E673" s="30"/>
      <c r="F673" s="30"/>
      <c r="G673" s="30"/>
      <c r="H673" s="30"/>
      <c r="I673" s="30"/>
      <c r="J673" s="30"/>
      <c r="K673" s="3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</row>
    <row r="674" ht="15.75" hidden="1" customHeight="1">
      <c r="A674" s="3"/>
      <c r="B674" s="108"/>
      <c r="K674" s="109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</row>
    <row r="675" ht="15.75" hidden="1" customHeight="1">
      <c r="A675" s="3"/>
      <c r="B675" s="108"/>
      <c r="K675" s="109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</row>
    <row r="676" ht="15.75" hidden="1" customHeight="1">
      <c r="A676" s="3"/>
      <c r="B676" s="108"/>
      <c r="K676" s="109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</row>
    <row r="677" ht="15.75" hidden="1" customHeight="1">
      <c r="A677" s="3"/>
      <c r="B677" s="37"/>
      <c r="C677" s="27"/>
      <c r="D677" s="27"/>
      <c r="E677" s="27"/>
      <c r="F677" s="27"/>
      <c r="G677" s="27"/>
      <c r="H677" s="27"/>
      <c r="I677" s="27"/>
      <c r="J677" s="27"/>
      <c r="K677" s="28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</row>
    <row r="678" ht="15.75" hidden="1" customHeight="1">
      <c r="A678" s="3"/>
      <c r="B678" s="46" t="s">
        <v>463</v>
      </c>
      <c r="C678" s="40"/>
      <c r="D678" s="40"/>
      <c r="E678" s="40"/>
      <c r="F678" s="40"/>
      <c r="G678" s="40"/>
      <c r="H678" s="40"/>
      <c r="I678" s="40"/>
      <c r="J678" s="40"/>
      <c r="K678" s="35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</row>
    <row r="679" ht="15.75" hidden="1" customHeight="1">
      <c r="A679" s="3"/>
      <c r="B679" s="42" t="s">
        <v>464</v>
      </c>
      <c r="C679" s="40"/>
      <c r="D679" s="40"/>
      <c r="E679" s="40"/>
      <c r="F679" s="40"/>
      <c r="G679" s="40"/>
      <c r="H679" s="40"/>
      <c r="I679" s="40"/>
      <c r="J679" s="40"/>
      <c r="K679" s="35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</row>
    <row r="680" ht="15.75" hidden="1" customHeight="1">
      <c r="A680" s="3"/>
      <c r="B680" s="167" t="s">
        <v>260</v>
      </c>
      <c r="C680" s="40"/>
      <c r="D680" s="40"/>
      <c r="E680" s="40"/>
      <c r="F680" s="469" t="s">
        <v>261</v>
      </c>
      <c r="G680" s="470" t="s">
        <v>262</v>
      </c>
      <c r="H680" s="40"/>
      <c r="I680" s="470" t="s">
        <v>263</v>
      </c>
      <c r="J680" s="40"/>
      <c r="K680" s="35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</row>
    <row r="681" ht="15.75" hidden="1" customHeight="1">
      <c r="A681" s="3"/>
      <c r="B681" s="471" t="str">
        <f t="shared" ref="B681:B694" si="40">+IF(COUNTA(#REF!)=0," ",#REF!)</f>
        <v>#REF!</v>
      </c>
      <c r="C681" s="30"/>
      <c r="D681" s="30"/>
      <c r="E681" s="31"/>
      <c r="F681" s="472" t="str">
        <f t="shared" ref="F681:F682" si="41">+IF(COUNTA(#REF!)=0," ",#REF!)</f>
        <v>#REF!</v>
      </c>
      <c r="G681" s="189" t="str">
        <f t="shared" ref="G681:G682" si="42">+IF(COUNTA(#REF!)=0,"",#REF!)</f>
        <v>#REF!</v>
      </c>
      <c r="H681" s="35"/>
      <c r="I681" s="473" t="str">
        <f t="shared" ref="I681:I682" si="43">+IF(COUNTA(#REF!)=0,"",#REF!)</f>
        <v>#REF!</v>
      </c>
      <c r="J681" s="30"/>
      <c r="K681" s="3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</row>
    <row r="682" ht="15.75" hidden="1" customHeight="1">
      <c r="A682" s="3"/>
      <c r="B682" s="471" t="str">
        <f t="shared" si="40"/>
        <v>#REF!</v>
      </c>
      <c r="C682" s="30"/>
      <c r="D682" s="30"/>
      <c r="E682" s="31"/>
      <c r="F682" s="472" t="str">
        <f t="shared" si="41"/>
        <v>#REF!</v>
      </c>
      <c r="G682" s="474" t="str">
        <f t="shared" si="42"/>
        <v>#REF!</v>
      </c>
      <c r="H682" s="31"/>
      <c r="I682" s="473" t="str">
        <f t="shared" si="43"/>
        <v>#REF!</v>
      </c>
      <c r="J682" s="30"/>
      <c r="K682" s="3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</row>
    <row r="683" ht="15.75" hidden="1" customHeight="1">
      <c r="A683" s="3"/>
      <c r="B683" s="471" t="str">
        <f t="shared" si="40"/>
        <v>#REF!</v>
      </c>
      <c r="C683" s="30"/>
      <c r="D683" s="30"/>
      <c r="E683" s="31"/>
      <c r="F683" s="472">
        <f t="shared" ref="F683:F689" si="44">+IF(COUNTA(F277)=0," ",F277)</f>
        <v>1</v>
      </c>
      <c r="G683" s="474">
        <f t="shared" ref="G683:G689" si="45">+IF(COUNTA(G277)=0,"",G277)</f>
        <v>135850</v>
      </c>
      <c r="H683" s="31"/>
      <c r="I683" s="473">
        <f t="shared" ref="I683:I689" si="46">+IF(COUNTA(I277)=0,"",I277)</f>
        <v>135850</v>
      </c>
      <c r="J683" s="30"/>
      <c r="K683" s="3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</row>
    <row r="684" ht="15.75" hidden="1" customHeight="1">
      <c r="A684" s="3"/>
      <c r="B684" s="471" t="str">
        <f t="shared" si="40"/>
        <v>#REF!</v>
      </c>
      <c r="C684" s="30"/>
      <c r="D684" s="30"/>
      <c r="E684" s="31"/>
      <c r="F684" s="472">
        <f t="shared" si="44"/>
        <v>1</v>
      </c>
      <c r="G684" s="474">
        <f t="shared" si="45"/>
        <v>94170</v>
      </c>
      <c r="H684" s="31"/>
      <c r="I684" s="473">
        <f t="shared" si="46"/>
        <v>94170</v>
      </c>
      <c r="J684" s="30"/>
      <c r="K684" s="3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</row>
    <row r="685" ht="15.75" hidden="1" customHeight="1">
      <c r="A685" s="3"/>
      <c r="B685" s="471" t="str">
        <f t="shared" si="40"/>
        <v>#REF!</v>
      </c>
      <c r="C685" s="30"/>
      <c r="D685" s="30"/>
      <c r="E685" s="31"/>
      <c r="F685" s="472">
        <f t="shared" si="44"/>
        <v>1</v>
      </c>
      <c r="G685" s="474">
        <f t="shared" si="45"/>
        <v>14690</v>
      </c>
      <c r="H685" s="31"/>
      <c r="I685" s="473">
        <f t="shared" si="46"/>
        <v>14690</v>
      </c>
      <c r="J685" s="30"/>
      <c r="K685" s="31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 ht="15.75" hidden="1" customHeight="1">
      <c r="A686" s="3"/>
      <c r="B686" s="471" t="str">
        <f t="shared" si="40"/>
        <v>#REF!</v>
      </c>
      <c r="C686" s="30"/>
      <c r="D686" s="30"/>
      <c r="E686" s="31"/>
      <c r="F686" s="472">
        <f t="shared" si="44"/>
        <v>1</v>
      </c>
      <c r="G686" s="474">
        <f t="shared" si="45"/>
        <v>13810</v>
      </c>
      <c r="H686" s="31"/>
      <c r="I686" s="473">
        <f t="shared" si="46"/>
        <v>13810</v>
      </c>
      <c r="J686" s="30"/>
      <c r="K686" s="31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 ht="15.75" hidden="1" customHeight="1">
      <c r="A687" s="3"/>
      <c r="B687" s="471" t="str">
        <f t="shared" si="40"/>
        <v>#REF!</v>
      </c>
      <c r="C687" s="30"/>
      <c r="D687" s="30"/>
      <c r="E687" s="31"/>
      <c r="F687" s="472">
        <f t="shared" si="44"/>
        <v>1</v>
      </c>
      <c r="G687" s="474">
        <f t="shared" si="45"/>
        <v>36740</v>
      </c>
      <c r="H687" s="31"/>
      <c r="I687" s="473">
        <f t="shared" si="46"/>
        <v>36740</v>
      </c>
      <c r="J687" s="30"/>
      <c r="K687" s="31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 ht="15.75" hidden="1" customHeight="1">
      <c r="A688" s="3"/>
      <c r="B688" s="471" t="str">
        <f t="shared" si="40"/>
        <v>#REF!</v>
      </c>
      <c r="C688" s="30"/>
      <c r="D688" s="30"/>
      <c r="E688" s="31"/>
      <c r="F688" s="472">
        <f t="shared" si="44"/>
        <v>1</v>
      </c>
      <c r="G688" s="474">
        <f t="shared" si="45"/>
        <v>12260</v>
      </c>
      <c r="H688" s="31"/>
      <c r="I688" s="473">
        <f t="shared" si="46"/>
        <v>12260</v>
      </c>
      <c r="J688" s="30"/>
      <c r="K688" s="31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 ht="15.75" hidden="1" customHeight="1">
      <c r="A689" s="3"/>
      <c r="B689" s="471" t="str">
        <f t="shared" si="40"/>
        <v>#REF!</v>
      </c>
      <c r="C689" s="30"/>
      <c r="D689" s="30"/>
      <c r="E689" s="31"/>
      <c r="F689" s="472">
        <f t="shared" si="44"/>
        <v>1</v>
      </c>
      <c r="G689" s="474">
        <f t="shared" si="45"/>
        <v>1480</v>
      </c>
      <c r="H689" s="31"/>
      <c r="I689" s="473">
        <f t="shared" si="46"/>
        <v>1480</v>
      </c>
      <c r="J689" s="30"/>
      <c r="K689" s="31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 ht="15.75" hidden="1" customHeight="1">
      <c r="A690" s="3"/>
      <c r="B690" s="471" t="str">
        <f t="shared" si="40"/>
        <v>#REF!</v>
      </c>
      <c r="C690" s="30"/>
      <c r="D690" s="30"/>
      <c r="E690" s="31"/>
      <c r="F690" s="472" t="str">
        <f t="shared" ref="F690:F694" si="47">+IF(COUNTA(F314)=0," ",F314)</f>
        <v> </v>
      </c>
      <c r="G690" s="474" t="str">
        <f t="shared" ref="G690:G694" si="48">+IF(COUNTA(G314)=0,"",G314)</f>
        <v/>
      </c>
      <c r="H690" s="31"/>
      <c r="I690" s="473">
        <f t="shared" ref="I690:I695" si="49">+IF(COUNTA(I314)=0,"",I314)</f>
        <v>0</v>
      </c>
      <c r="J690" s="30"/>
      <c r="K690" s="31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 ht="15.75" hidden="1" customHeight="1">
      <c r="A691" s="3"/>
      <c r="B691" s="471" t="str">
        <f t="shared" si="40"/>
        <v>#REF!</v>
      </c>
      <c r="C691" s="30"/>
      <c r="D691" s="30"/>
      <c r="E691" s="31"/>
      <c r="F691" s="472" t="str">
        <f t="shared" si="47"/>
        <v> </v>
      </c>
      <c r="G691" s="474" t="str">
        <f t="shared" si="48"/>
        <v/>
      </c>
      <c r="H691" s="31"/>
      <c r="I691" s="473">
        <f t="shared" si="49"/>
        <v>0</v>
      </c>
      <c r="J691" s="30"/>
      <c r="K691" s="31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 ht="15.75" hidden="1" customHeight="1">
      <c r="A692" s="3"/>
      <c r="B692" s="471" t="str">
        <f t="shared" si="40"/>
        <v>#REF!</v>
      </c>
      <c r="C692" s="30"/>
      <c r="D692" s="30"/>
      <c r="E692" s="31"/>
      <c r="F692" s="472" t="str">
        <f t="shared" si="47"/>
        <v> </v>
      </c>
      <c r="G692" s="474" t="str">
        <f t="shared" si="48"/>
        <v/>
      </c>
      <c r="H692" s="31"/>
      <c r="I692" s="473">
        <f t="shared" si="49"/>
        <v>0</v>
      </c>
      <c r="J692" s="30"/>
      <c r="K692" s="31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 ht="15.75" hidden="1" customHeight="1">
      <c r="A693" s="3"/>
      <c r="B693" s="471" t="str">
        <f t="shared" si="40"/>
        <v>#REF!</v>
      </c>
      <c r="C693" s="30"/>
      <c r="D693" s="30"/>
      <c r="E693" s="31"/>
      <c r="F693" s="472" t="str">
        <f t="shared" si="47"/>
        <v> </v>
      </c>
      <c r="G693" s="474" t="str">
        <f t="shared" si="48"/>
        <v/>
      </c>
      <c r="H693" s="31"/>
      <c r="I693" s="473">
        <f t="shared" si="49"/>
        <v>0</v>
      </c>
      <c r="J693" s="30"/>
      <c r="K693" s="31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 ht="15.75" hidden="1" customHeight="1">
      <c r="A694" s="3"/>
      <c r="B694" s="471" t="str">
        <f t="shared" si="40"/>
        <v>#REF!</v>
      </c>
      <c r="C694" s="30"/>
      <c r="D694" s="30"/>
      <c r="E694" s="31"/>
      <c r="F694" s="472" t="str">
        <f t="shared" si="47"/>
        <v> </v>
      </c>
      <c r="G694" s="474" t="str">
        <f t="shared" si="48"/>
        <v/>
      </c>
      <c r="H694" s="31"/>
      <c r="I694" s="473">
        <f t="shared" si="49"/>
        <v>0</v>
      </c>
      <c r="J694" s="30"/>
      <c r="K694" s="31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 ht="15.75" hidden="1" customHeight="1">
      <c r="A695" s="3"/>
      <c r="B695" s="261" t="s">
        <v>465</v>
      </c>
      <c r="C695" s="40"/>
      <c r="D695" s="40"/>
      <c r="E695" s="40"/>
      <c r="F695" s="40"/>
      <c r="G695" s="40"/>
      <c r="H695" s="35"/>
      <c r="I695" s="475">
        <f t="shared" si="49"/>
        <v>378230</v>
      </c>
      <c r="J695" s="40"/>
      <c r="K695" s="35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 ht="15.75" hidden="1" customHeight="1">
      <c r="A696" s="3"/>
      <c r="B696" s="42" t="s">
        <v>466</v>
      </c>
      <c r="C696" s="40"/>
      <c r="D696" s="40"/>
      <c r="E696" s="40"/>
      <c r="F696" s="40"/>
      <c r="G696" s="40"/>
      <c r="H696" s="40"/>
      <c r="I696" s="40"/>
      <c r="J696" s="40"/>
      <c r="K696" s="35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 ht="15.75" hidden="1" customHeight="1">
      <c r="A697" s="3"/>
      <c r="B697" s="167" t="s">
        <v>467</v>
      </c>
      <c r="C697" s="40"/>
      <c r="D697" s="40"/>
      <c r="E697" s="35"/>
      <c r="F697" s="247" t="s">
        <v>261</v>
      </c>
      <c r="G697" s="167" t="s">
        <v>262</v>
      </c>
      <c r="H697" s="35"/>
      <c r="I697" s="167" t="s">
        <v>263</v>
      </c>
      <c r="J697" s="40"/>
      <c r="K697" s="35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 ht="15.75" hidden="1" customHeight="1">
      <c r="A698" s="3"/>
      <c r="B698" s="471" t="str">
        <f t="shared" ref="B698:B710" si="50">+IF(COUNTA(#REF!)=0," ",#REF!)</f>
        <v>#REF!</v>
      </c>
      <c r="C698" s="30"/>
      <c r="D698" s="30"/>
      <c r="E698" s="31"/>
      <c r="F698" s="472" t="str">
        <f t="shared" ref="F698:F701" si="51">+IF(COUNTA(F322)=0," ",F322)</f>
        <v> </v>
      </c>
      <c r="G698" s="474" t="str">
        <f t="shared" ref="G698:G701" si="52">+IF(COUNTA(G322)=0,"",G322)</f>
        <v/>
      </c>
      <c r="H698" s="31"/>
      <c r="I698" s="473">
        <f t="shared" ref="I698:I701" si="53">+IF(COUNTA(I322)=0,"",I322)</f>
        <v>0</v>
      </c>
      <c r="J698" s="30"/>
      <c r="K698" s="31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 ht="15.75" hidden="1" customHeight="1">
      <c r="A699" s="3"/>
      <c r="B699" s="471" t="str">
        <f t="shared" si="50"/>
        <v>#REF!</v>
      </c>
      <c r="C699" s="30"/>
      <c r="D699" s="30"/>
      <c r="E699" s="31"/>
      <c r="F699" s="472" t="str">
        <f t="shared" si="51"/>
        <v> </v>
      </c>
      <c r="G699" s="474" t="str">
        <f t="shared" si="52"/>
        <v/>
      </c>
      <c r="H699" s="31"/>
      <c r="I699" s="473">
        <f t="shared" si="53"/>
        <v>0</v>
      </c>
      <c r="J699" s="30"/>
      <c r="K699" s="31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 ht="15.75" hidden="1" customHeight="1">
      <c r="A700" s="3"/>
      <c r="B700" s="471" t="str">
        <f t="shared" si="50"/>
        <v>#REF!</v>
      </c>
      <c r="C700" s="30"/>
      <c r="D700" s="30"/>
      <c r="E700" s="31"/>
      <c r="F700" s="472" t="str">
        <f t="shared" si="51"/>
        <v> </v>
      </c>
      <c r="G700" s="474" t="str">
        <f t="shared" si="52"/>
        <v/>
      </c>
      <c r="H700" s="31"/>
      <c r="I700" s="473">
        <f t="shared" si="53"/>
        <v>0</v>
      </c>
      <c r="J700" s="30"/>
      <c r="K700" s="31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 ht="15.75" hidden="1" customHeight="1">
      <c r="A701" s="3"/>
      <c r="B701" s="471" t="str">
        <f t="shared" si="50"/>
        <v>#REF!</v>
      </c>
      <c r="C701" s="30"/>
      <c r="D701" s="30"/>
      <c r="E701" s="31"/>
      <c r="F701" s="472" t="str">
        <f t="shared" si="51"/>
        <v> </v>
      </c>
      <c r="G701" s="474" t="str">
        <f t="shared" si="52"/>
        <v/>
      </c>
      <c r="H701" s="31"/>
      <c r="I701" s="473">
        <f t="shared" si="53"/>
        <v>0</v>
      </c>
      <c r="J701" s="30"/>
      <c r="K701" s="31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 ht="15.75" hidden="1" customHeight="1">
      <c r="A702" s="3"/>
      <c r="B702" s="471" t="str">
        <f t="shared" si="50"/>
        <v>#REF!</v>
      </c>
      <c r="C702" s="30"/>
      <c r="D702" s="30"/>
      <c r="E702" s="31"/>
      <c r="F702" s="472" t="str">
        <f t="shared" ref="F702:F703" si="54">+IF(COUNTA(#REF!)=0," ",#REF!)</f>
        <v>#REF!</v>
      </c>
      <c r="G702" s="474" t="str">
        <f t="shared" ref="G702:G703" si="55">+IF(COUNTA(#REF!)=0,"",#REF!)</f>
        <v>#REF!</v>
      </c>
      <c r="H702" s="31"/>
      <c r="I702" s="473" t="str">
        <f t="shared" ref="I702:I703" si="56">+IF(COUNTA(#REF!)=0,"",#REF!)</f>
        <v>#REF!</v>
      </c>
      <c r="J702" s="30"/>
      <c r="K702" s="31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 ht="15.75" hidden="1" customHeight="1">
      <c r="A703" s="3"/>
      <c r="B703" s="471" t="str">
        <f t="shared" si="50"/>
        <v>#REF!</v>
      </c>
      <c r="C703" s="30"/>
      <c r="D703" s="30"/>
      <c r="E703" s="31"/>
      <c r="F703" s="472" t="str">
        <f t="shared" si="54"/>
        <v>#REF!</v>
      </c>
      <c r="G703" s="474" t="str">
        <f t="shared" si="55"/>
        <v>#REF!</v>
      </c>
      <c r="H703" s="31"/>
      <c r="I703" s="473" t="str">
        <f t="shared" si="56"/>
        <v>#REF!</v>
      </c>
      <c r="J703" s="30"/>
      <c r="K703" s="31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 ht="15.75" hidden="1" customHeight="1">
      <c r="A704" s="3"/>
      <c r="B704" s="471" t="str">
        <f t="shared" si="50"/>
        <v>#REF!</v>
      </c>
      <c r="C704" s="30"/>
      <c r="D704" s="30"/>
      <c r="E704" s="31"/>
      <c r="F704" s="472" t="str">
        <f t="shared" ref="F704:F705" si="57">+IF(COUNTA(F326)=0," ",F326)</f>
        <v> </v>
      </c>
      <c r="G704" s="474" t="str">
        <f t="shared" ref="G704:G705" si="58">+IF(COUNTA(G326)=0,"",G326)</f>
        <v/>
      </c>
      <c r="H704" s="31"/>
      <c r="I704" s="473">
        <f t="shared" ref="I704:I705" si="59">+IF(COUNTA(I326)=0,"",I326)</f>
        <v>0</v>
      </c>
      <c r="J704" s="30"/>
      <c r="K704" s="31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 ht="15.75" hidden="1" customHeight="1">
      <c r="A705" s="3"/>
      <c r="B705" s="471" t="str">
        <f t="shared" si="50"/>
        <v>#REF!</v>
      </c>
      <c r="C705" s="30"/>
      <c r="D705" s="30"/>
      <c r="E705" s="31"/>
      <c r="F705" s="472" t="str">
        <f t="shared" si="57"/>
        <v> </v>
      </c>
      <c r="G705" s="474" t="str">
        <f t="shared" si="58"/>
        <v/>
      </c>
      <c r="H705" s="31"/>
      <c r="I705" s="473">
        <f t="shared" si="59"/>
        <v>0</v>
      </c>
      <c r="J705" s="30"/>
      <c r="K705" s="31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 ht="15.75" hidden="1" customHeight="1">
      <c r="A706" s="3"/>
      <c r="B706" s="471" t="str">
        <f t="shared" si="50"/>
        <v>#REF!</v>
      </c>
      <c r="C706" s="30"/>
      <c r="D706" s="30"/>
      <c r="E706" s="31"/>
      <c r="F706" s="472" t="str">
        <f>+IF(COUNTA(#REF!)=0," ",#REF!)</f>
        <v>#REF!</v>
      </c>
      <c r="G706" s="474" t="str">
        <f>+IF(COUNTA(#REF!)=0,"",#REF!)</f>
        <v>#REF!</v>
      </c>
      <c r="H706" s="31"/>
      <c r="I706" s="473" t="str">
        <f>+IF(COUNTA(#REF!)=0,"",#REF!)</f>
        <v>#REF!</v>
      </c>
      <c r="J706" s="30"/>
      <c r="K706" s="31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 ht="15.75" hidden="1" customHeight="1">
      <c r="A707" s="3"/>
      <c r="B707" s="471" t="str">
        <f t="shared" si="50"/>
        <v>#REF!</v>
      </c>
      <c r="C707" s="30"/>
      <c r="D707" s="30"/>
      <c r="E707" s="31"/>
      <c r="F707" s="472" t="str">
        <f t="shared" ref="F707:F710" si="60">+IF(COUNTA(F328)=0," ",F328)</f>
        <v> </v>
      </c>
      <c r="G707" s="474" t="str">
        <f t="shared" ref="G707:G710" si="61">+IF(COUNTA(G328)=0,"",G328)</f>
        <v/>
      </c>
      <c r="H707" s="31"/>
      <c r="I707" s="473">
        <f t="shared" ref="I707:I710" si="62">+IF(COUNTA(I328)=0,"",I328)</f>
        <v>0</v>
      </c>
      <c r="J707" s="30"/>
      <c r="K707" s="31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 ht="15.75" hidden="1" customHeight="1">
      <c r="A708" s="3"/>
      <c r="B708" s="471" t="str">
        <f t="shared" si="50"/>
        <v>#REF!</v>
      </c>
      <c r="C708" s="30"/>
      <c r="D708" s="30"/>
      <c r="E708" s="31"/>
      <c r="F708" s="472" t="str">
        <f t="shared" si="60"/>
        <v> </v>
      </c>
      <c r="G708" s="474" t="str">
        <f t="shared" si="61"/>
        <v/>
      </c>
      <c r="H708" s="31"/>
      <c r="I708" s="473">
        <f t="shared" si="62"/>
        <v>0</v>
      </c>
      <c r="J708" s="30"/>
      <c r="K708" s="31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 ht="15.75" hidden="1" customHeight="1">
      <c r="A709" s="3"/>
      <c r="B709" s="471" t="str">
        <f t="shared" si="50"/>
        <v>#REF!</v>
      </c>
      <c r="C709" s="30"/>
      <c r="D709" s="30"/>
      <c r="E709" s="31"/>
      <c r="F709" s="472" t="str">
        <f t="shared" si="60"/>
        <v> </v>
      </c>
      <c r="G709" s="474" t="str">
        <f t="shared" si="61"/>
        <v/>
      </c>
      <c r="H709" s="31"/>
      <c r="I709" s="473">
        <f t="shared" si="62"/>
        <v>0</v>
      </c>
      <c r="J709" s="30"/>
      <c r="K709" s="31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 ht="15.75" hidden="1" customHeight="1">
      <c r="A710" s="3"/>
      <c r="B710" s="471" t="str">
        <f t="shared" si="50"/>
        <v>#REF!</v>
      </c>
      <c r="C710" s="30"/>
      <c r="D710" s="30"/>
      <c r="E710" s="31"/>
      <c r="F710" s="472" t="str">
        <f t="shared" si="60"/>
        <v> </v>
      </c>
      <c r="G710" s="474" t="str">
        <f t="shared" si="61"/>
        <v/>
      </c>
      <c r="H710" s="31"/>
      <c r="I710" s="473">
        <f t="shared" si="62"/>
        <v>0</v>
      </c>
      <c r="J710" s="30"/>
      <c r="K710" s="31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 ht="15.75" hidden="1" customHeight="1">
      <c r="A711" s="3"/>
      <c r="B711" s="471" t="str">
        <f>+IF(COUNTA(B357)=0," ",B357)</f>
        <v> </v>
      </c>
      <c r="C711" s="30"/>
      <c r="D711" s="30"/>
      <c r="E711" s="31"/>
      <c r="F711" s="472" t="str">
        <f>+IF(COUNTA(F357)=0," ",F357)</f>
        <v> </v>
      </c>
      <c r="G711" s="474" t="str">
        <f>+IF(COUNTA(G357)=0,"",G357)</f>
        <v/>
      </c>
      <c r="H711" s="31"/>
      <c r="I711" s="473">
        <f>+IF(COUNTA(I357)=0,"",I357)</f>
        <v>0</v>
      </c>
      <c r="J711" s="30"/>
      <c r="K711" s="31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 ht="15.75" hidden="1" customHeight="1">
      <c r="A712" s="3"/>
      <c r="B712" s="261" t="s">
        <v>468</v>
      </c>
      <c r="C712" s="40"/>
      <c r="D712" s="40"/>
      <c r="E712" s="40"/>
      <c r="F712" s="40"/>
      <c r="G712" s="40"/>
      <c r="H712" s="35"/>
      <c r="I712" s="475">
        <f>+IF(COUNTA(I362)=0,"",I362)</f>
        <v>0</v>
      </c>
      <c r="J712" s="40"/>
      <c r="K712" s="35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 ht="15.75" hidden="1" customHeight="1">
      <c r="A713" s="3"/>
      <c r="B713" s="42" t="s">
        <v>469</v>
      </c>
      <c r="C713" s="40"/>
      <c r="D713" s="40"/>
      <c r="E713" s="40"/>
      <c r="F713" s="40"/>
      <c r="G713" s="40"/>
      <c r="H713" s="40"/>
      <c r="I713" s="40"/>
      <c r="J713" s="40"/>
      <c r="K713" s="35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 ht="15.75" hidden="1" customHeight="1">
      <c r="A714" s="3"/>
      <c r="B714" s="167" t="s">
        <v>279</v>
      </c>
      <c r="C714" s="40"/>
      <c r="D714" s="40"/>
      <c r="E714" s="35"/>
      <c r="F714" s="247" t="s">
        <v>261</v>
      </c>
      <c r="G714" s="167" t="s">
        <v>262</v>
      </c>
      <c r="H714" s="35"/>
      <c r="I714" s="167" t="s">
        <v>263</v>
      </c>
      <c r="J714" s="40"/>
      <c r="K714" s="35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 ht="15.75" hidden="1" customHeight="1">
      <c r="A715" s="3"/>
      <c r="B715" s="471" t="str">
        <f t="shared" ref="B715:B728" si="63">+IF(COUNTA(#REF!)=0," ",#REF!)</f>
        <v>#REF!</v>
      </c>
      <c r="C715" s="30"/>
      <c r="D715" s="30"/>
      <c r="E715" s="31"/>
      <c r="F715" s="472" t="str">
        <f t="shared" ref="F715:F728" si="64">+IF(COUNTA(F365)=0," ",F365)</f>
        <v> </v>
      </c>
      <c r="G715" s="474" t="str">
        <f t="shared" ref="G715:G728" si="65">+IF(COUNTA(G365)=0,"",G365)</f>
        <v/>
      </c>
      <c r="H715" s="31"/>
      <c r="I715" s="473">
        <f t="shared" ref="I715:I728" si="66">+IF(COUNTA(I365)=0,"",I365)</f>
        <v>0</v>
      </c>
      <c r="J715" s="30"/>
      <c r="K715" s="31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 ht="15.75" hidden="1" customHeight="1">
      <c r="A716" s="3"/>
      <c r="B716" s="471" t="str">
        <f t="shared" si="63"/>
        <v>#REF!</v>
      </c>
      <c r="C716" s="30"/>
      <c r="D716" s="30"/>
      <c r="E716" s="31"/>
      <c r="F716" s="472" t="str">
        <f t="shared" si="64"/>
        <v> </v>
      </c>
      <c r="G716" s="474" t="str">
        <f t="shared" si="65"/>
        <v/>
      </c>
      <c r="H716" s="31"/>
      <c r="I716" s="473">
        <f t="shared" si="66"/>
        <v>0</v>
      </c>
      <c r="J716" s="30"/>
      <c r="K716" s="31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 ht="15.75" hidden="1" customHeight="1">
      <c r="A717" s="3"/>
      <c r="B717" s="471" t="str">
        <f t="shared" si="63"/>
        <v>#REF!</v>
      </c>
      <c r="C717" s="30"/>
      <c r="D717" s="30"/>
      <c r="E717" s="31"/>
      <c r="F717" s="472" t="str">
        <f t="shared" si="64"/>
        <v> </v>
      </c>
      <c r="G717" s="474" t="str">
        <f t="shared" si="65"/>
        <v/>
      </c>
      <c r="H717" s="31"/>
      <c r="I717" s="473">
        <f t="shared" si="66"/>
        <v>0</v>
      </c>
      <c r="J717" s="30"/>
      <c r="K717" s="31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 ht="15.75" hidden="1" customHeight="1">
      <c r="A718" s="3"/>
      <c r="B718" s="471" t="str">
        <f t="shared" si="63"/>
        <v>#REF!</v>
      </c>
      <c r="C718" s="30"/>
      <c r="D718" s="30"/>
      <c r="E718" s="31"/>
      <c r="F718" s="472" t="str">
        <f t="shared" si="64"/>
        <v> </v>
      </c>
      <c r="G718" s="474" t="str">
        <f t="shared" si="65"/>
        <v/>
      </c>
      <c r="H718" s="31"/>
      <c r="I718" s="473">
        <f t="shared" si="66"/>
        <v>0</v>
      </c>
      <c r="J718" s="30"/>
      <c r="K718" s="31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 ht="15.75" hidden="1" customHeight="1">
      <c r="A719" s="3"/>
      <c r="B719" s="471" t="str">
        <f t="shared" si="63"/>
        <v>#REF!</v>
      </c>
      <c r="C719" s="30"/>
      <c r="D719" s="30"/>
      <c r="E719" s="31"/>
      <c r="F719" s="472" t="str">
        <f t="shared" si="64"/>
        <v> </v>
      </c>
      <c r="G719" s="474" t="str">
        <f t="shared" si="65"/>
        <v/>
      </c>
      <c r="H719" s="31"/>
      <c r="I719" s="473">
        <f t="shared" si="66"/>
        <v>0</v>
      </c>
      <c r="J719" s="30"/>
      <c r="K719" s="31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 ht="15.75" hidden="1" customHeight="1">
      <c r="A720" s="3"/>
      <c r="B720" s="471" t="str">
        <f t="shared" si="63"/>
        <v>#REF!</v>
      </c>
      <c r="C720" s="30"/>
      <c r="D720" s="30"/>
      <c r="E720" s="31"/>
      <c r="F720" s="472" t="str">
        <f t="shared" si="64"/>
        <v> </v>
      </c>
      <c r="G720" s="474" t="str">
        <f t="shared" si="65"/>
        <v/>
      </c>
      <c r="H720" s="31"/>
      <c r="I720" s="473">
        <f t="shared" si="66"/>
        <v>0</v>
      </c>
      <c r="J720" s="30"/>
      <c r="K720" s="31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 ht="15.75" hidden="1" customHeight="1">
      <c r="A721" s="3"/>
      <c r="B721" s="471" t="str">
        <f t="shared" si="63"/>
        <v>#REF!</v>
      </c>
      <c r="C721" s="30"/>
      <c r="D721" s="30"/>
      <c r="E721" s="31"/>
      <c r="F721" s="472" t="str">
        <f t="shared" si="64"/>
        <v> </v>
      </c>
      <c r="G721" s="474" t="str">
        <f t="shared" si="65"/>
        <v/>
      </c>
      <c r="H721" s="31"/>
      <c r="I721" s="473">
        <f t="shared" si="66"/>
        <v>0</v>
      </c>
      <c r="J721" s="30"/>
      <c r="K721" s="31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 ht="15.75" hidden="1" customHeight="1">
      <c r="A722" s="3"/>
      <c r="B722" s="471" t="str">
        <f t="shared" si="63"/>
        <v>#REF!</v>
      </c>
      <c r="C722" s="30"/>
      <c r="D722" s="30"/>
      <c r="E722" s="31"/>
      <c r="F722" s="472" t="str">
        <f t="shared" si="64"/>
        <v> </v>
      </c>
      <c r="G722" s="474" t="str">
        <f t="shared" si="65"/>
        <v/>
      </c>
      <c r="H722" s="31"/>
      <c r="I722" s="473">
        <f t="shared" si="66"/>
        <v>0</v>
      </c>
      <c r="J722" s="30"/>
      <c r="K722" s="31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 ht="15.75" hidden="1" customHeight="1">
      <c r="A723" s="3"/>
      <c r="B723" s="471" t="str">
        <f t="shared" si="63"/>
        <v>#REF!</v>
      </c>
      <c r="C723" s="30"/>
      <c r="D723" s="30"/>
      <c r="E723" s="31"/>
      <c r="F723" s="472" t="str">
        <f t="shared" si="64"/>
        <v> </v>
      </c>
      <c r="G723" s="474" t="str">
        <f t="shared" si="65"/>
        <v/>
      </c>
      <c r="H723" s="31"/>
      <c r="I723" s="473">
        <f t="shared" si="66"/>
        <v>0</v>
      </c>
      <c r="J723" s="30"/>
      <c r="K723" s="31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 ht="15.75" hidden="1" customHeight="1">
      <c r="A724" s="3"/>
      <c r="B724" s="471" t="str">
        <f t="shared" si="63"/>
        <v>#REF!</v>
      </c>
      <c r="C724" s="30"/>
      <c r="D724" s="30"/>
      <c r="E724" s="31"/>
      <c r="F724" s="472" t="str">
        <f t="shared" si="64"/>
        <v> </v>
      </c>
      <c r="G724" s="474" t="str">
        <f t="shared" si="65"/>
        <v/>
      </c>
      <c r="H724" s="31"/>
      <c r="I724" s="473">
        <f t="shared" si="66"/>
        <v>0</v>
      </c>
      <c r="J724" s="30"/>
      <c r="K724" s="31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 ht="15.75" hidden="1" customHeight="1">
      <c r="A725" s="3"/>
      <c r="B725" s="471" t="str">
        <f t="shared" si="63"/>
        <v>#REF!</v>
      </c>
      <c r="C725" s="30"/>
      <c r="D725" s="30"/>
      <c r="E725" s="31"/>
      <c r="F725" s="472" t="str">
        <f t="shared" si="64"/>
        <v> </v>
      </c>
      <c r="G725" s="474" t="str">
        <f t="shared" si="65"/>
        <v/>
      </c>
      <c r="H725" s="31"/>
      <c r="I725" s="473">
        <f t="shared" si="66"/>
        <v>0</v>
      </c>
      <c r="J725" s="30"/>
      <c r="K725" s="31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 ht="15.75" hidden="1" customHeight="1">
      <c r="A726" s="3"/>
      <c r="B726" s="471" t="str">
        <f t="shared" si="63"/>
        <v>#REF!</v>
      </c>
      <c r="C726" s="30"/>
      <c r="D726" s="30"/>
      <c r="E726" s="31"/>
      <c r="F726" s="472" t="str">
        <f t="shared" si="64"/>
        <v> </v>
      </c>
      <c r="G726" s="474" t="str">
        <f t="shared" si="65"/>
        <v/>
      </c>
      <c r="H726" s="31"/>
      <c r="I726" s="473">
        <f t="shared" si="66"/>
        <v>0</v>
      </c>
      <c r="J726" s="30"/>
      <c r="K726" s="31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 ht="15.75" hidden="1" customHeight="1">
      <c r="A727" s="3"/>
      <c r="B727" s="471" t="str">
        <f t="shared" si="63"/>
        <v>#REF!</v>
      </c>
      <c r="C727" s="30"/>
      <c r="D727" s="30"/>
      <c r="E727" s="31"/>
      <c r="F727" s="472" t="str">
        <f t="shared" si="64"/>
        <v> </v>
      </c>
      <c r="G727" s="474" t="str">
        <f t="shared" si="65"/>
        <v/>
      </c>
      <c r="H727" s="31"/>
      <c r="I727" s="473">
        <f t="shared" si="66"/>
        <v>0</v>
      </c>
      <c r="J727" s="30"/>
      <c r="K727" s="31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 ht="15.75" hidden="1" customHeight="1">
      <c r="A728" s="3"/>
      <c r="B728" s="471" t="str">
        <f t="shared" si="63"/>
        <v>#REF!</v>
      </c>
      <c r="C728" s="30"/>
      <c r="D728" s="30"/>
      <c r="E728" s="31"/>
      <c r="F728" s="472" t="str">
        <f t="shared" si="64"/>
        <v> </v>
      </c>
      <c r="G728" s="474" t="str">
        <f t="shared" si="65"/>
        <v/>
      </c>
      <c r="H728" s="31"/>
      <c r="I728" s="473">
        <f t="shared" si="66"/>
        <v>0</v>
      </c>
      <c r="J728" s="30"/>
      <c r="K728" s="31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 ht="15.75" hidden="1" customHeight="1">
      <c r="A729" s="3"/>
      <c r="B729" s="269" t="s">
        <v>470</v>
      </c>
      <c r="C729" s="40"/>
      <c r="D729" s="40"/>
      <c r="E729" s="40"/>
      <c r="F729" s="40"/>
      <c r="G729" s="40"/>
      <c r="H729" s="35"/>
      <c r="I729" s="475">
        <f>SUM(I715:K728)</f>
        <v>0</v>
      </c>
      <c r="J729" s="40"/>
      <c r="K729" s="35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 ht="15.75" hidden="1" customHeight="1">
      <c r="A730" s="3"/>
      <c r="B730" s="42" t="s">
        <v>471</v>
      </c>
      <c r="C730" s="40"/>
      <c r="D730" s="40"/>
      <c r="E730" s="40"/>
      <c r="F730" s="40"/>
      <c r="G730" s="40"/>
      <c r="H730" s="35"/>
      <c r="I730" s="476">
        <f>+IF(COUNTA(I380)=0,"",I380)</f>
        <v>378230</v>
      </c>
      <c r="J730" s="40"/>
      <c r="K730" s="35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 ht="15.75" hidden="1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 ht="15.75" hidden="1" customHeight="1">
      <c r="A732" s="3"/>
      <c r="B732" s="477" t="s">
        <v>472</v>
      </c>
      <c r="C732" s="40"/>
      <c r="D732" s="40"/>
      <c r="E732" s="40"/>
      <c r="F732" s="40"/>
      <c r="G732" s="40"/>
      <c r="H732" s="40"/>
      <c r="I732" s="40"/>
      <c r="J732" s="40"/>
      <c r="K732" s="35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 ht="15.75" hidden="1" customHeight="1">
      <c r="A733" s="3"/>
      <c r="B733" s="478"/>
      <c r="C733" s="40"/>
      <c r="D733" s="40"/>
      <c r="E733" s="40"/>
      <c r="F733" s="40"/>
      <c r="G733" s="40"/>
      <c r="H733" s="40"/>
      <c r="I733" s="40"/>
      <c r="J733" s="40"/>
      <c r="K733" s="35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 ht="15.75" hidden="1" customHeight="1">
      <c r="A734" s="3"/>
      <c r="B734" s="479" t="s">
        <v>473</v>
      </c>
      <c r="C734" s="480"/>
      <c r="D734" s="480"/>
      <c r="E734" s="480"/>
      <c r="F734" s="480"/>
      <c r="G734" s="480"/>
      <c r="H734" s="480"/>
      <c r="I734" s="480"/>
      <c r="J734" s="480"/>
      <c r="K734" s="481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 ht="15.75" hidden="1" customHeight="1">
      <c r="A735" s="3"/>
      <c r="B735" s="482"/>
      <c r="C735" s="483"/>
      <c r="D735" s="483"/>
      <c r="E735" s="483"/>
      <c r="F735" s="483"/>
      <c r="G735" s="483"/>
      <c r="H735" s="483"/>
      <c r="I735" s="483"/>
      <c r="J735" s="483"/>
      <c r="K735" s="484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 ht="15.75" hidden="1" customHeight="1">
      <c r="A736" s="3"/>
      <c r="B736" s="485" t="s">
        <v>474</v>
      </c>
      <c r="C736" s="486"/>
      <c r="D736" s="486"/>
      <c r="E736" s="486"/>
      <c r="F736" s="486"/>
      <c r="G736" s="486"/>
      <c r="H736" s="486"/>
      <c r="I736" s="486"/>
      <c r="J736" s="486"/>
      <c r="K736" s="487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 ht="15.75" hidden="1" customHeight="1">
      <c r="A737" s="3"/>
      <c r="B737" s="488" t="s">
        <v>475</v>
      </c>
      <c r="C737" s="486"/>
      <c r="D737" s="486"/>
      <c r="E737" s="486"/>
      <c r="F737" s="486"/>
      <c r="G737" s="486"/>
      <c r="H737" s="486"/>
      <c r="I737" s="486"/>
      <c r="J737" s="486"/>
      <c r="K737" s="487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 ht="15.75" hidden="1" customHeight="1">
      <c r="A738" s="3"/>
      <c r="B738" s="489"/>
      <c r="C738" s="490"/>
      <c r="D738" s="490"/>
      <c r="E738" s="490"/>
      <c r="F738" s="490"/>
      <c r="G738" s="490"/>
      <c r="H738" s="490"/>
      <c r="I738" s="490"/>
      <c r="J738" s="491"/>
      <c r="K738" s="492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 ht="15.75" hidden="1" customHeight="1">
      <c r="A739" s="3"/>
      <c r="B739" s="493" t="s">
        <v>476</v>
      </c>
      <c r="C739" s="40"/>
      <c r="D739" s="40"/>
      <c r="E739" s="40"/>
      <c r="F739" s="40"/>
      <c r="G739" s="40"/>
      <c r="H739" s="40"/>
      <c r="I739" s="40"/>
      <c r="J739" s="40"/>
      <c r="K739" s="35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 ht="15.75" hidden="1" customHeight="1">
      <c r="A740" s="3"/>
      <c r="B740" s="494"/>
      <c r="C740" s="495"/>
      <c r="D740" s="495"/>
      <c r="E740" s="495"/>
      <c r="F740" s="495"/>
      <c r="G740" s="495"/>
      <c r="H740" s="495"/>
      <c r="I740" s="495"/>
      <c r="J740" s="496"/>
      <c r="K740" s="497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 ht="15.75" hidden="1" customHeight="1">
      <c r="A741" s="3"/>
      <c r="B741" s="498" t="s">
        <v>477</v>
      </c>
      <c r="C741" s="499"/>
      <c r="D741" s="499"/>
      <c r="E741" s="499"/>
      <c r="F741" s="499"/>
      <c r="G741" s="499"/>
      <c r="H741" s="499"/>
      <c r="I741" s="499"/>
      <c r="J741" s="499"/>
      <c r="K741" s="500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 ht="15.75" hidden="1" customHeight="1">
      <c r="A742" s="3"/>
      <c r="B742" s="501"/>
      <c r="C742" s="502"/>
      <c r="D742" s="502"/>
      <c r="E742" s="502"/>
      <c r="F742" s="502"/>
      <c r="G742" s="502"/>
      <c r="H742" s="502"/>
      <c r="I742" s="502"/>
      <c r="J742" s="503"/>
      <c r="K742" s="504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 ht="15.75" hidden="1" customHeight="1">
      <c r="A743" s="3"/>
      <c r="B743" s="505" t="s">
        <v>478</v>
      </c>
      <c r="C743" s="30"/>
      <c r="D743" s="30"/>
      <c r="E743" s="30"/>
      <c r="F743" s="30"/>
      <c r="G743" s="31"/>
      <c r="H743" s="506" t="s">
        <v>479</v>
      </c>
      <c r="I743" s="30"/>
      <c r="J743" s="30"/>
      <c r="K743" s="31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 ht="15.75" hidden="1" customHeight="1">
      <c r="A744" s="3"/>
      <c r="B744" s="108"/>
      <c r="G744" s="109"/>
      <c r="K744" s="109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 ht="15.75" hidden="1" customHeight="1">
      <c r="A745" s="3"/>
      <c r="B745" s="108"/>
      <c r="G745" s="109"/>
      <c r="K745" s="109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 ht="15.75" hidden="1" customHeight="1">
      <c r="A746" s="3"/>
      <c r="B746" s="108"/>
      <c r="G746" s="109"/>
      <c r="K746" s="109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 ht="15.75" hidden="1" customHeight="1">
      <c r="A747" s="3"/>
      <c r="B747" s="108"/>
      <c r="G747" s="109"/>
      <c r="K747" s="109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 ht="15.75" hidden="1" customHeight="1">
      <c r="A748" s="3"/>
      <c r="B748" s="108"/>
      <c r="G748" s="109"/>
      <c r="K748" s="109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 ht="15.75" hidden="1" customHeight="1">
      <c r="A749" s="3"/>
      <c r="B749" s="108"/>
      <c r="G749" s="109"/>
      <c r="K749" s="109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 ht="15.75" hidden="1" customHeight="1">
      <c r="A750" s="3"/>
      <c r="B750" s="108"/>
      <c r="G750" s="109"/>
      <c r="K750" s="109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 ht="15.75" hidden="1" customHeight="1">
      <c r="A751" s="3"/>
      <c r="B751" s="108"/>
      <c r="G751" s="109"/>
      <c r="K751" s="109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 ht="15.75" hidden="1" customHeight="1">
      <c r="A752" s="3"/>
      <c r="B752" s="108"/>
      <c r="G752" s="109"/>
      <c r="K752" s="109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 ht="15.75" hidden="1" customHeight="1">
      <c r="A753" s="3"/>
      <c r="B753" s="37"/>
      <c r="C753" s="27"/>
      <c r="D753" s="27"/>
      <c r="E753" s="27"/>
      <c r="F753" s="27"/>
      <c r="G753" s="28"/>
      <c r="H753" s="27"/>
      <c r="I753" s="27"/>
      <c r="J753" s="27"/>
      <c r="K753" s="28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 ht="15.75" hidden="1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 ht="15.75" hidden="1" customHeight="1">
      <c r="A755" s="3"/>
      <c r="B755" s="3"/>
      <c r="C755" s="507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 ht="15.75" hidden="1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 ht="15.75" hidden="1" customHeight="1">
      <c r="A757" s="3"/>
      <c r="B757" s="3"/>
      <c r="C757" s="508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 ht="15.75" hidden="1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 ht="15.75" hidden="1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 ht="15.75" hidden="1" customHeight="1">
      <c r="A760" s="3"/>
      <c r="B760" s="3"/>
      <c r="C760" s="509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 ht="15.75" hidden="1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 ht="15.75" hidden="1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 ht="15.75" hidden="1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 ht="15.75" hidden="1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 ht="15.75" hidden="1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 ht="15.75" hidden="1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 ht="15.75" hidden="1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 ht="15.75" hidden="1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 ht="15.75" hidden="1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 ht="15.75" hidden="1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 ht="15.75" hidden="1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 ht="15.75" hidden="1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 ht="15.75" hidden="1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 ht="15.75" hidden="1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 ht="15.75" hidden="1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 ht="15.75" hidden="1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 ht="15.75" hidden="1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 ht="15.75" hidden="1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 ht="15.75" hidden="1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</sheetData>
  <mergeCells count="1159">
    <mergeCell ref="G321:H321"/>
    <mergeCell ref="I321:K321"/>
    <mergeCell ref="B318:E318"/>
    <mergeCell ref="G318:H318"/>
    <mergeCell ref="I318:K318"/>
    <mergeCell ref="B319:H319"/>
    <mergeCell ref="I319:K319"/>
    <mergeCell ref="B320:K320"/>
    <mergeCell ref="B321:E321"/>
    <mergeCell ref="G357:H357"/>
    <mergeCell ref="I357:K357"/>
    <mergeCell ref="B355:E355"/>
    <mergeCell ref="G355:H355"/>
    <mergeCell ref="I355:K355"/>
    <mergeCell ref="B356:E356"/>
    <mergeCell ref="G356:H356"/>
    <mergeCell ref="I356:K356"/>
    <mergeCell ref="B357:E357"/>
    <mergeCell ref="G360:H360"/>
    <mergeCell ref="I360:K360"/>
    <mergeCell ref="B358:E358"/>
    <mergeCell ref="G358:H358"/>
    <mergeCell ref="I358:K358"/>
    <mergeCell ref="B359:E359"/>
    <mergeCell ref="G359:H359"/>
    <mergeCell ref="I359:K359"/>
    <mergeCell ref="B360:E360"/>
    <mergeCell ref="G367:H367"/>
    <mergeCell ref="I367:K367"/>
    <mergeCell ref="B365:E365"/>
    <mergeCell ref="G365:H365"/>
    <mergeCell ref="I365:K365"/>
    <mergeCell ref="B366:E366"/>
    <mergeCell ref="G366:H366"/>
    <mergeCell ref="I366:K366"/>
    <mergeCell ref="B367:E367"/>
    <mergeCell ref="G370:H370"/>
    <mergeCell ref="I370:K370"/>
    <mergeCell ref="B368:E368"/>
    <mergeCell ref="G368:H368"/>
    <mergeCell ref="I368:K368"/>
    <mergeCell ref="B369:E369"/>
    <mergeCell ref="G369:H369"/>
    <mergeCell ref="I369:K369"/>
    <mergeCell ref="B370:E370"/>
    <mergeCell ref="G373:H373"/>
    <mergeCell ref="I373:K373"/>
    <mergeCell ref="B371:E371"/>
    <mergeCell ref="G371:H371"/>
    <mergeCell ref="I371:K371"/>
    <mergeCell ref="B372:E372"/>
    <mergeCell ref="G372:H372"/>
    <mergeCell ref="I372:K372"/>
    <mergeCell ref="B373:E373"/>
    <mergeCell ref="G376:H376"/>
    <mergeCell ref="I376:K376"/>
    <mergeCell ref="B374:E374"/>
    <mergeCell ref="G374:H374"/>
    <mergeCell ref="I374:K374"/>
    <mergeCell ref="B375:E375"/>
    <mergeCell ref="G375:H375"/>
    <mergeCell ref="I375:K375"/>
    <mergeCell ref="B376:E376"/>
    <mergeCell ref="G364:H364"/>
    <mergeCell ref="I364:K364"/>
    <mergeCell ref="B361:E361"/>
    <mergeCell ref="G361:H361"/>
    <mergeCell ref="I361:K361"/>
    <mergeCell ref="B362:H362"/>
    <mergeCell ref="I362:K362"/>
    <mergeCell ref="B363:K363"/>
    <mergeCell ref="B364:E364"/>
    <mergeCell ref="B377:E377"/>
    <mergeCell ref="G377:H377"/>
    <mergeCell ref="I377:K377"/>
    <mergeCell ref="B378:E378"/>
    <mergeCell ref="G378:H378"/>
    <mergeCell ref="I378:K378"/>
    <mergeCell ref="I379:K379"/>
    <mergeCell ref="B379:H379"/>
    <mergeCell ref="B380:H380"/>
    <mergeCell ref="I380:K380"/>
    <mergeCell ref="B382:H382"/>
    <mergeCell ref="I382:K382"/>
    <mergeCell ref="B383:K383"/>
    <mergeCell ref="B384:K384"/>
    <mergeCell ref="G278:H278"/>
    <mergeCell ref="I278:K278"/>
    <mergeCell ref="B276:E276"/>
    <mergeCell ref="G276:H276"/>
    <mergeCell ref="I276:K276"/>
    <mergeCell ref="B277:E277"/>
    <mergeCell ref="G277:H277"/>
    <mergeCell ref="I277:K277"/>
    <mergeCell ref="B278:E278"/>
    <mergeCell ref="G281:H281"/>
    <mergeCell ref="I281:K281"/>
    <mergeCell ref="B279:E279"/>
    <mergeCell ref="G279:H279"/>
    <mergeCell ref="I279:K279"/>
    <mergeCell ref="B280:E280"/>
    <mergeCell ref="G280:H280"/>
    <mergeCell ref="I280:K280"/>
    <mergeCell ref="B281:E281"/>
    <mergeCell ref="G284:H284"/>
    <mergeCell ref="I284:K284"/>
    <mergeCell ref="B282:E282"/>
    <mergeCell ref="G282:H282"/>
    <mergeCell ref="I282:K282"/>
    <mergeCell ref="B283:E283"/>
    <mergeCell ref="G283:H283"/>
    <mergeCell ref="I283:K283"/>
    <mergeCell ref="B284:E284"/>
    <mergeCell ref="B385:K385"/>
    <mergeCell ref="B386:K386"/>
    <mergeCell ref="B387:C387"/>
    <mergeCell ref="D387:K387"/>
    <mergeCell ref="B388:C388"/>
    <mergeCell ref="D388:E388"/>
    <mergeCell ref="G388:K388"/>
    <mergeCell ref="B389:C389"/>
    <mergeCell ref="D389:K389"/>
    <mergeCell ref="B390:C390"/>
    <mergeCell ref="D390:K390"/>
    <mergeCell ref="B391:K391"/>
    <mergeCell ref="B392:K392"/>
    <mergeCell ref="B394:K394"/>
    <mergeCell ref="E399:H399"/>
    <mergeCell ref="I399:K399"/>
    <mergeCell ref="B395:K395"/>
    <mergeCell ref="B396:K396"/>
    <mergeCell ref="B397:K397"/>
    <mergeCell ref="B398:D398"/>
    <mergeCell ref="E398:H398"/>
    <mergeCell ref="I398:K398"/>
    <mergeCell ref="B399:D399"/>
    <mergeCell ref="E402:H402"/>
    <mergeCell ref="I402:K402"/>
    <mergeCell ref="B400:D400"/>
    <mergeCell ref="E400:H400"/>
    <mergeCell ref="I400:K400"/>
    <mergeCell ref="B401:D401"/>
    <mergeCell ref="E401:H401"/>
    <mergeCell ref="I401:K401"/>
    <mergeCell ref="B402:D402"/>
    <mergeCell ref="B403:D403"/>
    <mergeCell ref="E403:H403"/>
    <mergeCell ref="I403:K403"/>
    <mergeCell ref="B404:H404"/>
    <mergeCell ref="I404:K404"/>
    <mergeCell ref="B405:H405"/>
    <mergeCell ref="I405:K405"/>
    <mergeCell ref="B406:H406"/>
    <mergeCell ref="I406:K406"/>
    <mergeCell ref="B407:K407"/>
    <mergeCell ref="B408:K408"/>
    <mergeCell ref="B409:K409"/>
    <mergeCell ref="B410:K410"/>
    <mergeCell ref="I412:K412"/>
    <mergeCell ref="B470:D470"/>
    <mergeCell ref="E470:K470"/>
    <mergeCell ref="B471:D471"/>
    <mergeCell ref="E471:K471"/>
    <mergeCell ref="B472:K472"/>
    <mergeCell ref="B473:C473"/>
    <mergeCell ref="D473:K473"/>
    <mergeCell ref="B474:K474"/>
    <mergeCell ref="B475:K475"/>
    <mergeCell ref="B477:C478"/>
    <mergeCell ref="D477:K477"/>
    <mergeCell ref="J478:K478"/>
    <mergeCell ref="B485:K485"/>
    <mergeCell ref="B487:E487"/>
    <mergeCell ref="B488:D488"/>
    <mergeCell ref="B489:F489"/>
    <mergeCell ref="B492:E493"/>
    <mergeCell ref="G492:I492"/>
    <mergeCell ref="G493:I493"/>
    <mergeCell ref="B495:E495"/>
    <mergeCell ref="F495:F496"/>
    <mergeCell ref="B496:E496"/>
    <mergeCell ref="B498:K498"/>
    <mergeCell ref="B499:K512"/>
    <mergeCell ref="B514:K514"/>
    <mergeCell ref="B515:K530"/>
    <mergeCell ref="B532:K532"/>
    <mergeCell ref="B533:K546"/>
    <mergeCell ref="B412:H412"/>
    <mergeCell ref="B413:H417"/>
    <mergeCell ref="I413:K419"/>
    <mergeCell ref="B418:H418"/>
    <mergeCell ref="B421:H421"/>
    <mergeCell ref="B422:H425"/>
    <mergeCell ref="I422:K427"/>
    <mergeCell ref="B426:H426"/>
    <mergeCell ref="B429:K429"/>
    <mergeCell ref="B430:K430"/>
    <mergeCell ref="B431:K431"/>
    <mergeCell ref="B432:K432"/>
    <mergeCell ref="B433:K433"/>
    <mergeCell ref="B434:K434"/>
    <mergeCell ref="B435:K435"/>
    <mergeCell ref="B436:K436"/>
    <mergeCell ref="B439:C439"/>
    <mergeCell ref="B441:C441"/>
    <mergeCell ref="E441:F441"/>
    <mergeCell ref="I441:J441"/>
    <mergeCell ref="B443:C443"/>
    <mergeCell ref="B444:C444"/>
    <mergeCell ref="B445:C445"/>
    <mergeCell ref="B446:C446"/>
    <mergeCell ref="B447:C447"/>
    <mergeCell ref="B448:C448"/>
    <mergeCell ref="B449:C449"/>
    <mergeCell ref="B450:C450"/>
    <mergeCell ref="B451:C451"/>
    <mergeCell ref="B452:C452"/>
    <mergeCell ref="B453:C453"/>
    <mergeCell ref="B454:C454"/>
    <mergeCell ref="B455:C455"/>
    <mergeCell ref="A458:J458"/>
    <mergeCell ref="I461:K462"/>
    <mergeCell ref="B464:K464"/>
    <mergeCell ref="B465:K465"/>
    <mergeCell ref="B466:K466"/>
    <mergeCell ref="B467:D467"/>
    <mergeCell ref="E467:K467"/>
    <mergeCell ref="B468:D469"/>
    <mergeCell ref="E468:K469"/>
    <mergeCell ref="B548:E550"/>
    <mergeCell ref="G548:K548"/>
    <mergeCell ref="G549:K549"/>
    <mergeCell ref="G550:K550"/>
    <mergeCell ref="B552:E552"/>
    <mergeCell ref="B554:K554"/>
    <mergeCell ref="B556:E556"/>
    <mergeCell ref="G710:H710"/>
    <mergeCell ref="I710:K710"/>
    <mergeCell ref="B708:E708"/>
    <mergeCell ref="G708:H708"/>
    <mergeCell ref="I708:K708"/>
    <mergeCell ref="B709:E709"/>
    <mergeCell ref="G709:H709"/>
    <mergeCell ref="I709:K709"/>
    <mergeCell ref="B710:E710"/>
    <mergeCell ref="G714:H714"/>
    <mergeCell ref="I714:K714"/>
    <mergeCell ref="B711:E711"/>
    <mergeCell ref="G711:H711"/>
    <mergeCell ref="I711:K711"/>
    <mergeCell ref="B712:H712"/>
    <mergeCell ref="I712:K712"/>
    <mergeCell ref="B713:K713"/>
    <mergeCell ref="B714:E714"/>
    <mergeCell ref="G717:H717"/>
    <mergeCell ref="I717:K717"/>
    <mergeCell ref="B715:E715"/>
    <mergeCell ref="G715:H715"/>
    <mergeCell ref="I715:K715"/>
    <mergeCell ref="B716:E716"/>
    <mergeCell ref="G716:H716"/>
    <mergeCell ref="I716:K716"/>
    <mergeCell ref="B717:E717"/>
    <mergeCell ref="G720:H720"/>
    <mergeCell ref="I720:K720"/>
    <mergeCell ref="B718:E718"/>
    <mergeCell ref="G718:H718"/>
    <mergeCell ref="I718:K718"/>
    <mergeCell ref="B719:E719"/>
    <mergeCell ref="G719:H719"/>
    <mergeCell ref="I719:K719"/>
    <mergeCell ref="B720:E720"/>
    <mergeCell ref="G723:H723"/>
    <mergeCell ref="I723:K723"/>
    <mergeCell ref="B721:E721"/>
    <mergeCell ref="G721:H721"/>
    <mergeCell ref="I721:K721"/>
    <mergeCell ref="B722:E722"/>
    <mergeCell ref="G722:H722"/>
    <mergeCell ref="I722:K722"/>
    <mergeCell ref="B723:E723"/>
    <mergeCell ref="G726:H726"/>
    <mergeCell ref="I726:K726"/>
    <mergeCell ref="B724:E724"/>
    <mergeCell ref="G724:H724"/>
    <mergeCell ref="I724:K724"/>
    <mergeCell ref="B725:E725"/>
    <mergeCell ref="G725:H725"/>
    <mergeCell ref="I725:K725"/>
    <mergeCell ref="B726:E726"/>
    <mergeCell ref="B727:E727"/>
    <mergeCell ref="G727:H727"/>
    <mergeCell ref="I727:K727"/>
    <mergeCell ref="B728:E728"/>
    <mergeCell ref="G728:H728"/>
    <mergeCell ref="I728:K728"/>
    <mergeCell ref="I729:K729"/>
    <mergeCell ref="B729:H729"/>
    <mergeCell ref="B730:H730"/>
    <mergeCell ref="I730:K730"/>
    <mergeCell ref="B732:K732"/>
    <mergeCell ref="B733:K733"/>
    <mergeCell ref="B734:K734"/>
    <mergeCell ref="B736:K736"/>
    <mergeCell ref="G698:H698"/>
    <mergeCell ref="I698:K698"/>
    <mergeCell ref="B695:H695"/>
    <mergeCell ref="I695:K695"/>
    <mergeCell ref="B696:K696"/>
    <mergeCell ref="B697:E697"/>
    <mergeCell ref="G697:H697"/>
    <mergeCell ref="I697:K697"/>
    <mergeCell ref="B698:E698"/>
    <mergeCell ref="G701:H701"/>
    <mergeCell ref="I701:K701"/>
    <mergeCell ref="B699:E699"/>
    <mergeCell ref="G699:H699"/>
    <mergeCell ref="I699:K699"/>
    <mergeCell ref="B700:E700"/>
    <mergeCell ref="G700:H700"/>
    <mergeCell ref="I700:K700"/>
    <mergeCell ref="B701:E701"/>
    <mergeCell ref="G704:H704"/>
    <mergeCell ref="I704:K704"/>
    <mergeCell ref="B702:E702"/>
    <mergeCell ref="G702:H702"/>
    <mergeCell ref="I702:K702"/>
    <mergeCell ref="B703:E703"/>
    <mergeCell ref="G703:H703"/>
    <mergeCell ref="I703:K703"/>
    <mergeCell ref="B704:E704"/>
    <mergeCell ref="B737:K737"/>
    <mergeCell ref="B739:K739"/>
    <mergeCell ref="B741:K741"/>
    <mergeCell ref="B743:G753"/>
    <mergeCell ref="H743:K753"/>
    <mergeCell ref="D655:E655"/>
    <mergeCell ref="D656:E656"/>
    <mergeCell ref="D658:E658"/>
    <mergeCell ref="D660:I660"/>
    <mergeCell ref="D662:E662"/>
    <mergeCell ref="B664:K664"/>
    <mergeCell ref="B666:K666"/>
    <mergeCell ref="B667:K671"/>
    <mergeCell ref="B672:K672"/>
    <mergeCell ref="B673:K677"/>
    <mergeCell ref="B678:K678"/>
    <mergeCell ref="B679:K679"/>
    <mergeCell ref="G680:H680"/>
    <mergeCell ref="I680:K680"/>
    <mergeCell ref="G682:H682"/>
    <mergeCell ref="G683:H683"/>
    <mergeCell ref="B680:E680"/>
    <mergeCell ref="B681:E681"/>
    <mergeCell ref="G681:H681"/>
    <mergeCell ref="I681:K681"/>
    <mergeCell ref="B682:E682"/>
    <mergeCell ref="I682:K682"/>
    <mergeCell ref="I683:K683"/>
    <mergeCell ref="G685:H685"/>
    <mergeCell ref="G686:H686"/>
    <mergeCell ref="B683:E683"/>
    <mergeCell ref="B684:E684"/>
    <mergeCell ref="G684:H684"/>
    <mergeCell ref="I684:K684"/>
    <mergeCell ref="B685:E685"/>
    <mergeCell ref="I685:K685"/>
    <mergeCell ref="I686:K686"/>
    <mergeCell ref="G688:H688"/>
    <mergeCell ref="G689:H689"/>
    <mergeCell ref="B686:E686"/>
    <mergeCell ref="B687:E687"/>
    <mergeCell ref="G687:H687"/>
    <mergeCell ref="I687:K687"/>
    <mergeCell ref="B688:E688"/>
    <mergeCell ref="I688:K688"/>
    <mergeCell ref="I689:K689"/>
    <mergeCell ref="G691:H691"/>
    <mergeCell ref="G692:H692"/>
    <mergeCell ref="B689:E689"/>
    <mergeCell ref="B690:E690"/>
    <mergeCell ref="G690:H690"/>
    <mergeCell ref="I690:K690"/>
    <mergeCell ref="B691:E691"/>
    <mergeCell ref="I691:K691"/>
    <mergeCell ref="I692:K692"/>
    <mergeCell ref="B557:E557"/>
    <mergeCell ref="B558:F558"/>
    <mergeCell ref="B559:F559"/>
    <mergeCell ref="B561:E563"/>
    <mergeCell ref="B564:D564"/>
    <mergeCell ref="B566:E568"/>
    <mergeCell ref="B570:E572"/>
    <mergeCell ref="B574:E576"/>
    <mergeCell ref="B578:E580"/>
    <mergeCell ref="B582:E584"/>
    <mergeCell ref="B586:E588"/>
    <mergeCell ref="B590:E592"/>
    <mergeCell ref="B595:E598"/>
    <mergeCell ref="B601:K601"/>
    <mergeCell ref="B604:E604"/>
    <mergeCell ref="B606:E609"/>
    <mergeCell ref="B610:F610"/>
    <mergeCell ref="B612:E614"/>
    <mergeCell ref="B616:E619"/>
    <mergeCell ref="B621:E623"/>
    <mergeCell ref="B625:E627"/>
    <mergeCell ref="B630:K630"/>
    <mergeCell ref="B633:K633"/>
    <mergeCell ref="B634:K634"/>
    <mergeCell ref="B636:E639"/>
    <mergeCell ref="B641:E644"/>
    <mergeCell ref="B647:K647"/>
    <mergeCell ref="B649:E649"/>
    <mergeCell ref="B654:C654"/>
    <mergeCell ref="B655:C655"/>
    <mergeCell ref="B656:C656"/>
    <mergeCell ref="B658:C658"/>
    <mergeCell ref="B660:C660"/>
    <mergeCell ref="B662:C662"/>
    <mergeCell ref="B650:C650"/>
    <mergeCell ref="D650:E650"/>
    <mergeCell ref="B651:C651"/>
    <mergeCell ref="D651:E651"/>
    <mergeCell ref="B653:C653"/>
    <mergeCell ref="D653:E653"/>
    <mergeCell ref="D654:E654"/>
    <mergeCell ref="B692:E692"/>
    <mergeCell ref="B693:E693"/>
    <mergeCell ref="G693:H693"/>
    <mergeCell ref="I693:K693"/>
    <mergeCell ref="B694:E694"/>
    <mergeCell ref="G694:H694"/>
    <mergeCell ref="I694:K694"/>
    <mergeCell ref="G707:H707"/>
    <mergeCell ref="I707:K707"/>
    <mergeCell ref="B705:E705"/>
    <mergeCell ref="G705:H705"/>
    <mergeCell ref="I705:K705"/>
    <mergeCell ref="B706:E706"/>
    <mergeCell ref="G706:H706"/>
    <mergeCell ref="I706:K706"/>
    <mergeCell ref="B707:E707"/>
    <mergeCell ref="B88:K88"/>
    <mergeCell ref="B89:K89"/>
    <mergeCell ref="B90:K90"/>
    <mergeCell ref="B91:E91"/>
    <mergeCell ref="F91:K91"/>
    <mergeCell ref="B92:E92"/>
    <mergeCell ref="F92:K92"/>
    <mergeCell ref="B93:E93"/>
    <mergeCell ref="F93:K93"/>
    <mergeCell ref="B94:E94"/>
    <mergeCell ref="F94:K94"/>
    <mergeCell ref="B95:E95"/>
    <mergeCell ref="F95:K95"/>
    <mergeCell ref="B96:K96"/>
    <mergeCell ref="B100:E100"/>
    <mergeCell ref="B101:E101"/>
    <mergeCell ref="B102:E102"/>
    <mergeCell ref="B104:E104"/>
    <mergeCell ref="B105:E105"/>
    <mergeCell ref="B106:E106"/>
    <mergeCell ref="B107:E107"/>
    <mergeCell ref="B108:E108"/>
    <mergeCell ref="B97:E97"/>
    <mergeCell ref="F97:K97"/>
    <mergeCell ref="B98:E98"/>
    <mergeCell ref="F98:K98"/>
    <mergeCell ref="B99:E99"/>
    <mergeCell ref="F99:K99"/>
    <mergeCell ref="F100:K100"/>
    <mergeCell ref="F101:K101"/>
    <mergeCell ref="F102:K102"/>
    <mergeCell ref="B103:K103"/>
    <mergeCell ref="F104:K104"/>
    <mergeCell ref="F105:K105"/>
    <mergeCell ref="F106:K106"/>
    <mergeCell ref="F107:K107"/>
    <mergeCell ref="F108:K108"/>
    <mergeCell ref="B109:K109"/>
    <mergeCell ref="B110:K110"/>
    <mergeCell ref="B112:K112"/>
    <mergeCell ref="B113:E113"/>
    <mergeCell ref="F113:K113"/>
    <mergeCell ref="F114:K114"/>
    <mergeCell ref="B126:C126"/>
    <mergeCell ref="B127:C127"/>
    <mergeCell ref="B123:C123"/>
    <mergeCell ref="D123:K123"/>
    <mergeCell ref="B124:C124"/>
    <mergeCell ref="D124:K124"/>
    <mergeCell ref="B125:C125"/>
    <mergeCell ref="D125:K125"/>
    <mergeCell ref="D126:K126"/>
    <mergeCell ref="D127:K127"/>
    <mergeCell ref="B129:K129"/>
    <mergeCell ref="B130:C130"/>
    <mergeCell ref="D130:K130"/>
    <mergeCell ref="B131:C131"/>
    <mergeCell ref="D131:K131"/>
    <mergeCell ref="B132:C132"/>
    <mergeCell ref="D132:K132"/>
    <mergeCell ref="B134:K134"/>
    <mergeCell ref="B135:K135"/>
    <mergeCell ref="B136:E136"/>
    <mergeCell ref="F136:K136"/>
    <mergeCell ref="B137:E137"/>
    <mergeCell ref="F137:K137"/>
    <mergeCell ref="B138:E138"/>
    <mergeCell ref="F138:K138"/>
    <mergeCell ref="B139:E139"/>
    <mergeCell ref="F139:K139"/>
    <mergeCell ref="B140:E140"/>
    <mergeCell ref="F140:K140"/>
    <mergeCell ref="B141:E141"/>
    <mergeCell ref="F141:K141"/>
    <mergeCell ref="B143:K143"/>
    <mergeCell ref="B144:E145"/>
    <mergeCell ref="F144:K144"/>
    <mergeCell ref="B146:E146"/>
    <mergeCell ref="B147:E147"/>
    <mergeCell ref="B148:E148"/>
    <mergeCell ref="B149:E149"/>
    <mergeCell ref="B150:E150"/>
    <mergeCell ref="B152:K152"/>
    <mergeCell ref="B153:E153"/>
    <mergeCell ref="F153:G153"/>
    <mergeCell ref="H153:I153"/>
    <mergeCell ref="J153:K153"/>
    <mergeCell ref="H157:I157"/>
    <mergeCell ref="J157:K157"/>
    <mergeCell ref="B2:K2"/>
    <mergeCell ref="I3:K3"/>
    <mergeCell ref="B4:K4"/>
    <mergeCell ref="B5:K5"/>
    <mergeCell ref="B6:K6"/>
    <mergeCell ref="B7:K7"/>
    <mergeCell ref="B8:K8"/>
    <mergeCell ref="B9:D9"/>
    <mergeCell ref="E9:K9"/>
    <mergeCell ref="B10:D11"/>
    <mergeCell ref="E10:G11"/>
    <mergeCell ref="H10:H11"/>
    <mergeCell ref="I10:J10"/>
    <mergeCell ref="I11:J11"/>
    <mergeCell ref="B12:D12"/>
    <mergeCell ref="E12:K12"/>
    <mergeCell ref="B13:D13"/>
    <mergeCell ref="E13:K13"/>
    <mergeCell ref="B15:K15"/>
    <mergeCell ref="B16:C17"/>
    <mergeCell ref="D16:D17"/>
    <mergeCell ref="K16:K17"/>
    <mergeCell ref="E16:H17"/>
    <mergeCell ref="I16:J17"/>
    <mergeCell ref="E18:H18"/>
    <mergeCell ref="I18:J18"/>
    <mergeCell ref="E19:H19"/>
    <mergeCell ref="I19:J19"/>
    <mergeCell ref="I20:J20"/>
    <mergeCell ref="B25:K25"/>
    <mergeCell ref="D26:K26"/>
    <mergeCell ref="E20:H20"/>
    <mergeCell ref="E21:H21"/>
    <mergeCell ref="I21:J21"/>
    <mergeCell ref="E22:H22"/>
    <mergeCell ref="I22:J22"/>
    <mergeCell ref="B23:K23"/>
    <mergeCell ref="B26:C27"/>
    <mergeCell ref="J27:K27"/>
    <mergeCell ref="J28:K28"/>
    <mergeCell ref="J29:K29"/>
    <mergeCell ref="J30:K30"/>
    <mergeCell ref="J31:K31"/>
    <mergeCell ref="J32:K32"/>
    <mergeCell ref="B34:E34"/>
    <mergeCell ref="B36:E36"/>
    <mergeCell ref="B38:K38"/>
    <mergeCell ref="B39:E40"/>
    <mergeCell ref="F39:I39"/>
    <mergeCell ref="J39:K39"/>
    <mergeCell ref="F40:I40"/>
    <mergeCell ref="J40:K40"/>
    <mergeCell ref="B42:K42"/>
    <mergeCell ref="D43:K43"/>
    <mergeCell ref="D44:H44"/>
    <mergeCell ref="J44:K44"/>
    <mergeCell ref="B45:K45"/>
    <mergeCell ref="B46:K46"/>
    <mergeCell ref="B47:K47"/>
    <mergeCell ref="D50:F50"/>
    <mergeCell ref="G50:K50"/>
    <mergeCell ref="D51:F51"/>
    <mergeCell ref="G51:K51"/>
    <mergeCell ref="D52:F52"/>
    <mergeCell ref="G52:K52"/>
    <mergeCell ref="G53:H53"/>
    <mergeCell ref="I53:K53"/>
    <mergeCell ref="G54:H54"/>
    <mergeCell ref="I54:K54"/>
    <mergeCell ref="B68:C68"/>
    <mergeCell ref="B69:C72"/>
    <mergeCell ref="B73:C73"/>
    <mergeCell ref="D69:K69"/>
    <mergeCell ref="D70:K70"/>
    <mergeCell ref="D71:K71"/>
    <mergeCell ref="D72:K72"/>
    <mergeCell ref="D73:K73"/>
    <mergeCell ref="B75:K75"/>
    <mergeCell ref="F76:K76"/>
    <mergeCell ref="B76:E76"/>
    <mergeCell ref="B77:E77"/>
    <mergeCell ref="F77:K77"/>
    <mergeCell ref="B78:E78"/>
    <mergeCell ref="F78:K78"/>
    <mergeCell ref="B79:E79"/>
    <mergeCell ref="F79:K79"/>
    <mergeCell ref="B80:E80"/>
    <mergeCell ref="F80:K80"/>
    <mergeCell ref="B81:E81"/>
    <mergeCell ref="F81:K81"/>
    <mergeCell ref="B82:E82"/>
    <mergeCell ref="F82:K82"/>
    <mergeCell ref="F83:K83"/>
    <mergeCell ref="D49:F49"/>
    <mergeCell ref="D53:F54"/>
    <mergeCell ref="D55:F55"/>
    <mergeCell ref="G55:K55"/>
    <mergeCell ref="D56:F58"/>
    <mergeCell ref="H56:K56"/>
    <mergeCell ref="H57:K57"/>
    <mergeCell ref="H58:K58"/>
    <mergeCell ref="B48:C48"/>
    <mergeCell ref="D48:F48"/>
    <mergeCell ref="J48:K48"/>
    <mergeCell ref="B49:C49"/>
    <mergeCell ref="J49:K49"/>
    <mergeCell ref="B50:C52"/>
    <mergeCell ref="B53:C58"/>
    <mergeCell ref="B59:C62"/>
    <mergeCell ref="D59:D62"/>
    <mergeCell ref="E59:E62"/>
    <mergeCell ref="F59:F62"/>
    <mergeCell ref="H59:H62"/>
    <mergeCell ref="J59:J62"/>
    <mergeCell ref="K59:K62"/>
    <mergeCell ref="B64:K64"/>
    <mergeCell ref="B65:K65"/>
    <mergeCell ref="B66:C66"/>
    <mergeCell ref="D66:K66"/>
    <mergeCell ref="B67:C67"/>
    <mergeCell ref="D67:K67"/>
    <mergeCell ref="D68:K68"/>
    <mergeCell ref="B83:E83"/>
    <mergeCell ref="B84:E84"/>
    <mergeCell ref="F84:K84"/>
    <mergeCell ref="B85:E85"/>
    <mergeCell ref="F85:K85"/>
    <mergeCell ref="B86:E86"/>
    <mergeCell ref="F86:K86"/>
    <mergeCell ref="B114:E114"/>
    <mergeCell ref="B115:E115"/>
    <mergeCell ref="B116:E116"/>
    <mergeCell ref="B117:E117"/>
    <mergeCell ref="B118:E118"/>
    <mergeCell ref="F115:K115"/>
    <mergeCell ref="F116:K116"/>
    <mergeCell ref="F117:K117"/>
    <mergeCell ref="F118:K118"/>
    <mergeCell ref="B119:K119"/>
    <mergeCell ref="B121:K121"/>
    <mergeCell ref="B122:K122"/>
    <mergeCell ref="B154:E154"/>
    <mergeCell ref="F154:G154"/>
    <mergeCell ref="H154:I154"/>
    <mergeCell ref="J154:K154"/>
    <mergeCell ref="F155:G155"/>
    <mergeCell ref="H155:I155"/>
    <mergeCell ref="J155:K155"/>
    <mergeCell ref="B155:E155"/>
    <mergeCell ref="B156:E156"/>
    <mergeCell ref="F156:G156"/>
    <mergeCell ref="H156:I156"/>
    <mergeCell ref="J156:K156"/>
    <mergeCell ref="B157:E157"/>
    <mergeCell ref="F157:G157"/>
    <mergeCell ref="B158:E158"/>
    <mergeCell ref="F158:G158"/>
    <mergeCell ref="H158:I158"/>
    <mergeCell ref="J158:K158"/>
    <mergeCell ref="B159:E159"/>
    <mergeCell ref="F159:I159"/>
    <mergeCell ref="J159:K159"/>
    <mergeCell ref="B160:K160"/>
    <mergeCell ref="B161:K161"/>
    <mergeCell ref="B162:K162"/>
    <mergeCell ref="B163:E163"/>
    <mergeCell ref="F163:G163"/>
    <mergeCell ref="H163:I163"/>
    <mergeCell ref="J163:K163"/>
    <mergeCell ref="B164:E164"/>
    <mergeCell ref="F164:G164"/>
    <mergeCell ref="H164:I164"/>
    <mergeCell ref="J164:K164"/>
    <mergeCell ref="F165:G165"/>
    <mergeCell ref="H165:I165"/>
    <mergeCell ref="J165:K165"/>
    <mergeCell ref="H167:I167"/>
    <mergeCell ref="J167:K167"/>
    <mergeCell ref="B165:E165"/>
    <mergeCell ref="B166:E166"/>
    <mergeCell ref="F166:G166"/>
    <mergeCell ref="H166:I166"/>
    <mergeCell ref="J166:K166"/>
    <mergeCell ref="B167:E167"/>
    <mergeCell ref="F167:G167"/>
    <mergeCell ref="B168:E168"/>
    <mergeCell ref="F168:G168"/>
    <mergeCell ref="H168:I168"/>
    <mergeCell ref="J168:K168"/>
    <mergeCell ref="F169:I169"/>
    <mergeCell ref="J169:K169"/>
    <mergeCell ref="B170:K170"/>
    <mergeCell ref="H172:I172"/>
    <mergeCell ref="J172:K172"/>
    <mergeCell ref="B169:E169"/>
    <mergeCell ref="B171:E171"/>
    <mergeCell ref="F171:G171"/>
    <mergeCell ref="H171:I171"/>
    <mergeCell ref="J171:K171"/>
    <mergeCell ref="B172:E172"/>
    <mergeCell ref="F172:G172"/>
    <mergeCell ref="B173:E173"/>
    <mergeCell ref="F173:G173"/>
    <mergeCell ref="H173:I173"/>
    <mergeCell ref="J173:K173"/>
    <mergeCell ref="F174:G174"/>
    <mergeCell ref="H174:I174"/>
    <mergeCell ref="J174:K174"/>
    <mergeCell ref="H176:I176"/>
    <mergeCell ref="J176:K176"/>
    <mergeCell ref="B174:E174"/>
    <mergeCell ref="B175:E175"/>
    <mergeCell ref="F175:G175"/>
    <mergeCell ref="H175:I175"/>
    <mergeCell ref="J175:K175"/>
    <mergeCell ref="B176:E176"/>
    <mergeCell ref="F176:G176"/>
    <mergeCell ref="D180:H180"/>
    <mergeCell ref="D181:H181"/>
    <mergeCell ref="I198:K198"/>
    <mergeCell ref="I199:K199"/>
    <mergeCell ref="I200:K200"/>
    <mergeCell ref="I201:K201"/>
    <mergeCell ref="I202:K202"/>
    <mergeCell ref="I203:K203"/>
    <mergeCell ref="I204:K204"/>
    <mergeCell ref="I205:K205"/>
    <mergeCell ref="I206:K206"/>
    <mergeCell ref="I207:K207"/>
    <mergeCell ref="I208:K208"/>
    <mergeCell ref="I209:K209"/>
    <mergeCell ref="I210:K210"/>
    <mergeCell ref="I211:K211"/>
    <mergeCell ref="I219:K219"/>
    <mergeCell ref="I220:K220"/>
    <mergeCell ref="I212:K212"/>
    <mergeCell ref="I213:K213"/>
    <mergeCell ref="I214:K214"/>
    <mergeCell ref="I215:K215"/>
    <mergeCell ref="I216:K216"/>
    <mergeCell ref="I217:K217"/>
    <mergeCell ref="I218:K218"/>
    <mergeCell ref="I181:K181"/>
    <mergeCell ref="D182:H182"/>
    <mergeCell ref="I182:K182"/>
    <mergeCell ref="D183:H183"/>
    <mergeCell ref="I183:K183"/>
    <mergeCell ref="D184:H184"/>
    <mergeCell ref="I184:K184"/>
    <mergeCell ref="D185:H185"/>
    <mergeCell ref="I185:K185"/>
    <mergeCell ref="D186:H186"/>
    <mergeCell ref="I186:K186"/>
    <mergeCell ref="I187:K187"/>
    <mergeCell ref="I188:K188"/>
    <mergeCell ref="I189:K189"/>
    <mergeCell ref="I190:K190"/>
    <mergeCell ref="I191:K191"/>
    <mergeCell ref="I192:K192"/>
    <mergeCell ref="B177:E177"/>
    <mergeCell ref="F177:I177"/>
    <mergeCell ref="J177:K177"/>
    <mergeCell ref="B178:K178"/>
    <mergeCell ref="B179:K179"/>
    <mergeCell ref="B180:C186"/>
    <mergeCell ref="I180:K180"/>
    <mergeCell ref="D192:H192"/>
    <mergeCell ref="D193:H193"/>
    <mergeCell ref="I193:K193"/>
    <mergeCell ref="I194:K194"/>
    <mergeCell ref="I195:K195"/>
    <mergeCell ref="I196:K196"/>
    <mergeCell ref="I197:K197"/>
    <mergeCell ref="D194:H194"/>
    <mergeCell ref="D195:H195"/>
    <mergeCell ref="D196:H196"/>
    <mergeCell ref="D197:H197"/>
    <mergeCell ref="D198:H198"/>
    <mergeCell ref="D199:H199"/>
    <mergeCell ref="D200:H200"/>
    <mergeCell ref="D201:H201"/>
    <mergeCell ref="D202:H202"/>
    <mergeCell ref="D203:H203"/>
    <mergeCell ref="D204:H204"/>
    <mergeCell ref="D205:H205"/>
    <mergeCell ref="D206:H206"/>
    <mergeCell ref="D207:H207"/>
    <mergeCell ref="B191:C208"/>
    <mergeCell ref="B209:C210"/>
    <mergeCell ref="B211:C219"/>
    <mergeCell ref="B187:C190"/>
    <mergeCell ref="D187:H187"/>
    <mergeCell ref="D188:H188"/>
    <mergeCell ref="D189:H189"/>
    <mergeCell ref="D190:H190"/>
    <mergeCell ref="D191:H191"/>
    <mergeCell ref="D208:H208"/>
    <mergeCell ref="D209:H209"/>
    <mergeCell ref="D210:H210"/>
    <mergeCell ref="D211:H211"/>
    <mergeCell ref="D212:H212"/>
    <mergeCell ref="D213:H213"/>
    <mergeCell ref="D214:H214"/>
    <mergeCell ref="D215:H215"/>
    <mergeCell ref="D216:H216"/>
    <mergeCell ref="D217:H217"/>
    <mergeCell ref="D218:H218"/>
    <mergeCell ref="D219:H219"/>
    <mergeCell ref="B220:H220"/>
    <mergeCell ref="B222:K222"/>
    <mergeCell ref="B223:K223"/>
    <mergeCell ref="B224:E224"/>
    <mergeCell ref="B225:E225"/>
    <mergeCell ref="B226:E226"/>
    <mergeCell ref="B227:E227"/>
    <mergeCell ref="B228:E228"/>
    <mergeCell ref="B229:E229"/>
    <mergeCell ref="B230:E230"/>
    <mergeCell ref="B231:E231"/>
    <mergeCell ref="B232:E232"/>
    <mergeCell ref="B234:E234"/>
    <mergeCell ref="B236:K236"/>
    <mergeCell ref="B237:K237"/>
    <mergeCell ref="F238:H238"/>
    <mergeCell ref="I238:K238"/>
    <mergeCell ref="B238:E238"/>
    <mergeCell ref="B239:E239"/>
    <mergeCell ref="F239:H239"/>
    <mergeCell ref="I239:K239"/>
    <mergeCell ref="B240:E240"/>
    <mergeCell ref="F240:H240"/>
    <mergeCell ref="I240:K240"/>
    <mergeCell ref="F252:H252"/>
    <mergeCell ref="I252:K252"/>
    <mergeCell ref="B250:E250"/>
    <mergeCell ref="F250:H250"/>
    <mergeCell ref="I250:K250"/>
    <mergeCell ref="B251:E251"/>
    <mergeCell ref="F251:H251"/>
    <mergeCell ref="I251:K251"/>
    <mergeCell ref="B252:E252"/>
    <mergeCell ref="F255:H255"/>
    <mergeCell ref="I255:K255"/>
    <mergeCell ref="B253:E253"/>
    <mergeCell ref="F253:H253"/>
    <mergeCell ref="I253:K253"/>
    <mergeCell ref="B254:E254"/>
    <mergeCell ref="F254:H254"/>
    <mergeCell ref="I254:K254"/>
    <mergeCell ref="B255:E255"/>
    <mergeCell ref="F258:H258"/>
    <mergeCell ref="I258:K258"/>
    <mergeCell ref="B256:E256"/>
    <mergeCell ref="F256:H256"/>
    <mergeCell ref="I256:K256"/>
    <mergeCell ref="B257:E257"/>
    <mergeCell ref="F257:H257"/>
    <mergeCell ref="I257:K257"/>
    <mergeCell ref="B258:E258"/>
    <mergeCell ref="F261:H261"/>
    <mergeCell ref="I261:K261"/>
    <mergeCell ref="B259:E259"/>
    <mergeCell ref="F259:H259"/>
    <mergeCell ref="I259:K259"/>
    <mergeCell ref="B260:E260"/>
    <mergeCell ref="F260:H260"/>
    <mergeCell ref="I260:K260"/>
    <mergeCell ref="B261:E261"/>
    <mergeCell ref="F264:H264"/>
    <mergeCell ref="I264:K264"/>
    <mergeCell ref="B262:E262"/>
    <mergeCell ref="F262:H262"/>
    <mergeCell ref="I262:K262"/>
    <mergeCell ref="B263:E263"/>
    <mergeCell ref="F263:H263"/>
    <mergeCell ref="I263:K263"/>
    <mergeCell ref="B264:E264"/>
    <mergeCell ref="F267:H267"/>
    <mergeCell ref="I267:K267"/>
    <mergeCell ref="B265:E265"/>
    <mergeCell ref="F265:H265"/>
    <mergeCell ref="I265:K265"/>
    <mergeCell ref="B266:E266"/>
    <mergeCell ref="F266:H266"/>
    <mergeCell ref="I266:K266"/>
    <mergeCell ref="B267:E267"/>
    <mergeCell ref="F270:H270"/>
    <mergeCell ref="I270:K270"/>
    <mergeCell ref="B268:E268"/>
    <mergeCell ref="F268:H268"/>
    <mergeCell ref="I268:K268"/>
    <mergeCell ref="B269:E269"/>
    <mergeCell ref="F269:H269"/>
    <mergeCell ref="I269:K269"/>
    <mergeCell ref="B270:E270"/>
    <mergeCell ref="F243:H243"/>
    <mergeCell ref="I243:K243"/>
    <mergeCell ref="B241:E241"/>
    <mergeCell ref="F241:H241"/>
    <mergeCell ref="I241:K241"/>
    <mergeCell ref="B242:E242"/>
    <mergeCell ref="F242:H242"/>
    <mergeCell ref="I242:K242"/>
    <mergeCell ref="B243:E243"/>
    <mergeCell ref="F246:H246"/>
    <mergeCell ref="I246:K246"/>
    <mergeCell ref="B244:E244"/>
    <mergeCell ref="F244:H244"/>
    <mergeCell ref="I244:K244"/>
    <mergeCell ref="B245:E245"/>
    <mergeCell ref="F245:H245"/>
    <mergeCell ref="I245:K245"/>
    <mergeCell ref="B246:E246"/>
    <mergeCell ref="F249:H249"/>
    <mergeCell ref="I249:K249"/>
    <mergeCell ref="B247:E247"/>
    <mergeCell ref="F247:H247"/>
    <mergeCell ref="I247:K247"/>
    <mergeCell ref="B248:E248"/>
    <mergeCell ref="F248:H248"/>
    <mergeCell ref="I248:K248"/>
    <mergeCell ref="B249:E249"/>
    <mergeCell ref="B271:E271"/>
    <mergeCell ref="F271:H271"/>
    <mergeCell ref="I271:K271"/>
    <mergeCell ref="B272:H272"/>
    <mergeCell ref="I272:K272"/>
    <mergeCell ref="B274:K274"/>
    <mergeCell ref="B275:K275"/>
    <mergeCell ref="G287:H287"/>
    <mergeCell ref="I287:K287"/>
    <mergeCell ref="B285:E285"/>
    <mergeCell ref="G285:H285"/>
    <mergeCell ref="I285:K285"/>
    <mergeCell ref="B286:E286"/>
    <mergeCell ref="G286:H286"/>
    <mergeCell ref="I286:K286"/>
    <mergeCell ref="B287:E287"/>
    <mergeCell ref="G290:H290"/>
    <mergeCell ref="I290:K290"/>
    <mergeCell ref="B288:E288"/>
    <mergeCell ref="G288:H288"/>
    <mergeCell ref="I288:K288"/>
    <mergeCell ref="B289:E289"/>
    <mergeCell ref="G289:H289"/>
    <mergeCell ref="I289:K289"/>
    <mergeCell ref="B290:E290"/>
    <mergeCell ref="G293:H293"/>
    <mergeCell ref="I293:K293"/>
    <mergeCell ref="B291:E291"/>
    <mergeCell ref="G291:H291"/>
    <mergeCell ref="I291:K291"/>
    <mergeCell ref="B292:E292"/>
    <mergeCell ref="G292:H292"/>
    <mergeCell ref="I292:K292"/>
    <mergeCell ref="B293:E293"/>
    <mergeCell ref="G296:H296"/>
    <mergeCell ref="I296:K296"/>
    <mergeCell ref="B294:E294"/>
    <mergeCell ref="G294:H294"/>
    <mergeCell ref="I294:K294"/>
    <mergeCell ref="B295:E295"/>
    <mergeCell ref="G295:H295"/>
    <mergeCell ref="I295:K295"/>
    <mergeCell ref="B296:E296"/>
    <mergeCell ref="G299:H299"/>
    <mergeCell ref="I299:K299"/>
    <mergeCell ref="B297:E297"/>
    <mergeCell ref="G297:H297"/>
    <mergeCell ref="I297:K297"/>
    <mergeCell ref="B298:E298"/>
    <mergeCell ref="G298:H298"/>
    <mergeCell ref="I298:K298"/>
    <mergeCell ref="B299:E299"/>
    <mergeCell ref="G302:H302"/>
    <mergeCell ref="I302:K302"/>
    <mergeCell ref="B300:E300"/>
    <mergeCell ref="G300:H300"/>
    <mergeCell ref="I300:K300"/>
    <mergeCell ref="B301:E301"/>
    <mergeCell ref="G301:H301"/>
    <mergeCell ref="I301:K301"/>
    <mergeCell ref="B302:E302"/>
    <mergeCell ref="G305:H305"/>
    <mergeCell ref="I305:K305"/>
    <mergeCell ref="B303:E303"/>
    <mergeCell ref="G303:H303"/>
    <mergeCell ref="I303:K303"/>
    <mergeCell ref="B304:E304"/>
    <mergeCell ref="G304:H304"/>
    <mergeCell ref="I304:K304"/>
    <mergeCell ref="B305:E305"/>
    <mergeCell ref="G308:H308"/>
    <mergeCell ref="I308:K308"/>
    <mergeCell ref="B306:E306"/>
    <mergeCell ref="G306:H306"/>
    <mergeCell ref="I306:K306"/>
    <mergeCell ref="B307:E307"/>
    <mergeCell ref="G307:H307"/>
    <mergeCell ref="I307:K307"/>
    <mergeCell ref="B308:E308"/>
    <mergeCell ref="G311:H311"/>
    <mergeCell ref="I311:K311"/>
    <mergeCell ref="B309:E309"/>
    <mergeCell ref="G309:H309"/>
    <mergeCell ref="I309:K309"/>
    <mergeCell ref="B310:E310"/>
    <mergeCell ref="G310:H310"/>
    <mergeCell ref="I310:K310"/>
    <mergeCell ref="B311:E311"/>
    <mergeCell ref="G314:H314"/>
    <mergeCell ref="I314:K314"/>
    <mergeCell ref="B312:E312"/>
    <mergeCell ref="G312:H312"/>
    <mergeCell ref="I312:K312"/>
    <mergeCell ref="B313:E313"/>
    <mergeCell ref="G313:H313"/>
    <mergeCell ref="I313:K313"/>
    <mergeCell ref="B314:E314"/>
    <mergeCell ref="G317:H317"/>
    <mergeCell ref="I317:K317"/>
    <mergeCell ref="B315:E315"/>
    <mergeCell ref="G315:H315"/>
    <mergeCell ref="I315:K315"/>
    <mergeCell ref="B316:E316"/>
    <mergeCell ref="G316:H316"/>
    <mergeCell ref="I316:K316"/>
    <mergeCell ref="B317:E317"/>
    <mergeCell ref="G324:H324"/>
    <mergeCell ref="I324:K324"/>
    <mergeCell ref="B322:E322"/>
    <mergeCell ref="G322:H322"/>
    <mergeCell ref="I322:K322"/>
    <mergeCell ref="B323:E323"/>
    <mergeCell ref="G323:H323"/>
    <mergeCell ref="I323:K323"/>
    <mergeCell ref="B324:E324"/>
    <mergeCell ref="G327:H327"/>
    <mergeCell ref="I327:K327"/>
    <mergeCell ref="B325:E325"/>
    <mergeCell ref="G325:H325"/>
    <mergeCell ref="I325:K325"/>
    <mergeCell ref="B326:E326"/>
    <mergeCell ref="G326:H326"/>
    <mergeCell ref="I326:K326"/>
    <mergeCell ref="B327:E327"/>
    <mergeCell ref="G330:H330"/>
    <mergeCell ref="I330:K330"/>
    <mergeCell ref="B328:E328"/>
    <mergeCell ref="G328:H328"/>
    <mergeCell ref="I328:K328"/>
    <mergeCell ref="B329:E329"/>
    <mergeCell ref="G329:H329"/>
    <mergeCell ref="I329:K329"/>
    <mergeCell ref="B330:E330"/>
    <mergeCell ref="G333:H333"/>
    <mergeCell ref="I333:K333"/>
    <mergeCell ref="B331:E331"/>
    <mergeCell ref="G331:H331"/>
    <mergeCell ref="I331:K331"/>
    <mergeCell ref="B332:E332"/>
    <mergeCell ref="G332:H332"/>
    <mergeCell ref="I332:K332"/>
    <mergeCell ref="B333:E333"/>
    <mergeCell ref="G336:H336"/>
    <mergeCell ref="I336:K336"/>
    <mergeCell ref="B334:E334"/>
    <mergeCell ref="G334:H334"/>
    <mergeCell ref="I334:K334"/>
    <mergeCell ref="B335:E335"/>
    <mergeCell ref="G335:H335"/>
    <mergeCell ref="I335:K335"/>
    <mergeCell ref="B336:E336"/>
    <mergeCell ref="G339:H339"/>
    <mergeCell ref="I339:K339"/>
    <mergeCell ref="B337:E337"/>
    <mergeCell ref="G337:H337"/>
    <mergeCell ref="I337:K337"/>
    <mergeCell ref="B338:E338"/>
    <mergeCell ref="G338:H338"/>
    <mergeCell ref="I338:K338"/>
    <mergeCell ref="B339:E339"/>
    <mergeCell ref="G342:H342"/>
    <mergeCell ref="I342:K342"/>
    <mergeCell ref="B340:E340"/>
    <mergeCell ref="G340:H340"/>
    <mergeCell ref="I340:K340"/>
    <mergeCell ref="B341:E341"/>
    <mergeCell ref="G341:H341"/>
    <mergeCell ref="I341:K341"/>
    <mergeCell ref="B342:E342"/>
    <mergeCell ref="G345:H345"/>
    <mergeCell ref="I345:K345"/>
    <mergeCell ref="B343:E343"/>
    <mergeCell ref="G343:H343"/>
    <mergeCell ref="I343:K343"/>
    <mergeCell ref="B344:E344"/>
    <mergeCell ref="G344:H344"/>
    <mergeCell ref="I344:K344"/>
    <mergeCell ref="B345:E345"/>
    <mergeCell ref="G348:H348"/>
    <mergeCell ref="I348:K348"/>
    <mergeCell ref="B346:E346"/>
    <mergeCell ref="G346:H346"/>
    <mergeCell ref="I346:K346"/>
    <mergeCell ref="B347:E347"/>
    <mergeCell ref="G347:H347"/>
    <mergeCell ref="I347:K347"/>
    <mergeCell ref="B348:E348"/>
    <mergeCell ref="G351:H351"/>
    <mergeCell ref="I351:K351"/>
    <mergeCell ref="B349:E349"/>
    <mergeCell ref="G349:H349"/>
    <mergeCell ref="I349:K349"/>
    <mergeCell ref="B350:E350"/>
    <mergeCell ref="G350:H350"/>
    <mergeCell ref="I350:K350"/>
    <mergeCell ref="B351:E351"/>
    <mergeCell ref="G354:H354"/>
    <mergeCell ref="I354:K354"/>
    <mergeCell ref="B352:E352"/>
    <mergeCell ref="G352:H352"/>
    <mergeCell ref="I352:K352"/>
    <mergeCell ref="B353:E353"/>
    <mergeCell ref="G353:H353"/>
    <mergeCell ref="I353:K353"/>
    <mergeCell ref="B354:E354"/>
  </mergeCells>
  <printOptions/>
  <pageMargins bottom="0.7480314960629921" footer="0.0" header="0.0" left="0.39" right="0.22" top="0.7480314960629921"/>
  <pageSetup paperSize="5" orientation="portrait"/>
  <rowBreaks count="7" manualBreakCount="7">
    <brk id="178" man="1"/>
    <brk id="628" man="1"/>
    <brk id="663" man="1"/>
    <brk id="456" man="1"/>
    <brk id="730" man="1"/>
    <brk id="58" man="1"/>
    <brk id="95" man="1"/>
  </rowBreaks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2009-07-23T15:28:10Z</dcterms:created>
  <dc:creator>mtss</dc:creator>
</cp:coreProperties>
</file>