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ITM\PORTAFOLIOS DE INVERSIÓN\Dispositivas para videos\"/>
    </mc:Choice>
  </mc:AlternateContent>
  <xr:revisionPtr revIDLastSave="0" documentId="13_ncr:1_{6A736913-5A7D-4B3E-8261-86A7C7C6DEB2}" xr6:coauthVersionLast="45" xr6:coauthVersionMax="45" xr10:uidLastSave="{00000000-0000-0000-0000-000000000000}"/>
  <bookViews>
    <workbookView xWindow="-120" yWindow="-120" windowWidth="24240" windowHeight="13140" xr2:uid="{CDB41AB2-AD4D-441A-A2DE-638210492270}"/>
  </bookViews>
  <sheets>
    <sheet name="Hoja1" sheetId="1" r:id="rId1"/>
  </sheets>
  <definedNames>
    <definedName name="solver_adj" localSheetId="0" hidden="1">Hoja1!$E$12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Hoja1!$D$19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112.040000915527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" i="1" l="1"/>
  <c r="D23" i="1"/>
  <c r="B23" i="1"/>
  <c r="B22" i="1"/>
  <c r="G17" i="1"/>
  <c r="G15" i="1"/>
  <c r="G14" i="1"/>
  <c r="C19" i="1"/>
  <c r="E17" i="1"/>
  <c r="E18" i="1"/>
  <c r="E16" i="1"/>
  <c r="D18" i="1"/>
  <c r="D17" i="1"/>
  <c r="D16" i="1"/>
</calcChain>
</file>

<file path=xl/sharedStrings.xml><?xml version="1.0" encoding="utf-8"?>
<sst xmlns="http://schemas.openxmlformats.org/spreadsheetml/2006/main" count="46" uniqueCount="43">
  <si>
    <t>Nemotécnico:</t>
  </si>
  <si>
    <t>TFIT10040522</t>
  </si>
  <si>
    <t>Código Superfinanciera:</t>
  </si>
  <si>
    <t>COL08TTTF004</t>
  </si>
  <si>
    <t>Tipo de Título</t>
  </si>
  <si>
    <t>TES</t>
  </si>
  <si>
    <t>ISIN:</t>
  </si>
  <si>
    <t>COL17CT02864</t>
  </si>
  <si>
    <t>Emisor:</t>
  </si>
  <si>
    <t>GNA</t>
  </si>
  <si>
    <t>Fecha Emisión:</t>
  </si>
  <si>
    <t>Fecha Vencimiento:</t>
  </si>
  <si>
    <t>Modalidad de Pago:</t>
  </si>
  <si>
    <t>AV</t>
  </si>
  <si>
    <t>Estado:</t>
  </si>
  <si>
    <t>A</t>
  </si>
  <si>
    <t>Moneda:</t>
  </si>
  <si>
    <t>COP</t>
  </si>
  <si>
    <t>Tasa de Referencia:</t>
  </si>
  <si>
    <t>FS</t>
  </si>
  <si>
    <t>Tasa Cupón:</t>
  </si>
  <si>
    <t>*Datos tomados de la BVC</t>
  </si>
  <si>
    <t>Cantidad</t>
  </si>
  <si>
    <t>Emisor</t>
  </si>
  <si>
    <t>Nemotecnico</t>
  </si>
  <si>
    <t>Fecha Ultima Operacion</t>
  </si>
  <si>
    <t>Ultima Tasa</t>
  </si>
  <si>
    <t>Ultimo Precio Sucio</t>
  </si>
  <si>
    <t>Volumen</t>
  </si>
  <si>
    <t>100+7%</t>
  </si>
  <si>
    <t>FC</t>
  </si>
  <si>
    <t>Precio??</t>
  </si>
  <si>
    <t>Dias</t>
  </si>
  <si>
    <t>Precio Sucio</t>
  </si>
  <si>
    <t>cupón corrido</t>
  </si>
  <si>
    <t xml:space="preserve">Precio limpio </t>
  </si>
  <si>
    <t xml:space="preserve">Precio sucio </t>
  </si>
  <si>
    <t>VP FC</t>
  </si>
  <si>
    <t>Precio Limpio</t>
  </si>
  <si>
    <t xml:space="preserve">precio sucio -cupon corrido </t>
  </si>
  <si>
    <t>días desde el ultimo cupon</t>
  </si>
  <si>
    <t xml:space="preserve">Función precio </t>
  </si>
  <si>
    <t>Volumen negociado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</si>
</sst>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\ #,##0;[Red]\-&quot;$&quot;\ #,##0"/>
    <numFmt numFmtId="41" formatCode="_-* #,##0_-;\-* #,##0_-;_-* &quot;-&quot;_-;_-@_-"/>
    <numFmt numFmtId="43" formatCode="_-* #,##0.00_-;\-* #,##0.00_-;_-* &quot;-&quot;??_-;_-@_-"/>
    <numFmt numFmtId="164" formatCode="###,###.00"/>
    <numFmt numFmtId="165" formatCode="dd/mm/yyyy\ hh:mm:ss"/>
    <numFmt numFmtId="166" formatCode="_-* #,##0.00_-;\-* #,##0.00_-;_-* &quot;-&quot;_-;_-@_-"/>
    <numFmt numFmtId="167" formatCode="0.000%"/>
    <numFmt numFmtId="174" formatCode="0.00000000"/>
    <numFmt numFmtId="178" formatCode="_-* #,##0.0000000_-;\-* #,##0.0000000_-;_-* &quot;-&quot;??_-;_-@_-"/>
    <numFmt numFmtId="182" formatCode="###,###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94949"/>
      <name val="Arial"/>
      <family val="2"/>
    </font>
    <font>
      <sz val="9"/>
      <color rgb="FF0257A8"/>
      <name val="Arial"/>
      <family val="2"/>
    </font>
    <font>
      <sz val="9"/>
      <color rgb="FF717171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/>
      <top style="medium">
        <color rgb="FFDEDEDE"/>
      </top>
      <bottom style="medium">
        <color rgb="FFDEDEDE"/>
      </bottom>
      <diagonal/>
    </border>
    <border>
      <left/>
      <right/>
      <top style="medium">
        <color rgb="FFDEDEDE"/>
      </top>
      <bottom style="medium">
        <color rgb="FFDEDEDE"/>
      </bottom>
      <diagonal/>
    </border>
    <border>
      <left/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0" fillId="0" borderId="0" xfId="0" applyNumberFormat="1"/>
    <xf numFmtId="14" fontId="5" fillId="3" borderId="1" xfId="0" applyNumberFormat="1" applyFont="1" applyFill="1" applyBorder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0" fontId="0" fillId="0" borderId="5" xfId="0" applyBorder="1"/>
    <xf numFmtId="9" fontId="0" fillId="0" borderId="0" xfId="0" applyNumberFormat="1"/>
    <xf numFmtId="0" fontId="0" fillId="0" borderId="0" xfId="0" applyAlignment="1">
      <alignment horizontal="right"/>
    </xf>
    <xf numFmtId="0" fontId="6" fillId="0" borderId="0" xfId="0" applyFont="1" applyAlignment="1">
      <alignment horizontal="left" indent="1"/>
    </xf>
    <xf numFmtId="41" fontId="0" fillId="0" borderId="0" xfId="1" applyFont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166" fontId="0" fillId="0" borderId="0" xfId="0" applyNumberFormat="1"/>
    <xf numFmtId="43" fontId="2" fillId="0" borderId="0" xfId="0" applyNumberFormat="1" applyFont="1"/>
    <xf numFmtId="167" fontId="0" fillId="0" borderId="0" xfId="2" applyNumberFormat="1" applyFont="1"/>
    <xf numFmtId="6" fontId="0" fillId="0" borderId="0" xfId="0" applyNumberFormat="1"/>
    <xf numFmtId="1" fontId="0" fillId="0" borderId="0" xfId="0" applyNumberFormat="1"/>
    <xf numFmtId="166" fontId="0" fillId="0" borderId="0" xfId="1" applyNumberFormat="1" applyFont="1"/>
    <xf numFmtId="9" fontId="5" fillId="3" borderId="1" xfId="0" applyNumberFormat="1" applyFont="1" applyFill="1" applyBorder="1" applyAlignment="1">
      <alignment vertical="center" wrapText="1"/>
    </xf>
    <xf numFmtId="0" fontId="0" fillId="0" borderId="6" xfId="0" applyBorder="1"/>
    <xf numFmtId="0" fontId="2" fillId="0" borderId="6" xfId="0" applyFont="1" applyBorder="1"/>
    <xf numFmtId="2" fontId="2" fillId="0" borderId="6" xfId="0" applyNumberFormat="1" applyFont="1" applyBorder="1"/>
    <xf numFmtId="41" fontId="2" fillId="0" borderId="0" xfId="1" applyFont="1"/>
    <xf numFmtId="41" fontId="2" fillId="0" borderId="0" xfId="0" applyNumberFormat="1" applyFont="1"/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174" fontId="2" fillId="0" borderId="0" xfId="0" applyNumberFormat="1" applyFont="1"/>
    <xf numFmtId="178" fontId="2" fillId="0" borderId="6" xfId="0" applyNumberFormat="1" applyFont="1" applyBorder="1"/>
    <xf numFmtId="182" fontId="0" fillId="0" borderId="0" xfId="0" applyNumberFormat="1"/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115957</xdr:rowOff>
    </xdr:from>
    <xdr:to>
      <xdr:col>7</xdr:col>
      <xdr:colOff>1</xdr:colOff>
      <xdr:row>5</xdr:row>
      <xdr:rowOff>173935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12F35EFC-FFB1-47EA-BDDE-124989CFBCEE}"/>
            </a:ext>
          </a:extLst>
        </xdr:cNvPr>
        <xdr:cNvCxnSpPr/>
      </xdr:nvCxnSpPr>
      <xdr:spPr>
        <a:xfrm flipH="1" flipV="1">
          <a:off x="8001000" y="513522"/>
          <a:ext cx="1" cy="455543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306457</xdr:colOff>
      <xdr:row>4</xdr:row>
      <xdr:rowOff>57978</xdr:rowOff>
    </xdr:from>
    <xdr:to>
      <xdr:col>7</xdr:col>
      <xdr:colOff>571501</xdr:colOff>
      <xdr:row>6</xdr:row>
      <xdr:rowOff>132523</xdr:rowOff>
    </xdr:to>
    <xdr:sp macro="" textlink="">
      <xdr:nvSpPr>
        <xdr:cNvPr id="10" name="Signo de multiplicación 9">
          <a:extLst>
            <a:ext uri="{FF2B5EF4-FFF2-40B4-BE49-F238E27FC236}">
              <a16:creationId xmlns:a16="http://schemas.microsoft.com/office/drawing/2014/main" id="{E5D7D9A0-F667-4F5B-88F7-8C12F438DE22}"/>
            </a:ext>
          </a:extLst>
        </xdr:cNvPr>
        <xdr:cNvSpPr/>
      </xdr:nvSpPr>
      <xdr:spPr>
        <a:xfrm>
          <a:off x="8307457" y="654326"/>
          <a:ext cx="265044" cy="472110"/>
        </a:xfrm>
        <a:prstGeom prst="mathMultiply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0</xdr:colOff>
      <xdr:row>5</xdr:row>
      <xdr:rowOff>190500</xdr:rowOff>
    </xdr:from>
    <xdr:to>
      <xdr:col>8</xdr:col>
      <xdr:colOff>8283</xdr:colOff>
      <xdr:row>9</xdr:row>
      <xdr:rowOff>157369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6DD22A85-C0A3-4BE4-9E51-D4071B8E3969}"/>
            </a:ext>
          </a:extLst>
        </xdr:cNvPr>
        <xdr:cNvCxnSpPr/>
      </xdr:nvCxnSpPr>
      <xdr:spPr>
        <a:xfrm>
          <a:off x="8862391" y="985630"/>
          <a:ext cx="8283" cy="86967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11596</xdr:colOff>
      <xdr:row>3</xdr:row>
      <xdr:rowOff>140805</xdr:rowOff>
    </xdr:from>
    <xdr:to>
      <xdr:col>9</xdr:col>
      <xdr:colOff>16565</xdr:colOff>
      <xdr:row>6</xdr:row>
      <xdr:rowOff>11597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F60BDBCE-74F2-4912-AB08-9AEBD3997078}"/>
            </a:ext>
          </a:extLst>
        </xdr:cNvPr>
        <xdr:cNvCxnSpPr/>
      </xdr:nvCxnSpPr>
      <xdr:spPr>
        <a:xfrm flipV="1">
          <a:off x="9586292" y="538370"/>
          <a:ext cx="4969" cy="4671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710649</xdr:colOff>
      <xdr:row>3</xdr:row>
      <xdr:rowOff>140805</xdr:rowOff>
    </xdr:from>
    <xdr:to>
      <xdr:col>10</xdr:col>
      <xdr:colOff>0</xdr:colOff>
      <xdr:row>5</xdr:row>
      <xdr:rowOff>197127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5FD3E15C-10BC-42C8-9CA9-8DB17DF01ABB}"/>
            </a:ext>
          </a:extLst>
        </xdr:cNvPr>
        <xdr:cNvCxnSpPr/>
      </xdr:nvCxnSpPr>
      <xdr:spPr>
        <a:xfrm flipV="1">
          <a:off x="10285345" y="538370"/>
          <a:ext cx="1655" cy="45388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1659</xdr:colOff>
      <xdr:row>1</xdr:row>
      <xdr:rowOff>82826</xdr:rowOff>
    </xdr:from>
    <xdr:to>
      <xdr:col>11</xdr:col>
      <xdr:colOff>8283</xdr:colOff>
      <xdr:row>5</xdr:row>
      <xdr:rowOff>192159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6CDA2193-993E-4900-93D1-CA1BBCE1AD64}"/>
            </a:ext>
          </a:extLst>
        </xdr:cNvPr>
        <xdr:cNvCxnSpPr/>
      </xdr:nvCxnSpPr>
      <xdr:spPr>
        <a:xfrm flipV="1">
          <a:off x="11000963" y="82826"/>
          <a:ext cx="6624" cy="90446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117232</xdr:colOff>
      <xdr:row>0</xdr:row>
      <xdr:rowOff>65943</xdr:rowOff>
    </xdr:from>
    <xdr:to>
      <xdr:col>6</xdr:col>
      <xdr:colOff>881889</xdr:colOff>
      <xdr:row>2</xdr:row>
      <xdr:rowOff>168520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6C248BB2-6F49-41E3-9737-E202FDDD3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0328" y="65943"/>
          <a:ext cx="2735600" cy="490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F66-0198-47D6-97E0-0AEAEA8CBD89}">
  <dimension ref="A1:K23"/>
  <sheetViews>
    <sheetView tabSelected="1" topLeftCell="A10" zoomScale="130" zoomScaleNormal="130" workbookViewId="0">
      <selection activeCell="F25" sqref="F25"/>
    </sheetView>
  </sheetViews>
  <sheetFormatPr baseColWidth="10" defaultRowHeight="15" x14ac:dyDescent="0.25"/>
  <cols>
    <col min="1" max="1" width="17.7109375" bestFit="1" customWidth="1"/>
    <col min="2" max="2" width="13.85546875" bestFit="1" customWidth="1"/>
    <col min="3" max="3" width="20.140625" bestFit="1" customWidth="1"/>
    <col min="4" max="4" width="22.28515625" bestFit="1" customWidth="1"/>
    <col min="5" max="5" width="11.28515625" bestFit="1" customWidth="1"/>
    <col min="6" max="6" width="18.28515625" bestFit="1" customWidth="1"/>
    <col min="7" max="7" width="17.7109375" bestFit="1" customWidth="1"/>
    <col min="8" max="8" width="12.85546875" bestFit="1" customWidth="1"/>
    <col min="9" max="9" width="16.140625" bestFit="1" customWidth="1"/>
    <col min="10" max="11" width="10.7109375" bestFit="1" customWidth="1"/>
    <col min="12" max="12" width="16.42578125" bestFit="1" customWidth="1"/>
  </cols>
  <sheetData>
    <row r="1" spans="1:11" x14ac:dyDescent="0.25">
      <c r="K1" s="19">
        <v>107</v>
      </c>
    </row>
    <row r="2" spans="1:11" ht="15.75" thickBot="1" x14ac:dyDescent="0.3">
      <c r="K2" s="10" t="s">
        <v>29</v>
      </c>
    </row>
    <row r="3" spans="1:11" ht="15.75" thickBot="1" x14ac:dyDescent="0.3">
      <c r="A3" s="1" t="s">
        <v>0</v>
      </c>
      <c r="B3" s="2" t="s">
        <v>1</v>
      </c>
      <c r="C3" s="1" t="s">
        <v>2</v>
      </c>
      <c r="D3" s="3" t="s">
        <v>3</v>
      </c>
      <c r="I3" s="19">
        <v>7</v>
      </c>
      <c r="J3" s="19">
        <v>7</v>
      </c>
    </row>
    <row r="4" spans="1:11" ht="15.75" thickBot="1" x14ac:dyDescent="0.3">
      <c r="A4" s="1" t="s">
        <v>4</v>
      </c>
      <c r="B4" s="3" t="s">
        <v>5</v>
      </c>
      <c r="C4" s="1" t="s">
        <v>6</v>
      </c>
      <c r="D4" s="3" t="s">
        <v>7</v>
      </c>
      <c r="I4" s="9">
        <v>7.0000000000000007E-2</v>
      </c>
      <c r="J4" s="9">
        <v>7.0000000000000007E-2</v>
      </c>
    </row>
    <row r="5" spans="1:11" ht="15.75" thickBot="1" x14ac:dyDescent="0.3">
      <c r="A5" s="1" t="s">
        <v>8</v>
      </c>
      <c r="B5" s="3" t="s">
        <v>9</v>
      </c>
      <c r="C5" s="1" t="s">
        <v>10</v>
      </c>
      <c r="D5" s="5">
        <v>41033</v>
      </c>
    </row>
    <row r="6" spans="1:11" ht="15.75" thickBot="1" x14ac:dyDescent="0.3">
      <c r="A6" s="1" t="s">
        <v>11</v>
      </c>
      <c r="B6" s="5">
        <v>44685</v>
      </c>
      <c r="C6" s="1" t="s">
        <v>12</v>
      </c>
      <c r="D6" s="3" t="s">
        <v>13</v>
      </c>
      <c r="G6" s="8"/>
      <c r="H6" s="8"/>
      <c r="I6" s="8"/>
      <c r="J6" s="8"/>
      <c r="K6" s="8"/>
    </row>
    <row r="7" spans="1:11" ht="15.75" thickBot="1" x14ac:dyDescent="0.3">
      <c r="A7" s="1" t="s">
        <v>14</v>
      </c>
      <c r="B7" s="3" t="s">
        <v>15</v>
      </c>
      <c r="C7" s="1" t="s">
        <v>16</v>
      </c>
      <c r="D7" s="3" t="s">
        <v>17</v>
      </c>
      <c r="G7" s="4">
        <v>43589</v>
      </c>
      <c r="H7" s="4">
        <v>43945</v>
      </c>
      <c r="I7" s="4">
        <v>43955</v>
      </c>
      <c r="J7" s="4">
        <v>44320</v>
      </c>
      <c r="K7" s="4">
        <v>44685</v>
      </c>
    </row>
    <row r="8" spans="1:11" ht="15.75" thickBot="1" x14ac:dyDescent="0.3">
      <c r="A8" s="1" t="s">
        <v>18</v>
      </c>
      <c r="B8" s="3" t="s">
        <v>19</v>
      </c>
      <c r="C8" s="1" t="s">
        <v>20</v>
      </c>
      <c r="D8" s="22">
        <v>7.0000000000000007E-2</v>
      </c>
    </row>
    <row r="9" spans="1:11" ht="24" customHeight="1" thickBot="1" x14ac:dyDescent="0.3">
      <c r="A9" s="28" t="s">
        <v>21</v>
      </c>
      <c r="B9" s="29"/>
      <c r="C9" s="29"/>
      <c r="D9" s="30"/>
    </row>
    <row r="10" spans="1:11" x14ac:dyDescent="0.25">
      <c r="I10" s="11" t="s">
        <v>31</v>
      </c>
    </row>
    <row r="11" spans="1:11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I11" s="27">
        <f>+D23</f>
        <v>72265948236.555908</v>
      </c>
    </row>
    <row r="12" spans="1:11" x14ac:dyDescent="0.25">
      <c r="A12" s="6">
        <v>64500000000</v>
      </c>
      <c r="B12" t="s">
        <v>9</v>
      </c>
      <c r="C12" t="s">
        <v>1</v>
      </c>
      <c r="D12" s="7">
        <v>43945.563888888893</v>
      </c>
      <c r="E12" s="18">
        <v>4.2500000000000003E-2</v>
      </c>
      <c r="F12" s="33">
        <v>112.040000915527</v>
      </c>
      <c r="G12" s="6">
        <v>72285014000</v>
      </c>
    </row>
    <row r="14" spans="1:11" x14ac:dyDescent="0.25">
      <c r="C14" t="s">
        <v>30</v>
      </c>
      <c r="D14" t="s">
        <v>32</v>
      </c>
      <c r="E14" t="s">
        <v>37</v>
      </c>
      <c r="F14" t="s">
        <v>40</v>
      </c>
      <c r="G14" s="12">
        <f>+H7-G7-1</f>
        <v>355</v>
      </c>
    </row>
    <row r="15" spans="1:11" x14ac:dyDescent="0.25">
      <c r="A15" s="4"/>
      <c r="B15" s="4">
        <v>43945</v>
      </c>
      <c r="F15" t="s">
        <v>34</v>
      </c>
      <c r="G15" s="21">
        <f>+(I3/365)*G14</f>
        <v>6.8082191780821919</v>
      </c>
    </row>
    <row r="16" spans="1:11" x14ac:dyDescent="0.25">
      <c r="A16" s="4"/>
      <c r="B16" s="4">
        <v>43955</v>
      </c>
      <c r="C16" s="12">
        <v>7</v>
      </c>
      <c r="D16" s="20">
        <f>+B16-B15</f>
        <v>10</v>
      </c>
      <c r="E16" s="13">
        <f>+C16/(1+$E$12)^(D16/365)</f>
        <v>6.9920223104415662</v>
      </c>
      <c r="G16" s="16"/>
    </row>
    <row r="17" spans="1:7" x14ac:dyDescent="0.25">
      <c r="A17" s="4"/>
      <c r="B17" s="4">
        <v>44320</v>
      </c>
      <c r="C17" s="12">
        <v>7</v>
      </c>
      <c r="D17" s="20">
        <f>+B17-$B$15</f>
        <v>375</v>
      </c>
      <c r="E17" s="13">
        <f t="shared" ref="E17:E18" si="0">+C17/(1+$E$12)^(D17/365)</f>
        <v>6.7069758373540198</v>
      </c>
      <c r="F17" s="14" t="s">
        <v>38</v>
      </c>
      <c r="G17" s="17">
        <f>+C19-G15</f>
        <v>105.23218556058427</v>
      </c>
    </row>
    <row r="18" spans="1:7" x14ac:dyDescent="0.25">
      <c r="A18" s="4"/>
      <c r="B18" s="4">
        <v>44685</v>
      </c>
      <c r="C18" s="12">
        <v>107</v>
      </c>
      <c r="D18" s="20">
        <f>+B18-$B$15</f>
        <v>740</v>
      </c>
      <c r="E18" s="13">
        <f t="shared" si="0"/>
        <v>98.341406590870875</v>
      </c>
    </row>
    <row r="19" spans="1:7" x14ac:dyDescent="0.25">
      <c r="B19" s="14" t="s">
        <v>36</v>
      </c>
      <c r="C19" s="31">
        <f>+SUM(E16:E18)</f>
        <v>112.04040473866647</v>
      </c>
      <c r="D19" s="15"/>
      <c r="F19" s="12"/>
    </row>
    <row r="20" spans="1:7" x14ac:dyDescent="0.25">
      <c r="B20" t="s">
        <v>38</v>
      </c>
      <c r="C20" t="s">
        <v>39</v>
      </c>
    </row>
    <row r="21" spans="1:7" x14ac:dyDescent="0.25">
      <c r="A21" s="23" t="s">
        <v>41</v>
      </c>
      <c r="B21" s="23"/>
    </row>
    <row r="22" spans="1:7" x14ac:dyDescent="0.25">
      <c r="A22" s="24" t="s">
        <v>35</v>
      </c>
      <c r="B22" s="25">
        <f>+PRICE(H7,K7,D8,E12,100,1,1)</f>
        <v>105.23201064603549</v>
      </c>
      <c r="D22" t="s">
        <v>42</v>
      </c>
    </row>
    <row r="23" spans="1:7" x14ac:dyDescent="0.25">
      <c r="A23" s="24" t="s">
        <v>33</v>
      </c>
      <c r="B23" s="32">
        <f>+B22+G15</f>
        <v>112.04022982411769</v>
      </c>
      <c r="D23" s="26">
        <f>+(B23/100)*A12</f>
        <v>72265948236.555908</v>
      </c>
    </row>
  </sheetData>
  <mergeCells count="1">
    <mergeCell ref="A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2020-04-28T00:40:06Z</dcterms:created>
  <dcterms:modified xsi:type="dcterms:W3CDTF">2020-05-07T23:52:04Z</dcterms:modified>
</cp:coreProperties>
</file>