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o Teixeira\Downloads\"/>
    </mc:Choice>
  </mc:AlternateContent>
  <xr:revisionPtr revIDLastSave="0" documentId="13_ncr:1_{D9808CEF-BE6A-433F-A61D-22F4D01C693A}" xr6:coauthVersionLast="47" xr6:coauthVersionMax="47" xr10:uidLastSave="{00000000-0000-0000-0000-000000000000}"/>
  <bookViews>
    <workbookView xWindow="-120" yWindow="-120" windowWidth="20730" windowHeight="11160" tabRatio="0" xr2:uid="{9B968EF8-FDF9-466A-8A4D-48C4BC348BAC}"/>
  </bookViews>
  <sheets>
    <sheet name="Calculadora_Financeira" sheetId="1" r:id="rId1"/>
    <sheet name="Tabela de Apoio" sheetId="2" r:id="rId2"/>
  </sheets>
  <definedNames>
    <definedName name="aporte">Calculadora_Financeira!$D$18</definedName>
    <definedName name="patrimonio">Calculadora_Financeira!$D$21</definedName>
    <definedName name="qtd_anos">Calculadora_Financeira!$D$19</definedName>
    <definedName name="rendimento_carteira">Calculadora_Financeira!$D$14</definedName>
    <definedName name="salario">Calculadora_Financeira!$D$13</definedName>
    <definedName name="sugestao_investimento">Calculadora_Financeira!$D$15</definedName>
    <definedName name="taxa_mensal">Calculadora_Financeira!$D$20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1" i="1"/>
  <c r="D15" i="1"/>
  <c r="C26" i="1"/>
  <c r="D26" i="1" s="1"/>
  <c r="C27" i="1"/>
  <c r="D27" i="1" s="1"/>
  <c r="C28" i="1"/>
  <c r="D28" i="1" s="1"/>
  <c r="C29" i="1"/>
  <c r="D29" i="1" s="1"/>
  <c r="C25" i="1"/>
  <c r="D25" i="1" s="1"/>
  <c r="D42" i="1" l="1"/>
  <c r="D38" i="1"/>
  <c r="D37" i="1"/>
  <c r="D41" i="1"/>
  <c r="D40" i="1"/>
  <c r="D39" i="1"/>
  <c r="D22" i="1"/>
  <c r="D43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<sst xmlns="http://schemas.openxmlformats.org/spreadsheetml/2006/main" count="71" uniqueCount="34">
  <si>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</si>
  <si>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</si>
  <si>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</si>
  <si>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</si>
  <si>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</si>
  <si>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</si>
  <si>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</si>
  <si>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</si>
  <si>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</si>
  <si>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</si>
  <si>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</si>
  <si>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</si>
  <si>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CONFIGURAÇÕES</t>
  </si>
  <si>
    <t>Salário</t>
  </si>
  <si>
    <t>Dividendos</t>
  </si>
  <si>
    <t>VALOR A SER INVESTIDO POR MÊS</t>
  </si>
  <si>
    <t>Agressivo</t>
  </si>
  <si>
    <t>PERFIL</t>
  </si>
  <si>
    <t>Percentual sugerido</t>
  </si>
  <si>
    <t>Valores</t>
  </si>
  <si>
    <t>TIPO DE FII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</si>
  <si>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</si>
  <si>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</si>
  <si>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</si>
  <si>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</si>
  <si>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</si>
  <si>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</si>
  <si>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</si>
  <si>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</si>
  <si>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</si>
  <si>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</si>
  <si>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</si>
  <si>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Sugestão de investimento (30%)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</si>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</sst>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6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1"/>
      <color rgb="FF9C57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65">
    <xf numFmtId="0" fontId="0" fillId="0" borderId="0" xfId="0"/>
    <xf numFmtId="0" fontId="0" fillId="0" borderId="3" xfId="0" applyBorder="1"/>
    <xf numFmtId="0" fontId="0" fillId="0" borderId="5" xfId="0" applyBorder="1"/>
    <xf numFmtId="0" fontId="5" fillId="0" borderId="0" xfId="0" applyFont="1"/>
    <xf numFmtId="0" fontId="0" fillId="0" borderId="0" xfId="0" applyAlignment="1">
      <alignment horizontal="center"/>
    </xf>
    <xf numFmtId="164" fontId="7" fillId="0" borderId="4" xfId="0" applyNumberFormat="1" applyFont="1" applyBorder="1" applyAlignment="1">
      <alignment horizontal="left"/>
    </xf>
    <xf numFmtId="10" fontId="7" fillId="0" borderId="4" xfId="0" applyNumberFormat="1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10" fontId="8" fillId="0" borderId="10" xfId="0" applyNumberFormat="1" applyFont="1" applyBorder="1" applyAlignment="1">
      <alignment horizontal="center"/>
    </xf>
    <xf numFmtId="8" fontId="8" fillId="2" borderId="10" xfId="0" applyNumberFormat="1" applyFont="1" applyFill="1" applyBorder="1" applyAlignment="1">
      <alignment horizontal="center"/>
    </xf>
    <xf numFmtId="8" fontId="8" fillId="2" borderId="13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left" indent="1"/>
    </xf>
    <xf numFmtId="8" fontId="7" fillId="4" borderId="9" xfId="0" applyNumberFormat="1" applyFont="1" applyFill="1" applyBorder="1" applyAlignment="1">
      <alignment horizontal="center"/>
    </xf>
    <xf numFmtId="8" fontId="7" fillId="4" borderId="10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left" indent="1"/>
    </xf>
    <xf numFmtId="8" fontId="7" fillId="4" borderId="12" xfId="0" applyNumberFormat="1" applyFont="1" applyFill="1" applyBorder="1" applyAlignment="1">
      <alignment horizontal="center"/>
    </xf>
    <xf numFmtId="8" fontId="7" fillId="4" borderId="13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left"/>
    </xf>
    <xf numFmtId="0" fontId="3" fillId="3" borderId="0" xfId="2"/>
    <xf numFmtId="0" fontId="12" fillId="3" borderId="0" xfId="2" applyFont="1"/>
    <xf numFmtId="0" fontId="12" fillId="3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7" borderId="0" xfId="0" applyFill="1"/>
    <xf numFmtId="164" fontId="1" fillId="7" borderId="0" xfId="0" applyNumberFormat="1" applyFont="1" applyFill="1"/>
    <xf numFmtId="0" fontId="1" fillId="7" borderId="0" xfId="0" applyFont="1" applyFill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0" fillId="5" borderId="0" xfId="0" applyFill="1"/>
    <xf numFmtId="164" fontId="8" fillId="0" borderId="10" xfId="0" applyNumberFormat="1" applyFont="1" applyBorder="1" applyAlignment="1">
      <alignment horizontal="center"/>
    </xf>
    <xf numFmtId="164" fontId="0" fillId="5" borderId="0" xfId="0" applyNumberFormat="1" applyFill="1"/>
    <xf numFmtId="0" fontId="0" fillId="0" borderId="6" xfId="0" applyBorder="1"/>
    <xf numFmtId="0" fontId="0" fillId="0" borderId="6" xfId="0" applyBorder="1" applyAlignment="1">
      <alignment horizontal="center"/>
    </xf>
    <xf numFmtId="9" fontId="3" fillId="3" borderId="0" xfId="1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0" fillId="0" borderId="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6" fillId="2" borderId="20" xfId="0" applyFont="1" applyFill="1" applyBorder="1" applyAlignment="1">
      <alignment horizontal="left" indent="1"/>
    </xf>
    <xf numFmtId="0" fontId="6" fillId="2" borderId="21" xfId="0" applyFont="1" applyFill="1" applyBorder="1" applyAlignment="1">
      <alignment horizontal="left" indent="1"/>
    </xf>
    <xf numFmtId="0" fontId="6" fillId="2" borderId="8" xfId="0" applyFont="1" applyFill="1" applyBorder="1" applyAlignment="1">
      <alignment horizontal="left" indent="1"/>
    </xf>
    <xf numFmtId="0" fontId="6" fillId="2" borderId="9" xfId="0" applyFont="1" applyFill="1" applyBorder="1" applyAlignment="1">
      <alignment horizontal="left" indent="1"/>
    </xf>
    <xf numFmtId="0" fontId="6" fillId="2" borderId="11" xfId="0" applyFont="1" applyFill="1" applyBorder="1" applyAlignment="1">
      <alignment horizontal="left" indent="1"/>
    </xf>
    <xf numFmtId="0" fontId="6" fillId="2" borderId="19" xfId="0" applyFont="1" applyFill="1" applyBorder="1" applyAlignment="1">
      <alignment horizontal="left" indent="1"/>
    </xf>
    <xf numFmtId="0" fontId="11" fillId="6" borderId="22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indent="1"/>
    </xf>
    <xf numFmtId="0" fontId="6" fillId="0" borderId="9" xfId="0" applyFont="1" applyBorder="1" applyAlignment="1">
      <alignment horizontal="left" indent="1"/>
    </xf>
    <xf numFmtId="0" fontId="9" fillId="2" borderId="8" xfId="0" applyFont="1" applyFill="1" applyBorder="1" applyAlignment="1">
      <alignment horizontal="left" indent="1"/>
    </xf>
    <xf numFmtId="0" fontId="9" fillId="2" borderId="9" xfId="0" applyFont="1" applyFill="1" applyBorder="1" applyAlignment="1">
      <alignment horizontal="left" indent="1"/>
    </xf>
    <xf numFmtId="0" fontId="9" fillId="2" borderId="11" xfId="0" applyFont="1" applyFill="1" applyBorder="1" applyAlignment="1">
      <alignment horizontal="left" indent="1"/>
    </xf>
    <xf numFmtId="0" fontId="9" fillId="2" borderId="12" xfId="0" applyFont="1" applyFill="1" applyBorder="1" applyAlignment="1">
      <alignment horizontal="left" indent="1"/>
    </xf>
    <xf numFmtId="164" fontId="0" fillId="5" borderId="0" xfId="0" applyNumberFormat="1" applyFill="1" applyAlignment="1">
      <alignment horizontal="right"/>
    </xf>
    <xf numFmtId="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D7D52"/>
      <color rgb="FF59996D"/>
      <color rgb="FF30B274"/>
      <color rgb="FF31269E"/>
      <color rgb="FF44962E"/>
      <color rgb="FF073701"/>
      <color rgb="FF9C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Calculadora_Financeira!$C$36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F-455C-B0BB-8C759DFAC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F-455C-B0BB-8C759DFAC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F-455C-B0BB-8C759DFAC6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7F-455C-B0BB-8C759DFAC6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7F-455C-B0BB-8C759DFAC6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7F-455C-B0BB-8C759DFAC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Calculadora_Financeira!$B$37:$B$42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Calculadora_Financeira!$C$37:$C$42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C6B-A9CB-4C25AFA217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32483</xdr:colOff>
      <xdr:row>43</xdr:row>
      <xdr:rowOff>105752</xdr:rowOff>
    </xdr:from>
    <xdr:to>
      <xdr:col>4</xdr:col>
      <xdr:colOff>571500</xdr:colOff>
      <xdr:row>60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B49F96C-1B59-EB27-A053-C2BD38C7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247650</xdr:colOff>
      <xdr:row>0</xdr:row>
      <xdr:rowOff>142875</xdr:rowOff>
    </xdr:from>
    <xdr:to>
      <xdr:col>4</xdr:col>
      <xdr:colOff>28575</xdr:colOff>
      <xdr:row>9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ECA1276-DA13-B7AE-E0E7-F45CE84BE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42875"/>
          <a:ext cx="4933950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BA5D-06B0-424B-BFBA-574D19C822D3}">
  <dimension ref="A11:G64"/>
  <sheetViews>
    <sheetView showGridLines="0" tabSelected="1" zoomScaleNormal="100" workbookViewId="0">
      <selection activeCell="C32" sqref="C32"/>
    </sheetView>
  </sheetViews>
  <sheetFormatPr defaultColWidth="0" defaultRowHeight="15" x14ac:dyDescent="0.25"/>
  <cols>
    <col min="1" max="1" width="4.42578125" customWidth="1"/>
    <col min="2" max="2" width="36.85546875" customWidth="1"/>
    <col min="3" max="3" width="19.28515625" bestFit="1" customWidth="1"/>
    <col min="4" max="4" width="16.7109375" bestFit="1" customWidth="1"/>
    <col min="5" max="5" width="21.7109375" bestFit="1" customWidth="1"/>
    <col min="6" max="6" width="12.140625" customWidth="1"/>
    <col min="7" max="7" width="8.7109375" customWidth="1"/>
    <col min="8" max="11" width="8.7109375" hidden="1" customWidth="1"/>
    <col min="12" max="16384" width="8.7109375" hidden="1"/>
  </cols>
  <sheetData>
    <row r="11" spans="2:4" ht="15.75" thickBot="1" x14ac:dyDescent="0.3"/>
    <row r="12" spans="2:4" ht="30.75" x14ac:dyDescent="0.25">
      <c r="B12" s="47" t="s">
        <v>12</v>
      </c>
      <c r="C12" s="48"/>
      <c r="D12" s="49"/>
    </row>
    <row r="13" spans="2:4" ht="17.25" x14ac:dyDescent="0.3">
      <c r="B13" s="41" t="s">
        <v>13</v>
      </c>
      <c r="C13" s="42"/>
      <c r="D13" s="5">
        <v>2000</v>
      </c>
    </row>
    <row r="14" spans="2:4" ht="17.25" x14ac:dyDescent="0.3">
      <c r="B14" s="43" t="s">
        <v>11</v>
      </c>
      <c r="C14" s="44"/>
      <c r="D14" s="6">
        <v>6.0000000000000001E-3</v>
      </c>
    </row>
    <row r="15" spans="2:4" ht="18" thickBot="1" x14ac:dyDescent="0.35">
      <c r="B15" s="45" t="s">
        <v>32</v>
      </c>
      <c r="C15" s="46"/>
      <c r="D15" s="17">
        <f>D13*30%</f>
        <v>600</v>
      </c>
    </row>
    <row r="16" spans="2:4" ht="15.75" thickBot="1" x14ac:dyDescent="0.3"/>
    <row r="17" spans="1:4" ht="30.75" x14ac:dyDescent="0.25">
      <c r="B17" s="59" t="s">
        <v>5</v>
      </c>
      <c r="C17" s="60"/>
      <c r="D17" s="61"/>
    </row>
    <row r="18" spans="1:4" ht="17.25" x14ac:dyDescent="0.3">
      <c r="B18" s="50" t="s">
        <v>0</v>
      </c>
      <c r="C18" s="51"/>
      <c r="D18" s="28">
        <v>200</v>
      </c>
    </row>
    <row r="19" spans="1:4" ht="17.25" x14ac:dyDescent="0.3">
      <c r="B19" s="50" t="s">
        <v>1</v>
      </c>
      <c r="C19" s="51"/>
      <c r="D19" s="7">
        <v>4</v>
      </c>
    </row>
    <row r="20" spans="1:4" ht="17.25" x14ac:dyDescent="0.3">
      <c r="B20" s="50" t="s">
        <v>2</v>
      </c>
      <c r="C20" s="51"/>
      <c r="D20" s="8">
        <v>1.0789999999999999E-2</v>
      </c>
    </row>
    <row r="21" spans="1:4" ht="17.25" x14ac:dyDescent="0.3">
      <c r="B21" s="52" t="s">
        <v>3</v>
      </c>
      <c r="C21" s="53"/>
      <c r="D21" s="9">
        <f>FV(taxa_mensal,qtd_anos*12,aporte*-1)</f>
        <v>12490.870598322032</v>
      </c>
    </row>
    <row r="22" spans="1:4" ht="18" thickBot="1" x14ac:dyDescent="0.35">
      <c r="B22" s="54" t="s">
        <v>4</v>
      </c>
      <c r="C22" s="55"/>
      <c r="D22" s="10">
        <f>D21*$D$14</f>
        <v>74.945223589932198</v>
      </c>
    </row>
    <row r="23" spans="1:4" ht="15.75" thickBot="1" x14ac:dyDescent="0.3"/>
    <row r="24" spans="1:4" ht="30.75" x14ac:dyDescent="0.25">
      <c r="B24" s="62" t="s">
        <v>33</v>
      </c>
      <c r="C24" s="63"/>
      <c r="D24" s="64" t="s">
        <v>14</v>
      </c>
    </row>
    <row r="25" spans="1:4" ht="17.25" x14ac:dyDescent="0.3">
      <c r="A25" s="3">
        <v>2</v>
      </c>
      <c r="B25" s="11" t="s">
        <v>6</v>
      </c>
      <c r="C25" s="12">
        <f>FV($D$20,$A25*12,$D$18*-1)</f>
        <v>5445.5254595290435</v>
      </c>
      <c r="D25" s="13">
        <f>C25*rendimento_carteira</f>
        <v>32.673152757174265</v>
      </c>
    </row>
    <row r="26" spans="1:4" ht="17.25" x14ac:dyDescent="0.3">
      <c r="A26" s="3">
        <v>5</v>
      </c>
      <c r="B26" s="11" t="s">
        <v>7</v>
      </c>
      <c r="C26" s="12">
        <f>FV($D$20,$A26*12,$D$18*-1)</f>
        <v>16755.382799697527</v>
      </c>
      <c r="D26" s="13">
        <f>C26*rendimento_carteira</f>
        <v>100.53229679818516</v>
      </c>
    </row>
    <row r="27" spans="1:4" ht="17.25" x14ac:dyDescent="0.3">
      <c r="A27" s="3">
        <v>10</v>
      </c>
      <c r="B27" s="11" t="s">
        <v>8</v>
      </c>
      <c r="C27" s="12">
        <f>FV($D$20,$A27*12,$D$18*-1)</f>
        <v>48656.842506034438</v>
      </c>
      <c r="D27" s="13">
        <f>C27*rendimento_carteira</f>
        <v>291.94105503620665</v>
      </c>
    </row>
    <row r="28" spans="1:4" ht="17.25" x14ac:dyDescent="0.3">
      <c r="A28" s="3">
        <v>20</v>
      </c>
      <c r="B28" s="11" t="s">
        <v>9</v>
      </c>
      <c r="C28" s="12">
        <f>FV($D$20,$A28*12,$D$18*-1)</f>
        <v>225039.68001941612</v>
      </c>
      <c r="D28" s="13">
        <f>C28*rendimento_carteira</f>
        <v>1350.2380801164968</v>
      </c>
    </row>
    <row r="29" spans="1:4" ht="18" thickBot="1" x14ac:dyDescent="0.35">
      <c r="A29" s="3">
        <v>30</v>
      </c>
      <c r="B29" s="14" t="s">
        <v>10</v>
      </c>
      <c r="C29" s="15">
        <f>FV($D$20,$A29*12,$D$18*-1)</f>
        <v>864433.93100094295</v>
      </c>
      <c r="D29" s="16">
        <f>C29*rendimento_carteira</f>
        <v>5186.6035860056581</v>
      </c>
    </row>
    <row r="32" spans="1:4" x14ac:dyDescent="0.25">
      <c r="B32" s="19" t="s">
        <v>17</v>
      </c>
      <c r="C32" s="20" t="s">
        <v>16</v>
      </c>
      <c r="D32" s="19"/>
    </row>
    <row r="33" spans="2:4" x14ac:dyDescent="0.25">
      <c r="B33" s="25" t="s">
        <v>15</v>
      </c>
      <c r="C33" s="26">
        <f>aporte</f>
        <v>200</v>
      </c>
      <c r="D33" s="27"/>
    </row>
    <row r="36" spans="2:4" x14ac:dyDescent="0.25">
      <c r="B36" s="24" t="s">
        <v>20</v>
      </c>
      <c r="C36" s="24" t="s">
        <v>18</v>
      </c>
      <c r="D36" s="24" t="s">
        <v>19</v>
      </c>
    </row>
    <row r="37" spans="2:4" x14ac:dyDescent="0.25">
      <c r="B37" s="58" t="s">
        <v>21</v>
      </c>
      <c r="C37" s="57">
        <f>VLOOKUP($C$32&amp;"-"&amp;B37,'Tabela de Apoio'!$A:$D,4,FALSE)</f>
        <v>0.5</v>
      </c>
      <c r="D37" s="56">
        <f>C37*$C$33</f>
        <v>100</v>
      </c>
    </row>
    <row r="38" spans="2:4" x14ac:dyDescent="0.25">
      <c r="B38" s="4" t="s">
        <v>22</v>
      </c>
      <c r="C38" s="21">
        <f>VLOOKUP($C$32&amp;"-"&amp;B38,'Tabela de Apoio'!$A:$D,4,FALSE)</f>
        <v>0.1</v>
      </c>
      <c r="D38" s="29">
        <f t="shared" ref="D38:D41" si="0">C38*$C$33</f>
        <v>20</v>
      </c>
    </row>
    <row r="39" spans="2:4" x14ac:dyDescent="0.25">
      <c r="B39" s="4" t="s">
        <v>23</v>
      </c>
      <c r="C39" s="21">
        <f>VLOOKUP($C$32&amp;"-"&amp;B39,'Tabela de Apoio'!$A:$D,4,FALSE)</f>
        <v>0.05</v>
      </c>
      <c r="D39" s="29">
        <f t="shared" si="0"/>
        <v>10</v>
      </c>
    </row>
    <row r="40" spans="2:4" x14ac:dyDescent="0.25">
      <c r="B40" s="4" t="s">
        <v>24</v>
      </c>
      <c r="C40" s="21">
        <f>VLOOKUP($C$32&amp;"-"&amp;B40,'Tabela de Apoio'!$A:$D,4,FALSE)</f>
        <v>0.05</v>
      </c>
      <c r="D40" s="29">
        <f t="shared" si="0"/>
        <v>10</v>
      </c>
    </row>
    <row r="41" spans="2:4" x14ac:dyDescent="0.25">
      <c r="B41" s="4" t="s">
        <v>25</v>
      </c>
      <c r="C41" s="21">
        <f>VLOOKUP($C$32&amp;"-"&amp;B41,'Tabela de Apoio'!$A:$D,4,FALSE)</f>
        <v>0.2</v>
      </c>
      <c r="D41" s="29">
        <f t="shared" si="0"/>
        <v>40</v>
      </c>
    </row>
    <row r="42" spans="2:4" x14ac:dyDescent="0.25">
      <c r="B42" s="4" t="s">
        <v>26</v>
      </c>
      <c r="C42" s="21">
        <f>VLOOKUP($C$32&amp;"-"&amp;B42,'Tabela de Apoio'!$A:$D,4,FALSE)</f>
        <v>0.1</v>
      </c>
      <c r="D42" s="29">
        <f>C42*$C$33</f>
        <v>20</v>
      </c>
    </row>
    <row r="43" spans="2:4" x14ac:dyDescent="0.25">
      <c r="B43" s="22"/>
      <c r="C43" s="22"/>
      <c r="D43" s="23">
        <f>SUM(D37:D42)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mergeCells count="11">
    <mergeCell ref="B24:C24"/>
    <mergeCell ref="B18:C18"/>
    <mergeCell ref="B19:C19"/>
    <mergeCell ref="B20:C20"/>
    <mergeCell ref="B21:C21"/>
    <mergeCell ref="B22:C22"/>
    <mergeCell ref="B17:D17"/>
    <mergeCell ref="B13:C13"/>
    <mergeCell ref="B14:C14"/>
    <mergeCell ref="B15:C15"/>
    <mergeCell ref="B12:D12"/>
  </mergeCells>
  <dataValidations count="1">
    <dataValidation type="list" allowBlank="1" showInputMessage="1" showErrorMessage="1" sqref="C32" xr:uid="{DF6F161B-08C7-48A2-84CD-A9BEE1FEC2F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5DD9-2212-406E-A69C-C073326D22CA}">
  <dimension ref="A2:H20"/>
  <sheetViews>
    <sheetView workbookViewId="0">
      <selection activeCell="J12" sqref="J12"/>
    </sheetView>
  </sheetViews>
  <sheetFormatPr defaultRowHeight="15" x14ac:dyDescent="0.25"/>
  <cols>
    <col min="1" max="1" width="29.42578125" bestFit="1" customWidth="1"/>
    <col min="2" max="2" width="11.5703125" bestFit="1" customWidth="1"/>
    <col min="3" max="3" width="17.7109375" bestFit="1" customWidth="1"/>
    <col min="7" max="7" width="16.140625" bestFit="1" customWidth="1"/>
  </cols>
  <sheetData>
    <row r="2" spans="1:8" ht="15.75" thickBot="1" x14ac:dyDescent="0.3">
      <c r="A2" s="33" t="s">
        <v>29</v>
      </c>
      <c r="B2" s="34" t="s">
        <v>17</v>
      </c>
      <c r="C2" s="34" t="s">
        <v>20</v>
      </c>
      <c r="D2" s="34" t="s">
        <v>28</v>
      </c>
    </row>
    <row r="3" spans="1:8" x14ac:dyDescent="0.25">
      <c r="A3" s="35" t="str">
        <f>B3&amp;"-"&amp;C3</f>
        <v>Conservador-PAPEL</v>
      </c>
      <c r="B3" s="36" t="s">
        <v>27</v>
      </c>
      <c r="C3" s="37" t="s">
        <v>21</v>
      </c>
      <c r="D3" s="38">
        <v>0.3</v>
      </c>
      <c r="H3" t="s">
        <v>28</v>
      </c>
    </row>
    <row r="4" spans="1:8" x14ac:dyDescent="0.25">
      <c r="A4" s="1" t="str">
        <f t="shared" ref="A4:A20" si="0">B4&amp;"-"&amp;C4</f>
        <v>Conservador-TIJOLO</v>
      </c>
      <c r="B4" t="s">
        <v>27</v>
      </c>
      <c r="C4" s="4" t="s">
        <v>22</v>
      </c>
      <c r="D4" s="39">
        <v>0.5</v>
      </c>
      <c r="G4" s="18" t="s">
        <v>31</v>
      </c>
      <c r="H4" s="32">
        <f>VLOOKUP(G4,$A:$D,4,FALSE)</f>
        <v>0.35</v>
      </c>
    </row>
    <row r="5" spans="1:8" x14ac:dyDescent="0.25">
      <c r="A5" s="1" t="str">
        <f t="shared" si="0"/>
        <v>Conservador-HÍBRIDOS</v>
      </c>
      <c r="B5" t="s">
        <v>27</v>
      </c>
      <c r="C5" s="4" t="s">
        <v>23</v>
      </c>
      <c r="D5" s="39">
        <v>0.1</v>
      </c>
    </row>
    <row r="6" spans="1:8" x14ac:dyDescent="0.25">
      <c r="A6" s="1" t="str">
        <f t="shared" si="0"/>
        <v>Conservador-FOFs</v>
      </c>
      <c r="B6" t="s">
        <v>27</v>
      </c>
      <c r="C6" s="4" t="s">
        <v>24</v>
      </c>
      <c r="D6" s="39">
        <v>0.1</v>
      </c>
    </row>
    <row r="7" spans="1:8" x14ac:dyDescent="0.25">
      <c r="A7" s="1" t="str">
        <f t="shared" si="0"/>
        <v>Conservador-DESENVOLVIMENTO</v>
      </c>
      <c r="B7" t="s">
        <v>27</v>
      </c>
      <c r="C7" s="4" t="s">
        <v>25</v>
      </c>
      <c r="D7" s="39">
        <v>0</v>
      </c>
    </row>
    <row r="8" spans="1:8" ht="15.75" thickBot="1" x14ac:dyDescent="0.3">
      <c r="A8" s="2" t="str">
        <f t="shared" si="0"/>
        <v>Conservador-HOTELARIAS</v>
      </c>
      <c r="B8" s="30" t="s">
        <v>27</v>
      </c>
      <c r="C8" s="31" t="s">
        <v>26</v>
      </c>
      <c r="D8" s="40">
        <v>0</v>
      </c>
    </row>
    <row r="9" spans="1:8" x14ac:dyDescent="0.25">
      <c r="A9" s="1" t="str">
        <f t="shared" si="0"/>
        <v>Moderado-PAPEL</v>
      </c>
      <c r="B9" t="s">
        <v>30</v>
      </c>
      <c r="C9" s="4" t="s">
        <v>21</v>
      </c>
      <c r="D9" s="39">
        <v>0.32</v>
      </c>
    </row>
    <row r="10" spans="1:8" x14ac:dyDescent="0.25">
      <c r="A10" s="1" t="str">
        <f t="shared" si="0"/>
        <v>Moderado-TIJOLO</v>
      </c>
      <c r="B10" t="s">
        <v>30</v>
      </c>
      <c r="C10" s="4" t="s">
        <v>22</v>
      </c>
      <c r="D10" s="39">
        <v>0.35</v>
      </c>
    </row>
    <row r="11" spans="1:8" x14ac:dyDescent="0.25">
      <c r="A11" s="1" t="str">
        <f t="shared" si="0"/>
        <v>Moderado-HÍBRIDOS</v>
      </c>
      <c r="B11" t="s">
        <v>30</v>
      </c>
      <c r="C11" s="4" t="s">
        <v>23</v>
      </c>
      <c r="D11" s="39">
        <v>0.08</v>
      </c>
    </row>
    <row r="12" spans="1:8" x14ac:dyDescent="0.25">
      <c r="A12" s="1" t="str">
        <f t="shared" si="0"/>
        <v>Moderado-FOFs</v>
      </c>
      <c r="B12" t="s">
        <v>30</v>
      </c>
      <c r="C12" s="4" t="s">
        <v>24</v>
      </c>
      <c r="D12" s="39">
        <v>0.05</v>
      </c>
    </row>
    <row r="13" spans="1:8" x14ac:dyDescent="0.25">
      <c r="A13" s="1" t="str">
        <f t="shared" si="0"/>
        <v>Moderado-DESENVOLVIMENTO</v>
      </c>
      <c r="B13" t="s">
        <v>30</v>
      </c>
      <c r="C13" s="4" t="s">
        <v>25</v>
      </c>
      <c r="D13" s="39">
        <v>0.1</v>
      </c>
    </row>
    <row r="14" spans="1:8" ht="15.75" thickBot="1" x14ac:dyDescent="0.3">
      <c r="A14" s="2" t="str">
        <f t="shared" si="0"/>
        <v>Moderado-HOTELARIAS</v>
      </c>
      <c r="B14" s="30" t="s">
        <v>30</v>
      </c>
      <c r="C14" s="31" t="s">
        <v>26</v>
      </c>
      <c r="D14" s="40">
        <v>0.1</v>
      </c>
    </row>
    <row r="15" spans="1:8" x14ac:dyDescent="0.25">
      <c r="A15" s="1" t="str">
        <f t="shared" si="0"/>
        <v>Agressivo-PAPEL</v>
      </c>
      <c r="B15" t="s">
        <v>16</v>
      </c>
      <c r="C15" s="4" t="s">
        <v>21</v>
      </c>
      <c r="D15" s="39">
        <v>0.5</v>
      </c>
    </row>
    <row r="16" spans="1:8" x14ac:dyDescent="0.25">
      <c r="A16" s="1" t="str">
        <f t="shared" si="0"/>
        <v>Agressivo-TIJOLO</v>
      </c>
      <c r="B16" t="s">
        <v>16</v>
      </c>
      <c r="C16" s="4" t="s">
        <v>22</v>
      </c>
      <c r="D16" s="39">
        <v>0.1</v>
      </c>
    </row>
    <row r="17" spans="1:4" x14ac:dyDescent="0.25">
      <c r="A17" s="1" t="str">
        <f t="shared" si="0"/>
        <v>Agressivo-HÍBRIDOS</v>
      </c>
      <c r="B17" t="s">
        <v>16</v>
      </c>
      <c r="C17" s="4" t="s">
        <v>23</v>
      </c>
      <c r="D17" s="39">
        <v>0.05</v>
      </c>
    </row>
    <row r="18" spans="1:4" x14ac:dyDescent="0.25">
      <c r="A18" s="1" t="str">
        <f t="shared" si="0"/>
        <v>Agressivo-FOFs</v>
      </c>
      <c r="B18" t="s">
        <v>16</v>
      </c>
      <c r="C18" s="4" t="s">
        <v>24</v>
      </c>
      <c r="D18" s="39">
        <v>0.05</v>
      </c>
    </row>
    <row r="19" spans="1:4" x14ac:dyDescent="0.25">
      <c r="A19" s="1" t="str">
        <f t="shared" si="0"/>
        <v>Agressivo-DESENVOLVIMENTO</v>
      </c>
      <c r="B19" t="s">
        <v>16</v>
      </c>
      <c r="C19" s="4" t="s">
        <v>25</v>
      </c>
      <c r="D19" s="39">
        <v>0.2</v>
      </c>
    </row>
    <row r="20" spans="1:4" ht="15.75" thickBot="1" x14ac:dyDescent="0.3">
      <c r="A20" s="2" t="str">
        <f t="shared" si="0"/>
        <v>Agressivo-HOTELARIAS</v>
      </c>
      <c r="B20" s="30" t="s">
        <v>16</v>
      </c>
      <c r="C20" s="31" t="s">
        <v>26</v>
      </c>
      <c r="D20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Calculadora_Financeira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Natally Lima @Briti</dc:creator>
  <cp:lastModifiedBy>WHEDJA NATALLY LEANDRO DE LIMA</cp:lastModifiedBy>
  <dcterms:created xsi:type="dcterms:W3CDTF">2025-05-22T19:40:46Z</dcterms:created>
  <dcterms:modified xsi:type="dcterms:W3CDTF">2025-06-15T00:17:38Z</dcterms:modified>
</cp:coreProperties>
</file>