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80" yWindow="40" windowWidth="25360" windowHeight="15300" tabRatio="500" activeTab="2"/>
  </bookViews>
  <sheets>
    <sheet name="Professores" sheetId="2" r:id="rId1"/>
    <sheet name="Alunos" sheetId="1" r:id="rId2"/>
    <sheet name="Resultados" sheetId="3" r:id="rId3"/>
    <sheet name="Gráficos" sheetId="4" r:id="rId4"/>
  </sheets>
  <definedNames>
    <definedName name="_xlnm.Print_Area" localSheetId="1">Alunos!$A$3:$G$28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3" i="3" l="1"/>
  <c r="C92" i="3"/>
  <c r="C81" i="3"/>
  <c r="C70" i="3"/>
  <c r="C60" i="3"/>
  <c r="G55" i="3"/>
  <c r="E55" i="3"/>
  <c r="C55" i="3"/>
  <c r="C52" i="3"/>
  <c r="C51" i="3"/>
  <c r="C50" i="3"/>
  <c r="C49" i="3"/>
  <c r="C48" i="3"/>
  <c r="C47" i="3"/>
  <c r="C46" i="3"/>
  <c r="C45" i="3"/>
  <c r="C44" i="3"/>
  <c r="C38" i="3"/>
  <c r="C36" i="3"/>
  <c r="C34" i="3"/>
  <c r="D34" i="3"/>
  <c r="E34" i="3"/>
  <c r="C31" i="3"/>
  <c r="D31" i="3"/>
  <c r="E31" i="3"/>
  <c r="G28" i="3"/>
  <c r="H28" i="3"/>
  <c r="I28" i="3"/>
  <c r="C28" i="3"/>
  <c r="D28" i="3"/>
  <c r="E28" i="3"/>
  <c r="G25" i="3"/>
  <c r="H25" i="3"/>
  <c r="I25" i="3"/>
  <c r="C25" i="3"/>
  <c r="D25" i="3"/>
  <c r="E25" i="3"/>
  <c r="G22" i="3"/>
  <c r="H22" i="3"/>
  <c r="I22" i="3"/>
  <c r="C22" i="3"/>
  <c r="D22" i="3"/>
  <c r="E22" i="3"/>
  <c r="G19" i="3"/>
  <c r="H19" i="3"/>
  <c r="I19" i="3"/>
  <c r="C19" i="3"/>
  <c r="D19" i="3"/>
  <c r="E19" i="3"/>
  <c r="G16" i="3"/>
  <c r="H16" i="3"/>
  <c r="I16" i="3"/>
  <c r="C16" i="3"/>
  <c r="D16" i="3"/>
  <c r="E16" i="3"/>
  <c r="G13" i="3"/>
  <c r="H13" i="3"/>
  <c r="I13" i="3"/>
  <c r="C13" i="3"/>
  <c r="D13" i="3"/>
  <c r="E13" i="3"/>
  <c r="G10" i="3"/>
  <c r="H10" i="3"/>
  <c r="I10" i="3"/>
  <c r="C10" i="3"/>
  <c r="D10" i="3"/>
  <c r="E10" i="3"/>
  <c r="G7" i="3"/>
  <c r="H7" i="3"/>
  <c r="I7" i="3"/>
  <c r="C7" i="3"/>
  <c r="D7" i="3"/>
  <c r="E7" i="3"/>
  <c r="G4" i="3"/>
  <c r="H4" i="3"/>
  <c r="I4" i="3"/>
  <c r="C4" i="3"/>
  <c r="D4" i="3"/>
  <c r="E4" i="3"/>
  <c r="D115" i="3"/>
  <c r="F115" i="3"/>
  <c r="H115" i="3"/>
  <c r="G115" i="3"/>
  <c r="E115" i="3"/>
  <c r="K34" i="3"/>
  <c r="F34" i="3"/>
  <c r="K31" i="3"/>
  <c r="F31" i="3"/>
  <c r="K28" i="3"/>
  <c r="J28" i="3"/>
  <c r="F28" i="3"/>
  <c r="K25" i="3"/>
  <c r="J25" i="3"/>
  <c r="F25" i="3"/>
  <c r="K22" i="3"/>
  <c r="J22" i="3"/>
  <c r="F22" i="3"/>
  <c r="K19" i="3"/>
  <c r="J19" i="3"/>
  <c r="F19" i="3"/>
  <c r="K16" i="3"/>
  <c r="J16" i="3"/>
  <c r="F16" i="3"/>
  <c r="K13" i="3"/>
  <c r="J13" i="3"/>
  <c r="F13" i="3"/>
  <c r="K10" i="3"/>
  <c r="J10" i="3"/>
  <c r="F10" i="3"/>
  <c r="K7" i="3"/>
  <c r="J7" i="3"/>
  <c r="F7" i="3"/>
  <c r="K4" i="3"/>
  <c r="J4" i="3"/>
  <c r="F4" i="3"/>
  <c r="E56" i="2"/>
  <c r="C56" i="2"/>
  <c r="C33" i="1"/>
  <c r="XFD20" i="2"/>
</calcChain>
</file>

<file path=xl/sharedStrings.xml><?xml version="1.0" encoding="utf-8"?>
<sst xmlns="http://schemas.openxmlformats.org/spreadsheetml/2006/main" count="281" uniqueCount="96">
  <si>
    <t>Funciona com diferentes robôs?</t>
  </si>
  <si>
    <t>Você gosta do software?</t>
  </si>
  <si>
    <t>É possível fazer todas as atividades no software?</t>
  </si>
  <si>
    <t>O software é rápido?</t>
  </si>
  <si>
    <t>É fácil de usar?</t>
  </si>
  <si>
    <t>É fácil de entender?</t>
  </si>
  <si>
    <t>Existe muita mudança no Software</t>
  </si>
  <si>
    <t>O sotware dá muito erro?</t>
  </si>
  <si>
    <t>Você aprende com o software?</t>
  </si>
  <si>
    <t>Avaliaçao - Alunos</t>
  </si>
  <si>
    <t>Facilidade do software em ser modificado e a detecção de erros:</t>
  </si>
  <si>
    <t>Satisfação diante das necessidades do usuários:</t>
  </si>
  <si>
    <t>Garantia de que o software não falha durante o período de execução:</t>
  </si>
  <si>
    <t>Qualidade diante de objetivos específicos:</t>
  </si>
  <si>
    <t>Rapidez no tempo de resposta:</t>
  </si>
  <si>
    <t>Layout favorável ao uso:</t>
  </si>
  <si>
    <t>Clareza do conteúdo:</t>
  </si>
  <si>
    <t>Atinge o público alvo:</t>
  </si>
  <si>
    <t>Favorecimento da aprendizagem:</t>
  </si>
  <si>
    <t>N/A</t>
  </si>
  <si>
    <t>Total</t>
  </si>
  <si>
    <t>Avaliaçao - Professores</t>
  </si>
  <si>
    <t>Média</t>
  </si>
  <si>
    <t>Ambiente de simulação 3D</t>
  </si>
  <si>
    <t>Ambiente de programação textual</t>
  </si>
  <si>
    <t>Ambiente de programação gráfica</t>
  </si>
  <si>
    <t>Modelagem de robôs</t>
  </si>
  <si>
    <t>Manuais de montagem</t>
  </si>
  <si>
    <t>Utilização de diferentes linguagens de programação</t>
  </si>
  <si>
    <t>Plataforma Web</t>
  </si>
  <si>
    <t>Perguntas</t>
  </si>
  <si>
    <t>Total de Entrevistados =</t>
  </si>
  <si>
    <t>Respostas</t>
  </si>
  <si>
    <t>Sim</t>
  </si>
  <si>
    <t>Não</t>
  </si>
  <si>
    <t>N/S</t>
  </si>
  <si>
    <t>O Software oferece diferentes tipos de dificuldades?</t>
  </si>
  <si>
    <t>O software oferece feedback?</t>
  </si>
  <si>
    <t>Quais funcionalidades o software possui?</t>
  </si>
  <si>
    <t>Ambiente de Simulação 2D</t>
  </si>
  <si>
    <t xml:space="preserve">Desvio Padrão </t>
  </si>
  <si>
    <t>Variância</t>
  </si>
  <si>
    <t>PROFESSORES</t>
  </si>
  <si>
    <t>Q1</t>
  </si>
  <si>
    <t>Q2</t>
  </si>
  <si>
    <t>Q3</t>
  </si>
  <si>
    <t>ALUNOS</t>
  </si>
  <si>
    <t>Mais ou Menos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</si>
  <si>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</si>
  <si>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</si>
  <si>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</si>
  <si>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</si>
  <si>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</si>
  <si>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</si>
  <si>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</si>
  <si>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</si>
  <si>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</si>
  <si>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</si>
  <si>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</si>
  <si>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Não sei</t>
  </si>
  <si>
    <t>Algumas</t>
  </si>
  <si>
    <t>Q15</t>
  </si>
  <si>
    <t>Com que faixa etária é possível se trabalhar com o software?</t>
  </si>
  <si>
    <t>Limite Inferior</t>
  </si>
  <si>
    <t>Limite Superior</t>
  </si>
  <si>
    <t>Q16</t>
  </si>
  <si>
    <t>Que tipos de atividades podem ser desenvolvidas com o software?</t>
  </si>
  <si>
    <t>Repostas</t>
  </si>
  <si>
    <t>Comentários</t>
  </si>
  <si>
    <t>Comentários dos professores:</t>
  </si>
  <si>
    <t>Q17</t>
  </si>
  <si>
    <t>O que você aprende com o software?</t>
  </si>
  <si>
    <t>Comentários:</t>
  </si>
  <si>
    <t>Repostas dos professores</t>
  </si>
  <si>
    <t>Repostas dos Alunos</t>
  </si>
  <si>
    <t>Repostas dos alunos</t>
  </si>
  <si>
    <t>Repostas dos Professores</t>
  </si>
  <si>
    <t>Qual a soma das idades dos alunos?</t>
  </si>
  <si>
    <t>Limite superior</t>
  </si>
  <si>
    <t>Professor</t>
  </si>
  <si>
    <t>Alunos</t>
  </si>
  <si>
    <t>Software</t>
  </si>
  <si>
    <t>Avaliação geral:</t>
  </si>
  <si>
    <t>Desvio</t>
  </si>
  <si>
    <t>Média geral</t>
  </si>
  <si>
    <t>Qualquer tipo de programação robótica. (R. 17 anos); Desenvolvimento de automação de robôs. (E. 17 anos);</t>
  </si>
  <si>
    <t>Programa fácil, eficiente e rápido. ( E. 17 anos);</t>
  </si>
  <si>
    <t>Lógica e linguagem de programação. (R. 17 anos); A utilizar lógica e conceitos práticos de matemática, física e programação. (E. 17 anos); Pensamento lógico. (G. 15 anos);</t>
  </si>
  <si>
    <t>Qualquer atividade no âmbito do ensino de robótica para crianças e adolescentes. (P1); A facilidade de programar permite toda uma gama de possibilidade e aplicabilidades, sendo assim conseguimos realizar diferentes tipos de atividades somados a programação. (P2)</t>
  </si>
  <si>
    <t>SOFTWARE</t>
  </si>
  <si>
    <t>Média Geral</t>
  </si>
  <si>
    <t>Capacidade de execução em diferentes tipos de hardware:</t>
  </si>
  <si>
    <t>Favorecimento do ensino</t>
  </si>
  <si>
    <t>Utilização de diferentes hardwares</t>
  </si>
  <si>
    <t>Média de idade dos alunos entrevistados</t>
  </si>
  <si>
    <t>Favorecimento do ensino: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</si>
</sst>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1"/>
      <name val="Calibri"/>
      <scheme val="minor"/>
    </font>
    <font>
      <sz val="8"/>
      <name val="Calibri"/>
      <family val="2"/>
      <scheme val="minor"/>
    </font>
    <font>
      <b/>
      <sz val="16"/>
      <color theme="1"/>
      <name val="Calibri"/>
      <scheme val="minor"/>
    </font>
    <font>
      <sz val="13"/>
      <color theme="1"/>
      <name val="Arial"/>
    </font>
    <font>
      <b/>
      <sz val="13"/>
      <color theme="1"/>
      <name val="Arial"/>
    </font>
    <font>
      <sz val="13"/>
      <color theme="1"/>
      <name val="Calibri"/>
      <scheme val="minor"/>
    </font>
    <font>
      <sz val="12"/>
      <color theme="1"/>
      <name val="Arial"/>
    </font>
    <font>
      <b/>
      <sz val="16"/>
      <color theme="1"/>
      <name val="Arial"/>
    </font>
    <font>
      <b/>
      <sz val="12"/>
      <color theme="1"/>
      <name val="Arial"/>
    </font>
    <font>
      <b/>
      <sz val="13"/>
      <color rgb="FF000000"/>
      <name val="Arial"/>
    </font>
    <font>
      <b/>
      <sz val="16"/>
      <color rgb="FF000000"/>
      <name val="Arial"/>
    </font>
    <font>
      <sz val="13"/>
      <color rgb="FF000000"/>
      <name val="Arial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4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Fill="1"/>
    <xf numFmtId="0" fontId="0" fillId="0" borderId="0" xfId="0" applyFont="1"/>
    <xf numFmtId="0" fontId="8" fillId="0" borderId="0" xfId="0" applyFont="1"/>
    <xf numFmtId="2" fontId="0" fillId="0" borderId="0" xfId="0" applyNumberFormat="1" applyFont="1"/>
    <xf numFmtId="0" fontId="7" fillId="0" borderId="0" xfId="0" applyFont="1" applyAlignme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11" fillId="2" borderId="0" xfId="0" applyFont="1" applyFill="1"/>
    <xf numFmtId="0" fontId="13" fillId="0" borderId="0" xfId="0" applyFont="1" applyAlignment="1">
      <alignment horizontal="center"/>
    </xf>
    <xf numFmtId="0" fontId="13" fillId="2" borderId="0" xfId="0" applyFont="1" applyFill="1" applyAlignment="1">
      <alignment horizontal="right"/>
    </xf>
    <xf numFmtId="0" fontId="8" fillId="2" borderId="0" xfId="0" applyFont="1" applyFill="1"/>
    <xf numFmtId="0" fontId="9" fillId="0" borderId="0" xfId="0" applyFont="1" applyAlignment="1">
      <alignment horizontal="right"/>
    </xf>
    <xf numFmtId="0" fontId="9" fillId="4" borderId="0" xfId="0" applyFont="1" applyFill="1" applyAlignment="1">
      <alignment horizontal="center"/>
    </xf>
    <xf numFmtId="0" fontId="9" fillId="2" borderId="0" xfId="0" applyFont="1" applyFill="1"/>
    <xf numFmtId="0" fontId="9" fillId="2" borderId="0" xfId="0" applyFont="1" applyFill="1" applyAlignment="1">
      <alignment horizontal="right"/>
    </xf>
    <xf numFmtId="0" fontId="8" fillId="0" borderId="0" xfId="0" applyNumberFormat="1" applyFont="1"/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1" fillId="0" borderId="0" xfId="0" applyFont="1" applyBorder="1"/>
    <xf numFmtId="0" fontId="13" fillId="2" borderId="0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right"/>
    </xf>
    <xf numFmtId="2" fontId="11" fillId="0" borderId="0" xfId="0" applyNumberFormat="1" applyFont="1" applyBorder="1"/>
    <xf numFmtId="2" fontId="11" fillId="0" borderId="1" xfId="0" applyNumberFormat="1" applyFont="1" applyBorder="1"/>
    <xf numFmtId="0" fontId="13" fillId="0" borderId="0" xfId="0" applyFont="1" applyBorder="1"/>
    <xf numFmtId="0" fontId="11" fillId="0" borderId="1" xfId="0" applyFont="1" applyBorder="1"/>
    <xf numFmtId="2" fontId="11" fillId="0" borderId="0" xfId="0" applyNumberFormat="1" applyFont="1"/>
    <xf numFmtId="0" fontId="11" fillId="2" borderId="0" xfId="0" applyFont="1" applyFill="1" applyBorder="1" applyAlignment="1">
      <alignment horizontal="right"/>
    </xf>
    <xf numFmtId="0" fontId="11" fillId="2" borderId="1" xfId="0" applyFont="1" applyFill="1" applyBorder="1" applyAlignment="1">
      <alignment horizontal="right"/>
    </xf>
    <xf numFmtId="9" fontId="11" fillId="2" borderId="0" xfId="177" applyFont="1" applyFill="1"/>
    <xf numFmtId="9" fontId="11" fillId="3" borderId="0" xfId="177" applyFont="1" applyFill="1"/>
    <xf numFmtId="9" fontId="11" fillId="0" borderId="0" xfId="177" applyFont="1" applyFill="1"/>
    <xf numFmtId="0" fontId="5" fillId="0" borderId="0" xfId="0" applyFont="1" applyFill="1" applyAlignment="1"/>
    <xf numFmtId="0" fontId="9" fillId="0" borderId="0" xfId="0" applyFont="1" applyFill="1"/>
    <xf numFmtId="0" fontId="9" fillId="6" borderId="0" xfId="0" applyFont="1" applyFill="1"/>
    <xf numFmtId="0" fontId="8" fillId="0" borderId="0" xfId="0" applyFont="1" applyAlignment="1">
      <alignment wrapText="1" shrinkToFit="1"/>
    </xf>
    <xf numFmtId="0" fontId="9" fillId="0" borderId="0" xfId="0" applyFont="1" applyFill="1" applyAlignment="1"/>
    <xf numFmtId="0" fontId="14" fillId="0" borderId="0" xfId="0" applyFont="1" applyAlignment="1">
      <alignment horizontal="center"/>
    </xf>
    <xf numFmtId="0" fontId="16" fillId="0" borderId="0" xfId="0" applyFont="1"/>
    <xf numFmtId="0" fontId="16" fillId="7" borderId="0" xfId="0" applyFont="1" applyFill="1"/>
    <xf numFmtId="0" fontId="14" fillId="0" borderId="0" xfId="0" applyFont="1" applyAlignment="1">
      <alignment horizontal="left"/>
    </xf>
    <xf numFmtId="0" fontId="17" fillId="0" borderId="0" xfId="0" applyFont="1"/>
    <xf numFmtId="0" fontId="14" fillId="7" borderId="0" xfId="0" applyFont="1" applyFill="1" applyAlignment="1">
      <alignment horizontal="center"/>
    </xf>
    <xf numFmtId="0" fontId="19" fillId="0" borderId="0" xfId="0" applyFont="1" applyAlignment="1">
      <alignment horizontal="right"/>
    </xf>
    <xf numFmtId="0" fontId="18" fillId="2" borderId="2" xfId="0" applyFont="1" applyFill="1" applyBorder="1" applyAlignment="1">
      <alignment horizontal="center"/>
    </xf>
    <xf numFmtId="2" fontId="0" fillId="0" borderId="2" xfId="0" applyNumberFormat="1" applyFont="1" applyBorder="1"/>
    <xf numFmtId="49" fontId="8" fillId="0" borderId="0" xfId="0" applyNumberFormat="1" applyFont="1" applyAlignment="1">
      <alignment horizontal="center" wrapText="1" shrinkToFit="1"/>
    </xf>
    <xf numFmtId="0" fontId="13" fillId="2" borderId="0" xfId="0" applyFont="1" applyFill="1" applyAlignment="1">
      <alignment horizontal="center"/>
    </xf>
    <xf numFmtId="2" fontId="0" fillId="0" borderId="0" xfId="0" applyNumberFormat="1" applyFont="1" applyFill="1"/>
    <xf numFmtId="0" fontId="15" fillId="5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49" fontId="8" fillId="0" borderId="0" xfId="0" applyNumberFormat="1" applyFont="1" applyAlignment="1">
      <alignment horizontal="center" wrapText="1" shrinkToFit="1"/>
    </xf>
    <xf numFmtId="0" fontId="8" fillId="0" borderId="0" xfId="0" applyFont="1" applyAlignment="1">
      <alignment horizontal="center"/>
    </xf>
    <xf numFmtId="49" fontId="16" fillId="0" borderId="0" xfId="0" applyNumberFormat="1" applyFont="1" applyAlignment="1">
      <alignment horizontal="center" wrapText="1" shrinkToFit="1"/>
    </xf>
    <xf numFmtId="0" fontId="12" fillId="4" borderId="0" xfId="0" applyFont="1" applyFill="1" applyAlignment="1">
      <alignment horizontal="center"/>
    </xf>
    <xf numFmtId="0" fontId="13" fillId="4" borderId="0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0" fontId="13" fillId="2" borderId="0" xfId="0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13" fillId="4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2" fontId="0" fillId="9" borderId="0" xfId="0" applyNumberFormat="1" applyFont="1" applyFill="1" applyAlignment="1">
      <alignment horizontal="center"/>
    </xf>
    <xf numFmtId="2" fontId="7" fillId="0" borderId="4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0" fontId="19" fillId="8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</cellXfs>
  <cellStyles count="54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Normal" xfId="0" builtinId="0"/>
    <cellStyle name="Percent" xfId="177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Média - Professores X Alunos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Professores</c:v>
          </c:tx>
          <c:dLbls>
            <c:dLbl>
              <c:idx val="0"/>
              <c:layout>
                <c:manualLayout>
                  <c:x val="-0.0419847328244275"/>
                  <c:y val="-0.064655172413793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209923664122137"/>
                  <c:y val="0.08189655172413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381679389312977"/>
                  <c:y val="0.064655172413793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381679389312978"/>
                  <c:y val="0.05603448275862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362595419847328"/>
                  <c:y val="0.068965517241379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0362595419847328"/>
                  <c:y val="0.060344827586206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0362595419847329"/>
                  <c:y val="0.05172413793103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0.0343511450381681"/>
                  <c:y val="-0.05603448275862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305343511450382"/>
                  <c:y val="0.060344827586206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(Resultados!$A$3,Resultados!$A$6,Resultados!$A$9,Resultados!$A$12,Resultados!$A$15,Resultados!$A$18,Resultados!$A$21,Resultados!$A$24,Resultados!$A$27)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</c:strCache>
            </c:strRef>
          </c:cat>
          <c:val>
            <c:numRef>
              <c:f>(Resultados!$D$4,Resultados!$D$7,Resultados!$D$10,Resultados!$D$13,Resultados!$D$16,Resultados!$D$19,Resultados!$D$22,Resultados!$D$25,Resultados!$D$28)</c:f>
              <c:numCache>
                <c:formatCode>0.00</c:formatCode>
                <c:ptCount val="9"/>
                <c:pt idx="0">
                  <c:v>6.833333333333332</c:v>
                </c:pt>
                <c:pt idx="1">
                  <c:v>5.833333333333332</c:v>
                </c:pt>
                <c:pt idx="2">
                  <c:v>6.666666666666667</c:v>
                </c:pt>
                <c:pt idx="3">
                  <c:v>6.166666666666667</c:v>
                </c:pt>
                <c:pt idx="4">
                  <c:v>5.5</c:v>
                </c:pt>
                <c:pt idx="5">
                  <c:v>6.833333333333332</c:v>
                </c:pt>
                <c:pt idx="6">
                  <c:v>6.0</c:v>
                </c:pt>
                <c:pt idx="7">
                  <c:v>6.0</c:v>
                </c:pt>
                <c:pt idx="8">
                  <c:v>5.666666666666667</c:v>
                </c:pt>
              </c:numCache>
            </c:numRef>
          </c:val>
          <c:smooth val="0"/>
        </c:ser>
        <c:ser>
          <c:idx val="1"/>
          <c:order val="1"/>
          <c:tx>
            <c:v>Alunos</c:v>
          </c:tx>
          <c:dLbls>
            <c:dLbl>
              <c:idx val="7"/>
              <c:layout>
                <c:manualLayout>
                  <c:x val="-0.0343511450381681"/>
                  <c:y val="0.07327586206896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(Resultados!$A$3,Resultados!$A$6,Resultados!$A$9,Resultados!$A$12,Resultados!$A$15,Resultados!$A$18,Resultados!$A$21,Resultados!$A$24,Resultados!$A$27)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</c:strCache>
            </c:strRef>
          </c:cat>
          <c:val>
            <c:numRef>
              <c:f>(Resultados!$H$4,Resultados!$H$7,Resultados!$H$10,Resultados!$H$13,Resultados!$H$16,Resultados!$H$19,Resultados!$H$22,Resultados!$H$25,Resultados!$H$28)</c:f>
              <c:numCache>
                <c:formatCode>0.00</c:formatCode>
                <c:ptCount val="9"/>
                <c:pt idx="0">
                  <c:v>4.166666666666667</c:v>
                </c:pt>
                <c:pt idx="1">
                  <c:v>8.333333333333333</c:v>
                </c:pt>
                <c:pt idx="2">
                  <c:v>10.0</c:v>
                </c:pt>
                <c:pt idx="3">
                  <c:v>9.166666666666666</c:v>
                </c:pt>
                <c:pt idx="4">
                  <c:v>8.333333333333333</c:v>
                </c:pt>
                <c:pt idx="5">
                  <c:v>9.166666666666666</c:v>
                </c:pt>
                <c:pt idx="6">
                  <c:v>7.5</c:v>
                </c:pt>
                <c:pt idx="7">
                  <c:v>5.833333333333332</c:v>
                </c:pt>
                <c:pt idx="8">
                  <c:v>10.0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5144792"/>
        <c:axId val="2126289704"/>
      </c:lineChart>
      <c:catAx>
        <c:axId val="2115144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26289704"/>
        <c:crosses val="autoZero"/>
        <c:auto val="1"/>
        <c:lblAlgn val="ctr"/>
        <c:lblOffset val="100"/>
        <c:noMultiLvlLbl val="0"/>
      </c:catAx>
      <c:valAx>
        <c:axId val="212628970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15144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Devio Padrão - Professores X Alunos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Alunos - Desvio</c:v>
          </c:tx>
          <c:cat>
            <c:strRef>
              <c:f>(Resultados!$A$3,Resultados!$A$6,Resultados!$A$9,Resultados!$A$12,Resultados!$A$15,Resultados!$A$18,Resultados!$A$21,Resultados!$A$24,Resultados!$A$27)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</c:strCache>
            </c:strRef>
          </c:cat>
          <c:val>
            <c:numRef>
              <c:f>(Resultados!$I$4,Resultados!$I$7,Resultados!$I$10,Resultados!$I$13,Resultados!$I$16,Resultados!$I$19,Resultados!$I$22,Resultados!$I$25,Resultados!$I$28)</c:f>
              <c:numCache>
                <c:formatCode>0.00</c:formatCode>
                <c:ptCount val="9"/>
                <c:pt idx="0">
                  <c:v>4.444444444444444</c:v>
                </c:pt>
                <c:pt idx="1">
                  <c:v>2.777777777777777</c:v>
                </c:pt>
                <c:pt idx="2">
                  <c:v>0.0</c:v>
                </c:pt>
                <c:pt idx="3">
                  <c:v>1.38888888888889</c:v>
                </c:pt>
                <c:pt idx="4">
                  <c:v>2.777777777777777</c:v>
                </c:pt>
                <c:pt idx="5">
                  <c:v>1.38888888888889</c:v>
                </c:pt>
                <c:pt idx="6">
                  <c:v>3.75</c:v>
                </c:pt>
                <c:pt idx="7">
                  <c:v>2.777777777777777</c:v>
                </c:pt>
                <c:pt idx="8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Professores - Desvio</c:v>
          </c:tx>
          <c:cat>
            <c:strRef>
              <c:f>(Resultados!$A$3,Resultados!$A$6,Resultados!$A$9,Resultados!$A$12,Resultados!$A$15,Resultados!$A$18,Resultados!$A$21,Resultados!$A$24,Resultados!$A$27)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</c:strCache>
            </c:strRef>
          </c:cat>
          <c:val>
            <c:numRef>
              <c:f>(Resultados!$E$4,Resultados!$E$7,Resultados!$E$10,Resultados!$E$13,Resultados!$E$16,Resultados!$E$19,Resultados!$E$22,Resultados!$E$25,Resultados!$E$28)</c:f>
              <c:numCache>
                <c:formatCode>0.00</c:formatCode>
                <c:ptCount val="9"/>
                <c:pt idx="0">
                  <c:v>1.13888888888889</c:v>
                </c:pt>
                <c:pt idx="1">
                  <c:v>1.25</c:v>
                </c:pt>
                <c:pt idx="2">
                  <c:v>1.111111111111111</c:v>
                </c:pt>
                <c:pt idx="3">
                  <c:v>1.138888888888889</c:v>
                </c:pt>
                <c:pt idx="4">
                  <c:v>2.2</c:v>
                </c:pt>
                <c:pt idx="5">
                  <c:v>1.13888888888889</c:v>
                </c:pt>
                <c:pt idx="6">
                  <c:v>1.0</c:v>
                </c:pt>
                <c:pt idx="7">
                  <c:v>1.0</c:v>
                </c:pt>
                <c:pt idx="8">
                  <c:v>1.166666666666666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5191064"/>
        <c:axId val="2124962760"/>
      </c:lineChart>
      <c:catAx>
        <c:axId val="210519106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4962760"/>
        <c:crosses val="autoZero"/>
        <c:auto val="1"/>
        <c:lblAlgn val="ctr"/>
        <c:lblOffset val="100"/>
        <c:noMultiLvlLbl val="0"/>
      </c:catAx>
      <c:valAx>
        <c:axId val="212496276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05191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Funcionalidades</c:v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Resultados!$B$44:$B$52</c:f>
              <c:strCache>
                <c:ptCount val="9"/>
                <c:pt idx="0">
                  <c:v>Ambiente de Simulação 2D</c:v>
                </c:pt>
                <c:pt idx="1">
                  <c:v>Ambiente de simulação 3D</c:v>
                </c:pt>
                <c:pt idx="2">
                  <c:v>Ambiente de programação textual</c:v>
                </c:pt>
                <c:pt idx="3">
                  <c:v>Ambiente de programação gráfica</c:v>
                </c:pt>
                <c:pt idx="4">
                  <c:v>Modelagem de robôs</c:v>
                </c:pt>
                <c:pt idx="5">
                  <c:v>Manuais de montagem</c:v>
                </c:pt>
                <c:pt idx="6">
                  <c:v>Utilização de diferentes hardwares</c:v>
                </c:pt>
                <c:pt idx="7">
                  <c:v>Utilização de diferentes linguagens de programação</c:v>
                </c:pt>
                <c:pt idx="8">
                  <c:v>Plataforma Web</c:v>
                </c:pt>
              </c:strCache>
            </c:strRef>
          </c:cat>
          <c:val>
            <c:numRef>
              <c:f>Resultados!$C$44:$C$52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0.666666666666667</c:v>
                </c:pt>
                <c:pt idx="3">
                  <c:v>0.166666666666667</c:v>
                </c:pt>
                <c:pt idx="4">
                  <c:v>0.0</c:v>
                </c:pt>
                <c:pt idx="5">
                  <c:v>0.0</c:v>
                </c:pt>
                <c:pt idx="6">
                  <c:v>0.166666666666667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102284280"/>
        <c:axId val="2125233304"/>
      </c:barChart>
      <c:catAx>
        <c:axId val="2102284280"/>
        <c:scaling>
          <c:orientation val="minMax"/>
        </c:scaling>
        <c:delete val="0"/>
        <c:axPos val="l"/>
        <c:majorTickMark val="none"/>
        <c:minorTickMark val="none"/>
        <c:tickLblPos val="nextTo"/>
        <c:crossAx val="2125233304"/>
        <c:crosses val="autoZero"/>
        <c:auto val="1"/>
        <c:lblAlgn val="ctr"/>
        <c:lblOffset val="100"/>
        <c:noMultiLvlLbl val="0"/>
      </c:catAx>
      <c:valAx>
        <c:axId val="2125233304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21022842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Desvio Padrão - Professores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Professores - Desvio</c:v>
          </c:tx>
          <c:cat>
            <c:strRef>
              <c:f>(Resultados!$A$3,Resultados!$A$6,Resultados!$A$9,Resultados!$A$12,Resultados!$A$15,Resultados!$A$18,Resultados!$A$21,Resultados!$A$24,Resultados!$A$27,Resultados!$A$30,Resultados!$A$33)</c:f>
              <c:strCache>
                <c:ptCount val="11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</c:strCache>
            </c:strRef>
          </c:cat>
          <c:val>
            <c:numRef>
              <c:f>(Resultados!$E$4,Resultados!$E$7,Resultados!$E$10,Resultados!$E$13,Resultados!$E$16,Resultados!$E$19,Resultados!$E$22,Resultados!$E$25,Resultados!$E$28,Resultados!$E$31,Resultados!$E$34)</c:f>
              <c:numCache>
                <c:formatCode>0.00</c:formatCode>
                <c:ptCount val="11"/>
                <c:pt idx="0">
                  <c:v>1.13888888888889</c:v>
                </c:pt>
                <c:pt idx="1">
                  <c:v>1.25</c:v>
                </c:pt>
                <c:pt idx="2">
                  <c:v>1.111111111111111</c:v>
                </c:pt>
                <c:pt idx="3">
                  <c:v>1.138888888888889</c:v>
                </c:pt>
                <c:pt idx="4">
                  <c:v>2.2</c:v>
                </c:pt>
                <c:pt idx="5">
                  <c:v>1.13888888888889</c:v>
                </c:pt>
                <c:pt idx="6">
                  <c:v>1.0</c:v>
                </c:pt>
                <c:pt idx="7">
                  <c:v>1.0</c:v>
                </c:pt>
                <c:pt idx="8">
                  <c:v>1.166666666666666</c:v>
                </c:pt>
                <c:pt idx="9">
                  <c:v>1.0</c:v>
                </c:pt>
                <c:pt idx="10">
                  <c:v>0.972222222222222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9146744"/>
        <c:axId val="2125281928"/>
      </c:lineChart>
      <c:catAx>
        <c:axId val="210914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25281928"/>
        <c:crosses val="autoZero"/>
        <c:auto val="1"/>
        <c:lblAlgn val="ctr"/>
        <c:lblOffset val="100"/>
        <c:noMultiLvlLbl val="0"/>
      </c:catAx>
      <c:valAx>
        <c:axId val="2125281928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09146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Devio Padrão - Alunos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Alunos - Desvio</c:v>
          </c:tx>
          <c:cat>
            <c:strRef>
              <c:f>(Resultados!$A$3,Resultados!$A$6,Resultados!$A$9,Resultados!$A$12,Resultados!$A$15,Resultados!$A$18,Resultados!$A$21,Resultados!$A$24,Resultados!$A$27)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</c:strCache>
            </c:strRef>
          </c:cat>
          <c:val>
            <c:numRef>
              <c:f>(Resultados!$I$4,Resultados!$I$7,Resultados!$I$10,Resultados!$I$13,Resultados!$I$16,Resultados!$I$19,Resultados!$I$22,Resultados!$I$25,Resultados!$I$28)</c:f>
              <c:numCache>
                <c:formatCode>0.00</c:formatCode>
                <c:ptCount val="9"/>
                <c:pt idx="0">
                  <c:v>4.444444444444444</c:v>
                </c:pt>
                <c:pt idx="1">
                  <c:v>2.777777777777777</c:v>
                </c:pt>
                <c:pt idx="2">
                  <c:v>0.0</c:v>
                </c:pt>
                <c:pt idx="3">
                  <c:v>1.38888888888889</c:v>
                </c:pt>
                <c:pt idx="4">
                  <c:v>2.777777777777777</c:v>
                </c:pt>
                <c:pt idx="5">
                  <c:v>1.38888888888889</c:v>
                </c:pt>
                <c:pt idx="6">
                  <c:v>3.75</c:v>
                </c:pt>
                <c:pt idx="7">
                  <c:v>2.777777777777777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0737240"/>
        <c:axId val="2110342360"/>
      </c:lineChart>
      <c:catAx>
        <c:axId val="2110737240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0342360"/>
        <c:crosses val="autoZero"/>
        <c:auto val="1"/>
        <c:lblAlgn val="ctr"/>
        <c:lblOffset val="100"/>
        <c:noMultiLvlLbl val="0"/>
      </c:catAx>
      <c:valAx>
        <c:axId val="211034236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10737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Média - Alunos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Alunos</c:v>
          </c:tx>
          <c:cat>
            <c:strRef>
              <c:f>(Resultados!$A$3,Resultados!$A$6,Resultados!$A$9,Resultados!$A$12,Resultados!$A$15,Resultados!$A$18,Resultados!$A$21,Resultados!$A$24,Resultados!$A$27)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</c:strCache>
            </c:strRef>
          </c:cat>
          <c:val>
            <c:numRef>
              <c:f>(Resultados!$H$4,Resultados!$H$7,Resultados!$H$10,Resultados!$H$13,Resultados!$H$16,Resultados!$H$19,Resultados!$H$22,Resultados!$H$25,Resultados!$H$28)</c:f>
              <c:numCache>
                <c:formatCode>0.00</c:formatCode>
                <c:ptCount val="9"/>
                <c:pt idx="0">
                  <c:v>4.166666666666667</c:v>
                </c:pt>
                <c:pt idx="1">
                  <c:v>8.333333333333333</c:v>
                </c:pt>
                <c:pt idx="2">
                  <c:v>10.0</c:v>
                </c:pt>
                <c:pt idx="3">
                  <c:v>9.166666666666666</c:v>
                </c:pt>
                <c:pt idx="4">
                  <c:v>8.333333333333333</c:v>
                </c:pt>
                <c:pt idx="5">
                  <c:v>9.166666666666666</c:v>
                </c:pt>
                <c:pt idx="6">
                  <c:v>7.5</c:v>
                </c:pt>
                <c:pt idx="7">
                  <c:v>5.833333333333332</c:v>
                </c:pt>
                <c:pt idx="8">
                  <c:v>10.0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5056008"/>
        <c:axId val="2124534664"/>
      </c:lineChart>
      <c:catAx>
        <c:axId val="210505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24534664"/>
        <c:crosses val="autoZero"/>
        <c:auto val="1"/>
        <c:lblAlgn val="ctr"/>
        <c:lblOffset val="100"/>
        <c:noMultiLvlLbl val="0"/>
      </c:catAx>
      <c:valAx>
        <c:axId val="212453466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05056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Média - Professores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Professores</c:v>
          </c:tx>
          <c:cat>
            <c:strRef>
              <c:f>(Resultados!$A$3,Resultados!$A$6,Resultados!$A$9,Resultados!$A$12,Resultados!$A$15,Resultados!$A$18,Resultados!$A$21,Resultados!$A$24,Resultados!$A$27,Resultados!$A$30,Resultados!$A$33)</c:f>
              <c:strCache>
                <c:ptCount val="11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</c:strCache>
            </c:strRef>
          </c:cat>
          <c:val>
            <c:numRef>
              <c:f>(Resultados!$D$4,Resultados!$D$7,Resultados!$D$10,Resultados!$D$13,Resultados!$D$16,Resultados!$D$19,Resultados!$D$22,Resultados!$D$25,Resultados!$D$28,Resultados!$D$31,Resultados!$D$34)</c:f>
              <c:numCache>
                <c:formatCode>0.00</c:formatCode>
                <c:ptCount val="11"/>
                <c:pt idx="0">
                  <c:v>6.833333333333332</c:v>
                </c:pt>
                <c:pt idx="1">
                  <c:v>5.833333333333332</c:v>
                </c:pt>
                <c:pt idx="2">
                  <c:v>6.666666666666667</c:v>
                </c:pt>
                <c:pt idx="3">
                  <c:v>6.166666666666667</c:v>
                </c:pt>
                <c:pt idx="4">
                  <c:v>5.5</c:v>
                </c:pt>
                <c:pt idx="5">
                  <c:v>6.833333333333332</c:v>
                </c:pt>
                <c:pt idx="6">
                  <c:v>6.0</c:v>
                </c:pt>
                <c:pt idx="7">
                  <c:v>6.0</c:v>
                </c:pt>
                <c:pt idx="8">
                  <c:v>5.666666666666667</c:v>
                </c:pt>
                <c:pt idx="9">
                  <c:v>6.0</c:v>
                </c:pt>
                <c:pt idx="10">
                  <c:v>5.833333333333332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8739800"/>
        <c:axId val="2097189640"/>
      </c:lineChart>
      <c:catAx>
        <c:axId val="2108739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97189640"/>
        <c:crosses val="autoZero"/>
        <c:auto val="1"/>
        <c:lblAlgn val="ctr"/>
        <c:lblOffset val="100"/>
        <c:noMultiLvlLbl val="0"/>
      </c:catAx>
      <c:valAx>
        <c:axId val="20971896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08739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101600</xdr:colOff>
      <xdr:row>21</xdr:row>
      <xdr:rowOff>101600</xdr:rowOff>
    </xdr:from>
    <xdr:to>
      <xdr:col>17</xdr:col>
      <xdr:colOff>673100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469900</xdr:colOff>
      <xdr:row>2</xdr:row>
      <xdr:rowOff>152400</xdr:rowOff>
    </xdr:from>
    <xdr:to>
      <xdr:col>17</xdr:col>
      <xdr:colOff>38100</xdr:colOff>
      <xdr:row>20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165100</xdr:colOff>
      <xdr:row>3</xdr:row>
      <xdr:rowOff>0</xdr:rowOff>
    </xdr:from>
    <xdr:to>
      <xdr:col>8</xdr:col>
      <xdr:colOff>381000</xdr:colOff>
      <xdr:row>17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266700</xdr:colOff>
      <xdr:row>18</xdr:row>
      <xdr:rowOff>127000</xdr:rowOff>
    </xdr:from>
    <xdr:to>
      <xdr:col>8</xdr:col>
      <xdr:colOff>254000</xdr:colOff>
      <xdr:row>35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406400</xdr:colOff>
      <xdr:row>37</xdr:row>
      <xdr:rowOff>50800</xdr:rowOff>
    </xdr:from>
    <xdr:to>
      <xdr:col>7</xdr:col>
      <xdr:colOff>647700</xdr:colOff>
      <xdr:row>54</xdr:row>
      <xdr:rowOff>88900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8</xdr:col>
      <xdr:colOff>419100</xdr:colOff>
      <xdr:row>71</xdr:row>
      <xdr:rowOff>88900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38100</xdr:colOff>
      <xdr:row>72</xdr:row>
      <xdr:rowOff>165100</xdr:rowOff>
    </xdr:from>
    <xdr:to>
      <xdr:col>8</xdr:col>
      <xdr:colOff>635000</xdr:colOff>
      <xdr:row>89</xdr:row>
      <xdr:rowOff>88900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FD78"/>
  <sheetViews>
    <sheetView topLeftCell="A22" workbookViewId="0">
      <selection activeCell="B37" sqref="B37"/>
    </sheetView>
  </sheetViews>
  <sheetFormatPr baseColWidth="10" defaultRowHeight="15" x14ac:dyDescent="0"/>
  <cols>
    <col min="1" max="1" width="5.1640625" customWidth="1"/>
    <col min="2" max="2" width="81.1640625" customWidth="1"/>
    <col min="3" max="14" width="8.6640625" customWidth="1"/>
    <col min="15" max="15" width="8.33203125" customWidth="1"/>
    <col min="16" max="16" width="8.1640625" customWidth="1"/>
    <col min="17" max="17" width="14.33203125" customWidth="1"/>
    <col min="18" max="18" width="13.6640625" customWidth="1"/>
    <col min="19" max="24" width="11.83203125" bestFit="1" customWidth="1"/>
    <col min="25" max="25" width="21.6640625" customWidth="1"/>
    <col min="26" max="27" width="11.83203125" bestFit="1" customWidth="1"/>
  </cols>
  <sheetData>
    <row r="1" spans="1:16" ht="18">
      <c r="A1" s="6"/>
      <c r="B1" s="55" t="s">
        <v>21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</row>
    <row r="2" spans="1:16" ht="16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6" ht="16">
      <c r="A3" s="6"/>
      <c r="B3" s="17" t="s">
        <v>31</v>
      </c>
      <c r="C3" s="16">
        <v>6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6" ht="20">
      <c r="A4" s="6"/>
      <c r="B4" s="18" t="s">
        <v>30</v>
      </c>
      <c r="C4" s="56" t="s">
        <v>32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8"/>
      <c r="P4" s="8"/>
    </row>
    <row r="5" spans="1:16" ht="16">
      <c r="A5" s="10" t="s">
        <v>43</v>
      </c>
      <c r="B5" s="19"/>
      <c r="C5" s="19">
        <v>10</v>
      </c>
      <c r="D5" s="19">
        <v>9</v>
      </c>
      <c r="E5" s="19">
        <v>8</v>
      </c>
      <c r="F5" s="19">
        <v>7</v>
      </c>
      <c r="G5" s="19">
        <v>6</v>
      </c>
      <c r="H5" s="19">
        <v>5</v>
      </c>
      <c r="I5" s="19">
        <v>4</v>
      </c>
      <c r="J5" s="19">
        <v>3</v>
      </c>
      <c r="K5" s="19">
        <v>2</v>
      </c>
      <c r="L5" s="19">
        <v>1</v>
      </c>
      <c r="M5" s="19">
        <v>0</v>
      </c>
      <c r="N5" s="20" t="s">
        <v>19</v>
      </c>
    </row>
    <row r="6" spans="1:16" ht="16">
      <c r="A6" s="10"/>
      <c r="B6" s="9" t="s">
        <v>10</v>
      </c>
      <c r="C6" s="21">
        <v>1</v>
      </c>
      <c r="D6" s="6">
        <v>1</v>
      </c>
      <c r="E6" s="6">
        <v>1</v>
      </c>
      <c r="F6" s="6">
        <v>2</v>
      </c>
      <c r="G6" s="6"/>
      <c r="H6" s="6"/>
      <c r="I6" s="6"/>
      <c r="J6" s="6"/>
      <c r="K6" s="6"/>
      <c r="L6" s="6"/>
      <c r="M6" s="6"/>
      <c r="N6" s="6"/>
    </row>
    <row r="7" spans="1:16" ht="16">
      <c r="A7" s="10"/>
      <c r="B7" s="9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6" ht="16">
      <c r="A8" s="10" t="s">
        <v>44</v>
      </c>
      <c r="B8" s="22"/>
      <c r="C8" s="19">
        <v>10</v>
      </c>
      <c r="D8" s="19">
        <v>9</v>
      </c>
      <c r="E8" s="19">
        <v>8</v>
      </c>
      <c r="F8" s="19">
        <v>7</v>
      </c>
      <c r="G8" s="19">
        <v>6</v>
      </c>
      <c r="H8" s="19">
        <v>5</v>
      </c>
      <c r="I8" s="19">
        <v>4</v>
      </c>
      <c r="J8" s="19">
        <v>3</v>
      </c>
      <c r="K8" s="19">
        <v>2</v>
      </c>
      <c r="L8" s="19">
        <v>1</v>
      </c>
      <c r="M8" s="19">
        <v>0</v>
      </c>
      <c r="N8" s="20" t="s">
        <v>19</v>
      </c>
    </row>
    <row r="9" spans="1:16" ht="16">
      <c r="A9" s="10"/>
      <c r="B9" s="9" t="s">
        <v>91</v>
      </c>
      <c r="C9" s="6">
        <v>1</v>
      </c>
      <c r="D9" s="6"/>
      <c r="E9" s="6"/>
      <c r="F9" s="6">
        <v>2</v>
      </c>
      <c r="G9" s="6">
        <v>1</v>
      </c>
      <c r="H9" s="6">
        <v>1</v>
      </c>
      <c r="I9" s="6"/>
      <c r="J9" s="6"/>
      <c r="K9" s="6"/>
      <c r="L9" s="6"/>
      <c r="M9" s="6"/>
      <c r="N9" s="6"/>
    </row>
    <row r="10" spans="1:16" ht="16">
      <c r="A10" s="10"/>
      <c r="B10" s="9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6" ht="16">
      <c r="A11" s="10" t="s">
        <v>45</v>
      </c>
      <c r="B11" s="22"/>
      <c r="C11" s="19">
        <v>10</v>
      </c>
      <c r="D11" s="19">
        <v>9</v>
      </c>
      <c r="E11" s="19">
        <v>8</v>
      </c>
      <c r="F11" s="19">
        <v>7</v>
      </c>
      <c r="G11" s="19">
        <v>6</v>
      </c>
      <c r="H11" s="19">
        <v>5</v>
      </c>
      <c r="I11" s="19">
        <v>4</v>
      </c>
      <c r="J11" s="19">
        <v>3</v>
      </c>
      <c r="K11" s="19">
        <v>2</v>
      </c>
      <c r="L11" s="19">
        <v>1</v>
      </c>
      <c r="M11" s="19">
        <v>0</v>
      </c>
      <c r="N11" s="20" t="s">
        <v>19</v>
      </c>
    </row>
    <row r="12" spans="1:16" ht="16">
      <c r="A12" s="10"/>
      <c r="B12" s="9" t="s">
        <v>11</v>
      </c>
      <c r="C12" s="6">
        <v>1</v>
      </c>
      <c r="D12" s="6">
        <v>1</v>
      </c>
      <c r="E12" s="6"/>
      <c r="F12" s="6">
        <v>3</v>
      </c>
      <c r="G12" s="6"/>
      <c r="H12" s="6"/>
      <c r="I12" s="6"/>
      <c r="J12" s="6"/>
      <c r="K12" s="6"/>
      <c r="L12" s="6"/>
      <c r="M12" s="6"/>
      <c r="N12" s="6"/>
    </row>
    <row r="13" spans="1:16" ht="16">
      <c r="A13" s="10"/>
      <c r="B13" s="9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6" ht="16">
      <c r="A14" s="10" t="s">
        <v>48</v>
      </c>
      <c r="B14" s="22"/>
      <c r="C14" s="19">
        <v>10</v>
      </c>
      <c r="D14" s="19">
        <v>9</v>
      </c>
      <c r="E14" s="19">
        <v>8</v>
      </c>
      <c r="F14" s="19">
        <v>7</v>
      </c>
      <c r="G14" s="19">
        <v>6</v>
      </c>
      <c r="H14" s="19">
        <v>5</v>
      </c>
      <c r="I14" s="19">
        <v>4</v>
      </c>
      <c r="J14" s="19">
        <v>3</v>
      </c>
      <c r="K14" s="19">
        <v>2</v>
      </c>
      <c r="L14" s="19">
        <v>1</v>
      </c>
      <c r="M14" s="19">
        <v>0</v>
      </c>
      <c r="N14" s="20" t="s">
        <v>19</v>
      </c>
    </row>
    <row r="15" spans="1:16" ht="16">
      <c r="A15" s="10"/>
      <c r="B15" s="9" t="s">
        <v>12</v>
      </c>
      <c r="C15" s="6">
        <v>1</v>
      </c>
      <c r="D15" s="6"/>
      <c r="E15" s="6">
        <v>1</v>
      </c>
      <c r="F15" s="6">
        <v>1</v>
      </c>
      <c r="G15" s="6">
        <v>2</v>
      </c>
      <c r="H15" s="6"/>
      <c r="I15" s="6"/>
      <c r="J15" s="6"/>
      <c r="K15" s="6"/>
      <c r="L15" s="6"/>
      <c r="M15" s="6"/>
      <c r="N15" s="6"/>
    </row>
    <row r="16" spans="1:16" ht="16">
      <c r="A16" s="10"/>
      <c r="B16" s="9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 16384:16384" ht="16">
      <c r="A17" s="10" t="s">
        <v>49</v>
      </c>
      <c r="B17" s="22"/>
      <c r="C17" s="19">
        <v>10</v>
      </c>
      <c r="D17" s="19">
        <v>9</v>
      </c>
      <c r="E17" s="19">
        <v>8</v>
      </c>
      <c r="F17" s="19">
        <v>7</v>
      </c>
      <c r="G17" s="19">
        <v>6</v>
      </c>
      <c r="H17" s="19">
        <v>5</v>
      </c>
      <c r="I17" s="19">
        <v>4</v>
      </c>
      <c r="J17" s="19">
        <v>3</v>
      </c>
      <c r="K17" s="19">
        <v>2</v>
      </c>
      <c r="L17" s="19">
        <v>1</v>
      </c>
      <c r="M17" s="19">
        <v>0</v>
      </c>
      <c r="N17" s="20" t="s">
        <v>19</v>
      </c>
    </row>
    <row r="18" spans="1:14 16384:16384" ht="16">
      <c r="A18" s="10"/>
      <c r="B18" s="9" t="s">
        <v>13</v>
      </c>
      <c r="C18" s="6"/>
      <c r="D18" s="6">
        <v>2</v>
      </c>
      <c r="E18" s="6">
        <v>1</v>
      </c>
      <c r="F18" s="6">
        <v>1</v>
      </c>
      <c r="G18" s="6"/>
      <c r="H18" s="6"/>
      <c r="I18" s="6"/>
      <c r="J18" s="6"/>
      <c r="K18" s="6"/>
      <c r="L18" s="6"/>
      <c r="M18" s="6"/>
      <c r="N18" s="6">
        <v>1</v>
      </c>
    </row>
    <row r="19" spans="1:14 16384:16384" ht="16">
      <c r="A19" s="10"/>
      <c r="B19" s="9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 16384:16384" ht="16">
      <c r="A20" s="10" t="s">
        <v>50</v>
      </c>
      <c r="B20" s="22"/>
      <c r="C20" s="19">
        <v>10</v>
      </c>
      <c r="D20" s="19">
        <v>9</v>
      </c>
      <c r="E20" s="19">
        <v>8</v>
      </c>
      <c r="F20" s="19">
        <v>7</v>
      </c>
      <c r="G20" s="19">
        <v>6</v>
      </c>
      <c r="H20" s="19">
        <v>5</v>
      </c>
      <c r="I20" s="19">
        <v>4</v>
      </c>
      <c r="J20" s="19">
        <v>3</v>
      </c>
      <c r="K20" s="19">
        <v>2</v>
      </c>
      <c r="L20" s="19">
        <v>1</v>
      </c>
      <c r="M20" s="19">
        <v>0</v>
      </c>
      <c r="N20" s="20" t="s">
        <v>19</v>
      </c>
      <c r="XFD20">
        <f>7.22-(XFD18+XFD19)/2</f>
        <v>7.22</v>
      </c>
    </row>
    <row r="21" spans="1:14 16384:16384" ht="16">
      <c r="A21" s="10"/>
      <c r="B21" s="9" t="s">
        <v>14</v>
      </c>
      <c r="C21" s="6">
        <v>1</v>
      </c>
      <c r="D21" s="6">
        <v>1</v>
      </c>
      <c r="E21" s="6">
        <v>1</v>
      </c>
      <c r="F21" s="6">
        <v>2</v>
      </c>
      <c r="G21" s="6"/>
      <c r="H21" s="6"/>
      <c r="I21" s="6"/>
      <c r="J21" s="6"/>
      <c r="K21" s="6"/>
      <c r="L21" s="6"/>
      <c r="M21" s="6"/>
      <c r="N21" s="6"/>
    </row>
    <row r="22" spans="1:14 16384:16384" ht="16">
      <c r="A22" s="10"/>
      <c r="B22" s="9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 16384:16384" ht="16">
      <c r="A23" s="10" t="s">
        <v>51</v>
      </c>
      <c r="B23" s="22"/>
      <c r="C23" s="19">
        <v>10</v>
      </c>
      <c r="D23" s="19">
        <v>9</v>
      </c>
      <c r="E23" s="19">
        <v>8</v>
      </c>
      <c r="F23" s="19">
        <v>7</v>
      </c>
      <c r="G23" s="19">
        <v>6</v>
      </c>
      <c r="H23" s="19">
        <v>5</v>
      </c>
      <c r="I23" s="19">
        <v>4</v>
      </c>
      <c r="J23" s="19">
        <v>3</v>
      </c>
      <c r="K23" s="19">
        <v>2</v>
      </c>
      <c r="L23" s="19">
        <v>1</v>
      </c>
      <c r="M23" s="19">
        <v>0</v>
      </c>
      <c r="N23" s="20" t="s">
        <v>19</v>
      </c>
    </row>
    <row r="24" spans="1:14 16384:16384" ht="16">
      <c r="A24" s="10"/>
      <c r="B24" s="9" t="s">
        <v>15</v>
      </c>
      <c r="C24" s="6"/>
      <c r="D24" s="6"/>
      <c r="E24" s="6">
        <v>2</v>
      </c>
      <c r="F24" s="6">
        <v>2</v>
      </c>
      <c r="G24" s="6">
        <v>1</v>
      </c>
      <c r="H24" s="6"/>
      <c r="I24" s="6"/>
      <c r="J24" s="6"/>
      <c r="K24" s="6"/>
      <c r="L24" s="6"/>
      <c r="M24" s="6"/>
      <c r="N24" s="6"/>
    </row>
    <row r="25" spans="1:14 16384:16384" ht="16">
      <c r="A25" s="10"/>
      <c r="B25" s="9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 16384:16384" ht="16">
      <c r="A26" s="10" t="s">
        <v>52</v>
      </c>
      <c r="B26" s="22"/>
      <c r="C26" s="19">
        <v>10</v>
      </c>
      <c r="D26" s="19">
        <v>9</v>
      </c>
      <c r="E26" s="19">
        <v>8</v>
      </c>
      <c r="F26" s="19">
        <v>7</v>
      </c>
      <c r="G26" s="19">
        <v>6</v>
      </c>
      <c r="H26" s="19">
        <v>5</v>
      </c>
      <c r="I26" s="19">
        <v>4</v>
      </c>
      <c r="J26" s="19">
        <v>3</v>
      </c>
      <c r="K26" s="19">
        <v>2</v>
      </c>
      <c r="L26" s="19">
        <v>1</v>
      </c>
      <c r="M26" s="19">
        <v>0</v>
      </c>
      <c r="N26" s="20" t="s">
        <v>19</v>
      </c>
    </row>
    <row r="27" spans="1:14 16384:16384" ht="16">
      <c r="A27" s="10"/>
      <c r="B27" s="9" t="s">
        <v>16</v>
      </c>
      <c r="C27" s="6"/>
      <c r="D27" s="6"/>
      <c r="E27" s="6">
        <v>1</v>
      </c>
      <c r="F27" s="6">
        <v>4</v>
      </c>
      <c r="G27" s="6"/>
      <c r="H27" s="6"/>
      <c r="I27" s="6"/>
      <c r="J27" s="6"/>
      <c r="K27" s="6"/>
      <c r="L27" s="6"/>
      <c r="M27" s="6"/>
      <c r="N27" s="6"/>
    </row>
    <row r="28" spans="1:14 16384:16384" ht="16">
      <c r="A28" s="10"/>
      <c r="B28" s="9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 16384:16384" ht="16">
      <c r="A29" s="10" t="s">
        <v>53</v>
      </c>
      <c r="B29" s="22"/>
      <c r="C29" s="19">
        <v>10</v>
      </c>
      <c r="D29" s="19">
        <v>9</v>
      </c>
      <c r="E29" s="19">
        <v>8</v>
      </c>
      <c r="F29" s="19">
        <v>7</v>
      </c>
      <c r="G29" s="19">
        <v>6</v>
      </c>
      <c r="H29" s="19">
        <v>5</v>
      </c>
      <c r="I29" s="19">
        <v>4</v>
      </c>
      <c r="J29" s="19">
        <v>3</v>
      </c>
      <c r="K29" s="19">
        <v>2</v>
      </c>
      <c r="L29" s="19">
        <v>1</v>
      </c>
      <c r="M29" s="19">
        <v>0</v>
      </c>
      <c r="N29" s="20" t="s">
        <v>19</v>
      </c>
    </row>
    <row r="30" spans="1:14 16384:16384" ht="16">
      <c r="A30" s="10"/>
      <c r="B30" s="9" t="s">
        <v>17</v>
      </c>
      <c r="C30" s="6"/>
      <c r="D30" s="6"/>
      <c r="E30" s="6">
        <v>1</v>
      </c>
      <c r="F30" s="6">
        <v>3</v>
      </c>
      <c r="G30" s="6"/>
      <c r="H30" s="6">
        <v>1</v>
      </c>
      <c r="I30" s="6"/>
      <c r="J30" s="6"/>
      <c r="K30" s="6"/>
      <c r="L30" s="6"/>
      <c r="M30" s="6"/>
      <c r="N30" s="6"/>
    </row>
    <row r="31" spans="1:14 16384:16384" ht="16">
      <c r="A31" s="10"/>
      <c r="B31" s="9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 16384:16384" ht="16">
      <c r="A32" s="10" t="s">
        <v>54</v>
      </c>
      <c r="B32" s="22"/>
      <c r="C32" s="19">
        <v>10</v>
      </c>
      <c r="D32" s="19">
        <v>9</v>
      </c>
      <c r="E32" s="19">
        <v>8</v>
      </c>
      <c r="F32" s="19">
        <v>7</v>
      </c>
      <c r="G32" s="19">
        <v>6</v>
      </c>
      <c r="H32" s="19">
        <v>5</v>
      </c>
      <c r="I32" s="19">
        <v>4</v>
      </c>
      <c r="J32" s="19">
        <v>3</v>
      </c>
      <c r="K32" s="19">
        <v>2</v>
      </c>
      <c r="L32" s="19">
        <v>1</v>
      </c>
      <c r="M32" s="19">
        <v>0</v>
      </c>
      <c r="N32" s="20" t="s">
        <v>19</v>
      </c>
    </row>
    <row r="33" spans="1:16" ht="16">
      <c r="A33" s="10"/>
      <c r="B33" s="9" t="s">
        <v>18</v>
      </c>
      <c r="C33" s="6"/>
      <c r="D33" s="6"/>
      <c r="E33" s="6">
        <v>2</v>
      </c>
      <c r="F33" s="6">
        <v>2</v>
      </c>
      <c r="G33" s="6">
        <v>1</v>
      </c>
      <c r="H33" s="6"/>
      <c r="I33" s="6"/>
      <c r="J33" s="6"/>
      <c r="K33" s="6"/>
      <c r="L33" s="6"/>
      <c r="M33" s="6"/>
      <c r="N33" s="6"/>
    </row>
    <row r="34" spans="1:16" ht="16">
      <c r="A34" s="10"/>
      <c r="B34" s="9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6" ht="16">
      <c r="A35" s="10" t="s">
        <v>55</v>
      </c>
      <c r="B35" s="22"/>
      <c r="C35" s="19">
        <v>10</v>
      </c>
      <c r="D35" s="19">
        <v>9</v>
      </c>
      <c r="E35" s="19">
        <v>8</v>
      </c>
      <c r="F35" s="19">
        <v>7</v>
      </c>
      <c r="G35" s="19">
        <v>6</v>
      </c>
      <c r="H35" s="19">
        <v>5</v>
      </c>
      <c r="I35" s="19">
        <v>4</v>
      </c>
      <c r="J35" s="19">
        <v>3</v>
      </c>
      <c r="K35" s="19">
        <v>2</v>
      </c>
      <c r="L35" s="19">
        <v>1</v>
      </c>
      <c r="M35" s="19">
        <v>0</v>
      </c>
      <c r="N35" s="20" t="s">
        <v>19</v>
      </c>
    </row>
    <row r="36" spans="1:16" ht="16">
      <c r="A36" s="10"/>
      <c r="B36" s="9" t="s">
        <v>95</v>
      </c>
      <c r="C36" s="6"/>
      <c r="D36" s="6"/>
      <c r="E36" s="6">
        <v>1</v>
      </c>
      <c r="F36" s="6">
        <v>3</v>
      </c>
      <c r="G36" s="6">
        <v>1</v>
      </c>
      <c r="H36" s="6"/>
      <c r="I36" s="6"/>
      <c r="J36" s="6"/>
      <c r="K36" s="6"/>
      <c r="L36" s="6"/>
      <c r="M36" s="6"/>
      <c r="N36" s="6"/>
    </row>
    <row r="37" spans="1:16" ht="16">
      <c r="A37" s="10" t="s">
        <v>56</v>
      </c>
      <c r="B37" s="22"/>
      <c r="C37" s="20" t="s">
        <v>33</v>
      </c>
      <c r="D37" s="20" t="s">
        <v>34</v>
      </c>
      <c r="E37" s="20" t="s">
        <v>35</v>
      </c>
      <c r="F37" s="16"/>
      <c r="G37" s="16"/>
      <c r="H37" s="16"/>
      <c r="I37" s="16"/>
      <c r="J37" s="16"/>
      <c r="K37" s="16"/>
      <c r="L37" s="16"/>
      <c r="M37" s="16"/>
      <c r="N37" s="16"/>
    </row>
    <row r="38" spans="1:16" ht="16">
      <c r="A38" s="10"/>
      <c r="B38" s="9" t="s">
        <v>37</v>
      </c>
      <c r="C38" s="6">
        <v>3</v>
      </c>
      <c r="D38" s="6">
        <v>2</v>
      </c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6" ht="16">
      <c r="A39" s="10" t="s">
        <v>57</v>
      </c>
      <c r="B39" s="22"/>
      <c r="C39" s="20" t="s">
        <v>33</v>
      </c>
      <c r="D39" s="20" t="s">
        <v>34</v>
      </c>
      <c r="E39" s="20" t="s">
        <v>35</v>
      </c>
      <c r="F39" s="16"/>
      <c r="G39" s="16"/>
      <c r="H39" s="16"/>
      <c r="I39" s="16"/>
      <c r="J39" s="16"/>
      <c r="K39" s="16"/>
      <c r="L39" s="16"/>
      <c r="M39" s="16"/>
      <c r="N39" s="16"/>
    </row>
    <row r="40" spans="1:16" ht="16">
      <c r="A40" s="10"/>
      <c r="B40" s="9" t="s">
        <v>36</v>
      </c>
      <c r="C40" s="6">
        <v>3</v>
      </c>
      <c r="D40" s="6">
        <v>2</v>
      </c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6" ht="16">
      <c r="A41" s="10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3"/>
      <c r="P41" s="3"/>
    </row>
    <row r="42" spans="1:16" ht="16">
      <c r="A42" s="10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6" ht="16">
      <c r="A43" s="10" t="s">
        <v>58</v>
      </c>
      <c r="B43" s="23"/>
      <c r="C43" s="20" t="s">
        <v>33</v>
      </c>
      <c r="D43" s="20" t="s">
        <v>34</v>
      </c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6" ht="16">
      <c r="A44" s="6"/>
      <c r="B44" s="9" t="s">
        <v>38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6" ht="16">
      <c r="A45" s="6"/>
      <c r="B45" s="16" t="s">
        <v>39</v>
      </c>
      <c r="C45" s="16"/>
      <c r="D45" s="1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6" ht="16">
      <c r="A46" s="6"/>
      <c r="B46" s="6" t="s">
        <v>23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6" ht="16">
      <c r="A47" s="6"/>
      <c r="B47" s="16" t="s">
        <v>24</v>
      </c>
      <c r="C47" s="16">
        <v>4</v>
      </c>
      <c r="D47" s="1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6" ht="16">
      <c r="A48" s="6"/>
      <c r="B48" s="6" t="s">
        <v>25</v>
      </c>
      <c r="C48" s="6">
        <v>1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ht="16">
      <c r="A49" s="6"/>
      <c r="B49" s="16" t="s">
        <v>26</v>
      </c>
      <c r="C49" s="16"/>
      <c r="D49" s="1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ht="16">
      <c r="A50" s="6"/>
      <c r="B50" s="6" t="s">
        <v>27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 ht="16">
      <c r="A51" s="6"/>
      <c r="B51" s="16" t="s">
        <v>93</v>
      </c>
      <c r="C51" s="16">
        <v>1</v>
      </c>
      <c r="D51" s="1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 ht="16">
      <c r="A52" s="6"/>
      <c r="B52" s="6" t="s">
        <v>28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ht="16">
      <c r="A53" s="6"/>
      <c r="B53" s="16" t="s">
        <v>29</v>
      </c>
      <c r="C53" s="16"/>
      <c r="D53" s="1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ht="16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ht="16">
      <c r="A55" s="10" t="s">
        <v>61</v>
      </c>
      <c r="B55" s="16"/>
      <c r="C55" s="57" t="s">
        <v>63</v>
      </c>
      <c r="D55" s="57"/>
      <c r="E55" s="57" t="s">
        <v>64</v>
      </c>
      <c r="F55" s="57"/>
      <c r="I55" s="6"/>
      <c r="J55" s="6"/>
      <c r="K55" s="6"/>
      <c r="L55" s="6"/>
      <c r="M55" s="6"/>
      <c r="N55" s="6"/>
    </row>
    <row r="56" spans="1:14" ht="16">
      <c r="A56" s="6"/>
      <c r="B56" s="9" t="s">
        <v>62</v>
      </c>
      <c r="C56" s="59">
        <f>15+16+14+15+14</f>
        <v>74</v>
      </c>
      <c r="D56" s="59"/>
      <c r="E56" s="59">
        <f>18+18+18+18+18</f>
        <v>90</v>
      </c>
      <c r="F56" s="59"/>
      <c r="I56" s="6"/>
      <c r="J56" s="6"/>
      <c r="K56" s="6"/>
      <c r="L56" s="6"/>
      <c r="M56" s="6"/>
      <c r="N56" s="6"/>
    </row>
    <row r="57" spans="1:14" ht="16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1:14" ht="16">
      <c r="A58" s="10" t="s">
        <v>65</v>
      </c>
      <c r="B58" s="16"/>
      <c r="C58" s="57" t="s">
        <v>67</v>
      </c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</row>
    <row r="59" spans="1:14" ht="16">
      <c r="A59" s="6"/>
      <c r="B59" s="9" t="s">
        <v>66</v>
      </c>
      <c r="C59" s="58" t="s">
        <v>88</v>
      </c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</row>
    <row r="60" spans="1:14" ht="16">
      <c r="A60" s="6"/>
      <c r="B60" s="6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</row>
    <row r="61" spans="1:14" ht="16">
      <c r="A61" s="6"/>
      <c r="B61" s="6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</row>
    <row r="62" spans="1:14" ht="16">
      <c r="A62" s="6"/>
      <c r="B62" s="6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</row>
    <row r="63" spans="1:14" ht="16">
      <c r="A63" s="6"/>
      <c r="B63" s="6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</row>
    <row r="64" spans="1:14"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</row>
    <row r="65" spans="1:14"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</row>
    <row r="66" spans="1:14"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</row>
    <row r="67" spans="1:14"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</row>
    <row r="69" spans="1:14" ht="16">
      <c r="A69" s="10"/>
      <c r="B69" s="16"/>
      <c r="C69" s="57" t="s">
        <v>67</v>
      </c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</row>
    <row r="70" spans="1:14" ht="16">
      <c r="A70" s="6"/>
      <c r="B70" s="9" t="s">
        <v>68</v>
      </c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</row>
    <row r="71" spans="1:14" ht="16">
      <c r="A71" s="6"/>
      <c r="B71" s="6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</row>
    <row r="72" spans="1:14" ht="16">
      <c r="A72" s="6"/>
      <c r="B72" s="6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</row>
    <row r="73" spans="1:14" ht="16">
      <c r="A73" s="6"/>
      <c r="B73" s="6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</row>
    <row r="74" spans="1:14" ht="16">
      <c r="A74" s="6"/>
      <c r="B74" s="6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</row>
    <row r="75" spans="1:14"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</row>
    <row r="76" spans="1:14"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</row>
    <row r="77" spans="1:14"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</row>
    <row r="78" spans="1:14"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</row>
  </sheetData>
  <sortState ref="M2:M10">
    <sortCondition descending="1" ref="M2"/>
  </sortState>
  <mergeCells count="10">
    <mergeCell ref="B1:N1"/>
    <mergeCell ref="C4:N4"/>
    <mergeCell ref="C55:D55"/>
    <mergeCell ref="E55:F55"/>
    <mergeCell ref="C70:N78"/>
    <mergeCell ref="C56:D56"/>
    <mergeCell ref="E56:F56"/>
    <mergeCell ref="C58:N58"/>
    <mergeCell ref="C59:N67"/>
    <mergeCell ref="C69:N69"/>
  </mergeCells>
  <phoneticPr fontId="6" type="noConversion"/>
  <pageMargins left="0.75" right="0.75" top="1" bottom="1" header="0.5" footer="0.5"/>
  <pageSetup paperSize="9" scale="27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64"/>
  <sheetViews>
    <sheetView workbookViewId="0">
      <selection activeCell="D6" sqref="D6"/>
    </sheetView>
  </sheetViews>
  <sheetFormatPr baseColWidth="10" defaultRowHeight="15" x14ac:dyDescent="0"/>
  <cols>
    <col min="1" max="1" width="4.33203125" customWidth="1"/>
    <col min="2" max="2" width="72.1640625" customWidth="1"/>
    <col min="3" max="3" width="9.83203125" customWidth="1"/>
    <col min="4" max="4" width="18.5" customWidth="1"/>
    <col min="5" max="5" width="9.1640625" customWidth="1"/>
    <col min="6" max="6" width="7" customWidth="1"/>
    <col min="7" max="7" width="7.5" customWidth="1"/>
    <col min="8" max="8" width="10.1640625" customWidth="1"/>
    <col min="9" max="9" width="8" customWidth="1"/>
    <col min="11" max="11" width="38.1640625" customWidth="1"/>
    <col min="12" max="12" width="35" customWidth="1"/>
  </cols>
  <sheetData>
    <row r="1" spans="1:12" ht="23">
      <c r="A1" s="12"/>
      <c r="B1" s="61" t="s">
        <v>9</v>
      </c>
      <c r="C1" s="61"/>
      <c r="D1" s="61"/>
      <c r="E1" s="61"/>
      <c r="F1" s="38"/>
      <c r="G1" s="38"/>
      <c r="H1" s="38"/>
      <c r="I1" s="38"/>
      <c r="J1" s="38"/>
      <c r="K1" s="38"/>
      <c r="L1" s="38"/>
    </row>
    <row r="3" spans="1:12" ht="16">
      <c r="A3" s="6"/>
      <c r="B3" s="17" t="s">
        <v>31</v>
      </c>
      <c r="C3" s="16">
        <v>6</v>
      </c>
      <c r="D3" s="6"/>
      <c r="E3" s="6"/>
      <c r="I3" s="1"/>
      <c r="J3" s="1"/>
      <c r="K3" s="1"/>
    </row>
    <row r="4" spans="1:12" ht="16">
      <c r="A4" s="11"/>
      <c r="B4" s="18" t="s">
        <v>30</v>
      </c>
      <c r="C4" s="56" t="s">
        <v>32</v>
      </c>
      <c r="D4" s="56"/>
      <c r="E4" s="56"/>
      <c r="I4" s="1"/>
      <c r="J4" s="1"/>
      <c r="K4" s="1"/>
    </row>
    <row r="5" spans="1:12" ht="16">
      <c r="A5" s="10" t="s">
        <v>43</v>
      </c>
      <c r="B5" s="19"/>
      <c r="C5" s="20" t="s">
        <v>33</v>
      </c>
      <c r="D5" s="20" t="s">
        <v>47</v>
      </c>
      <c r="E5" s="20" t="s">
        <v>34</v>
      </c>
      <c r="I5" s="2"/>
      <c r="J5" s="2"/>
      <c r="K5" s="2"/>
    </row>
    <row r="6" spans="1:12" ht="16">
      <c r="A6" s="10"/>
      <c r="B6" s="39" t="s">
        <v>6</v>
      </c>
      <c r="C6" s="6">
        <v>3</v>
      </c>
      <c r="D6" s="6">
        <v>1</v>
      </c>
      <c r="E6" s="6">
        <v>2</v>
      </c>
      <c r="I6" s="1"/>
      <c r="J6" s="1"/>
      <c r="K6" s="1"/>
    </row>
    <row r="7" spans="1:12" ht="16">
      <c r="A7" s="10"/>
      <c r="B7" s="6"/>
      <c r="C7" s="6"/>
      <c r="D7" s="6"/>
      <c r="E7" s="6"/>
      <c r="I7" s="1"/>
      <c r="J7" s="1"/>
      <c r="K7" s="1"/>
    </row>
    <row r="8" spans="1:12" ht="16">
      <c r="A8" s="10" t="s">
        <v>44</v>
      </c>
      <c r="B8" s="19"/>
      <c r="C8" s="20" t="s">
        <v>33</v>
      </c>
      <c r="D8" s="20" t="s">
        <v>59</v>
      </c>
      <c r="E8" s="20" t="s">
        <v>34</v>
      </c>
      <c r="I8" s="1"/>
      <c r="J8" s="1"/>
      <c r="K8" s="1"/>
    </row>
    <row r="9" spans="1:12" ht="16">
      <c r="A9" s="10"/>
      <c r="B9" s="39" t="s">
        <v>0</v>
      </c>
      <c r="C9" s="6">
        <v>5</v>
      </c>
      <c r="D9" s="6"/>
      <c r="E9" s="6">
        <v>1</v>
      </c>
      <c r="I9" s="1"/>
      <c r="J9" s="1"/>
      <c r="K9" s="1"/>
    </row>
    <row r="10" spans="1:12" ht="16">
      <c r="A10" s="10"/>
      <c r="B10" s="6"/>
      <c r="C10" s="6"/>
      <c r="D10" s="6"/>
      <c r="E10" s="6"/>
      <c r="I10" s="1"/>
      <c r="J10" s="1"/>
      <c r="K10" s="1"/>
    </row>
    <row r="11" spans="1:12" ht="16">
      <c r="A11" s="10" t="s">
        <v>45</v>
      </c>
      <c r="B11" s="19"/>
      <c r="C11" s="20" t="s">
        <v>33</v>
      </c>
      <c r="D11" s="20" t="s">
        <v>47</v>
      </c>
      <c r="E11" s="20" t="s">
        <v>34</v>
      </c>
      <c r="I11" s="1"/>
      <c r="J11" s="1"/>
      <c r="K11" s="1"/>
    </row>
    <row r="12" spans="1:12" ht="16">
      <c r="A12" s="10"/>
      <c r="B12" s="39" t="s">
        <v>1</v>
      </c>
      <c r="C12" s="6">
        <v>6</v>
      </c>
      <c r="D12" s="6"/>
      <c r="E12" s="6"/>
      <c r="I12" s="1"/>
      <c r="J12" s="1"/>
      <c r="K12" s="1"/>
    </row>
    <row r="13" spans="1:12" ht="16">
      <c r="A13" s="10"/>
      <c r="B13" s="6"/>
      <c r="C13" s="6"/>
      <c r="D13" s="6"/>
      <c r="E13" s="6"/>
    </row>
    <row r="14" spans="1:12" ht="16">
      <c r="A14" s="10" t="s">
        <v>48</v>
      </c>
      <c r="B14" s="19"/>
      <c r="C14" s="20" t="s">
        <v>33</v>
      </c>
      <c r="D14" s="20" t="s">
        <v>47</v>
      </c>
      <c r="E14" s="20" t="s">
        <v>34</v>
      </c>
    </row>
    <row r="15" spans="1:12" ht="16">
      <c r="A15" s="10"/>
      <c r="B15" s="39" t="s">
        <v>7</v>
      </c>
      <c r="C15" s="39"/>
      <c r="D15" s="39">
        <v>1</v>
      </c>
      <c r="E15" s="39">
        <v>5</v>
      </c>
    </row>
    <row r="16" spans="1:12" ht="16">
      <c r="A16" s="10"/>
      <c r="B16" s="6"/>
      <c r="C16" s="6"/>
      <c r="D16" s="6"/>
      <c r="E16" s="6"/>
    </row>
    <row r="17" spans="1:14" ht="16">
      <c r="A17" s="10" t="s">
        <v>49</v>
      </c>
      <c r="B17" s="40"/>
      <c r="C17" s="20" t="s">
        <v>33</v>
      </c>
      <c r="D17" s="20" t="s">
        <v>60</v>
      </c>
      <c r="E17" s="20" t="s">
        <v>34</v>
      </c>
      <c r="F17" s="4"/>
    </row>
    <row r="18" spans="1:14" ht="16">
      <c r="A18" s="10"/>
      <c r="B18" s="39" t="s">
        <v>2</v>
      </c>
      <c r="C18" s="6">
        <v>5</v>
      </c>
      <c r="D18" s="6"/>
      <c r="E18" s="6">
        <v>1</v>
      </c>
    </row>
    <row r="19" spans="1:14" ht="16">
      <c r="A19" s="10"/>
      <c r="B19" s="6"/>
      <c r="C19" s="6"/>
      <c r="D19" s="6"/>
      <c r="E19" s="6"/>
    </row>
    <row r="20" spans="1:14" ht="16">
      <c r="A20" s="10" t="s">
        <v>50</v>
      </c>
      <c r="B20" s="40"/>
      <c r="C20" s="20" t="s">
        <v>33</v>
      </c>
      <c r="D20" s="20" t="s">
        <v>47</v>
      </c>
      <c r="E20" s="20" t="s">
        <v>34</v>
      </c>
    </row>
    <row r="21" spans="1:14" ht="16">
      <c r="A21" s="10"/>
      <c r="B21" s="39" t="s">
        <v>3</v>
      </c>
      <c r="C21" s="6">
        <v>5</v>
      </c>
      <c r="D21" s="6">
        <v>1</v>
      </c>
      <c r="E21" s="6"/>
    </row>
    <row r="22" spans="1:14" ht="16">
      <c r="A22" s="10"/>
      <c r="B22" s="6"/>
      <c r="C22" s="6"/>
      <c r="D22" s="6"/>
      <c r="E22" s="6"/>
    </row>
    <row r="23" spans="1:14" ht="16">
      <c r="A23" s="10" t="s">
        <v>51</v>
      </c>
      <c r="B23" s="40"/>
      <c r="C23" s="20" t="s">
        <v>33</v>
      </c>
      <c r="D23" s="20" t="s">
        <v>47</v>
      </c>
      <c r="E23" s="20" t="s">
        <v>34</v>
      </c>
    </row>
    <row r="24" spans="1:14" ht="16">
      <c r="A24" s="10"/>
      <c r="B24" s="39" t="s">
        <v>4</v>
      </c>
      <c r="C24" s="6">
        <v>3</v>
      </c>
      <c r="D24" s="6">
        <v>3</v>
      </c>
      <c r="E24" s="6">
        <v>1</v>
      </c>
    </row>
    <row r="25" spans="1:14" ht="16">
      <c r="A25" s="10"/>
      <c r="B25" s="6"/>
      <c r="C25" s="6"/>
      <c r="D25" s="6"/>
      <c r="E25" s="6"/>
    </row>
    <row r="26" spans="1:14" ht="16">
      <c r="A26" s="10" t="s">
        <v>52</v>
      </c>
      <c r="B26" s="40"/>
      <c r="C26" s="20" t="s">
        <v>33</v>
      </c>
      <c r="D26" s="20" t="s">
        <v>47</v>
      </c>
      <c r="E26" s="20" t="s">
        <v>34</v>
      </c>
    </row>
    <row r="27" spans="1:14" ht="16">
      <c r="A27" s="10"/>
      <c r="B27" s="39" t="s">
        <v>5</v>
      </c>
      <c r="C27" s="6">
        <v>2</v>
      </c>
      <c r="D27" s="6">
        <v>3</v>
      </c>
      <c r="E27" s="6">
        <v>1</v>
      </c>
    </row>
    <row r="28" spans="1:14" ht="16">
      <c r="A28" s="10"/>
      <c r="B28" s="6"/>
      <c r="C28" s="6"/>
      <c r="D28" s="6"/>
      <c r="E28" s="6"/>
    </row>
    <row r="29" spans="1:14" ht="16">
      <c r="A29" s="10" t="s">
        <v>53</v>
      </c>
      <c r="B29" s="40"/>
      <c r="C29" s="20" t="s">
        <v>33</v>
      </c>
      <c r="D29" s="20" t="s">
        <v>47</v>
      </c>
      <c r="E29" s="20" t="s">
        <v>34</v>
      </c>
    </row>
    <row r="30" spans="1:14" ht="16">
      <c r="A30" s="6"/>
      <c r="B30" s="39" t="s">
        <v>8</v>
      </c>
      <c r="C30" s="6">
        <v>6</v>
      </c>
      <c r="D30" s="6"/>
      <c r="E30" s="6"/>
    </row>
    <row r="31" spans="1:14">
      <c r="A31" s="5"/>
      <c r="B31" s="5"/>
      <c r="C31" s="5"/>
      <c r="D31" s="5"/>
      <c r="E31" s="5"/>
    </row>
    <row r="32" spans="1:14" ht="16">
      <c r="A32" s="10" t="s">
        <v>61</v>
      </c>
      <c r="B32" s="16"/>
      <c r="C32" s="57" t="s">
        <v>20</v>
      </c>
      <c r="D32" s="57"/>
      <c r="K32" s="42"/>
      <c r="L32" s="42"/>
      <c r="M32" s="42"/>
      <c r="N32" s="42"/>
    </row>
    <row r="33" spans="1:14" ht="16">
      <c r="A33" s="6"/>
      <c r="B33" s="9" t="s">
        <v>77</v>
      </c>
      <c r="C33" s="59">
        <f>17+17+15+16+15+15</f>
        <v>95</v>
      </c>
      <c r="D33" s="59"/>
      <c r="K33" s="41"/>
      <c r="L33" s="41"/>
      <c r="M33" s="41"/>
      <c r="N33" s="41"/>
    </row>
    <row r="34" spans="1:14" ht="16">
      <c r="K34" s="41"/>
      <c r="L34" s="41"/>
      <c r="M34" s="41"/>
      <c r="N34" s="41"/>
    </row>
    <row r="35" spans="1:14" ht="16">
      <c r="A35" s="10" t="s">
        <v>65</v>
      </c>
      <c r="B35" s="16"/>
      <c r="C35" s="57" t="s">
        <v>67</v>
      </c>
      <c r="D35" s="57"/>
      <c r="E35" s="57"/>
      <c r="F35" s="57"/>
      <c r="G35" s="57"/>
      <c r="H35" s="57"/>
      <c r="I35" s="57"/>
      <c r="J35" s="57"/>
      <c r="K35" s="41"/>
      <c r="L35" s="41"/>
      <c r="M35" s="41"/>
      <c r="N35" s="41"/>
    </row>
    <row r="36" spans="1:14" ht="16">
      <c r="A36" s="6"/>
      <c r="B36" s="9" t="s">
        <v>66</v>
      </c>
      <c r="C36" s="58" t="s">
        <v>85</v>
      </c>
      <c r="D36" s="58"/>
      <c r="E36" s="58"/>
      <c r="F36" s="58"/>
      <c r="G36" s="58"/>
      <c r="H36" s="58"/>
      <c r="I36" s="58"/>
      <c r="J36" s="58"/>
      <c r="K36" s="41"/>
      <c r="L36" s="41"/>
      <c r="M36" s="41"/>
      <c r="N36" s="41"/>
    </row>
    <row r="37" spans="1:14" ht="16">
      <c r="A37" s="6"/>
      <c r="B37" s="6"/>
      <c r="C37" s="58"/>
      <c r="D37" s="58"/>
      <c r="E37" s="58"/>
      <c r="F37" s="58"/>
      <c r="G37" s="58"/>
      <c r="H37" s="58"/>
      <c r="I37" s="58"/>
      <c r="J37" s="58"/>
      <c r="K37" s="41"/>
      <c r="L37" s="41"/>
      <c r="M37" s="41"/>
      <c r="N37" s="41"/>
    </row>
    <row r="38" spans="1:14" ht="15" customHeight="1">
      <c r="A38" s="6"/>
      <c r="B38" s="6"/>
      <c r="C38" s="58"/>
      <c r="D38" s="58"/>
      <c r="E38" s="58"/>
      <c r="F38" s="58"/>
      <c r="G38" s="58"/>
      <c r="H38" s="58"/>
      <c r="I38" s="58"/>
      <c r="J38" s="58"/>
      <c r="K38" s="41"/>
      <c r="L38" s="41"/>
      <c r="M38" s="41"/>
      <c r="N38" s="41"/>
    </row>
    <row r="39" spans="1:14" ht="15" customHeight="1">
      <c r="A39" s="6"/>
      <c r="B39" s="6"/>
      <c r="C39" s="58"/>
      <c r="D39" s="58"/>
      <c r="E39" s="58"/>
      <c r="F39" s="58"/>
      <c r="G39" s="58"/>
      <c r="H39" s="58"/>
      <c r="I39" s="58"/>
      <c r="J39" s="58"/>
      <c r="K39" s="41"/>
      <c r="L39" s="41"/>
      <c r="M39" s="41"/>
      <c r="N39" s="41"/>
    </row>
    <row r="40" spans="1:14" ht="15" customHeight="1">
      <c r="A40" s="6"/>
      <c r="B40" s="6"/>
      <c r="C40" s="58"/>
      <c r="D40" s="58"/>
      <c r="E40" s="58"/>
      <c r="F40" s="58"/>
      <c r="G40" s="58"/>
      <c r="H40" s="58"/>
      <c r="I40" s="58"/>
      <c r="J40" s="58"/>
      <c r="K40" s="41"/>
      <c r="L40" s="41"/>
      <c r="M40" s="41"/>
      <c r="N40" s="41"/>
    </row>
    <row r="41" spans="1:14" ht="15" customHeight="1">
      <c r="C41" s="58"/>
      <c r="D41" s="58"/>
      <c r="E41" s="58"/>
      <c r="F41" s="58"/>
      <c r="G41" s="58"/>
      <c r="H41" s="58"/>
      <c r="I41" s="58"/>
      <c r="J41" s="58"/>
      <c r="K41" s="41"/>
      <c r="L41" s="41"/>
      <c r="M41" s="41"/>
      <c r="N41" s="41"/>
    </row>
    <row r="42" spans="1:14" ht="16" customHeight="1">
      <c r="C42" s="58"/>
      <c r="D42" s="58"/>
      <c r="E42" s="58"/>
      <c r="F42" s="58"/>
      <c r="G42" s="58"/>
      <c r="H42" s="58"/>
      <c r="I42" s="58"/>
      <c r="J42" s="58"/>
    </row>
    <row r="43" spans="1:14" ht="16" customHeight="1">
      <c r="C43" s="58"/>
      <c r="D43" s="58"/>
      <c r="E43" s="58"/>
      <c r="F43" s="58"/>
      <c r="G43" s="58"/>
      <c r="H43" s="58"/>
      <c r="I43" s="58"/>
      <c r="J43" s="58"/>
    </row>
    <row r="44" spans="1:14" ht="16">
      <c r="C44" s="41"/>
      <c r="D44" s="41"/>
      <c r="E44" s="41"/>
      <c r="F44" s="41"/>
      <c r="G44" s="41"/>
      <c r="H44" s="41"/>
      <c r="I44" s="41"/>
      <c r="J44" s="41"/>
    </row>
    <row r="45" spans="1:14" ht="16">
      <c r="A45" s="10" t="s">
        <v>70</v>
      </c>
      <c r="B45" s="16"/>
      <c r="C45" s="24" t="s">
        <v>67</v>
      </c>
      <c r="D45" s="24"/>
      <c r="E45" s="24"/>
      <c r="F45" s="24"/>
      <c r="G45" s="24"/>
      <c r="H45" s="24"/>
      <c r="I45" s="24"/>
      <c r="J45" s="24"/>
    </row>
    <row r="46" spans="1:14" ht="16">
      <c r="A46" s="6"/>
      <c r="B46" s="9" t="s">
        <v>71</v>
      </c>
      <c r="C46" s="58" t="s">
        <v>87</v>
      </c>
      <c r="D46" s="58"/>
      <c r="E46" s="58"/>
      <c r="F46" s="58"/>
      <c r="G46" s="58"/>
      <c r="H46" s="58"/>
      <c r="I46" s="58"/>
      <c r="J46" s="58"/>
    </row>
    <row r="47" spans="1:14" ht="16">
      <c r="A47" s="6"/>
      <c r="B47" s="6"/>
      <c r="C47" s="58"/>
      <c r="D47" s="58"/>
      <c r="E47" s="58"/>
      <c r="F47" s="58"/>
      <c r="G47" s="58"/>
      <c r="H47" s="58"/>
      <c r="I47" s="58"/>
      <c r="J47" s="58"/>
    </row>
    <row r="48" spans="1:14" ht="15" customHeight="1">
      <c r="A48" s="6"/>
      <c r="B48" s="6"/>
      <c r="C48" s="58"/>
      <c r="D48" s="58"/>
      <c r="E48" s="58"/>
      <c r="F48" s="58"/>
      <c r="G48" s="58"/>
      <c r="H48" s="58"/>
      <c r="I48" s="58"/>
      <c r="J48" s="58"/>
    </row>
    <row r="49" spans="1:10" ht="15" customHeight="1">
      <c r="A49" s="6"/>
      <c r="B49" s="6"/>
      <c r="C49" s="58"/>
      <c r="D49" s="58"/>
      <c r="E49" s="58"/>
      <c r="F49" s="58"/>
      <c r="G49" s="58"/>
      <c r="H49" s="58"/>
      <c r="I49" s="58"/>
      <c r="J49" s="58"/>
    </row>
    <row r="50" spans="1:10" ht="15" customHeight="1">
      <c r="A50" s="6"/>
      <c r="B50" s="6"/>
      <c r="C50" s="58"/>
      <c r="D50" s="58"/>
      <c r="E50" s="58"/>
      <c r="F50" s="58"/>
      <c r="G50" s="58"/>
      <c r="H50" s="58"/>
      <c r="I50" s="58"/>
      <c r="J50" s="58"/>
    </row>
    <row r="51" spans="1:10" ht="16" customHeight="1">
      <c r="C51" s="58"/>
      <c r="D51" s="58"/>
      <c r="E51" s="58"/>
      <c r="F51" s="58"/>
      <c r="G51" s="58"/>
      <c r="H51" s="58"/>
      <c r="I51" s="58"/>
      <c r="J51" s="58"/>
    </row>
    <row r="52" spans="1:10" ht="16" customHeight="1">
      <c r="C52" s="58"/>
      <c r="D52" s="58"/>
      <c r="E52" s="58"/>
      <c r="F52" s="58"/>
      <c r="G52" s="58"/>
      <c r="H52" s="58"/>
      <c r="I52" s="58"/>
      <c r="J52" s="58"/>
    </row>
    <row r="53" spans="1:10" ht="16" customHeight="1">
      <c r="C53" s="58"/>
      <c r="D53" s="58"/>
      <c r="E53" s="58"/>
      <c r="F53" s="58"/>
      <c r="G53" s="58"/>
      <c r="H53" s="58"/>
      <c r="I53" s="58"/>
      <c r="J53" s="58"/>
    </row>
    <row r="55" spans="1:10" ht="16">
      <c r="A55" s="43"/>
      <c r="B55" s="45"/>
      <c r="C55" s="48" t="s">
        <v>67</v>
      </c>
      <c r="D55" s="48"/>
      <c r="E55" s="48"/>
      <c r="F55" s="48"/>
      <c r="G55" s="48"/>
      <c r="H55" s="48"/>
      <c r="I55" s="48"/>
      <c r="J55" s="48"/>
    </row>
    <row r="56" spans="1:10" ht="16">
      <c r="A56" s="44"/>
      <c r="B56" s="46" t="s">
        <v>72</v>
      </c>
      <c r="C56" s="60" t="s">
        <v>86</v>
      </c>
      <c r="D56" s="60"/>
      <c r="E56" s="60"/>
      <c r="F56" s="60"/>
      <c r="G56" s="60"/>
      <c r="H56" s="60"/>
      <c r="I56" s="60"/>
      <c r="J56" s="60"/>
    </row>
    <row r="57" spans="1:10" ht="16">
      <c r="A57" s="44"/>
      <c r="B57" s="44"/>
      <c r="C57" s="60"/>
      <c r="D57" s="60"/>
      <c r="E57" s="60"/>
      <c r="F57" s="60"/>
      <c r="G57" s="60"/>
      <c r="H57" s="60"/>
      <c r="I57" s="60"/>
      <c r="J57" s="60"/>
    </row>
    <row r="58" spans="1:10" ht="15" customHeight="1">
      <c r="A58" s="44"/>
      <c r="B58" s="44"/>
      <c r="C58" s="60"/>
      <c r="D58" s="60"/>
      <c r="E58" s="60"/>
      <c r="F58" s="60"/>
      <c r="G58" s="60"/>
      <c r="H58" s="60"/>
      <c r="I58" s="60"/>
      <c r="J58" s="60"/>
    </row>
    <row r="59" spans="1:10" ht="15" customHeight="1">
      <c r="A59" s="44"/>
      <c r="B59" s="44"/>
      <c r="C59" s="60"/>
      <c r="D59" s="60"/>
      <c r="E59" s="60"/>
      <c r="F59" s="60"/>
      <c r="G59" s="60"/>
      <c r="H59" s="60"/>
      <c r="I59" s="60"/>
      <c r="J59" s="60"/>
    </row>
    <row r="60" spans="1:10" ht="15" customHeight="1">
      <c r="A60" s="44"/>
      <c r="B60" s="44"/>
      <c r="C60" s="60"/>
      <c r="D60" s="60"/>
      <c r="E60" s="60"/>
      <c r="F60" s="60"/>
      <c r="G60" s="60"/>
      <c r="H60" s="60"/>
      <c r="I60" s="60"/>
      <c r="J60" s="60"/>
    </row>
    <row r="61" spans="1:10" ht="16" customHeight="1">
      <c r="A61" s="47"/>
      <c r="B61" s="47"/>
      <c r="C61" s="60"/>
      <c r="D61" s="60"/>
      <c r="E61" s="60"/>
      <c r="F61" s="60"/>
      <c r="G61" s="60"/>
      <c r="H61" s="60"/>
      <c r="I61" s="60"/>
      <c r="J61" s="60"/>
    </row>
    <row r="62" spans="1:10" ht="16" customHeight="1">
      <c r="A62" s="47"/>
      <c r="B62" s="47"/>
      <c r="C62" s="60"/>
      <c r="D62" s="60"/>
      <c r="E62" s="60"/>
      <c r="F62" s="60"/>
      <c r="G62" s="60"/>
      <c r="H62" s="60"/>
      <c r="I62" s="60"/>
      <c r="J62" s="60"/>
    </row>
    <row r="63" spans="1:10" ht="16" customHeight="1">
      <c r="A63" s="47"/>
      <c r="B63" s="47"/>
      <c r="C63" s="60"/>
      <c r="D63" s="60"/>
      <c r="E63" s="60"/>
      <c r="F63" s="60"/>
      <c r="G63" s="60"/>
      <c r="H63" s="60"/>
      <c r="I63" s="60"/>
      <c r="J63" s="60"/>
    </row>
    <row r="64" spans="1:10">
      <c r="C64" s="60"/>
      <c r="D64" s="60"/>
      <c r="E64" s="60"/>
      <c r="F64" s="60"/>
      <c r="G64" s="60"/>
      <c r="H64" s="60"/>
      <c r="I64" s="60"/>
      <c r="J64" s="60"/>
    </row>
  </sheetData>
  <mergeCells count="8">
    <mergeCell ref="C56:J64"/>
    <mergeCell ref="C32:D32"/>
    <mergeCell ref="C33:D33"/>
    <mergeCell ref="B1:E1"/>
    <mergeCell ref="C4:E4"/>
    <mergeCell ref="C35:J35"/>
    <mergeCell ref="C36:J43"/>
    <mergeCell ref="C46:J53"/>
  </mergeCells>
  <phoneticPr fontId="6" type="noConversion"/>
  <pageMargins left="0.75" right="0.75" top="1" bottom="1" header="0.5" footer="0.5"/>
  <pageSetup paperSize="9" scale="98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"/>
  <sheetViews>
    <sheetView tabSelected="1" workbookViewId="0">
      <selection activeCell="B1" sqref="B1"/>
    </sheetView>
  </sheetViews>
  <sheetFormatPr baseColWidth="10" defaultColWidth="9.6640625" defaultRowHeight="15" x14ac:dyDescent="0"/>
  <cols>
    <col min="1" max="1" width="6.33203125" style="5" customWidth="1"/>
    <col min="2" max="2" width="72.5" style="5" customWidth="1"/>
    <col min="3" max="3" width="7.1640625" style="5" customWidth="1"/>
    <col min="4" max="4" width="9.5" style="5" customWidth="1"/>
    <col min="5" max="5" width="16" style="5" customWidth="1"/>
    <col min="6" max="6" width="11.83203125" style="5" customWidth="1"/>
    <col min="7" max="7" width="7.1640625" style="5" customWidth="1"/>
    <col min="8" max="8" width="9.5" style="5" customWidth="1"/>
    <col min="9" max="9" width="16" style="5" customWidth="1"/>
    <col min="10" max="10" width="11.83203125" style="5" customWidth="1"/>
    <col min="11" max="16384" width="9.6640625" style="5"/>
  </cols>
  <sheetData>
    <row r="1" spans="1:13">
      <c r="A1" s="12"/>
      <c r="B1" s="12"/>
      <c r="C1" s="12"/>
      <c r="D1" s="12"/>
      <c r="E1" s="12"/>
      <c r="F1" s="12"/>
      <c r="G1" s="12"/>
      <c r="H1" s="12"/>
      <c r="I1" s="12"/>
      <c r="J1" s="12"/>
    </row>
    <row r="2" spans="1:13">
      <c r="A2" s="12"/>
      <c r="B2" s="25"/>
      <c r="C2" s="62" t="s">
        <v>42</v>
      </c>
      <c r="D2" s="62"/>
      <c r="E2" s="62"/>
      <c r="F2" s="63"/>
      <c r="G2" s="62" t="s">
        <v>46</v>
      </c>
      <c r="H2" s="62"/>
      <c r="I2" s="62"/>
      <c r="J2" s="62"/>
      <c r="K2" s="67" t="s">
        <v>89</v>
      </c>
      <c r="L2" s="67"/>
      <c r="M2" s="67"/>
    </row>
    <row r="3" spans="1:13">
      <c r="A3" s="14" t="s">
        <v>43</v>
      </c>
      <c r="B3" s="26"/>
      <c r="C3" s="26" t="s">
        <v>20</v>
      </c>
      <c r="D3" s="26" t="s">
        <v>22</v>
      </c>
      <c r="E3" s="26" t="s">
        <v>40</v>
      </c>
      <c r="F3" s="27" t="s">
        <v>41</v>
      </c>
      <c r="G3" s="26" t="s">
        <v>20</v>
      </c>
      <c r="H3" s="26" t="s">
        <v>22</v>
      </c>
      <c r="I3" s="26" t="s">
        <v>40</v>
      </c>
      <c r="J3" s="26" t="s">
        <v>41</v>
      </c>
      <c r="K3" s="68" t="s">
        <v>90</v>
      </c>
      <c r="L3" s="68"/>
      <c r="M3" s="68"/>
    </row>
    <row r="4" spans="1:13">
      <c r="A4" s="14"/>
      <c r="B4" s="30" t="s">
        <v>10</v>
      </c>
      <c r="C4" s="25">
        <f>Professores!C6*10+Professores!D6*9+Professores!E6*8+Professores!F6*7+Professores!G6*6+Professores!H6*5+Professores!I6*4+Professores!J6*3+Professores!K6*2+Professores!L6</f>
        <v>41</v>
      </c>
      <c r="D4" s="28">
        <f>C4/Professores!C3</f>
        <v>6.833333333333333</v>
      </c>
      <c r="E4" s="28">
        <f>(ABS(Professores!C6*(10-D4))+ABS(Professores!D6*(9-D4))+ABS(Professores!E6*(8-D4))+ABS(Professores!F6*(7-D4))+ABS(Professores!G6*(6-D4))+ABS(Professores!H6*(5-D4))+ABS(Professores!I6*(4-D4))+ABS(Professores!J6*(3-D4))+ABS(Professores!K6*(2-D4))+ABS(Professores!L6*(1-D4))+ABS(Professores!M6*(0-D4)))/(Professores!C3-Professores!N6)</f>
        <v>1.1388888888888891</v>
      </c>
      <c r="F4" s="29">
        <f>E4^2</f>
        <v>1.2970679012345683</v>
      </c>
      <c r="G4" s="25">
        <f>Alunos!C6*0+Alunos!D6*5+Alunos!E6*10</f>
        <v>25</v>
      </c>
      <c r="H4" s="28">
        <f>G4/Alunos!C3</f>
        <v>4.166666666666667</v>
      </c>
      <c r="I4" s="28">
        <f>(ABS(Alunos!C6*(10-H4))+ABS(Alunos!D6*(5-H4)) +ABS(Alunos!E6*(0-H4)))/Alunos!C3</f>
        <v>4.4444444444444438</v>
      </c>
      <c r="J4" s="28">
        <f>I4^2</f>
        <v>19.753086419753082</v>
      </c>
      <c r="K4" s="69">
        <f>(D4+H4)/2</f>
        <v>5.5</v>
      </c>
      <c r="L4" s="69"/>
      <c r="M4" s="69"/>
    </row>
    <row r="5" spans="1:13">
      <c r="A5" s="14"/>
      <c r="B5" s="30"/>
      <c r="C5" s="25"/>
      <c r="D5" s="25"/>
      <c r="E5" s="25"/>
      <c r="F5" s="31"/>
      <c r="G5" s="25"/>
      <c r="H5" s="25"/>
      <c r="I5" s="25"/>
      <c r="J5" s="25"/>
      <c r="K5" s="7"/>
      <c r="L5" s="7"/>
      <c r="M5" s="7"/>
    </row>
    <row r="6" spans="1:13">
      <c r="A6" s="14" t="s">
        <v>44</v>
      </c>
      <c r="B6" s="26"/>
      <c r="C6" s="26" t="s">
        <v>20</v>
      </c>
      <c r="D6" s="26" t="s">
        <v>22</v>
      </c>
      <c r="E6" s="26" t="s">
        <v>40</v>
      </c>
      <c r="F6" s="27" t="s">
        <v>41</v>
      </c>
      <c r="G6" s="26" t="s">
        <v>20</v>
      </c>
      <c r="H6" s="26" t="s">
        <v>22</v>
      </c>
      <c r="I6" s="26" t="s">
        <v>40</v>
      </c>
      <c r="J6" s="26" t="s">
        <v>41</v>
      </c>
      <c r="K6" s="7"/>
      <c r="L6" s="7"/>
      <c r="M6" s="7"/>
    </row>
    <row r="7" spans="1:13">
      <c r="A7" s="14"/>
      <c r="B7" s="30" t="s">
        <v>91</v>
      </c>
      <c r="C7" s="25">
        <f>Professores!C9*10+Professores!D9*9+Professores!E9*8+Professores!F9*7+Professores!G9*6+Professores!H9*5+Professores!I9*4+Professores!J9*3+Professores!K9*2+Professores!L9</f>
        <v>35</v>
      </c>
      <c r="D7" s="28">
        <f>C7/Professores!C3</f>
        <v>5.833333333333333</v>
      </c>
      <c r="E7" s="28">
        <f>(ABS(Professores!C9*(10-D7))+ABS(Professores!D9*(9-D7))+ABS(Professores!E9*(8-D7))+ABS(Professores!F9*(7-D7))+ABS(Professores!G9*(6-D7))+ABS(Professores!H9*(5-D7))+ABS(Professores!I9*(4-D7))+ABS(Professores!J9*(3-D7))+ABS(Professores!K9*(2-D7))+ABS(Professores!L9*(1-D7))+ABS(Professores!M9*(0-D7)))/(Professores!C3-Professores!N9)</f>
        <v>1.2500000000000002</v>
      </c>
      <c r="F7" s="29">
        <f>E7^2</f>
        <v>1.5625000000000007</v>
      </c>
      <c r="G7" s="25">
        <f>Alunos!C9*10+Alunos!E9*0</f>
        <v>50</v>
      </c>
      <c r="H7" s="28">
        <f>G7/(Alunos!C3-Alunos!D9)</f>
        <v>8.3333333333333339</v>
      </c>
      <c r="I7" s="28">
        <f>(ABS(Alunos!C9*(10-H7))+ABS(Alunos!E9*(0-H7)))/(Alunos!C3-Alunos!D9)</f>
        <v>2.7777777777777772</v>
      </c>
      <c r="J7" s="28">
        <f>I7^2</f>
        <v>7.7160493827160463</v>
      </c>
      <c r="K7" s="69">
        <f>(D7+H7)/2</f>
        <v>7.0833333333333339</v>
      </c>
      <c r="L7" s="69"/>
      <c r="M7" s="69"/>
    </row>
    <row r="8" spans="1:13">
      <c r="A8" s="14"/>
      <c r="B8" s="30"/>
      <c r="C8" s="25"/>
      <c r="D8" s="25"/>
      <c r="E8" s="25"/>
      <c r="F8" s="31"/>
      <c r="G8" s="25"/>
      <c r="H8" s="25"/>
      <c r="I8" s="25"/>
      <c r="J8" s="25"/>
      <c r="K8" s="7"/>
      <c r="L8" s="7"/>
      <c r="M8" s="7"/>
    </row>
    <row r="9" spans="1:13">
      <c r="A9" s="14" t="s">
        <v>45</v>
      </c>
      <c r="B9" s="26"/>
      <c r="C9" s="26" t="s">
        <v>20</v>
      </c>
      <c r="D9" s="26" t="s">
        <v>22</v>
      </c>
      <c r="E9" s="26" t="s">
        <v>40</v>
      </c>
      <c r="F9" s="27" t="s">
        <v>41</v>
      </c>
      <c r="G9" s="26" t="s">
        <v>20</v>
      </c>
      <c r="H9" s="26" t="s">
        <v>22</v>
      </c>
      <c r="I9" s="26" t="s">
        <v>40</v>
      </c>
      <c r="J9" s="26" t="s">
        <v>41</v>
      </c>
      <c r="K9" s="7"/>
      <c r="L9" s="7"/>
      <c r="M9" s="7"/>
    </row>
    <row r="10" spans="1:13">
      <c r="A10" s="14"/>
      <c r="B10" s="30" t="s">
        <v>11</v>
      </c>
      <c r="C10" s="25">
        <f>Professores!C12*10+Professores!D12*9+Professores!E12*8+Professores!F12*7+Professores!G12*6+Professores!H12*5+Professores!I12*4+Professores!J12*3+Professores!K12*2+Professores!L12</f>
        <v>40</v>
      </c>
      <c r="D10" s="28">
        <f>C10/Professores!C3</f>
        <v>6.666666666666667</v>
      </c>
      <c r="E10" s="28">
        <f>(ABS(Professores!C12*(10-D10))+ABS(Professores!D12*(9-D10))+ABS(Professores!E12*(8-D10))+ABS(Professores!F12*(7-D10))+ABS(Professores!G12*(6-D10))+ABS(Professores!H12*(5-D10))+ABS(Professores!I12*(4-D10))+ABS(Professores!J12*(3-D10))+ABS(Professores!K12*(2-D10))+ABS(Professores!L12*(1-D10))+ABS(Professores!M12*(0-D10)))/(Professores!C3-Professores!N12)</f>
        <v>1.1111111111111109</v>
      </c>
      <c r="F10" s="29">
        <f>E10^2</f>
        <v>1.2345679012345676</v>
      </c>
      <c r="G10" s="25">
        <f>Alunos!C12*10+Alunos!D12*5+Alunos!E12*0</f>
        <v>60</v>
      </c>
      <c r="H10" s="28">
        <f>G10/Alunos!C3</f>
        <v>10</v>
      </c>
      <c r="I10" s="28">
        <f>(ABS(Alunos!C12*(10-H10))+ABS(Alunos!D12*(5-H10)) +ABS(Alunos!E12*(0-H10)))/Alunos!C3</f>
        <v>0</v>
      </c>
      <c r="J10" s="28">
        <f>I10^2</f>
        <v>0</v>
      </c>
      <c r="K10" s="69">
        <f>(D10+H10)/2</f>
        <v>8.3333333333333339</v>
      </c>
      <c r="L10" s="69"/>
      <c r="M10" s="69"/>
    </row>
    <row r="11" spans="1:13">
      <c r="A11" s="14"/>
      <c r="B11" s="30"/>
      <c r="C11" s="25"/>
      <c r="D11" s="25"/>
      <c r="E11" s="28"/>
      <c r="F11" s="31"/>
      <c r="G11" s="25"/>
      <c r="H11" s="25"/>
      <c r="I11" s="25"/>
      <c r="J11" s="25"/>
      <c r="K11" s="7"/>
      <c r="L11" s="7"/>
      <c r="M11" s="7"/>
    </row>
    <row r="12" spans="1:13">
      <c r="A12" s="14" t="s">
        <v>48</v>
      </c>
      <c r="B12" s="26"/>
      <c r="C12" s="26" t="s">
        <v>20</v>
      </c>
      <c r="D12" s="26" t="s">
        <v>22</v>
      </c>
      <c r="E12" s="26" t="s">
        <v>40</v>
      </c>
      <c r="F12" s="27" t="s">
        <v>41</v>
      </c>
      <c r="G12" s="26" t="s">
        <v>20</v>
      </c>
      <c r="H12" s="26" t="s">
        <v>22</v>
      </c>
      <c r="I12" s="26" t="s">
        <v>40</v>
      </c>
      <c r="J12" s="26" t="s">
        <v>41</v>
      </c>
      <c r="K12" s="7"/>
      <c r="L12" s="7"/>
      <c r="M12" s="7"/>
    </row>
    <row r="13" spans="1:13">
      <c r="A13" s="14"/>
      <c r="B13" s="30" t="s">
        <v>12</v>
      </c>
      <c r="C13" s="25">
        <f>Professores!C15*10+Professores!D15*9+Professores!E15*8+Professores!F15*7+Professores!G15*6+Professores!H15*5+Professores!I15*4+Professores!J15*3+Professores!K15*2+Professores!L15</f>
        <v>37</v>
      </c>
      <c r="D13" s="28">
        <f>C13/Professores!C3</f>
        <v>6.166666666666667</v>
      </c>
      <c r="E13" s="28">
        <f>(ABS(Professores!C15*(10-D13))+ABS(Professores!D15*(9-D13))+ABS(Professores!E15*(8-D13))+ABS(Professores!F15*(7-D13))+ABS(Professores!G15*(6-D13))+ABS(Professores!H15*(5-D13))+ABS(Professores!I15*(4-D13))+ABS(Professores!J15*(3-D13))+ABS(Professores!K15*(2-D13))+ABS(Professores!L15*(1-D13))+ABS(Professores!M15*(0-D13)))/(Professores!C3-Professores!N15)</f>
        <v>1.1388888888888888</v>
      </c>
      <c r="F13" s="29">
        <f>E13^2</f>
        <v>1.2970679012345678</v>
      </c>
      <c r="G13" s="25">
        <f>Alunos!C15*0+Alunos!D15*5+Alunos!E15*10</f>
        <v>55</v>
      </c>
      <c r="H13" s="28">
        <f>G13/Alunos!C3</f>
        <v>9.1666666666666661</v>
      </c>
      <c r="I13" s="28">
        <f>(ABS(Alunos!C15*(0-H13))+ABS(Alunos!D15*(5-H13)) +ABS(Alunos!E15*(10-H13)))/Alunos!C3</f>
        <v>1.3888888888888893</v>
      </c>
      <c r="J13" s="28">
        <f>I13^2</f>
        <v>1.9290123456790134</v>
      </c>
      <c r="K13" s="69">
        <f>(D13+H13)/2</f>
        <v>7.6666666666666661</v>
      </c>
      <c r="L13" s="69"/>
      <c r="M13" s="69"/>
    </row>
    <row r="14" spans="1:13">
      <c r="A14" s="14"/>
      <c r="B14" s="30"/>
      <c r="C14" s="25"/>
      <c r="D14" s="25"/>
      <c r="E14" s="25"/>
      <c r="F14" s="31"/>
      <c r="G14" s="25"/>
      <c r="H14" s="25"/>
      <c r="I14" s="25"/>
      <c r="J14" s="25"/>
      <c r="K14" s="7"/>
      <c r="L14" s="7"/>
      <c r="M14" s="7"/>
    </row>
    <row r="15" spans="1:13">
      <c r="A15" s="14" t="s">
        <v>49</v>
      </c>
      <c r="B15" s="26"/>
      <c r="C15" s="26" t="s">
        <v>20</v>
      </c>
      <c r="D15" s="26" t="s">
        <v>22</v>
      </c>
      <c r="E15" s="26" t="s">
        <v>40</v>
      </c>
      <c r="F15" s="27" t="s">
        <v>41</v>
      </c>
      <c r="G15" s="26" t="s">
        <v>20</v>
      </c>
      <c r="H15" s="26" t="s">
        <v>22</v>
      </c>
      <c r="I15" s="26" t="s">
        <v>40</v>
      </c>
      <c r="J15" s="26" t="s">
        <v>41</v>
      </c>
      <c r="K15" s="7"/>
      <c r="L15" s="7"/>
      <c r="M15" s="7"/>
    </row>
    <row r="16" spans="1:13">
      <c r="A16" s="14"/>
      <c r="B16" s="30" t="s">
        <v>13</v>
      </c>
      <c r="C16" s="25">
        <f>Professores!C18*10+Professores!D18*9+Professores!E18*8+Professores!F18*7+Professores!G18*6+Professores!H18*5+Professores!I18*4+Professores!J18*3+Professores!K18*2+Professores!L18</f>
        <v>33</v>
      </c>
      <c r="D16" s="28">
        <f>C16/Professores!C3</f>
        <v>5.5</v>
      </c>
      <c r="E16" s="28">
        <f>(ABS(Professores!C18*(10-D16))+ABS(Professores!D18*(9-D16))+ABS(Professores!E18*(8-D16))+ABS(Professores!F18*(7-D16))+ABS(Professores!G18*(6-D16))+ABS(Professores!H18*(5-D16))+ABS(Professores!I18*(4-D16))+ABS(Professores!J18*(3-D16))+ABS(Professores!K18*(2-D16))+ABS(Professores!L18*(1-D16))+ABS(Professores!M18*(0-D16)))/(Professores!C3-Professores!N18)</f>
        <v>2.2000000000000002</v>
      </c>
      <c r="F16" s="29">
        <f>E16^2</f>
        <v>4.8400000000000007</v>
      </c>
      <c r="G16" s="25">
        <f>Alunos!C18*10+Alunos!D18*5+Alunos!E18*0</f>
        <v>50</v>
      </c>
      <c r="H16" s="28">
        <f>G16/Alunos!C3</f>
        <v>8.3333333333333339</v>
      </c>
      <c r="I16" s="28">
        <f>(ABS(Alunos!C18*(10-H16))+ABS(Alunos!D18*(5-H16)) +ABS(Alunos!E18*(0-H16)))/Alunos!C3</f>
        <v>2.7777777777777772</v>
      </c>
      <c r="J16" s="28">
        <f>I16^2</f>
        <v>7.7160493827160463</v>
      </c>
      <c r="K16" s="69">
        <f>(D16+H16)/2</f>
        <v>6.916666666666667</v>
      </c>
      <c r="L16" s="69"/>
      <c r="M16" s="69"/>
    </row>
    <row r="17" spans="1:13">
      <c r="A17" s="14"/>
      <c r="B17" s="30"/>
      <c r="C17" s="25"/>
      <c r="D17" s="28"/>
      <c r="E17" s="28"/>
      <c r="F17" s="31"/>
      <c r="G17" s="25"/>
      <c r="H17" s="25"/>
      <c r="I17" s="25"/>
      <c r="J17" s="25"/>
      <c r="K17" s="7"/>
      <c r="L17" s="7"/>
      <c r="M17" s="7"/>
    </row>
    <row r="18" spans="1:13">
      <c r="A18" s="14" t="s">
        <v>50</v>
      </c>
      <c r="B18" s="26"/>
      <c r="C18" s="26" t="s">
        <v>20</v>
      </c>
      <c r="D18" s="26" t="s">
        <v>22</v>
      </c>
      <c r="E18" s="26" t="s">
        <v>40</v>
      </c>
      <c r="F18" s="27" t="s">
        <v>41</v>
      </c>
      <c r="G18" s="26" t="s">
        <v>20</v>
      </c>
      <c r="H18" s="26" t="s">
        <v>22</v>
      </c>
      <c r="I18" s="26" t="s">
        <v>40</v>
      </c>
      <c r="J18" s="26" t="s">
        <v>41</v>
      </c>
      <c r="K18" s="7"/>
      <c r="L18" s="7"/>
      <c r="M18" s="7"/>
    </row>
    <row r="19" spans="1:13">
      <c r="A19" s="14"/>
      <c r="B19" s="30" t="s">
        <v>14</v>
      </c>
      <c r="C19" s="25">
        <f>Professores!C21*10+Professores!D21*9+Professores!E21*8+Professores!F21*7+Professores!G21*6+Professores!H21*5+Professores!I21*4+Professores!J21*3+Professores!K21*2+Professores!L21</f>
        <v>41</v>
      </c>
      <c r="D19" s="28">
        <f>C19/Professores!C3</f>
        <v>6.833333333333333</v>
      </c>
      <c r="E19" s="28">
        <f>(ABS(Professores!C21*(10-D19))+ABS(Professores!D21*(9-D19))+ABS(Professores!E21*(8-D19))+ABS(Professores!F21*(7-D19))+ABS(Professores!G21*(6-D19))+ABS(Professores!H21*(5-D19))+ABS(Professores!I21*(4-D19))+ABS(Professores!J21*(3-D19))+ABS(Professores!K21*(2-D19))+ABS(Professores!L21*(1-D19))+ABS(Professores!M21*(0-D19)))/(Professores!C3-Professores!N21)</f>
        <v>1.1388888888888891</v>
      </c>
      <c r="F19" s="29">
        <f>E19^2</f>
        <v>1.2970679012345683</v>
      </c>
      <c r="G19" s="25">
        <f>Alunos!C21*10+Alunos!D21*5+Alunos!E21*0</f>
        <v>55</v>
      </c>
      <c r="H19" s="28">
        <f>G19/Alunos!C3</f>
        <v>9.1666666666666661</v>
      </c>
      <c r="I19" s="28">
        <f>(ABS(Alunos!C21*(10-H19))+ABS(Alunos!D21*(5-H19)) +ABS(Alunos!E21*(0-H19)))/Alunos!C3</f>
        <v>1.3888888888888893</v>
      </c>
      <c r="J19" s="28">
        <f>I19^2</f>
        <v>1.9290123456790134</v>
      </c>
      <c r="K19" s="69">
        <f>(D19+H19)/2</f>
        <v>8</v>
      </c>
      <c r="L19" s="69"/>
      <c r="M19" s="69"/>
    </row>
    <row r="20" spans="1:13">
      <c r="A20" s="14"/>
      <c r="B20" s="30"/>
      <c r="C20" s="25"/>
      <c r="D20" s="25"/>
      <c r="E20" s="25"/>
      <c r="F20" s="31"/>
      <c r="G20" s="25"/>
      <c r="H20" s="25"/>
      <c r="I20" s="25"/>
      <c r="J20" s="25"/>
      <c r="K20" s="7"/>
      <c r="L20" s="7"/>
      <c r="M20" s="7"/>
    </row>
    <row r="21" spans="1:13">
      <c r="A21" s="14" t="s">
        <v>51</v>
      </c>
      <c r="B21" s="26"/>
      <c r="C21" s="26" t="s">
        <v>20</v>
      </c>
      <c r="D21" s="26" t="s">
        <v>22</v>
      </c>
      <c r="E21" s="26" t="s">
        <v>40</v>
      </c>
      <c r="F21" s="27" t="s">
        <v>41</v>
      </c>
      <c r="G21" s="26" t="s">
        <v>20</v>
      </c>
      <c r="H21" s="26" t="s">
        <v>22</v>
      </c>
      <c r="I21" s="26" t="s">
        <v>40</v>
      </c>
      <c r="J21" s="26" t="s">
        <v>41</v>
      </c>
      <c r="K21" s="7"/>
      <c r="L21" s="7"/>
      <c r="M21" s="7"/>
    </row>
    <row r="22" spans="1:13">
      <c r="A22" s="14"/>
      <c r="B22" s="30" t="s">
        <v>15</v>
      </c>
      <c r="C22" s="25">
        <f>Professores!C24*10+Professores!D24*9+Professores!E24*8+Professores!F24*7+Professores!G24*6+Professores!H24*5+Professores!I24*4+Professores!J24*3+Professores!K24*2+Professores!L24</f>
        <v>36</v>
      </c>
      <c r="D22" s="28">
        <f>C22/Professores!C3</f>
        <v>6</v>
      </c>
      <c r="E22" s="28">
        <f>(ABS(Professores!C24*(10-D22))+ABS(Professores!D24*(9-D22))+ABS(Professores!E24*(8-D22))+ABS(Professores!F24*(7-D22))+ABS(Professores!G24*(6-D22))+ABS(Professores!H24*(5-D22))+ABS(Professores!I24*(4-D22))+ABS(Professores!J24*(3-D22))+ABS(Professores!K24*(2-D22))+ABS(Professores!L24*(1-D22))+ABS(Professores!M24*(0-D22)))/(Professores!C3-Professores!N24)</f>
        <v>1</v>
      </c>
      <c r="F22" s="29">
        <f>E22^2</f>
        <v>1</v>
      </c>
      <c r="G22" s="25">
        <f>Alunos!C24*10+Alunos!D24*5+Alunos!E24*0</f>
        <v>45</v>
      </c>
      <c r="H22" s="28">
        <f>G22/Alunos!C3</f>
        <v>7.5</v>
      </c>
      <c r="I22" s="28">
        <f>(ABS(Alunos!C24*(10-H22))+ABS(Alunos!D24*(5-H22)) +ABS(Alunos!E24*(0-H22)))/Alunos!C3</f>
        <v>3.75</v>
      </c>
      <c r="J22" s="28">
        <f>I22^2</f>
        <v>14.0625</v>
      </c>
      <c r="K22" s="69">
        <f>(D22+H22)/2</f>
        <v>6.75</v>
      </c>
      <c r="L22" s="69"/>
      <c r="M22" s="69"/>
    </row>
    <row r="23" spans="1:13">
      <c r="A23" s="14"/>
      <c r="B23" s="30"/>
      <c r="C23" s="25"/>
      <c r="D23" s="25"/>
      <c r="E23" s="25"/>
      <c r="F23" s="31"/>
      <c r="G23" s="25"/>
      <c r="H23" s="25"/>
      <c r="I23" s="25"/>
      <c r="J23" s="25"/>
      <c r="K23" s="7"/>
      <c r="L23" s="7"/>
      <c r="M23" s="7"/>
    </row>
    <row r="24" spans="1:13">
      <c r="A24" s="14" t="s">
        <v>52</v>
      </c>
      <c r="B24" s="26"/>
      <c r="C24" s="26" t="s">
        <v>20</v>
      </c>
      <c r="D24" s="26" t="s">
        <v>22</v>
      </c>
      <c r="E24" s="26" t="s">
        <v>40</v>
      </c>
      <c r="F24" s="27" t="s">
        <v>41</v>
      </c>
      <c r="G24" s="26" t="s">
        <v>20</v>
      </c>
      <c r="H24" s="26" t="s">
        <v>22</v>
      </c>
      <c r="I24" s="26" t="s">
        <v>40</v>
      </c>
      <c r="J24" s="26" t="s">
        <v>41</v>
      </c>
      <c r="K24" s="7"/>
      <c r="L24" s="7"/>
      <c r="M24" s="7"/>
    </row>
    <row r="25" spans="1:13">
      <c r="A25" s="14"/>
      <c r="B25" s="30" t="s">
        <v>16</v>
      </c>
      <c r="C25" s="25">
        <f>Professores!C27*10+Professores!D27*9+Professores!E27*8+Professores!F27*7+Professores!G27*6+Professores!H27*5+Professores!I27*4+Professores!J27*3+Professores!K27*2+Professores!L27</f>
        <v>36</v>
      </c>
      <c r="D25" s="28">
        <f>C25/Professores!C3</f>
        <v>6</v>
      </c>
      <c r="E25" s="28">
        <f>(ABS(Professores!C27*(10-D25))+ABS(Professores!D27*(9-D25))+ABS(Professores!E27*(8-D25))+ABS(Professores!F27*(7-D25))+ABS(Professores!G27*(6-D25))+ABS(Professores!H27*(5-D25))+ABS(Professores!I27*(4-D25))+ABS(Professores!J27*(3-D25))+ABS(Professores!K27*(2-D25))+ABS(Professores!L27*(1-D25))+ABS(Professores!M27*(0-D25)))/(Professores!C3-Professores!N27)</f>
        <v>1</v>
      </c>
      <c r="F25" s="29">
        <f>E25^2</f>
        <v>1</v>
      </c>
      <c r="G25" s="25">
        <f>Alunos!C27*10+Alunos!D27*5+Alunos!E27*0</f>
        <v>35</v>
      </c>
      <c r="H25" s="28">
        <f>G25/Alunos!C3</f>
        <v>5.833333333333333</v>
      </c>
      <c r="I25" s="28">
        <f>(ABS(Alunos!C27*(10-H25))+ABS(Alunos!D27*(5-H25)) +ABS(Alunos!E27*(0-H25)))/Alunos!C3</f>
        <v>2.7777777777777772</v>
      </c>
      <c r="J25" s="28">
        <f>I25^2</f>
        <v>7.7160493827160463</v>
      </c>
      <c r="K25" s="69">
        <f>(D25+H25)/2</f>
        <v>5.9166666666666661</v>
      </c>
      <c r="L25" s="69"/>
      <c r="M25" s="69"/>
    </row>
    <row r="26" spans="1:13">
      <c r="A26" s="14"/>
      <c r="B26" s="30"/>
      <c r="C26" s="25"/>
      <c r="D26" s="25"/>
      <c r="E26" s="25"/>
      <c r="F26" s="31"/>
      <c r="G26" s="25"/>
      <c r="H26" s="25"/>
      <c r="I26" s="25"/>
      <c r="J26" s="25"/>
      <c r="K26" s="7"/>
      <c r="L26" s="7"/>
      <c r="M26" s="7"/>
    </row>
    <row r="27" spans="1:13">
      <c r="A27" s="14" t="s">
        <v>53</v>
      </c>
      <c r="B27" s="26"/>
      <c r="C27" s="26" t="s">
        <v>20</v>
      </c>
      <c r="D27" s="26" t="s">
        <v>22</v>
      </c>
      <c r="E27" s="26" t="s">
        <v>40</v>
      </c>
      <c r="F27" s="27" t="s">
        <v>41</v>
      </c>
      <c r="G27" s="26" t="s">
        <v>20</v>
      </c>
      <c r="H27" s="26" t="s">
        <v>22</v>
      </c>
      <c r="I27" s="26" t="s">
        <v>40</v>
      </c>
      <c r="J27" s="26" t="s">
        <v>41</v>
      </c>
      <c r="K27" s="7"/>
      <c r="L27" s="7"/>
      <c r="M27" s="7"/>
    </row>
    <row r="28" spans="1:13">
      <c r="A28" s="14"/>
      <c r="B28" s="30" t="s">
        <v>17</v>
      </c>
      <c r="C28" s="25">
        <f>Professores!C30*10+Professores!D30*9+Professores!E30*8+Professores!F30*7+Professores!G30*6+Professores!H30*5+Professores!I30*4+Professores!J30*3+Professores!K30*2+Professores!L30</f>
        <v>34</v>
      </c>
      <c r="D28" s="28">
        <f>C28/Professores!C3</f>
        <v>5.666666666666667</v>
      </c>
      <c r="E28" s="28">
        <f>(ABS(Professores!C30*(10-D28))+ABS(Professores!D30*(9-D28))+ABS(Professores!E30*(8-D28))+ABS(Professores!F30*(7-D28))+ABS(Professores!G30*(6-D28))+ABS(Professores!H30*(5-D28))+ABS(Professores!I30*(4-D28))+ABS(Professores!J30*(3-D28))+ABS(Professores!K30*(2-D28))+ABS(Professores!L30*(1-D28))+ABS(Professores!M30*(0-D28)))/(Professores!C3-Professores!N30)</f>
        <v>1.1666666666666665</v>
      </c>
      <c r="F28" s="29">
        <f>E28^2</f>
        <v>1.3611111111111107</v>
      </c>
      <c r="G28" s="25">
        <f>Alunos!C30*10+Alunos!D30*5+Alunos!E30*0</f>
        <v>60</v>
      </c>
      <c r="H28" s="28">
        <f>G28/Alunos!C3</f>
        <v>10</v>
      </c>
      <c r="I28" s="28">
        <f>(ABS(Alunos!C30*(10-H28))+ABS(Alunos!D30*(5-H28)) +ABS(Alunos!E30*(0-H28)))/Alunos!C3</f>
        <v>0</v>
      </c>
      <c r="J28" s="28">
        <f>I28^2</f>
        <v>0</v>
      </c>
      <c r="K28" s="69">
        <f>(D28+H28)/2</f>
        <v>7.8333333333333339</v>
      </c>
      <c r="L28" s="69"/>
      <c r="M28" s="69"/>
    </row>
    <row r="29" spans="1:13">
      <c r="A29" s="14"/>
      <c r="B29" s="30"/>
      <c r="C29" s="25"/>
      <c r="D29" s="25"/>
      <c r="E29" s="25"/>
      <c r="F29" s="31"/>
      <c r="G29" s="12"/>
      <c r="H29" s="12"/>
      <c r="I29" s="12"/>
      <c r="J29" s="12"/>
      <c r="K29" s="7"/>
      <c r="L29" s="7"/>
      <c r="M29" s="7"/>
    </row>
    <row r="30" spans="1:13">
      <c r="A30" s="14" t="s">
        <v>54</v>
      </c>
      <c r="B30" s="26"/>
      <c r="C30" s="26" t="s">
        <v>20</v>
      </c>
      <c r="D30" s="26" t="s">
        <v>22</v>
      </c>
      <c r="E30" s="26" t="s">
        <v>40</v>
      </c>
      <c r="F30" s="27" t="s">
        <v>41</v>
      </c>
      <c r="G30" s="12"/>
      <c r="H30" s="12"/>
      <c r="I30" s="12"/>
      <c r="J30" s="12"/>
      <c r="K30" s="7"/>
      <c r="L30" s="7"/>
      <c r="M30" s="7"/>
    </row>
    <row r="31" spans="1:13">
      <c r="A31" s="14"/>
      <c r="B31" s="30" t="s">
        <v>18</v>
      </c>
      <c r="C31" s="25">
        <f>Professores!C33*10+Professores!D33*9+Professores!E33*8+Professores!F33*7+Professores!G33*6+Professores!H33*5+Professores!I33*4+Professores!J33*3+Professores!K33*2+Professores!L33</f>
        <v>36</v>
      </c>
      <c r="D31" s="28">
        <f>C31/Professores!C3</f>
        <v>6</v>
      </c>
      <c r="E31" s="28">
        <f>(ABS(Professores!C33*(10-D31))+ABS(Professores!D33*(9-D31))+ABS(Professores!E33*(8-D31))+ABS(Professores!F33*(7-D31))+ABS(Professores!G33*(6-D31))+ABS(Professores!H33*(5-D31))+ABS(Professores!I33*(4-D31))+ABS(Professores!J33*(3-D31))+ABS(Professores!K33*(2-D31))+ABS(Professores!L33*(1-D31))+ABS(Professores!M33*(0-D31)))/(Professores!C3-Professores!N33)</f>
        <v>1</v>
      </c>
      <c r="F31" s="29">
        <f>E31^2</f>
        <v>1</v>
      </c>
      <c r="G31" s="12"/>
      <c r="H31" s="12"/>
      <c r="I31" s="12"/>
      <c r="J31" s="12"/>
      <c r="K31" s="69">
        <f>D31</f>
        <v>6</v>
      </c>
      <c r="L31" s="69"/>
      <c r="M31" s="69"/>
    </row>
    <row r="32" spans="1:13">
      <c r="A32" s="14"/>
      <c r="B32" s="30"/>
      <c r="C32" s="25"/>
      <c r="D32" s="25"/>
      <c r="E32" s="25"/>
      <c r="F32" s="31"/>
      <c r="G32" s="12"/>
      <c r="H32" s="12"/>
      <c r="I32" s="12"/>
      <c r="J32" s="12"/>
      <c r="K32" s="54"/>
      <c r="L32" s="54"/>
      <c r="M32" s="54"/>
    </row>
    <row r="33" spans="1:13">
      <c r="A33" s="14" t="s">
        <v>55</v>
      </c>
      <c r="B33" s="26"/>
      <c r="C33" s="26" t="s">
        <v>20</v>
      </c>
      <c r="D33" s="26" t="s">
        <v>22</v>
      </c>
      <c r="E33" s="26" t="s">
        <v>40</v>
      </c>
      <c r="F33" s="27" t="s">
        <v>41</v>
      </c>
      <c r="G33" s="12"/>
      <c r="H33" s="12"/>
      <c r="I33" s="12"/>
      <c r="J33" s="12"/>
      <c r="K33" s="7"/>
      <c r="L33" s="7"/>
      <c r="M33" s="7"/>
    </row>
    <row r="34" spans="1:13">
      <c r="A34" s="14"/>
      <c r="B34" s="30" t="s">
        <v>92</v>
      </c>
      <c r="C34" s="25">
        <f>Professores!C36*10+Professores!D36*9+Professores!E36*8+Professores!F36*7+Professores!G36*6+Professores!H36*5+Professores!I36*4+Professores!J36*3+Professores!K36*2+Professores!L36</f>
        <v>35</v>
      </c>
      <c r="D34" s="28">
        <f>C34/Professores!C3</f>
        <v>5.833333333333333</v>
      </c>
      <c r="E34" s="28">
        <f>(ABS(Professores!C36*(10-D34))+ABS(Professores!D36*(9-D34))+ABS(Professores!E36*(8-D34))+ABS(Professores!F36*(7-D34))+ABS(Professores!G36*(6-D34))+ABS(Professores!H36*(5-D34))+ABS(Professores!I36*(4-D34))+ABS(Professores!J36*(3-D34))+ABS(Professores!K36*(2-D34))+ABS(Professores!L36*(1-D34))+ABS(Professores!M36*(0-D34)))/(Professores!C3-Professores!N36)</f>
        <v>0.97222222222222243</v>
      </c>
      <c r="F34" s="29">
        <f>E34^2</f>
        <v>0.94521604938271642</v>
      </c>
      <c r="G34" s="12"/>
      <c r="H34" s="12"/>
      <c r="I34" s="12"/>
      <c r="J34" s="32"/>
      <c r="K34" s="69">
        <f>D34</f>
        <v>5.833333333333333</v>
      </c>
      <c r="L34" s="69"/>
      <c r="M34" s="69"/>
    </row>
    <row r="35" spans="1:13">
      <c r="A35" s="14" t="s">
        <v>56</v>
      </c>
      <c r="B35" s="26"/>
      <c r="C35" s="26" t="s">
        <v>20</v>
      </c>
      <c r="D35" s="33"/>
      <c r="E35" s="33"/>
      <c r="F35" s="34"/>
      <c r="G35" s="12"/>
      <c r="H35" s="12"/>
      <c r="I35" s="12"/>
      <c r="J35" s="12"/>
    </row>
    <row r="36" spans="1:13">
      <c r="A36" s="14"/>
      <c r="B36" s="30" t="s">
        <v>37</v>
      </c>
      <c r="C36" s="25">
        <f>Professores!C38/Professores!C3</f>
        <v>0.5</v>
      </c>
      <c r="D36" s="25"/>
      <c r="E36" s="25"/>
      <c r="F36" s="31"/>
      <c r="G36" s="12"/>
      <c r="H36" s="12"/>
      <c r="I36" s="12"/>
      <c r="J36" s="12"/>
    </row>
    <row r="37" spans="1:13">
      <c r="A37" s="14" t="s">
        <v>57</v>
      </c>
      <c r="B37" s="26"/>
      <c r="C37" s="26" t="s">
        <v>20</v>
      </c>
      <c r="D37" s="33"/>
      <c r="E37" s="33"/>
      <c r="F37" s="34"/>
      <c r="G37" s="12"/>
      <c r="H37" s="12"/>
      <c r="I37" s="12"/>
      <c r="J37" s="12"/>
    </row>
    <row r="38" spans="1:13">
      <c r="A38" s="14"/>
      <c r="B38" s="30" t="s">
        <v>36</v>
      </c>
      <c r="C38" s="25">
        <f>Professores!C40/Professores!C3</f>
        <v>0.5</v>
      </c>
      <c r="D38" s="25"/>
      <c r="E38" s="25"/>
      <c r="F38" s="31"/>
      <c r="G38" s="12"/>
      <c r="H38" s="12"/>
      <c r="I38" s="12"/>
      <c r="J38" s="12"/>
    </row>
    <row r="39" spans="1:13">
      <c r="A39" s="14"/>
      <c r="B39" s="12"/>
      <c r="C39" s="12"/>
      <c r="D39" s="12"/>
      <c r="E39" s="12"/>
      <c r="F39" s="12"/>
      <c r="G39" s="12"/>
      <c r="H39" s="12"/>
      <c r="I39" s="12"/>
      <c r="J39" s="12"/>
    </row>
    <row r="40" spans="1:13">
      <c r="A40" s="14"/>
      <c r="B40" s="12"/>
      <c r="C40" s="12"/>
      <c r="D40" s="12"/>
      <c r="E40" s="12"/>
      <c r="F40" s="12"/>
      <c r="G40" s="12"/>
      <c r="H40" s="12"/>
      <c r="I40" s="12"/>
      <c r="J40" s="12"/>
    </row>
    <row r="41" spans="1:13">
      <c r="A41" s="14"/>
      <c r="B41" s="12"/>
      <c r="C41" s="12"/>
      <c r="D41" s="12"/>
      <c r="E41" s="12"/>
      <c r="F41" s="12"/>
      <c r="G41" s="12"/>
      <c r="H41" s="12"/>
      <c r="I41" s="12"/>
      <c r="J41" s="12"/>
    </row>
    <row r="42" spans="1:13">
      <c r="A42" s="14" t="s">
        <v>58</v>
      </c>
      <c r="B42" s="53"/>
      <c r="C42" s="15" t="s">
        <v>20</v>
      </c>
      <c r="D42" s="12"/>
      <c r="E42" s="12"/>
      <c r="F42" s="12"/>
      <c r="G42" s="12"/>
      <c r="H42" s="12"/>
      <c r="I42" s="12"/>
      <c r="J42" s="12"/>
    </row>
    <row r="43" spans="1:13">
      <c r="A43" s="12"/>
      <c r="B43" s="14" t="s">
        <v>38</v>
      </c>
      <c r="C43" s="12"/>
      <c r="D43" s="12"/>
      <c r="E43" s="12"/>
      <c r="F43" s="12"/>
      <c r="G43" s="12"/>
      <c r="H43" s="12"/>
      <c r="I43" s="12"/>
      <c r="J43" s="12"/>
    </row>
    <row r="44" spans="1:13">
      <c r="A44" s="12"/>
      <c r="B44" s="13" t="s">
        <v>39</v>
      </c>
      <c r="C44" s="35">
        <f>Professores!C45/Professores!C3</f>
        <v>0</v>
      </c>
      <c r="D44" s="12"/>
      <c r="E44" s="12"/>
      <c r="F44" s="12"/>
      <c r="G44" s="12"/>
      <c r="H44" s="12"/>
      <c r="I44" s="12"/>
      <c r="J44" s="12"/>
    </row>
    <row r="45" spans="1:13">
      <c r="A45" s="12"/>
      <c r="B45" s="12" t="s">
        <v>23</v>
      </c>
      <c r="C45" s="36">
        <f>Professores!C46/Professores!C3</f>
        <v>0</v>
      </c>
      <c r="D45" s="12"/>
      <c r="E45" s="12"/>
      <c r="F45" s="12"/>
      <c r="G45" s="12"/>
      <c r="H45" s="12"/>
      <c r="I45" s="12"/>
      <c r="J45" s="12"/>
    </row>
    <row r="46" spans="1:13">
      <c r="A46" s="12"/>
      <c r="B46" s="13" t="s">
        <v>24</v>
      </c>
      <c r="C46" s="35">
        <f>Professores!C47/Professores!C3</f>
        <v>0.66666666666666663</v>
      </c>
      <c r="D46" s="12"/>
      <c r="E46" s="12"/>
      <c r="F46" s="12"/>
      <c r="G46" s="12"/>
      <c r="H46" s="12"/>
      <c r="I46" s="12"/>
      <c r="J46" s="12"/>
    </row>
    <row r="47" spans="1:13">
      <c r="A47" s="12"/>
      <c r="B47" s="12" t="s">
        <v>25</v>
      </c>
      <c r="C47" s="37">
        <f>Professores!C48/Professores!C3</f>
        <v>0.16666666666666666</v>
      </c>
      <c r="D47" s="12"/>
      <c r="E47" s="12"/>
      <c r="F47" s="12"/>
      <c r="G47" s="12"/>
      <c r="H47" s="12"/>
      <c r="I47" s="12"/>
      <c r="J47" s="12"/>
    </row>
    <row r="48" spans="1:13">
      <c r="A48" s="12"/>
      <c r="B48" s="13" t="s">
        <v>26</v>
      </c>
      <c r="C48" s="35">
        <f>Professores!C49/Professores!C3</f>
        <v>0</v>
      </c>
      <c r="D48" s="12"/>
      <c r="E48" s="12"/>
      <c r="F48" s="12"/>
      <c r="G48" s="12"/>
      <c r="H48" s="12"/>
      <c r="I48" s="12"/>
      <c r="J48" s="12"/>
    </row>
    <row r="49" spans="1:14">
      <c r="A49" s="12"/>
      <c r="B49" s="12" t="s">
        <v>27</v>
      </c>
      <c r="C49" s="37">
        <f>Professores!C50/Professores!C3</f>
        <v>0</v>
      </c>
      <c r="D49" s="12"/>
      <c r="E49" s="12"/>
      <c r="F49" s="12"/>
      <c r="G49" s="12"/>
      <c r="H49" s="12"/>
      <c r="I49" s="12"/>
      <c r="J49" s="12"/>
    </row>
    <row r="50" spans="1:14">
      <c r="A50" s="12"/>
      <c r="B50" s="13" t="s">
        <v>93</v>
      </c>
      <c r="C50" s="35">
        <f>Professores!C51/Professores!C3</f>
        <v>0.16666666666666666</v>
      </c>
      <c r="D50" s="12"/>
      <c r="E50" s="12"/>
      <c r="F50" s="12"/>
      <c r="G50" s="12"/>
      <c r="H50" s="12"/>
      <c r="I50" s="12"/>
      <c r="J50" s="12"/>
    </row>
    <row r="51" spans="1:14">
      <c r="A51" s="12"/>
      <c r="B51" s="12" t="s">
        <v>28</v>
      </c>
      <c r="C51" s="37">
        <f>Professores!C52/Professores!C3</f>
        <v>0</v>
      </c>
      <c r="D51" s="12"/>
      <c r="E51" s="12"/>
      <c r="F51" s="12"/>
      <c r="G51" s="12"/>
      <c r="H51" s="12"/>
      <c r="I51" s="12"/>
      <c r="J51" s="12"/>
    </row>
    <row r="52" spans="1:14">
      <c r="A52" s="12"/>
      <c r="B52" s="13" t="s">
        <v>29</v>
      </c>
      <c r="C52" s="35">
        <f>Professores!C53/Professores!C3</f>
        <v>0</v>
      </c>
      <c r="D52" s="12"/>
      <c r="E52" s="12"/>
      <c r="F52" s="12"/>
      <c r="G52" s="12"/>
      <c r="H52" s="12"/>
      <c r="I52" s="12"/>
      <c r="J52" s="12"/>
    </row>
    <row r="54" spans="1:14" ht="16">
      <c r="A54" s="10" t="s">
        <v>61</v>
      </c>
      <c r="B54" s="16"/>
      <c r="C54" s="57" t="s">
        <v>63</v>
      </c>
      <c r="D54" s="57"/>
      <c r="E54" s="57" t="s">
        <v>78</v>
      </c>
      <c r="F54" s="57"/>
      <c r="G54" s="65" t="s">
        <v>94</v>
      </c>
      <c r="H54" s="65"/>
      <c r="I54" s="65"/>
      <c r="J54" s="65"/>
    </row>
    <row r="55" spans="1:14" ht="16">
      <c r="A55" s="6"/>
      <c r="B55" s="9" t="s">
        <v>62</v>
      </c>
      <c r="C55" s="64">
        <f>Professores!C56/Professores!C3</f>
        <v>12.333333333333334</v>
      </c>
      <c r="D55" s="64"/>
      <c r="E55" s="64">
        <f>Professores!E56/Professores!C3</f>
        <v>15</v>
      </c>
      <c r="F55" s="64"/>
      <c r="G55" s="66">
        <f>Alunos!C33/Alunos!C3</f>
        <v>15.833333333333334</v>
      </c>
      <c r="H55" s="66"/>
      <c r="I55" s="66"/>
      <c r="J55" s="66"/>
    </row>
    <row r="58" spans="1:14" ht="16" customHeight="1"/>
    <row r="59" spans="1:14" ht="16">
      <c r="A59" s="10" t="s">
        <v>65</v>
      </c>
      <c r="B59" s="16"/>
      <c r="C59" s="57" t="s">
        <v>73</v>
      </c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</row>
    <row r="60" spans="1:14" ht="16">
      <c r="A60" s="6"/>
      <c r="B60" s="9" t="s">
        <v>66</v>
      </c>
      <c r="C60" s="58" t="str">
        <f>Professores!C59</f>
        <v>Qualquer atividade no âmbito do ensino de robótica para crianças e adolescentes. (P1); A facilidade de programar permite toda uma gama de possibilidade e aplicabilidades, sendo assim conseguimos realizar diferentes tipos de atividades somados a programação. (P2)</v>
      </c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</row>
    <row r="61" spans="1:14" ht="16">
      <c r="A61" s="6"/>
      <c r="B61" s="6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</row>
    <row r="62" spans="1:14" ht="16">
      <c r="A62" s="6"/>
      <c r="B62" s="6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</row>
    <row r="63" spans="1:14" ht="15" customHeight="1">
      <c r="A63" s="6"/>
      <c r="B63" s="6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</row>
    <row r="64" spans="1:14" ht="15" customHeight="1">
      <c r="A64" s="6"/>
      <c r="B64" s="6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</row>
    <row r="65" spans="1:14" ht="15" customHeight="1">
      <c r="A65"/>
      <c r="B65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</row>
    <row r="66" spans="1:14" ht="15" customHeight="1">
      <c r="A66"/>
      <c r="B66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</row>
    <row r="67" spans="1:14">
      <c r="A67"/>
      <c r="B67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</row>
    <row r="68" spans="1:14" ht="16" customHeight="1">
      <c r="A68"/>
      <c r="B68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</row>
    <row r="69" spans="1:14" ht="16">
      <c r="B69" s="42"/>
      <c r="C69" s="57" t="s">
        <v>75</v>
      </c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</row>
    <row r="70" spans="1:14" ht="16">
      <c r="A70" s="10"/>
      <c r="C70" s="58" t="str">
        <f>Alunos!C36</f>
        <v>Qualquer tipo de programação robótica. (R. 17 anos); Desenvolvimento de automação de robôs. (E. 17 anos);</v>
      </c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</row>
    <row r="71" spans="1:14" ht="16">
      <c r="A71" s="6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</row>
    <row r="72" spans="1:14" ht="16">
      <c r="A72" s="6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</row>
    <row r="73" spans="1:14" ht="16">
      <c r="A73" s="6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</row>
    <row r="74" spans="1:14" ht="15" customHeight="1">
      <c r="A74" s="6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</row>
    <row r="75" spans="1:14" ht="15" customHeight="1">
      <c r="A75" s="6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</row>
    <row r="76" spans="1:14" ht="15" customHeight="1">
      <c r="A76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</row>
    <row r="77" spans="1:14">
      <c r="A77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</row>
    <row r="78" spans="1:14">
      <c r="A7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</row>
    <row r="79" spans="1:14" ht="16" customHeight="1">
      <c r="A79"/>
    </row>
    <row r="80" spans="1:14" ht="16">
      <c r="A80" s="10" t="s">
        <v>70</v>
      </c>
      <c r="B80" s="16"/>
      <c r="C80" s="57" t="s">
        <v>67</v>
      </c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</row>
    <row r="81" spans="1:14" ht="16">
      <c r="A81" s="6"/>
      <c r="B81" s="9" t="s">
        <v>71</v>
      </c>
      <c r="C81" s="58" t="str">
        <f>Alunos!C46</f>
        <v>Lógica e linguagem de programação. (R. 17 anos); A utilizar lógica e conceitos práticos de matemática, física e programação. (E. 17 anos); Pensamento lógico. (G. 15 anos);</v>
      </c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</row>
    <row r="82" spans="1:14" ht="16">
      <c r="A82" s="6"/>
      <c r="B82" s="6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</row>
    <row r="83" spans="1:14" ht="16">
      <c r="A83" s="6"/>
      <c r="B83" s="6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</row>
    <row r="84" spans="1:14" ht="15" customHeight="1">
      <c r="A84" s="6"/>
      <c r="B84" s="6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</row>
    <row r="85" spans="1:14" ht="15" customHeight="1">
      <c r="A85" s="6"/>
      <c r="B85" s="6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</row>
    <row r="86" spans="1:14" ht="15" customHeight="1">
      <c r="A86"/>
      <c r="B86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</row>
    <row r="87" spans="1:14" ht="15" customHeight="1">
      <c r="A87"/>
      <c r="B87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</row>
    <row r="88" spans="1:14">
      <c r="A88"/>
      <c r="B8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</row>
    <row r="89" spans="1:14"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</row>
    <row r="91" spans="1:14" ht="16">
      <c r="B91" s="16"/>
      <c r="C91" s="57" t="s">
        <v>76</v>
      </c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</row>
    <row r="92" spans="1:14" ht="16">
      <c r="B92" s="9" t="s">
        <v>69</v>
      </c>
      <c r="C92" s="58">
        <f>Professores!C70</f>
        <v>0</v>
      </c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</row>
    <row r="93" spans="1:14" ht="16">
      <c r="B93" s="6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</row>
    <row r="94" spans="1:14" ht="16">
      <c r="B94" s="6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</row>
    <row r="95" spans="1:14" ht="15" customHeight="1">
      <c r="B95" s="6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</row>
    <row r="96" spans="1:14" ht="15" customHeight="1">
      <c r="B96" s="6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</row>
    <row r="97" spans="2:14" ht="15" customHeight="1">
      <c r="B97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</row>
    <row r="98" spans="2:14" ht="15" customHeight="1">
      <c r="B9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</row>
    <row r="99" spans="2:14">
      <c r="B99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</row>
    <row r="100" spans="2:14">
      <c r="B100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</row>
    <row r="101" spans="2:14" ht="16" customHeight="1"/>
    <row r="102" spans="2:14" ht="16">
      <c r="B102"/>
      <c r="C102" s="57" t="s">
        <v>74</v>
      </c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</row>
    <row r="103" spans="2:14" ht="16">
      <c r="B103" s="9"/>
      <c r="C103" s="58" t="str">
        <f>Alunos!C56</f>
        <v>Programa fácil, eficiente e rápido. ( E. 17 anos);</v>
      </c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</row>
    <row r="104" spans="2:14" ht="16">
      <c r="B104" s="6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</row>
    <row r="105" spans="2:14" ht="16">
      <c r="B105" s="6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</row>
    <row r="106" spans="2:14" ht="15" customHeight="1">
      <c r="B106" s="6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</row>
    <row r="107" spans="2:14" ht="15" customHeight="1">
      <c r="B107" s="6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</row>
    <row r="108" spans="2:14" ht="15" customHeight="1">
      <c r="B10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</row>
    <row r="109" spans="2:14" ht="15" customHeight="1">
      <c r="B109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</row>
    <row r="110" spans="2:14">
      <c r="B110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</row>
    <row r="111" spans="2:14">
      <c r="B111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</row>
    <row r="113" spans="2:9" ht="25">
      <c r="D113" s="72" t="s">
        <v>79</v>
      </c>
      <c r="E113" s="72"/>
      <c r="F113" s="72" t="s">
        <v>80</v>
      </c>
      <c r="G113" s="72"/>
      <c r="H113" s="72" t="s">
        <v>81</v>
      </c>
      <c r="I113" s="72"/>
    </row>
    <row r="114" spans="2:9" ht="25">
      <c r="B114" s="49" t="s">
        <v>82</v>
      </c>
      <c r="D114" s="50" t="s">
        <v>22</v>
      </c>
      <c r="E114" s="50" t="s">
        <v>83</v>
      </c>
      <c r="F114" s="50" t="s">
        <v>22</v>
      </c>
      <c r="G114" s="50" t="s">
        <v>83</v>
      </c>
      <c r="H114" s="73" t="s">
        <v>84</v>
      </c>
      <c r="I114" s="74"/>
    </row>
    <row r="115" spans="2:9" ht="20">
      <c r="D115" s="51">
        <f>SUM(D4+D7+D10+D13+D16+D19+D22+D25+D28+D31+D34)/11</f>
        <v>6.1212121212121211</v>
      </c>
      <c r="E115" s="51">
        <f>SUM(E4+E7+E10+E13+E16+E19+E22+E25+E28+E31+E34)/11</f>
        <v>1.1924242424242424</v>
      </c>
      <c r="F115" s="51">
        <f>SUM(H4+H7+H10+H13+H16+H19+H22+H25+H28)/9</f>
        <v>8.0555555555555554</v>
      </c>
      <c r="G115" s="51">
        <f>SUM(I4+I7+I10+I13+I16+I19+I22+I25+I28)/9</f>
        <v>2.1450617283950617</v>
      </c>
      <c r="H115" s="70">
        <f>(D115+F115)/2</f>
        <v>7.0883838383838382</v>
      </c>
      <c r="I115" s="71"/>
    </row>
  </sheetData>
  <sheetProtection password="EEBD" sheet="1" objects="1" scenarios="1"/>
  <mergeCells count="36">
    <mergeCell ref="H115:I115"/>
    <mergeCell ref="C102:N102"/>
    <mergeCell ref="C103:N111"/>
    <mergeCell ref="D113:E113"/>
    <mergeCell ref="F113:G113"/>
    <mergeCell ref="H114:I114"/>
    <mergeCell ref="H113:I113"/>
    <mergeCell ref="K28:M28"/>
    <mergeCell ref="K31:M31"/>
    <mergeCell ref="K34:M34"/>
    <mergeCell ref="C59:N59"/>
    <mergeCell ref="C60:N67"/>
    <mergeCell ref="K13:M13"/>
    <mergeCell ref="K16:M16"/>
    <mergeCell ref="K19:M19"/>
    <mergeCell ref="K22:M22"/>
    <mergeCell ref="K25:M25"/>
    <mergeCell ref="K2:M2"/>
    <mergeCell ref="K3:M3"/>
    <mergeCell ref="K4:M4"/>
    <mergeCell ref="K7:M7"/>
    <mergeCell ref="K10:M10"/>
    <mergeCell ref="C2:F2"/>
    <mergeCell ref="G2:J2"/>
    <mergeCell ref="C54:D54"/>
    <mergeCell ref="E54:F54"/>
    <mergeCell ref="C55:D55"/>
    <mergeCell ref="E55:F55"/>
    <mergeCell ref="G54:J54"/>
    <mergeCell ref="G55:J55"/>
    <mergeCell ref="C92:N100"/>
    <mergeCell ref="C69:N69"/>
    <mergeCell ref="C70:N78"/>
    <mergeCell ref="C80:N80"/>
    <mergeCell ref="C81:N89"/>
    <mergeCell ref="C91:N9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" workbookViewId="0">
      <selection activeCell="J76" sqref="J76"/>
    </sheetView>
  </sheetViews>
  <sheetFormatPr baseColWidth="10" defaultRowHeight="15" x14ac:dyDescent="0"/>
  <cols>
    <col min="1" max="1" width="6.6640625" customWidth="1"/>
    <col min="2" max="2" width="20.5" customWidth="1"/>
    <col min="4" max="4" width="7.1640625" customWidth="1"/>
    <col min="17" max="17" width="14.83203125" customWidth="1"/>
  </cols>
  <sheetData/>
  <sheetProtection password="EEBD" sheet="1" objects="1" scenarios="1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Professores</vt:lpstr>
      <vt:lpstr>Alunos</vt:lpstr>
      <vt:lpstr>Resultados</vt:lpstr>
      <vt:lpstr>Gráficos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Sá</dc:creator>
  <cp:lastModifiedBy>Sarah Sá</cp:lastModifiedBy>
  <cp:lastPrinted>2014-07-05T13:17:11Z</cp:lastPrinted>
  <dcterms:created xsi:type="dcterms:W3CDTF">2014-07-05T11:58:26Z</dcterms:created>
  <dcterms:modified xsi:type="dcterms:W3CDTF">2014-09-29T19:37:38Z</dcterms:modified>
</cp:coreProperties>
</file>