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661665\Downloads\APD\Week 5\"/>
    </mc:Choice>
  </mc:AlternateContent>
  <bookViews>
    <workbookView xWindow="0" yWindow="0" windowWidth="38400" windowHeight="177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" i="3"/>
  <c r="G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2" i="3"/>
  <c r="G2" i="3"/>
  <c r="C15" i="2"/>
  <c r="D15" i="2"/>
  <c r="E15" i="2"/>
  <c r="F15" i="2"/>
  <c r="G15" i="2"/>
  <c r="B15" i="2"/>
  <c r="H45" i="3" l="1"/>
  <c r="G47" i="1"/>
  <c r="G44" i="1"/>
  <c r="H38" i="1"/>
  <c r="G38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4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4" i="1"/>
  <c r="I34" i="1"/>
  <c r="H34" i="1"/>
  <c r="G34" i="1"/>
  <c r="G16" i="1"/>
  <c r="G13" i="1"/>
  <c r="H7" i="1"/>
  <c r="G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I3" i="1"/>
  <c r="M25" i="1" s="1"/>
  <c r="R25" i="1" s="1"/>
  <c r="H3" i="1"/>
  <c r="G3" i="1"/>
  <c r="M60" i="1" l="1"/>
  <c r="R60" i="1" s="1"/>
  <c r="M35" i="1"/>
  <c r="R35" i="1" s="1"/>
  <c r="M58" i="1"/>
  <c r="R58" i="1" s="1"/>
  <c r="M89" i="1"/>
  <c r="R89" i="1" s="1"/>
  <c r="M81" i="1"/>
  <c r="R81" i="1" s="1"/>
  <c r="M73" i="1"/>
  <c r="R73" i="1" s="1"/>
  <c r="M65" i="1"/>
  <c r="R65" i="1" s="1"/>
  <c r="M57" i="1"/>
  <c r="R57" i="1" s="1"/>
  <c r="M49" i="1"/>
  <c r="R49" i="1" s="1"/>
  <c r="M41" i="1"/>
  <c r="R41" i="1" s="1"/>
  <c r="M44" i="1"/>
  <c r="R44" i="1" s="1"/>
  <c r="M67" i="1"/>
  <c r="R67" i="1" s="1"/>
  <c r="M34" i="1"/>
  <c r="R34" i="1" s="1"/>
  <c r="M50" i="1"/>
  <c r="R50" i="1" s="1"/>
  <c r="M88" i="1"/>
  <c r="R88" i="1" s="1"/>
  <c r="M80" i="1"/>
  <c r="R80" i="1" s="1"/>
  <c r="M72" i="1"/>
  <c r="R72" i="1" s="1"/>
  <c r="M64" i="1"/>
  <c r="R64" i="1" s="1"/>
  <c r="M56" i="1"/>
  <c r="R56" i="1" s="1"/>
  <c r="M48" i="1"/>
  <c r="R48" i="1" s="1"/>
  <c r="M40" i="1"/>
  <c r="R40" i="1" s="1"/>
  <c r="M76" i="1"/>
  <c r="R76" i="1" s="1"/>
  <c r="M36" i="1"/>
  <c r="R36" i="1" s="1"/>
  <c r="M75" i="1"/>
  <c r="R75" i="1" s="1"/>
  <c r="M43" i="1"/>
  <c r="R43" i="1" s="1"/>
  <c r="M82" i="1"/>
  <c r="R82" i="1" s="1"/>
  <c r="M66" i="1"/>
  <c r="R66" i="1" s="1"/>
  <c r="M87" i="1"/>
  <c r="R87" i="1" s="1"/>
  <c r="M79" i="1"/>
  <c r="R79" i="1" s="1"/>
  <c r="M71" i="1"/>
  <c r="R71" i="1" s="1"/>
  <c r="M63" i="1"/>
  <c r="R63" i="1" s="1"/>
  <c r="M55" i="1"/>
  <c r="R55" i="1" s="1"/>
  <c r="M47" i="1"/>
  <c r="R47" i="1" s="1"/>
  <c r="M39" i="1"/>
  <c r="R39" i="1" s="1"/>
  <c r="M84" i="1"/>
  <c r="R84" i="1" s="1"/>
  <c r="M52" i="1"/>
  <c r="R52" i="1" s="1"/>
  <c r="M59" i="1"/>
  <c r="R59" i="1" s="1"/>
  <c r="M74" i="1"/>
  <c r="R74" i="1" s="1"/>
  <c r="M42" i="1"/>
  <c r="R42" i="1" s="1"/>
  <c r="M86" i="1"/>
  <c r="R86" i="1" s="1"/>
  <c r="M78" i="1"/>
  <c r="R78" i="1" s="1"/>
  <c r="M70" i="1"/>
  <c r="R70" i="1" s="1"/>
  <c r="M62" i="1"/>
  <c r="R62" i="1" s="1"/>
  <c r="M54" i="1"/>
  <c r="R54" i="1" s="1"/>
  <c r="M46" i="1"/>
  <c r="R46" i="1" s="1"/>
  <c r="M38" i="1"/>
  <c r="R38" i="1" s="1"/>
  <c r="M68" i="1"/>
  <c r="R68" i="1" s="1"/>
  <c r="M83" i="1"/>
  <c r="R83" i="1" s="1"/>
  <c r="M51" i="1"/>
  <c r="R51" i="1" s="1"/>
  <c r="M85" i="1"/>
  <c r="R85" i="1" s="1"/>
  <c r="M77" i="1"/>
  <c r="R77" i="1" s="1"/>
  <c r="M69" i="1"/>
  <c r="R69" i="1" s="1"/>
  <c r="M61" i="1"/>
  <c r="R61" i="1" s="1"/>
  <c r="M53" i="1"/>
  <c r="R53" i="1" s="1"/>
  <c r="M45" i="1"/>
  <c r="R45" i="1" s="1"/>
  <c r="M37" i="1"/>
  <c r="R37" i="1" s="1"/>
  <c r="M19" i="1"/>
  <c r="R19" i="1" s="1"/>
  <c r="M11" i="1"/>
  <c r="R11" i="1" s="1"/>
  <c r="M18" i="1"/>
  <c r="R18" i="1" s="1"/>
  <c r="M10" i="1"/>
  <c r="R10" i="1" s="1"/>
  <c r="M27" i="1"/>
  <c r="R27" i="1" s="1"/>
  <c r="M26" i="1"/>
  <c r="R26" i="1" s="1"/>
  <c r="M17" i="1"/>
  <c r="R17" i="1" s="1"/>
  <c r="M9" i="1"/>
  <c r="R9" i="1" s="1"/>
  <c r="M24" i="1"/>
  <c r="R24" i="1" s="1"/>
  <c r="M16" i="1"/>
  <c r="R16" i="1" s="1"/>
  <c r="M23" i="1"/>
  <c r="R23" i="1" s="1"/>
  <c r="M7" i="1"/>
  <c r="R7" i="1" s="1"/>
  <c r="M30" i="1"/>
  <c r="R30" i="1" s="1"/>
  <c r="M14" i="1"/>
  <c r="R14" i="1" s="1"/>
  <c r="M8" i="1"/>
  <c r="R8" i="1" s="1"/>
  <c r="M3" i="1"/>
  <c r="R3" i="1" s="1"/>
  <c r="M15" i="1"/>
  <c r="R15" i="1" s="1"/>
  <c r="M22" i="1"/>
  <c r="R22" i="1" s="1"/>
  <c r="M6" i="1"/>
  <c r="R6" i="1" s="1"/>
  <c r="M29" i="1"/>
  <c r="R29" i="1" s="1"/>
  <c r="M21" i="1"/>
  <c r="R21" i="1" s="1"/>
  <c r="M13" i="1"/>
  <c r="R13" i="1" s="1"/>
  <c r="M5" i="1"/>
  <c r="R5" i="1" s="1"/>
  <c r="M28" i="1"/>
  <c r="R28" i="1" s="1"/>
  <c r="M20" i="1"/>
  <c r="R20" i="1" s="1"/>
  <c r="M12" i="1"/>
  <c r="R12" i="1" s="1"/>
  <c r="M4" i="1"/>
  <c r="R4" i="1" s="1"/>
  <c r="G41" i="1" l="1"/>
  <c r="H44" i="1" s="1"/>
  <c r="H47" i="1" s="1"/>
  <c r="G10" i="1"/>
  <c r="H13" i="1" s="1"/>
  <c r="H16" i="1" s="1"/>
  <c r="G20" i="1" s="1"/>
</calcChain>
</file>

<file path=xl/sharedStrings.xml><?xml version="1.0" encoding="utf-8"?>
<sst xmlns="http://schemas.openxmlformats.org/spreadsheetml/2006/main" count="67" uniqueCount="37">
  <si>
    <t>Sequential searcher substring size timer.</t>
  </si>
  <si>
    <t>Sequential searcher superstring size timer</t>
  </si>
  <si>
    <t>Boyer Moore substring size timer.</t>
  </si>
  <si>
    <t>Boyer Moore superstring size timer.</t>
  </si>
  <si>
    <t>Time</t>
  </si>
  <si>
    <t>Size</t>
  </si>
  <si>
    <t>Mean of X</t>
  </si>
  <si>
    <t>Mean of Y</t>
  </si>
  <si>
    <t>x - Xmean</t>
  </si>
  <si>
    <t>y - Ymean</t>
  </si>
  <si>
    <t>x- Xmean all squared</t>
  </si>
  <si>
    <t>(x-Xmean)(y-Ymean)</t>
  </si>
  <si>
    <t>Sum of (x-X)(y-Y) Seq</t>
  </si>
  <si>
    <t>Sum of (x-X)(y-Y)Boy</t>
  </si>
  <si>
    <t>Sum of x-Xmean^2</t>
  </si>
  <si>
    <t>Gradient Seq</t>
  </si>
  <si>
    <t>Gradient Boy</t>
  </si>
  <si>
    <t>y intercept seq</t>
  </si>
  <si>
    <t>y intercept Boy</t>
  </si>
  <si>
    <t>Single Size Alphabet</t>
  </si>
  <si>
    <t>Double Size Alphabet</t>
  </si>
  <si>
    <t>Triple Size Alphabet</t>
  </si>
  <si>
    <t>Average</t>
  </si>
  <si>
    <t>ß</t>
  </si>
  <si>
    <t>Sequential (ns)</t>
  </si>
  <si>
    <t>Boyer-Moore (ns)</t>
  </si>
  <si>
    <t>Run1</t>
  </si>
  <si>
    <t>Run2</t>
  </si>
  <si>
    <t>Run3</t>
  </si>
  <si>
    <t>Run4</t>
  </si>
  <si>
    <t>Run5</t>
  </si>
  <si>
    <t>m = y/x^2</t>
  </si>
  <si>
    <t>Average M</t>
  </si>
  <si>
    <t>Bubble Sort</t>
  </si>
  <si>
    <t>Insertion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</si>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</sst>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430307</xdr:colOff>
      <xdr:row>0</xdr:row>
      <xdr:rowOff>24653</xdr:rowOff>
    </xdr:from>
    <xdr:to>
      <xdr:col>37</xdr:col>
      <xdr:colOff>319057</xdr:colOff>
      <xdr:row>62</xdr:row>
      <xdr:rowOff>118415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85660" y="24653"/>
          <a:ext cx="11385985" cy="11904762"/>
        </a:xfrm>
        <a:prstGeom prst="rect">
          <a:avLst/>
        </a:prstGeom>
      </xdr:spPr>
    </xdr:pic>
    <xdr:clientData/>
  </xdr:twoCellAnchor>
  <xdr:twoCellAnchor editAs="oneCell">
    <xdr:from>
      <xdr:col>24</xdr:col>
      <xdr:colOff>336176</xdr:colOff>
      <xdr:row>65</xdr:row>
      <xdr:rowOff>190499</xdr:rowOff>
    </xdr:from>
    <xdr:to>
      <xdr:col>43</xdr:col>
      <xdr:colOff>177306</xdr:colOff>
      <xdr:row>122</xdr:row>
      <xdr:rowOff>103427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2235" y="12572999"/>
          <a:ext cx="11338365" cy="10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9"/>
  <sheetViews>
    <sheetView topLeftCell="A31" zoomScale="85" zoomScaleNormal="85" workbookViewId="0">
      <selection activeCell="I47" sqref="I47"/>
    </sheetView>
  </sheetViews>
  <sheetFormatPr defaultRowHeight="15" x14ac:dyDescent="0.25"/>
  <cols>
    <col min="2" max="2" width="39.140625" bestFit="1" customWidth="1"/>
    <col min="4" max="4" width="34.5703125" bestFit="1" customWidth="1"/>
    <col min="6" max="6" width="1.85546875" customWidth="1"/>
    <col min="7" max="7" width="20" bestFit="1" customWidth="1"/>
    <col min="8" max="8" width="21.28515625" bestFit="1" customWidth="1"/>
    <col min="9" max="9" width="12.28515625" bestFit="1" customWidth="1"/>
    <col min="10" max="10" width="1.5703125" customWidth="1"/>
    <col min="11" max="11" width="12.85546875" customWidth="1"/>
    <col min="12" max="12" width="12.85546875" bestFit="1" customWidth="1"/>
    <col min="13" max="13" width="12.85546875" customWidth="1"/>
    <col min="14" max="14" width="1.7109375" customWidth="1"/>
    <col min="15" max="15" width="20.85546875" bestFit="1" customWidth="1"/>
    <col min="17" max="17" width="19.7109375" bestFit="1" customWidth="1"/>
  </cols>
  <sheetData>
    <row r="1" spans="2:18" x14ac:dyDescent="0.25">
      <c r="B1" t="s">
        <v>0</v>
      </c>
      <c r="D1" t="s">
        <v>2</v>
      </c>
    </row>
    <row r="2" spans="2:18" x14ac:dyDescent="0.25">
      <c r="B2" t="s">
        <v>4</v>
      </c>
      <c r="C2" t="s">
        <v>5</v>
      </c>
      <c r="D2" t="s">
        <v>4</v>
      </c>
      <c r="E2" t="s">
        <v>5</v>
      </c>
      <c r="G2" t="s">
        <v>6</v>
      </c>
      <c r="H2" t="s">
        <v>7</v>
      </c>
      <c r="K2" t="s">
        <v>8</v>
      </c>
      <c r="L2" t="s">
        <v>9</v>
      </c>
      <c r="O2" t="s">
        <v>10</v>
      </c>
      <c r="Q2" t="s">
        <v>11</v>
      </c>
    </row>
    <row r="3" spans="2:18" x14ac:dyDescent="0.25">
      <c r="B3">
        <v>1.026E-6</v>
      </c>
      <c r="C3">
        <v>1</v>
      </c>
      <c r="D3">
        <v>3.3919999999999999E-6</v>
      </c>
      <c r="E3">
        <v>1</v>
      </c>
      <c r="G3">
        <f xml:space="preserve"> (SUM(E3:E30) / 28)</f>
        <v>214.10714285714286</v>
      </c>
      <c r="H3">
        <f>SUM(B3:B30)/28</f>
        <v>6.5164854999999994E-2</v>
      </c>
      <c r="I3">
        <f>SUM(D3:D30)/28</f>
        <v>6.6446663892857152E-2</v>
      </c>
      <c r="K3">
        <f>C3-$G$3</f>
        <v>-213.10714285714286</v>
      </c>
      <c r="L3">
        <f xml:space="preserve"> B3 - $H$3</f>
        <v>-6.5163828999999993E-2</v>
      </c>
      <c r="M3">
        <f xml:space="preserve"> D3 - $I$3</f>
        <v>-6.6443271892857148E-2</v>
      </c>
      <c r="O3">
        <f xml:space="preserve"> K3^2</f>
        <v>45414.654336734697</v>
      </c>
      <c r="Q3">
        <f xml:space="preserve"> K3 * L3</f>
        <v>13.886877415821427</v>
      </c>
      <c r="R3">
        <f xml:space="preserve"> K3 * M3</f>
        <v>14.159535835167093</v>
      </c>
    </row>
    <row r="4" spans="2:18" x14ac:dyDescent="0.25">
      <c r="B4">
        <v>1.111E-6</v>
      </c>
      <c r="C4">
        <v>2</v>
      </c>
      <c r="D4">
        <v>1.254E-6</v>
      </c>
      <c r="E4">
        <v>2</v>
      </c>
      <c r="K4">
        <f t="shared" ref="K4:K30" si="0">C4-$G$3</f>
        <v>-212.10714285714286</v>
      </c>
      <c r="L4">
        <f t="shared" ref="L4:L30" si="1" xml:space="preserve"> B4 - $H$3</f>
        <v>-6.5163743999999996E-2</v>
      </c>
      <c r="M4">
        <f t="shared" ref="M4:M30" si="2" xml:space="preserve"> D4 - $I$3</f>
        <v>-6.6445409892857146E-2</v>
      </c>
      <c r="O4">
        <f t="shared" ref="O4:O30" si="3" xml:space="preserve"> K4^2</f>
        <v>44989.440051020407</v>
      </c>
      <c r="Q4">
        <f t="shared" ref="Q4:Q30" si="4" xml:space="preserve"> K4 * L4</f>
        <v>13.821695557714285</v>
      </c>
      <c r="R4">
        <f t="shared" ref="R4:R30" si="5" xml:space="preserve"> K4 * M4</f>
        <v>14.093546048345663</v>
      </c>
    </row>
    <row r="5" spans="2:18" x14ac:dyDescent="0.25">
      <c r="B5">
        <v>2.052E-6</v>
      </c>
      <c r="C5">
        <v>3</v>
      </c>
      <c r="D5">
        <v>1.1689999999999999E-6</v>
      </c>
      <c r="E5">
        <v>3</v>
      </c>
      <c r="K5">
        <f t="shared" si="0"/>
        <v>-211.10714285714286</v>
      </c>
      <c r="L5">
        <f t="shared" si="1"/>
        <v>-6.5162802999999991E-2</v>
      </c>
      <c r="M5">
        <f t="shared" si="2"/>
        <v>-6.6445494892857157E-2</v>
      </c>
      <c r="O5">
        <f t="shared" si="3"/>
        <v>44566.225765306124</v>
      </c>
      <c r="Q5">
        <f t="shared" si="4"/>
        <v>13.756333161892856</v>
      </c>
      <c r="R5">
        <f t="shared" si="5"/>
        <v>14.027118582559952</v>
      </c>
    </row>
    <row r="6" spans="2:18" x14ac:dyDescent="0.25">
      <c r="B6">
        <v>3.9049999999999999E-6</v>
      </c>
      <c r="C6">
        <v>4</v>
      </c>
      <c r="D6">
        <v>2.7939999999999998E-6</v>
      </c>
      <c r="E6">
        <v>4</v>
      </c>
      <c r="G6" t="s">
        <v>12</v>
      </c>
      <c r="H6" t="s">
        <v>14</v>
      </c>
      <c r="K6">
        <f t="shared" si="0"/>
        <v>-210.10714285714286</v>
      </c>
      <c r="L6">
        <f t="shared" si="1"/>
        <v>-6.5160949999999995E-2</v>
      </c>
      <c r="M6">
        <f t="shared" si="2"/>
        <v>-6.6443869892857152E-2</v>
      </c>
      <c r="O6">
        <f t="shared" si="3"/>
        <v>44145.011479591842</v>
      </c>
      <c r="Q6">
        <f t="shared" si="4"/>
        <v>13.690781030357142</v>
      </c>
      <c r="R6">
        <f t="shared" si="5"/>
        <v>13.960331663559952</v>
      </c>
    </row>
    <row r="7" spans="2:18" x14ac:dyDescent="0.25">
      <c r="B7">
        <v>1.47112E-4</v>
      </c>
      <c r="C7">
        <v>5</v>
      </c>
      <c r="D7">
        <v>1.53043E-4</v>
      </c>
      <c r="E7">
        <v>5</v>
      </c>
      <c r="G7">
        <f xml:space="preserve"> SUM(Q3:Q30)</f>
        <v>239.13917223199999</v>
      </c>
      <c r="H7">
        <f xml:space="preserve"> SUM(O3:O30)</f>
        <v>2595212.6785714282</v>
      </c>
      <c r="K7">
        <f t="shared" si="0"/>
        <v>-209.10714285714286</v>
      </c>
      <c r="L7">
        <f t="shared" si="1"/>
        <v>-6.5017742999999989E-2</v>
      </c>
      <c r="M7">
        <f t="shared" si="2"/>
        <v>-6.6293620892857147E-2</v>
      </c>
      <c r="O7">
        <f t="shared" si="3"/>
        <v>43725.797193877552</v>
      </c>
      <c r="Q7">
        <f t="shared" si="4"/>
        <v>13.595674473749998</v>
      </c>
      <c r="R7">
        <f t="shared" si="5"/>
        <v>13.86246965455995</v>
      </c>
    </row>
    <row r="8" spans="2:18" x14ac:dyDescent="0.25">
      <c r="B8">
        <v>3.3919999999999999E-6</v>
      </c>
      <c r="C8">
        <v>6</v>
      </c>
      <c r="D8">
        <v>9.8360000000000004E-6</v>
      </c>
      <c r="E8">
        <v>6</v>
      </c>
      <c r="K8">
        <f t="shared" si="0"/>
        <v>-208.10714285714286</v>
      </c>
      <c r="L8">
        <f t="shared" si="1"/>
        <v>-6.5161462999999989E-2</v>
      </c>
      <c r="M8">
        <f t="shared" si="2"/>
        <v>-6.6436827892857153E-2</v>
      </c>
      <c r="O8">
        <f t="shared" si="3"/>
        <v>43308.582908163269</v>
      </c>
      <c r="Q8">
        <f t="shared" si="4"/>
        <v>13.560565889321426</v>
      </c>
      <c r="R8">
        <f t="shared" si="5"/>
        <v>13.825978433274237</v>
      </c>
    </row>
    <row r="9" spans="2:18" x14ac:dyDescent="0.25">
      <c r="B9">
        <v>1.1233000000000001E-5</v>
      </c>
      <c r="C9">
        <v>7</v>
      </c>
      <c r="D9">
        <v>1.7847E-5</v>
      </c>
      <c r="E9">
        <v>7</v>
      </c>
      <c r="G9" t="s">
        <v>13</v>
      </c>
      <c r="K9">
        <f t="shared" si="0"/>
        <v>-207.10714285714286</v>
      </c>
      <c r="L9">
        <f t="shared" si="1"/>
        <v>-6.5153621999999994E-2</v>
      </c>
      <c r="M9">
        <f t="shared" si="2"/>
        <v>-6.6428816892857151E-2</v>
      </c>
      <c r="O9">
        <f t="shared" si="3"/>
        <v>42893.368622448979</v>
      </c>
      <c r="Q9">
        <f t="shared" si="4"/>
        <v>13.493780499214285</v>
      </c>
      <c r="R9">
        <f t="shared" si="5"/>
        <v>13.75788247005995</v>
      </c>
    </row>
    <row r="10" spans="2:18" x14ac:dyDescent="0.25">
      <c r="B10">
        <v>1.4027E-5</v>
      </c>
      <c r="C10">
        <v>8</v>
      </c>
      <c r="D10">
        <v>3.3213999999999997E-5</v>
      </c>
      <c r="E10">
        <v>8</v>
      </c>
      <c r="G10">
        <f xml:space="preserve"> SUM(R3:R30)</f>
        <v>249.03459754632141</v>
      </c>
      <c r="K10">
        <f t="shared" si="0"/>
        <v>-206.10714285714286</v>
      </c>
      <c r="L10">
        <f t="shared" si="1"/>
        <v>-6.5150827999999994E-2</v>
      </c>
      <c r="M10">
        <f t="shared" si="2"/>
        <v>-6.6413449892857149E-2</v>
      </c>
      <c r="O10">
        <f t="shared" si="3"/>
        <v>42480.154336734697</v>
      </c>
      <c r="Q10">
        <f t="shared" si="4"/>
        <v>13.428051013857141</v>
      </c>
      <c r="R10">
        <f t="shared" si="5"/>
        <v>13.688286404702808</v>
      </c>
    </row>
    <row r="11" spans="2:18" x14ac:dyDescent="0.25">
      <c r="B11">
        <v>3.2016E-5</v>
      </c>
      <c r="C11">
        <v>9</v>
      </c>
      <c r="D11">
        <v>2.9821000000000001E-5</v>
      </c>
      <c r="E11">
        <v>9</v>
      </c>
      <c r="K11">
        <f t="shared" si="0"/>
        <v>-205.10714285714286</v>
      </c>
      <c r="L11">
        <f t="shared" si="1"/>
        <v>-6.5132838999999998E-2</v>
      </c>
      <c r="M11">
        <f t="shared" si="2"/>
        <v>-6.6416842892857153E-2</v>
      </c>
      <c r="O11">
        <f t="shared" si="3"/>
        <v>42068.940051020407</v>
      </c>
      <c r="Q11">
        <f t="shared" si="4"/>
        <v>13.359210513464285</v>
      </c>
      <c r="R11">
        <f t="shared" si="5"/>
        <v>13.622568883345666</v>
      </c>
    </row>
    <row r="12" spans="2:18" x14ac:dyDescent="0.25">
      <c r="B12">
        <v>4.2707999999999998E-5</v>
      </c>
      <c r="C12">
        <v>10</v>
      </c>
      <c r="D12">
        <v>1.6946499999999999E-4</v>
      </c>
      <c r="E12">
        <v>10</v>
      </c>
      <c r="G12" t="s">
        <v>15</v>
      </c>
      <c r="H12" t="s">
        <v>16</v>
      </c>
      <c r="K12">
        <f t="shared" si="0"/>
        <v>-204.10714285714286</v>
      </c>
      <c r="L12">
        <f t="shared" si="1"/>
        <v>-6.5122146999999991E-2</v>
      </c>
      <c r="M12">
        <f t="shared" si="2"/>
        <v>-6.6277198892857159E-2</v>
      </c>
      <c r="O12">
        <f t="shared" si="3"/>
        <v>41659.725765306124</v>
      </c>
      <c r="Q12">
        <f t="shared" si="4"/>
        <v>13.291895360892855</v>
      </c>
      <c r="R12">
        <f t="shared" si="5"/>
        <v>13.527649702595667</v>
      </c>
    </row>
    <row r="13" spans="2:18" x14ac:dyDescent="0.25">
      <c r="B13">
        <v>7.2159529999999998E-3</v>
      </c>
      <c r="C13">
        <v>20</v>
      </c>
      <c r="D13">
        <v>8.8468009999999996E-3</v>
      </c>
      <c r="E13">
        <v>20</v>
      </c>
      <c r="G13">
        <f xml:space="preserve"> (G7)/(H7)</f>
        <v>9.2146271558613671E-5</v>
      </c>
      <c r="H13">
        <f xml:space="preserve"> G10/H7</f>
        <v>9.5959225077231844E-5</v>
      </c>
      <c r="K13">
        <f t="shared" si="0"/>
        <v>-194.10714285714286</v>
      </c>
      <c r="L13">
        <f t="shared" si="1"/>
        <v>-5.7948901999999997E-2</v>
      </c>
      <c r="M13">
        <f t="shared" si="2"/>
        <v>-5.7599862892857151E-2</v>
      </c>
      <c r="O13">
        <f t="shared" si="3"/>
        <v>37677.582908163269</v>
      </c>
      <c r="Q13">
        <f t="shared" si="4"/>
        <v>11.24829579892857</v>
      </c>
      <c r="R13">
        <f t="shared" si="5"/>
        <v>11.180544815095665</v>
      </c>
    </row>
    <row r="14" spans="2:18" x14ac:dyDescent="0.25">
      <c r="B14">
        <v>0.11293012700000001</v>
      </c>
      <c r="C14">
        <v>30</v>
      </c>
      <c r="D14">
        <v>0.108926088</v>
      </c>
      <c r="E14">
        <v>30</v>
      </c>
      <c r="K14">
        <f t="shared" si="0"/>
        <v>-184.10714285714286</v>
      </c>
      <c r="L14">
        <f t="shared" si="1"/>
        <v>4.7765272000000011E-2</v>
      </c>
      <c r="M14">
        <f t="shared" si="2"/>
        <v>4.2479424107142852E-2</v>
      </c>
      <c r="O14">
        <f t="shared" si="3"/>
        <v>33895.440051020407</v>
      </c>
      <c r="Q14">
        <f t="shared" si="4"/>
        <v>-8.7939277557142876</v>
      </c>
      <c r="R14">
        <f t="shared" si="5"/>
        <v>-7.8207654025829072</v>
      </c>
    </row>
    <row r="15" spans="2:18" x14ac:dyDescent="0.25">
      <c r="B15">
        <v>0.11026116499999999</v>
      </c>
      <c r="C15">
        <v>40</v>
      </c>
      <c r="D15">
        <v>0.111591288</v>
      </c>
      <c r="E15">
        <v>40</v>
      </c>
      <c r="G15" t="s">
        <v>17</v>
      </c>
      <c r="H15" t="s">
        <v>18</v>
      </c>
      <c r="K15">
        <f t="shared" si="0"/>
        <v>-174.10714285714286</v>
      </c>
      <c r="L15">
        <f t="shared" si="1"/>
        <v>4.5096310000000001E-2</v>
      </c>
      <c r="M15">
        <f t="shared" si="2"/>
        <v>4.5144624107142844E-2</v>
      </c>
      <c r="O15">
        <f t="shared" si="3"/>
        <v>30313.297193877552</v>
      </c>
      <c r="Q15">
        <f t="shared" si="4"/>
        <v>-7.8515896875000006</v>
      </c>
      <c r="R15">
        <f t="shared" si="5"/>
        <v>-7.8600015186543351</v>
      </c>
    </row>
    <row r="16" spans="2:18" x14ac:dyDescent="0.25">
      <c r="B16">
        <v>0.106433602</v>
      </c>
      <c r="C16">
        <v>50</v>
      </c>
      <c r="D16">
        <v>0.11620564999999999</v>
      </c>
      <c r="E16">
        <v>50</v>
      </c>
      <c r="G16">
        <f xml:space="preserve"> H3 - (G13*G3)</f>
        <v>4.543568007164682E-2</v>
      </c>
      <c r="H16">
        <f xml:space="preserve"> I3 - (H13*G3)</f>
        <v>4.5901108380785552E-2</v>
      </c>
      <c r="K16">
        <f t="shared" si="0"/>
        <v>-164.10714285714286</v>
      </c>
      <c r="L16">
        <f t="shared" si="1"/>
        <v>4.1268747000000008E-2</v>
      </c>
      <c r="M16">
        <f t="shared" si="2"/>
        <v>4.9758986107142841E-2</v>
      </c>
      <c r="O16">
        <f t="shared" si="3"/>
        <v>26931.154336734697</v>
      </c>
      <c r="Q16">
        <f t="shared" si="4"/>
        <v>-6.7724961594642874</v>
      </c>
      <c r="R16">
        <f t="shared" si="5"/>
        <v>-8.1658050415114776</v>
      </c>
    </row>
    <row r="17" spans="2:18" x14ac:dyDescent="0.25">
      <c r="B17">
        <v>0.105636483</v>
      </c>
      <c r="C17">
        <v>60</v>
      </c>
      <c r="D17">
        <v>0.100346799</v>
      </c>
      <c r="E17">
        <v>60</v>
      </c>
      <c r="K17">
        <f t="shared" si="0"/>
        <v>-154.10714285714286</v>
      </c>
      <c r="L17">
        <f t="shared" si="1"/>
        <v>4.0471628000000009E-2</v>
      </c>
      <c r="M17">
        <f t="shared" si="2"/>
        <v>3.3900135107142848E-2</v>
      </c>
      <c r="O17">
        <f t="shared" si="3"/>
        <v>23749.011479591838</v>
      </c>
      <c r="Q17">
        <f t="shared" si="4"/>
        <v>-6.2369669578571445</v>
      </c>
      <c r="R17">
        <f t="shared" si="5"/>
        <v>-5.2242529638329067</v>
      </c>
    </row>
    <row r="18" spans="2:18" x14ac:dyDescent="0.25">
      <c r="B18">
        <v>0.106306675</v>
      </c>
      <c r="C18">
        <v>70</v>
      </c>
      <c r="D18">
        <v>0.11325041499999999</v>
      </c>
      <c r="E18">
        <v>70</v>
      </c>
      <c r="K18">
        <f t="shared" si="0"/>
        <v>-144.10714285714286</v>
      </c>
      <c r="L18">
        <f t="shared" si="1"/>
        <v>4.1141820000000009E-2</v>
      </c>
      <c r="M18">
        <f t="shared" si="2"/>
        <v>4.6803751107142841E-2</v>
      </c>
      <c r="O18">
        <f t="shared" si="3"/>
        <v>20766.868622448979</v>
      </c>
      <c r="Q18">
        <f t="shared" si="4"/>
        <v>-5.9288301321428589</v>
      </c>
      <c r="R18">
        <f t="shared" si="5"/>
        <v>-6.7447548470471919</v>
      </c>
    </row>
    <row r="19" spans="2:18" x14ac:dyDescent="0.25">
      <c r="B19">
        <v>0.107157365</v>
      </c>
      <c r="C19">
        <v>80</v>
      </c>
      <c r="D19">
        <v>0.11195385300000001</v>
      </c>
      <c r="E19">
        <v>80</v>
      </c>
      <c r="K19">
        <f t="shared" si="0"/>
        <v>-134.10714285714286</v>
      </c>
      <c r="L19">
        <f t="shared" si="1"/>
        <v>4.1992510000000011E-2</v>
      </c>
      <c r="M19">
        <f t="shared" si="2"/>
        <v>4.5507189107142854E-2</v>
      </c>
      <c r="O19">
        <f t="shared" si="3"/>
        <v>17984.725765306124</v>
      </c>
      <c r="Q19">
        <f t="shared" si="4"/>
        <v>-5.631495537500002</v>
      </c>
      <c r="R19">
        <f t="shared" si="5"/>
        <v>-6.1028391106186222</v>
      </c>
    </row>
    <row r="20" spans="2:18" x14ac:dyDescent="0.25">
      <c r="B20">
        <v>0.104922415</v>
      </c>
      <c r="C20">
        <v>90</v>
      </c>
      <c r="D20">
        <v>0.11333067199999999</v>
      </c>
      <c r="E20">
        <v>90</v>
      </c>
      <c r="G20">
        <f xml:space="preserve"> G16/H16</f>
        <v>0.98986019454524621</v>
      </c>
      <c r="K20">
        <f t="shared" si="0"/>
        <v>-124.10714285714286</v>
      </c>
      <c r="L20">
        <f t="shared" si="1"/>
        <v>3.9757560000000011E-2</v>
      </c>
      <c r="M20">
        <f t="shared" si="2"/>
        <v>4.6884008107142841E-2</v>
      </c>
      <c r="O20">
        <f t="shared" si="3"/>
        <v>15402.582908163266</v>
      </c>
      <c r="Q20">
        <f t="shared" si="4"/>
        <v>-4.9341971785714298</v>
      </c>
      <c r="R20">
        <f t="shared" si="5"/>
        <v>-5.8186402918686211</v>
      </c>
    </row>
    <row r="21" spans="2:18" x14ac:dyDescent="0.25">
      <c r="B21">
        <v>0.106401329</v>
      </c>
      <c r="C21">
        <v>100</v>
      </c>
      <c r="D21">
        <v>0.106394374</v>
      </c>
      <c r="E21">
        <v>100</v>
      </c>
      <c r="K21">
        <f t="shared" si="0"/>
        <v>-114.10714285714286</v>
      </c>
      <c r="L21">
        <f t="shared" si="1"/>
        <v>4.1236474000000009E-2</v>
      </c>
      <c r="M21">
        <f t="shared" si="2"/>
        <v>3.9947710107142848E-2</v>
      </c>
      <c r="O21">
        <f t="shared" si="3"/>
        <v>13020.440051020409</v>
      </c>
      <c r="Q21">
        <f t="shared" si="4"/>
        <v>-4.7053762296428587</v>
      </c>
      <c r="R21">
        <f t="shared" si="5"/>
        <v>-4.5583190640114788</v>
      </c>
    </row>
    <row r="22" spans="2:18" x14ac:dyDescent="0.25">
      <c r="B22">
        <v>0.10635562699999999</v>
      </c>
      <c r="C22">
        <v>200</v>
      </c>
      <c r="D22">
        <v>9.6370668000000007E-2</v>
      </c>
      <c r="E22">
        <v>200</v>
      </c>
      <c r="K22">
        <f t="shared" si="0"/>
        <v>-14.107142857142861</v>
      </c>
      <c r="L22">
        <f t="shared" si="1"/>
        <v>4.1190772E-2</v>
      </c>
      <c r="M22">
        <f t="shared" si="2"/>
        <v>2.9924004107142854E-2</v>
      </c>
      <c r="O22">
        <f t="shared" si="3"/>
        <v>199.01147959183686</v>
      </c>
      <c r="Q22">
        <f t="shared" si="4"/>
        <v>-0.58108410500000018</v>
      </c>
      <c r="R22">
        <f t="shared" si="5"/>
        <v>-0.42214220079719394</v>
      </c>
    </row>
    <row r="23" spans="2:18" x14ac:dyDescent="0.25">
      <c r="B23">
        <v>0.10656167</v>
      </c>
      <c r="C23">
        <v>300</v>
      </c>
      <c r="D23">
        <v>0.108108783</v>
      </c>
      <c r="E23">
        <v>300</v>
      </c>
      <c r="K23">
        <f t="shared" si="0"/>
        <v>85.892857142857139</v>
      </c>
      <c r="L23">
        <f t="shared" si="1"/>
        <v>4.1396815000000003E-2</v>
      </c>
      <c r="M23">
        <f t="shared" si="2"/>
        <v>4.1662119107142848E-2</v>
      </c>
      <c r="O23">
        <f t="shared" si="3"/>
        <v>7377.5829081632646</v>
      </c>
      <c r="Q23">
        <f t="shared" si="4"/>
        <v>3.555690716964286</v>
      </c>
      <c r="R23">
        <f t="shared" si="5"/>
        <v>3.5784784447385194</v>
      </c>
    </row>
    <row r="24" spans="2:18" x14ac:dyDescent="0.25">
      <c r="B24">
        <v>0.106673659</v>
      </c>
      <c r="C24">
        <v>400</v>
      </c>
      <c r="D24">
        <v>0.104661433</v>
      </c>
      <c r="E24">
        <v>400</v>
      </c>
      <c r="K24">
        <f t="shared" si="0"/>
        <v>185.89285714285714</v>
      </c>
      <c r="L24">
        <f t="shared" si="1"/>
        <v>4.150880400000001E-2</v>
      </c>
      <c r="M24">
        <f t="shared" si="2"/>
        <v>3.8214769107142846E-2</v>
      </c>
      <c r="O24">
        <f t="shared" si="3"/>
        <v>34556.154336734689</v>
      </c>
      <c r="Q24">
        <f t="shared" si="4"/>
        <v>7.7161901721428592</v>
      </c>
      <c r="R24">
        <f t="shared" si="5"/>
        <v>7.1038526143813749</v>
      </c>
    </row>
    <row r="25" spans="2:18" x14ac:dyDescent="0.25">
      <c r="B25">
        <v>0.10628438</v>
      </c>
      <c r="C25">
        <v>500</v>
      </c>
      <c r="D25">
        <v>0.10322089299999999</v>
      </c>
      <c r="E25">
        <v>500</v>
      </c>
      <c r="K25">
        <f t="shared" si="0"/>
        <v>285.89285714285711</v>
      </c>
      <c r="L25">
        <f t="shared" si="1"/>
        <v>4.1119525000000004E-2</v>
      </c>
      <c r="M25">
        <f t="shared" si="2"/>
        <v>3.6774229107142842E-2</v>
      </c>
      <c r="O25">
        <f t="shared" si="3"/>
        <v>81734.72576530611</v>
      </c>
      <c r="Q25">
        <f t="shared" si="4"/>
        <v>11.755778486607143</v>
      </c>
      <c r="R25">
        <f t="shared" si="5"/>
        <v>10.513489428667086</v>
      </c>
    </row>
    <row r="26" spans="2:18" x14ac:dyDescent="0.25">
      <c r="B26">
        <v>0.10637892</v>
      </c>
      <c r="C26">
        <v>600</v>
      </c>
      <c r="D26">
        <v>0.11129586399999999</v>
      </c>
      <c r="E26">
        <v>600</v>
      </c>
      <c r="K26">
        <f t="shared" si="0"/>
        <v>385.89285714285711</v>
      </c>
      <c r="L26">
        <f t="shared" si="1"/>
        <v>4.1214065000000008E-2</v>
      </c>
      <c r="M26">
        <f t="shared" si="2"/>
        <v>4.4849200107142842E-2</v>
      </c>
      <c r="O26">
        <f t="shared" si="3"/>
        <v>148913.29719387752</v>
      </c>
      <c r="Q26">
        <f t="shared" si="4"/>
        <v>15.90421329732143</v>
      </c>
      <c r="R26">
        <f t="shared" si="5"/>
        <v>17.306985969917086</v>
      </c>
    </row>
    <row r="27" spans="2:18" x14ac:dyDescent="0.25">
      <c r="B27">
        <v>0.105555599</v>
      </c>
      <c r="C27">
        <v>700</v>
      </c>
      <c r="D27">
        <v>0.112872141</v>
      </c>
      <c r="E27">
        <v>700</v>
      </c>
      <c r="K27">
        <f t="shared" si="0"/>
        <v>485.89285714285711</v>
      </c>
      <c r="L27">
        <f t="shared" si="1"/>
        <v>4.0390744000000006E-2</v>
      </c>
      <c r="M27">
        <f t="shared" si="2"/>
        <v>4.6425477107142843E-2</v>
      </c>
      <c r="O27">
        <f t="shared" si="3"/>
        <v>236091.86862244894</v>
      </c>
      <c r="Q27">
        <f t="shared" si="4"/>
        <v>19.625574004285717</v>
      </c>
      <c r="R27">
        <f t="shared" si="5"/>
        <v>22.55780771580994</v>
      </c>
    </row>
    <row r="28" spans="2:18" x14ac:dyDescent="0.25">
      <c r="B28">
        <v>0.10682362300000001</v>
      </c>
      <c r="C28">
        <v>800</v>
      </c>
      <c r="D28">
        <v>0.115055402</v>
      </c>
      <c r="E28">
        <v>800</v>
      </c>
      <c r="K28">
        <f t="shared" si="0"/>
        <v>585.89285714285711</v>
      </c>
      <c r="L28">
        <f t="shared" si="1"/>
        <v>4.1658768000000013E-2</v>
      </c>
      <c r="M28">
        <f t="shared" si="2"/>
        <v>4.8608738107142849E-2</v>
      </c>
      <c r="O28">
        <f t="shared" si="3"/>
        <v>343270.44005102036</v>
      </c>
      <c r="Q28">
        <f t="shared" si="4"/>
        <v>24.407574608571434</v>
      </c>
      <c r="R28">
        <f t="shared" si="5"/>
        <v>28.479512451702799</v>
      </c>
    </row>
    <row r="29" spans="2:18" x14ac:dyDescent="0.25">
      <c r="B29">
        <v>0.1058417</v>
      </c>
      <c r="C29">
        <v>900</v>
      </c>
      <c r="D29">
        <v>0.107511036</v>
      </c>
      <c r="E29">
        <v>900</v>
      </c>
      <c r="K29">
        <f t="shared" si="0"/>
        <v>685.89285714285711</v>
      </c>
      <c r="L29">
        <f t="shared" si="1"/>
        <v>4.0676845000000003E-2</v>
      </c>
      <c r="M29">
        <f t="shared" si="2"/>
        <v>4.1064372107142852E-2</v>
      </c>
      <c r="O29">
        <f t="shared" si="3"/>
        <v>470449.01147959178</v>
      </c>
      <c r="Q29">
        <f t="shared" si="4"/>
        <v>27.899957436607142</v>
      </c>
      <c r="R29">
        <f t="shared" si="5"/>
        <v>28.165759511345659</v>
      </c>
    </row>
    <row r="30" spans="2:18" x14ac:dyDescent="0.25">
      <c r="B30">
        <v>0.106617066</v>
      </c>
      <c r="C30">
        <v>1000</v>
      </c>
      <c r="D30">
        <v>0.110142594</v>
      </c>
      <c r="E30">
        <v>1000</v>
      </c>
      <c r="K30">
        <f t="shared" si="0"/>
        <v>785.89285714285711</v>
      </c>
      <c r="L30">
        <f t="shared" si="1"/>
        <v>4.1452211000000003E-2</v>
      </c>
      <c r="M30">
        <f t="shared" si="2"/>
        <v>4.3695930107142844E-2</v>
      </c>
      <c r="O30">
        <f t="shared" si="3"/>
        <v>617627.5829081632</v>
      </c>
      <c r="Q30">
        <f t="shared" si="4"/>
        <v>32.576996537678575</v>
      </c>
      <c r="R30">
        <f t="shared" si="5"/>
        <v>34.34031935741708</v>
      </c>
    </row>
    <row r="32" spans="2:18" x14ac:dyDescent="0.25">
      <c r="B32" t="s">
        <v>1</v>
      </c>
      <c r="D32" t="s">
        <v>3</v>
      </c>
    </row>
    <row r="33" spans="2:18" x14ac:dyDescent="0.25">
      <c r="B33" t="s">
        <v>4</v>
      </c>
      <c r="C33" t="s">
        <v>5</v>
      </c>
      <c r="D33" t="s">
        <v>4</v>
      </c>
      <c r="E33" t="s">
        <v>5</v>
      </c>
      <c r="G33" t="s">
        <v>6</v>
      </c>
      <c r="H33" t="s">
        <v>7</v>
      </c>
      <c r="K33" t="s">
        <v>8</v>
      </c>
      <c r="L33" t="s">
        <v>9</v>
      </c>
      <c r="O33" t="s">
        <v>10</v>
      </c>
      <c r="Q33" t="s">
        <v>11</v>
      </c>
    </row>
    <row r="34" spans="2:18" x14ac:dyDescent="0.25">
      <c r="B34">
        <v>5.2449999999999998E-6</v>
      </c>
      <c r="C34">
        <v>10</v>
      </c>
      <c r="D34">
        <v>6.7560000000000002E-6</v>
      </c>
      <c r="E34">
        <v>10</v>
      </c>
      <c r="G34">
        <f xml:space="preserve"> (SUM(E34:E89) / 56)</f>
        <v>1428570.5357142857</v>
      </c>
      <c r="H34">
        <f>SUM(B34:B89)/56</f>
        <v>5.335800000000002E-5</v>
      </c>
      <c r="I34">
        <f>SUM(D34:D89)/56</f>
        <v>4.7693232142857148E-5</v>
      </c>
      <c r="K34">
        <f>C34-$G$34</f>
        <v>-1428560.5357142857</v>
      </c>
      <c r="L34">
        <f xml:space="preserve"> B34 - $H$34</f>
        <v>-4.8113000000000019E-5</v>
      </c>
      <c r="M34">
        <f xml:space="preserve"> D34 - $I$34</f>
        <v>-4.0937232142857147E-5</v>
      </c>
      <c r="O34">
        <f xml:space="preserve"> K34^2</f>
        <v>2040785204200.2869</v>
      </c>
      <c r="Q34">
        <f xml:space="preserve"> K34 * L34</f>
        <v>68.732333054821453</v>
      </c>
      <c r="R34">
        <f xml:space="preserve"> K34 * M34</f>
        <v>58.481314280660079</v>
      </c>
    </row>
    <row r="35" spans="2:18" x14ac:dyDescent="0.25">
      <c r="B35">
        <v>4.1620000000000001E-6</v>
      </c>
      <c r="C35">
        <v>20</v>
      </c>
      <c r="D35">
        <v>6.443E-6</v>
      </c>
      <c r="E35">
        <v>20</v>
      </c>
      <c r="K35">
        <f t="shared" ref="K35:K89" si="6">C35-$G$34</f>
        <v>-1428550.5357142857</v>
      </c>
      <c r="L35">
        <f t="shared" ref="L35:L89" si="7" xml:space="preserve"> B35 - $H$34</f>
        <v>-4.9196000000000022E-5</v>
      </c>
      <c r="M35">
        <f t="shared" ref="M35:M89" si="8" xml:space="preserve"> D35 - $I$34</f>
        <v>-4.1250232142857149E-5</v>
      </c>
      <c r="O35">
        <f t="shared" ref="O35:O89" si="9" xml:space="preserve"> K35^2</f>
        <v>2040756633089.5725</v>
      </c>
      <c r="Q35">
        <f t="shared" ref="Q35:Q89" si="10" xml:space="preserve"> K35 * L35</f>
        <v>70.278972155000034</v>
      </c>
      <c r="R35">
        <f t="shared" ref="R35:R89" si="11" xml:space="preserve"> K35 * M35</f>
        <v>58.928041226017228</v>
      </c>
    </row>
    <row r="36" spans="2:18" x14ac:dyDescent="0.25">
      <c r="B36">
        <v>6.2149999999999998E-6</v>
      </c>
      <c r="C36">
        <v>30</v>
      </c>
      <c r="D36">
        <v>6.2149999999999998E-6</v>
      </c>
      <c r="E36">
        <v>30</v>
      </c>
      <c r="K36">
        <f t="shared" si="6"/>
        <v>-1428540.5357142857</v>
      </c>
      <c r="L36">
        <f t="shared" si="7"/>
        <v>-4.7143000000000019E-5</v>
      </c>
      <c r="M36">
        <f t="shared" si="8"/>
        <v>-4.1478232142857148E-5</v>
      </c>
      <c r="O36">
        <f t="shared" si="9"/>
        <v>2040728062178.8584</v>
      </c>
      <c r="Q36">
        <f t="shared" si="10"/>
        <v>67.345686475178596</v>
      </c>
      <c r="R36">
        <f t="shared" si="11"/>
        <v>59.253335965838652</v>
      </c>
    </row>
    <row r="37" spans="2:18" x14ac:dyDescent="0.25">
      <c r="B37">
        <v>7.5259999999999996E-6</v>
      </c>
      <c r="C37">
        <v>40</v>
      </c>
      <c r="D37">
        <v>6.6710000000000002E-6</v>
      </c>
      <c r="E37">
        <v>40</v>
      </c>
      <c r="G37" t="s">
        <v>12</v>
      </c>
      <c r="H37" t="s">
        <v>14</v>
      </c>
      <c r="K37">
        <f t="shared" si="6"/>
        <v>-1428530.5357142857</v>
      </c>
      <c r="L37">
        <f t="shared" si="7"/>
        <v>-4.5832000000000018E-5</v>
      </c>
      <c r="M37">
        <f t="shared" si="8"/>
        <v>-4.1022232142857151E-5</v>
      </c>
      <c r="O37">
        <f t="shared" si="9"/>
        <v>2040699491468.144</v>
      </c>
      <c r="Q37">
        <f t="shared" si="10"/>
        <v>65.472411512857164</v>
      </c>
      <c r="R37">
        <f t="shared" si="11"/>
        <v>58.601511259231515</v>
      </c>
    </row>
    <row r="38" spans="2:18" x14ac:dyDescent="0.25">
      <c r="B38">
        <v>7.8110000000000003E-6</v>
      </c>
      <c r="C38">
        <v>50</v>
      </c>
      <c r="D38">
        <v>1.1404E-5</v>
      </c>
      <c r="E38">
        <v>50</v>
      </c>
      <c r="G38">
        <f xml:space="preserve"> SUM(Q34:Q89)</f>
        <v>2808.2543436799997</v>
      </c>
      <c r="H38">
        <f xml:space="preserve"> SUM(O34:O89)</f>
        <v>673593216449883.88</v>
      </c>
      <c r="K38">
        <f t="shared" si="6"/>
        <v>-1428520.5357142857</v>
      </c>
      <c r="L38">
        <f t="shared" si="7"/>
        <v>-4.5547000000000016E-5</v>
      </c>
      <c r="M38">
        <f t="shared" si="8"/>
        <v>-3.6289232142857147E-5</v>
      </c>
      <c r="O38">
        <f t="shared" si="9"/>
        <v>2040670920957.4297</v>
      </c>
      <c r="Q38">
        <f t="shared" si="10"/>
        <v>65.064824840178588</v>
      </c>
      <c r="R38">
        <f t="shared" si="11"/>
        <v>51.83991334137437</v>
      </c>
    </row>
    <row r="39" spans="2:18" x14ac:dyDescent="0.25">
      <c r="B39">
        <v>6.7850000000000003E-6</v>
      </c>
      <c r="C39">
        <v>60</v>
      </c>
      <c r="D39">
        <v>1.4083999999999999E-5</v>
      </c>
      <c r="E39">
        <v>60</v>
      </c>
      <c r="K39">
        <f t="shared" si="6"/>
        <v>-1428510.5357142857</v>
      </c>
      <c r="L39">
        <f t="shared" si="7"/>
        <v>-4.6573000000000016E-5</v>
      </c>
      <c r="M39">
        <f t="shared" si="8"/>
        <v>-3.3609232142857152E-5</v>
      </c>
      <c r="O39">
        <f t="shared" si="9"/>
        <v>2040642350646.7156</v>
      </c>
      <c r="Q39">
        <f t="shared" si="10"/>
        <v>66.530021179821446</v>
      </c>
      <c r="R39">
        <f t="shared" si="11"/>
        <v>48.011142213338658</v>
      </c>
    </row>
    <row r="40" spans="2:18" x14ac:dyDescent="0.25">
      <c r="B40">
        <v>7.6120000000000001E-6</v>
      </c>
      <c r="C40">
        <v>70</v>
      </c>
      <c r="D40">
        <v>7.8970000000000008E-6</v>
      </c>
      <c r="E40">
        <v>70</v>
      </c>
      <c r="G40" t="s">
        <v>13</v>
      </c>
      <c r="K40">
        <f t="shared" si="6"/>
        <v>-1428500.5357142857</v>
      </c>
      <c r="L40">
        <f t="shared" si="7"/>
        <v>-4.5746000000000019E-5</v>
      </c>
      <c r="M40">
        <f t="shared" si="8"/>
        <v>-3.9796232142857146E-5</v>
      </c>
      <c r="O40">
        <f t="shared" si="9"/>
        <v>2040613780536.0012</v>
      </c>
      <c r="Q40">
        <f t="shared" si="10"/>
        <v>65.34818550678574</v>
      </c>
      <c r="R40">
        <f t="shared" si="11"/>
        <v>56.848938935481506</v>
      </c>
    </row>
    <row r="41" spans="2:18" x14ac:dyDescent="0.25">
      <c r="B41">
        <v>7.6969999999999993E-6</v>
      </c>
      <c r="C41">
        <v>80</v>
      </c>
      <c r="D41">
        <v>7.6399999999999997E-6</v>
      </c>
      <c r="E41">
        <v>80</v>
      </c>
      <c r="G41">
        <f xml:space="preserve"> SUM(R34:R89)</f>
        <v>2635.1208284330355</v>
      </c>
      <c r="K41">
        <f t="shared" si="6"/>
        <v>-1428490.5357142857</v>
      </c>
      <c r="L41">
        <f t="shared" si="7"/>
        <v>-4.5661000000000022E-5</v>
      </c>
      <c r="M41">
        <f t="shared" si="8"/>
        <v>-4.0053232142857147E-5</v>
      </c>
      <c r="O41">
        <f t="shared" si="9"/>
        <v>2040585210625.2869</v>
      </c>
      <c r="Q41">
        <f t="shared" si="10"/>
        <v>65.226306351250031</v>
      </c>
      <c r="R41">
        <f t="shared" si="11"/>
        <v>57.215663040838649</v>
      </c>
    </row>
    <row r="42" spans="2:18" x14ac:dyDescent="0.25">
      <c r="B42">
        <v>8.6950000000000006E-6</v>
      </c>
      <c r="C42">
        <v>90</v>
      </c>
      <c r="D42">
        <v>7.9540000000000004E-6</v>
      </c>
      <c r="E42">
        <v>90</v>
      </c>
      <c r="K42">
        <f t="shared" si="6"/>
        <v>-1428480.5357142857</v>
      </c>
      <c r="L42">
        <f t="shared" si="7"/>
        <v>-4.4663000000000016E-5</v>
      </c>
      <c r="M42">
        <f t="shared" si="8"/>
        <v>-3.973923214285715E-5</v>
      </c>
      <c r="O42">
        <f t="shared" si="9"/>
        <v>2040556640914.5725</v>
      </c>
      <c r="Q42">
        <f t="shared" si="10"/>
        <v>63.800226166607167</v>
      </c>
      <c r="R42">
        <f t="shared" si="11"/>
        <v>56.766719620302943</v>
      </c>
    </row>
    <row r="43" spans="2:18" x14ac:dyDescent="0.25">
      <c r="B43">
        <v>7.0700000000000001E-6</v>
      </c>
      <c r="C43">
        <v>100</v>
      </c>
      <c r="D43">
        <v>8.952E-6</v>
      </c>
      <c r="E43">
        <v>100</v>
      </c>
      <c r="G43" t="s">
        <v>15</v>
      </c>
      <c r="H43" t="s">
        <v>16</v>
      </c>
      <c r="K43">
        <f t="shared" si="6"/>
        <v>-1428470.5357142857</v>
      </c>
      <c r="L43">
        <f t="shared" si="7"/>
        <v>-4.6288000000000022E-5</v>
      </c>
      <c r="M43">
        <f t="shared" si="8"/>
        <v>-3.874123214285715E-5</v>
      </c>
      <c r="O43">
        <f t="shared" si="9"/>
        <v>2040528071403.8584</v>
      </c>
      <c r="Q43">
        <f t="shared" si="10"/>
        <v>66.12104415714289</v>
      </c>
      <c r="R43">
        <f t="shared" si="11"/>
        <v>55.340708633338657</v>
      </c>
    </row>
    <row r="44" spans="2:18" x14ac:dyDescent="0.25">
      <c r="B44">
        <v>1.1233000000000001E-5</v>
      </c>
      <c r="C44">
        <v>200</v>
      </c>
      <c r="D44">
        <v>1.588E-5</v>
      </c>
      <c r="E44">
        <v>200</v>
      </c>
      <c r="G44">
        <f xml:space="preserve"> (G38)/(H38)</f>
        <v>4.169065654313841E-12</v>
      </c>
      <c r="H44">
        <f xml:space="preserve"> G41/H38</f>
        <v>3.9120358757785854E-12</v>
      </c>
      <c r="K44">
        <f t="shared" si="6"/>
        <v>-1428370.5357142857</v>
      </c>
      <c r="L44">
        <f t="shared" si="7"/>
        <v>-4.2125000000000021E-5</v>
      </c>
      <c r="M44">
        <f t="shared" si="8"/>
        <v>-3.1813232142857145E-5</v>
      </c>
      <c r="O44">
        <f t="shared" si="9"/>
        <v>2040242387296.7156</v>
      </c>
      <c r="Q44">
        <f t="shared" si="10"/>
        <v>60.170108816964316</v>
      </c>
      <c r="R44">
        <f t="shared" si="11"/>
        <v>45.441083438695792</v>
      </c>
    </row>
    <row r="45" spans="2:18" x14ac:dyDescent="0.25">
      <c r="B45">
        <v>1.0292000000000001E-5</v>
      </c>
      <c r="C45">
        <v>300</v>
      </c>
      <c r="D45">
        <v>9.7499999999999998E-6</v>
      </c>
      <c r="E45">
        <v>300</v>
      </c>
      <c r="K45">
        <f t="shared" si="6"/>
        <v>-1428270.5357142857</v>
      </c>
      <c r="L45">
        <f t="shared" si="7"/>
        <v>-4.3066000000000018E-5</v>
      </c>
      <c r="M45">
        <f t="shared" si="8"/>
        <v>-3.7943232142857148E-5</v>
      </c>
      <c r="O45">
        <f t="shared" si="9"/>
        <v>2039956723189.5725</v>
      </c>
      <c r="Q45">
        <f t="shared" si="10"/>
        <v>61.509898891071451</v>
      </c>
      <c r="R45">
        <f t="shared" si="11"/>
        <v>54.193200499410082</v>
      </c>
    </row>
    <row r="46" spans="2:18" x14ac:dyDescent="0.25">
      <c r="B46">
        <v>1.0691E-5</v>
      </c>
      <c r="C46">
        <v>400</v>
      </c>
      <c r="D46">
        <v>1.0035E-5</v>
      </c>
      <c r="E46">
        <v>400</v>
      </c>
      <c r="G46" t="s">
        <v>17</v>
      </c>
      <c r="H46" t="s">
        <v>18</v>
      </c>
      <c r="K46">
        <f t="shared" si="6"/>
        <v>-1428170.5357142857</v>
      </c>
      <c r="L46">
        <f t="shared" si="7"/>
        <v>-4.2667000000000017E-5</v>
      </c>
      <c r="M46">
        <f t="shared" si="8"/>
        <v>-3.7658232142857147E-5</v>
      </c>
      <c r="O46">
        <f t="shared" si="9"/>
        <v>2039671079082.4297</v>
      </c>
      <c r="Q46">
        <f t="shared" si="10"/>
        <v>60.935752247321453</v>
      </c>
      <c r="R46">
        <f t="shared" si="11"/>
        <v>53.782377573517223</v>
      </c>
    </row>
    <row r="47" spans="2:18" x14ac:dyDescent="0.25">
      <c r="B47">
        <v>1.0747999999999999E-5</v>
      </c>
      <c r="C47">
        <v>500</v>
      </c>
      <c r="D47">
        <v>1.2173E-5</v>
      </c>
      <c r="E47">
        <v>500</v>
      </c>
      <c r="G47">
        <f xml:space="preserve"> H34 - (G44*G34)</f>
        <v>4.7402195644788867E-5</v>
      </c>
      <c r="H47">
        <f xml:space="preserve"> I34 - (H44*G34)</f>
        <v>4.2104612956062631E-5</v>
      </c>
      <c r="K47">
        <f t="shared" si="6"/>
        <v>-1428070.5357142857</v>
      </c>
      <c r="L47">
        <f t="shared" si="7"/>
        <v>-4.2610000000000021E-5</v>
      </c>
      <c r="M47">
        <f t="shared" si="8"/>
        <v>-3.5520232142857148E-5</v>
      </c>
      <c r="O47">
        <f t="shared" si="9"/>
        <v>2039385454975.2869</v>
      </c>
      <c r="Q47">
        <f t="shared" si="10"/>
        <v>60.85008552678574</v>
      </c>
      <c r="R47">
        <f t="shared" si="11"/>
        <v>50.7253969449458</v>
      </c>
    </row>
    <row r="48" spans="2:18" x14ac:dyDescent="0.25">
      <c r="B48">
        <v>2.0071000000000001E-5</v>
      </c>
      <c r="C48">
        <v>600</v>
      </c>
      <c r="D48">
        <v>1.1773999999999999E-5</v>
      </c>
      <c r="E48">
        <v>600</v>
      </c>
      <c r="K48">
        <f t="shared" si="6"/>
        <v>-1427970.5357142857</v>
      </c>
      <c r="L48">
        <f t="shared" si="7"/>
        <v>-3.3287000000000022E-5</v>
      </c>
      <c r="M48">
        <f t="shared" si="8"/>
        <v>-3.5919232142857149E-5</v>
      </c>
      <c r="O48">
        <f t="shared" si="9"/>
        <v>2039099850868.144</v>
      </c>
      <c r="Q48">
        <f t="shared" si="10"/>
        <v>47.532855222321459</v>
      </c>
      <c r="R48">
        <f t="shared" si="11"/>
        <v>51.291605165481513</v>
      </c>
    </row>
    <row r="49" spans="2:18" x14ac:dyDescent="0.25">
      <c r="B49">
        <v>1.3314E-5</v>
      </c>
      <c r="C49">
        <v>700</v>
      </c>
      <c r="D49">
        <v>1.4654000000000001E-5</v>
      </c>
      <c r="E49">
        <v>700</v>
      </c>
      <c r="K49">
        <f t="shared" si="6"/>
        <v>-1427870.5357142857</v>
      </c>
      <c r="L49">
        <f t="shared" si="7"/>
        <v>-4.0044000000000018E-5</v>
      </c>
      <c r="M49">
        <f t="shared" si="8"/>
        <v>-3.3039232142857149E-5</v>
      </c>
      <c r="O49">
        <f t="shared" si="9"/>
        <v>2038814266761.0012</v>
      </c>
      <c r="Q49">
        <f t="shared" si="10"/>
        <v>57.17764773214288</v>
      </c>
      <c r="R49">
        <f t="shared" si="11"/>
        <v>47.175746099410084</v>
      </c>
    </row>
    <row r="50" spans="2:18" x14ac:dyDescent="0.25">
      <c r="B50">
        <v>1.2401E-5</v>
      </c>
      <c r="C50">
        <v>800</v>
      </c>
      <c r="D50">
        <v>2.7625999999999999E-5</v>
      </c>
      <c r="E50">
        <v>800</v>
      </c>
      <c r="K50">
        <f t="shared" si="6"/>
        <v>-1427770.5357142857</v>
      </c>
      <c r="L50">
        <f t="shared" si="7"/>
        <v>-4.0957000000000021E-5</v>
      </c>
      <c r="M50">
        <f t="shared" si="8"/>
        <v>-2.0067232142857149E-5</v>
      </c>
      <c r="O50">
        <f t="shared" si="9"/>
        <v>2038528702653.8584</v>
      </c>
      <c r="Q50">
        <f t="shared" si="10"/>
        <v>58.477197831250031</v>
      </c>
      <c r="R50">
        <f t="shared" si="11"/>
        <v>28.651402786910083</v>
      </c>
    </row>
    <row r="51" spans="2:18" x14ac:dyDescent="0.25">
      <c r="B51">
        <v>1.6249999999999999E-5</v>
      </c>
      <c r="C51">
        <v>900</v>
      </c>
      <c r="D51">
        <v>3.2472999999999999E-5</v>
      </c>
      <c r="E51">
        <v>900</v>
      </c>
      <c r="K51">
        <f t="shared" si="6"/>
        <v>-1427670.5357142857</v>
      </c>
      <c r="L51">
        <f t="shared" si="7"/>
        <v>-3.7108000000000025E-5</v>
      </c>
      <c r="M51">
        <f t="shared" si="8"/>
        <v>-1.5220232142857149E-5</v>
      </c>
      <c r="O51">
        <f t="shared" si="9"/>
        <v>2038243158546.7156</v>
      </c>
      <c r="Q51">
        <f t="shared" si="10"/>
        <v>52.977998239285746</v>
      </c>
      <c r="R51">
        <f t="shared" si="11"/>
        <v>21.729476977088655</v>
      </c>
    </row>
    <row r="52" spans="2:18" x14ac:dyDescent="0.25">
      <c r="B52">
        <v>1.7591000000000001E-5</v>
      </c>
      <c r="C52">
        <v>1000</v>
      </c>
      <c r="D52">
        <v>3.1161000000000002E-5</v>
      </c>
      <c r="E52">
        <v>1000</v>
      </c>
      <c r="K52">
        <f t="shared" si="6"/>
        <v>-1427570.5357142857</v>
      </c>
      <c r="L52">
        <f t="shared" si="7"/>
        <v>-3.5767000000000019E-5</v>
      </c>
      <c r="M52">
        <f t="shared" si="8"/>
        <v>-1.6532232142857146E-5</v>
      </c>
      <c r="O52">
        <f t="shared" si="9"/>
        <v>2037957634439.5725</v>
      </c>
      <c r="Q52">
        <f t="shared" si="10"/>
        <v>51.059915350892879</v>
      </c>
      <c r="R52">
        <f t="shared" si="11"/>
        <v>23.600927496731508</v>
      </c>
    </row>
    <row r="53" spans="2:18" x14ac:dyDescent="0.25">
      <c r="B53">
        <v>5.6477999999999997E-5</v>
      </c>
      <c r="C53">
        <v>2000</v>
      </c>
      <c r="D53">
        <v>5.8359999999999997E-5</v>
      </c>
      <c r="E53">
        <v>2000</v>
      </c>
      <c r="K53">
        <f t="shared" si="6"/>
        <v>-1426570.5357142857</v>
      </c>
      <c r="L53">
        <f t="shared" si="7"/>
        <v>3.1199999999999769E-6</v>
      </c>
      <c r="M53">
        <f t="shared" si="8"/>
        <v>1.0666767857142849E-5</v>
      </c>
      <c r="O53">
        <f t="shared" si="9"/>
        <v>2035103493368.144</v>
      </c>
      <c r="Q53">
        <f t="shared" si="10"/>
        <v>-4.4509000714285385</v>
      </c>
      <c r="R53">
        <f t="shared" si="11"/>
        <v>-15.216896736304196</v>
      </c>
    </row>
    <row r="54" spans="2:18" x14ac:dyDescent="0.25">
      <c r="B54">
        <v>6.9307999999999994E-5</v>
      </c>
      <c r="C54">
        <v>3000</v>
      </c>
      <c r="D54">
        <v>9.4568999999999995E-5</v>
      </c>
      <c r="E54">
        <v>3000</v>
      </c>
      <c r="K54">
        <f t="shared" si="6"/>
        <v>-1425570.5357142857</v>
      </c>
      <c r="L54">
        <f t="shared" si="7"/>
        <v>1.5949999999999974E-5</v>
      </c>
      <c r="M54">
        <f t="shared" si="8"/>
        <v>4.6875767857142847E-5</v>
      </c>
      <c r="O54">
        <f t="shared" si="9"/>
        <v>2032251352296.7156</v>
      </c>
      <c r="Q54">
        <f t="shared" si="10"/>
        <v>-22.737850044642819</v>
      </c>
      <c r="R54">
        <f t="shared" si="11"/>
        <v>-66.824713496125625</v>
      </c>
    </row>
    <row r="55" spans="2:18" x14ac:dyDescent="0.25">
      <c r="B55">
        <v>3.0932999999999997E-5</v>
      </c>
      <c r="C55">
        <v>4000</v>
      </c>
      <c r="D55">
        <v>1.0186700000000001E-4</v>
      </c>
      <c r="E55">
        <v>4000</v>
      </c>
      <c r="K55">
        <f t="shared" si="6"/>
        <v>-1424570.5357142857</v>
      </c>
      <c r="L55">
        <f t="shared" si="7"/>
        <v>-2.2425000000000023E-5</v>
      </c>
      <c r="M55">
        <f t="shared" si="8"/>
        <v>5.4173767857142857E-5</v>
      </c>
      <c r="O55">
        <f t="shared" si="9"/>
        <v>2029401211225.2869</v>
      </c>
      <c r="Q55">
        <f t="shared" si="10"/>
        <v>31.94599426339289</v>
      </c>
      <c r="R55">
        <f t="shared" si="11"/>
        <v>-77.174353497911355</v>
      </c>
    </row>
    <row r="56" spans="2:18" x14ac:dyDescent="0.25">
      <c r="B56">
        <v>2.3634000000000001E-5</v>
      </c>
      <c r="C56">
        <v>5000</v>
      </c>
      <c r="D56">
        <v>2.3805999999999999E-5</v>
      </c>
      <c r="E56">
        <v>5000</v>
      </c>
      <c r="K56">
        <f t="shared" si="6"/>
        <v>-1423570.5357142857</v>
      </c>
      <c r="L56">
        <f t="shared" si="7"/>
        <v>-2.9724000000000019E-5</v>
      </c>
      <c r="M56">
        <f t="shared" si="8"/>
        <v>-2.388723214285715E-5</v>
      </c>
      <c r="O56">
        <f t="shared" si="9"/>
        <v>2026553070153.8584</v>
      </c>
      <c r="Q56">
        <f t="shared" si="10"/>
        <v>42.314210603571453</v>
      </c>
      <c r="R56">
        <f t="shared" si="11"/>
        <v>34.005159858338658</v>
      </c>
    </row>
    <row r="57" spans="2:18" x14ac:dyDescent="0.25">
      <c r="B57">
        <v>4.3250000000000001E-5</v>
      </c>
      <c r="C57">
        <v>6000</v>
      </c>
      <c r="D57">
        <v>2.9764000000000002E-5</v>
      </c>
      <c r="E57">
        <v>6000</v>
      </c>
      <c r="K57">
        <f t="shared" si="6"/>
        <v>-1422570.5357142857</v>
      </c>
      <c r="L57">
        <f t="shared" si="7"/>
        <v>-1.0108000000000019E-5</v>
      </c>
      <c r="M57">
        <f t="shared" si="8"/>
        <v>-1.7929232142857147E-5</v>
      </c>
      <c r="O57">
        <f t="shared" si="9"/>
        <v>2023706929082.4297</v>
      </c>
      <c r="Q57">
        <f t="shared" si="10"/>
        <v>14.379342975000027</v>
      </c>
      <c r="R57">
        <f t="shared" si="11"/>
        <v>25.50559737441008</v>
      </c>
    </row>
    <row r="58" spans="2:18" x14ac:dyDescent="0.25">
      <c r="B58">
        <v>4.0627000000000003E-5</v>
      </c>
      <c r="C58">
        <v>7000</v>
      </c>
      <c r="D58">
        <v>2.7712000000000002E-5</v>
      </c>
      <c r="E58">
        <v>7000</v>
      </c>
      <c r="K58">
        <f t="shared" si="6"/>
        <v>-1421570.5357142857</v>
      </c>
      <c r="L58">
        <f t="shared" si="7"/>
        <v>-1.2731000000000018E-5</v>
      </c>
      <c r="M58">
        <f t="shared" si="8"/>
        <v>-1.9981232142857147E-5</v>
      </c>
      <c r="O58">
        <f t="shared" si="9"/>
        <v>2020862788011.0012</v>
      </c>
      <c r="Q58">
        <f t="shared" si="10"/>
        <v>18.098014490178596</v>
      </c>
      <c r="R58">
        <f t="shared" si="11"/>
        <v>28.40473088155294</v>
      </c>
    </row>
    <row r="59" spans="2:18" x14ac:dyDescent="0.25">
      <c r="B59">
        <v>4.6727999999999997E-5</v>
      </c>
      <c r="C59">
        <v>8000</v>
      </c>
      <c r="D59">
        <v>2.9051E-5</v>
      </c>
      <c r="E59">
        <v>8000</v>
      </c>
      <c r="K59">
        <f t="shared" si="6"/>
        <v>-1420570.5357142857</v>
      </c>
      <c r="L59">
        <f t="shared" si="7"/>
        <v>-6.6300000000000229E-6</v>
      </c>
      <c r="M59">
        <f t="shared" si="8"/>
        <v>-1.8642232142857148E-5</v>
      </c>
      <c r="O59">
        <f t="shared" si="9"/>
        <v>2018020646939.5725</v>
      </c>
      <c r="Q59">
        <f t="shared" si="10"/>
        <v>9.4183826517857465</v>
      </c>
      <c r="R59">
        <f t="shared" si="11"/>
        <v>26.482605702088655</v>
      </c>
    </row>
    <row r="60" spans="2:18" x14ac:dyDescent="0.25">
      <c r="B60">
        <v>3.4011999999999999E-5</v>
      </c>
      <c r="C60">
        <v>9000</v>
      </c>
      <c r="D60">
        <v>3.7376999999999998E-5</v>
      </c>
      <c r="E60">
        <v>9000</v>
      </c>
      <c r="K60">
        <f t="shared" si="6"/>
        <v>-1419570.5357142857</v>
      </c>
      <c r="L60">
        <f t="shared" si="7"/>
        <v>-1.9346000000000021E-5</v>
      </c>
      <c r="M60">
        <f t="shared" si="8"/>
        <v>-1.031623214285715E-5</v>
      </c>
      <c r="O60">
        <f t="shared" si="9"/>
        <v>2015180505868.144</v>
      </c>
      <c r="Q60">
        <f t="shared" si="10"/>
        <v>27.463011583928601</v>
      </c>
      <c r="R60">
        <f t="shared" si="11"/>
        <v>14.644619189588658</v>
      </c>
    </row>
    <row r="61" spans="2:18" x14ac:dyDescent="0.25">
      <c r="B61">
        <v>4.6585000000000002E-5</v>
      </c>
      <c r="C61">
        <v>10000</v>
      </c>
      <c r="D61">
        <v>4.4218999999999998E-5</v>
      </c>
      <c r="E61">
        <v>10000</v>
      </c>
      <c r="K61">
        <f t="shared" si="6"/>
        <v>-1418570.5357142857</v>
      </c>
      <c r="L61">
        <f t="shared" si="7"/>
        <v>-6.773000000000018E-6</v>
      </c>
      <c r="M61">
        <f t="shared" si="8"/>
        <v>-3.4742321428571504E-6</v>
      </c>
      <c r="O61">
        <f t="shared" si="9"/>
        <v>2012342364796.7156</v>
      </c>
      <c r="Q61">
        <f t="shared" si="10"/>
        <v>9.6079782383928816</v>
      </c>
      <c r="R61">
        <f t="shared" si="11"/>
        <v>4.9284433520886584</v>
      </c>
    </row>
    <row r="62" spans="2:18" x14ac:dyDescent="0.25">
      <c r="B62">
        <v>4.8581000000000001E-5</v>
      </c>
      <c r="C62">
        <v>20000</v>
      </c>
      <c r="D62">
        <v>5.4255000000000001E-5</v>
      </c>
      <c r="E62">
        <v>20000</v>
      </c>
      <c r="K62">
        <f t="shared" si="6"/>
        <v>-1408570.5357142857</v>
      </c>
      <c r="L62">
        <f t="shared" si="7"/>
        <v>-4.7770000000000188E-6</v>
      </c>
      <c r="M62">
        <f t="shared" si="8"/>
        <v>6.5617678571428531E-6</v>
      </c>
      <c r="O62">
        <f t="shared" si="9"/>
        <v>1984070954082.4297</v>
      </c>
      <c r="Q62">
        <f t="shared" si="10"/>
        <v>6.7287414491071695</v>
      </c>
      <c r="R62">
        <f t="shared" si="11"/>
        <v>-9.2427128657684889</v>
      </c>
    </row>
    <row r="63" spans="2:18" x14ac:dyDescent="0.25">
      <c r="B63">
        <v>7.3498999999999995E-5</v>
      </c>
      <c r="C63">
        <v>30000</v>
      </c>
      <c r="D63">
        <v>4.7811E-5</v>
      </c>
      <c r="E63">
        <v>30000</v>
      </c>
      <c r="K63">
        <f t="shared" si="6"/>
        <v>-1398570.5357142857</v>
      </c>
      <c r="L63">
        <f t="shared" si="7"/>
        <v>2.0140999999999975E-5</v>
      </c>
      <c r="M63">
        <f t="shared" si="8"/>
        <v>1.1776785714285183E-7</v>
      </c>
      <c r="O63">
        <f t="shared" si="9"/>
        <v>1955999543368.144</v>
      </c>
      <c r="Q63">
        <f t="shared" si="10"/>
        <v>-28.168609159821393</v>
      </c>
      <c r="R63">
        <f t="shared" si="11"/>
        <v>-0.16470665505420173</v>
      </c>
    </row>
    <row r="64" spans="2:18" x14ac:dyDescent="0.25">
      <c r="B64">
        <v>7.1332000000000001E-5</v>
      </c>
      <c r="C64">
        <v>40000</v>
      </c>
      <c r="D64">
        <v>6.0269999999999997E-5</v>
      </c>
      <c r="E64">
        <v>40000</v>
      </c>
      <c r="K64">
        <f t="shared" si="6"/>
        <v>-1388570.5357142857</v>
      </c>
      <c r="L64">
        <f t="shared" si="7"/>
        <v>1.7973999999999981E-5</v>
      </c>
      <c r="M64">
        <f t="shared" si="8"/>
        <v>1.2576767857142849E-5</v>
      </c>
      <c r="O64">
        <f t="shared" si="9"/>
        <v>1928128132653.8584</v>
      </c>
      <c r="Q64">
        <f t="shared" si="10"/>
        <v>-24.958166808928546</v>
      </c>
      <c r="R64">
        <f t="shared" si="11"/>
        <v>-17.463729280947053</v>
      </c>
    </row>
    <row r="65" spans="2:18" x14ac:dyDescent="0.25">
      <c r="B65">
        <v>1.3932899999999999E-4</v>
      </c>
      <c r="C65">
        <v>50000</v>
      </c>
      <c r="D65">
        <v>5.7219999999999998E-5</v>
      </c>
      <c r="E65">
        <v>50000</v>
      </c>
      <c r="K65">
        <f t="shared" si="6"/>
        <v>-1378570.5357142857</v>
      </c>
      <c r="L65">
        <f t="shared" si="7"/>
        <v>8.597099999999998E-5</v>
      </c>
      <c r="M65">
        <f t="shared" si="8"/>
        <v>9.5267678571428493E-6</v>
      </c>
      <c r="O65">
        <f t="shared" si="9"/>
        <v>1900456721939.5725</v>
      </c>
      <c r="Q65">
        <f t="shared" si="10"/>
        <v>-118.51708752589283</v>
      </c>
      <c r="R65">
        <f t="shared" si="11"/>
        <v>-13.133321468447056</v>
      </c>
    </row>
    <row r="66" spans="2:18" x14ac:dyDescent="0.25">
      <c r="B66">
        <v>8.8695000000000004E-5</v>
      </c>
      <c r="C66">
        <v>60000</v>
      </c>
      <c r="D66">
        <v>4.2793999999999997E-5</v>
      </c>
      <c r="E66">
        <v>60000</v>
      </c>
      <c r="K66">
        <f t="shared" si="6"/>
        <v>-1368570.5357142857</v>
      </c>
      <c r="L66">
        <f t="shared" si="7"/>
        <v>3.5336999999999984E-5</v>
      </c>
      <c r="M66">
        <f t="shared" si="8"/>
        <v>-4.8992321428571511E-6</v>
      </c>
      <c r="O66">
        <f t="shared" si="9"/>
        <v>1872985311225.2869</v>
      </c>
      <c r="Q66">
        <f t="shared" si="10"/>
        <v>-48.361177020535692</v>
      </c>
      <c r="R66">
        <f t="shared" si="11"/>
        <v>6.7049447583386588</v>
      </c>
    </row>
    <row r="67" spans="2:18" x14ac:dyDescent="0.25">
      <c r="B67">
        <v>7.3299000000000004E-5</v>
      </c>
      <c r="C67">
        <v>70000</v>
      </c>
      <c r="D67">
        <v>5.1032999999999997E-5</v>
      </c>
      <c r="E67">
        <v>70000</v>
      </c>
      <c r="K67">
        <f t="shared" si="6"/>
        <v>-1358570.5357142857</v>
      </c>
      <c r="L67">
        <f t="shared" si="7"/>
        <v>1.9940999999999984E-5</v>
      </c>
      <c r="M67">
        <f t="shared" si="8"/>
        <v>3.3397678571428491E-6</v>
      </c>
      <c r="O67">
        <f t="shared" si="9"/>
        <v>1845713900511.0012</v>
      </c>
      <c r="Q67">
        <f t="shared" si="10"/>
        <v>-27.091255052678548</v>
      </c>
      <c r="R67">
        <f t="shared" si="11"/>
        <v>-4.537310206839912</v>
      </c>
    </row>
    <row r="68" spans="2:18" x14ac:dyDescent="0.25">
      <c r="B68">
        <v>1.3636400000000001E-4</v>
      </c>
      <c r="C68">
        <v>80000</v>
      </c>
      <c r="D68">
        <v>5.1830999999999999E-5</v>
      </c>
      <c r="E68">
        <v>80000</v>
      </c>
      <c r="K68">
        <f t="shared" si="6"/>
        <v>-1348570.5357142857</v>
      </c>
      <c r="L68">
        <f t="shared" si="7"/>
        <v>8.3005999999999998E-5</v>
      </c>
      <c r="M68">
        <f t="shared" si="8"/>
        <v>4.1377678571428506E-6</v>
      </c>
      <c r="O68">
        <f t="shared" si="9"/>
        <v>1818642489796.7156</v>
      </c>
      <c r="Q68">
        <f t="shared" si="10"/>
        <v>-111.9394458875</v>
      </c>
      <c r="R68">
        <f t="shared" si="11"/>
        <v>-5.5800718157684859</v>
      </c>
    </row>
    <row r="69" spans="2:18" x14ac:dyDescent="0.25">
      <c r="B69">
        <v>1.32829E-4</v>
      </c>
      <c r="C69">
        <v>90000</v>
      </c>
      <c r="D69">
        <v>4.9407999999999999E-5</v>
      </c>
      <c r="E69">
        <v>90000</v>
      </c>
      <c r="K69">
        <f t="shared" si="6"/>
        <v>-1338570.5357142857</v>
      </c>
      <c r="L69">
        <f t="shared" si="7"/>
        <v>7.9470999999999985E-5</v>
      </c>
      <c r="M69">
        <f t="shared" si="8"/>
        <v>1.7147678571428503E-6</v>
      </c>
      <c r="O69">
        <f t="shared" si="9"/>
        <v>1791771079082.4297</v>
      </c>
      <c r="Q69">
        <f t="shared" si="10"/>
        <v>-106.37753904374998</v>
      </c>
      <c r="R69">
        <f t="shared" si="11"/>
        <v>-2.2953377291613428</v>
      </c>
    </row>
    <row r="70" spans="2:18" x14ac:dyDescent="0.25">
      <c r="B70">
        <v>6.2779000000000003E-5</v>
      </c>
      <c r="C70">
        <v>100000</v>
      </c>
      <c r="D70">
        <v>8.687E-5</v>
      </c>
      <c r="E70">
        <v>100000</v>
      </c>
      <c r="K70">
        <f t="shared" si="6"/>
        <v>-1328570.5357142857</v>
      </c>
      <c r="L70">
        <f t="shared" si="7"/>
        <v>9.4209999999999832E-6</v>
      </c>
      <c r="M70">
        <f t="shared" si="8"/>
        <v>3.9176767857142852E-5</v>
      </c>
      <c r="O70">
        <f t="shared" si="9"/>
        <v>1765099668368.144</v>
      </c>
      <c r="Q70">
        <f t="shared" si="10"/>
        <v>-12.516463016964263</v>
      </c>
      <c r="R70">
        <f t="shared" si="11"/>
        <v>-52.049099459518487</v>
      </c>
    </row>
    <row r="71" spans="2:18" x14ac:dyDescent="0.25">
      <c r="B71">
        <v>6.4689000000000004E-5</v>
      </c>
      <c r="C71">
        <v>200000</v>
      </c>
      <c r="D71">
        <v>8.4590000000000002E-5</v>
      </c>
      <c r="E71">
        <v>200000</v>
      </c>
      <c r="K71">
        <f t="shared" si="6"/>
        <v>-1228570.5357142857</v>
      </c>
      <c r="L71">
        <f t="shared" si="7"/>
        <v>1.1330999999999984E-5</v>
      </c>
      <c r="M71">
        <f t="shared" si="8"/>
        <v>3.6896767857142853E-5</v>
      </c>
      <c r="O71">
        <f t="shared" si="9"/>
        <v>1509385561225.2869</v>
      </c>
      <c r="Q71">
        <f t="shared" si="10"/>
        <v>-13.92093274017855</v>
      </c>
      <c r="R71">
        <f t="shared" si="11"/>
        <v>-45.330281852375634</v>
      </c>
    </row>
    <row r="72" spans="2:18" x14ac:dyDescent="0.25">
      <c r="B72">
        <v>8.6613999999999994E-5</v>
      </c>
      <c r="C72">
        <v>300000</v>
      </c>
      <c r="D72">
        <v>7.5836999999999999E-5</v>
      </c>
      <c r="E72">
        <v>300000</v>
      </c>
      <c r="K72">
        <f t="shared" si="6"/>
        <v>-1128570.5357142857</v>
      </c>
      <c r="L72">
        <f t="shared" si="7"/>
        <v>3.3255999999999974E-5</v>
      </c>
      <c r="M72">
        <f t="shared" si="8"/>
        <v>2.8143767857142851E-5</v>
      </c>
      <c r="O72">
        <f t="shared" si="9"/>
        <v>1273671454082.4297</v>
      </c>
      <c r="Q72">
        <f t="shared" si="10"/>
        <v>-37.531741735714256</v>
      </c>
      <c r="R72">
        <f t="shared" si="11"/>
        <v>-31.762227167554201</v>
      </c>
    </row>
    <row r="73" spans="2:18" x14ac:dyDescent="0.25">
      <c r="B73">
        <v>9.2915000000000001E-5</v>
      </c>
      <c r="C73">
        <v>400000</v>
      </c>
      <c r="D73">
        <v>1.16008E-4</v>
      </c>
      <c r="E73">
        <v>400000</v>
      </c>
      <c r="K73">
        <f t="shared" si="6"/>
        <v>-1028570.5357142857</v>
      </c>
      <c r="L73">
        <f t="shared" si="7"/>
        <v>3.9556999999999981E-5</v>
      </c>
      <c r="M73">
        <f t="shared" si="8"/>
        <v>6.8314767857142856E-5</v>
      </c>
      <c r="O73">
        <f t="shared" si="9"/>
        <v>1057957346939.5726</v>
      </c>
      <c r="Q73">
        <f t="shared" si="10"/>
        <v>-40.687164681249982</v>
      </c>
      <c r="R73">
        <f t="shared" si="11"/>
        <v>-70.266557372018497</v>
      </c>
    </row>
    <row r="74" spans="2:18" x14ac:dyDescent="0.25">
      <c r="B74">
        <v>5.7504999999999999E-5</v>
      </c>
      <c r="C74">
        <v>500000</v>
      </c>
      <c r="D74">
        <v>7.1731999999999997E-5</v>
      </c>
      <c r="E74">
        <v>500000</v>
      </c>
      <c r="K74">
        <f t="shared" si="6"/>
        <v>-928570.53571428568</v>
      </c>
      <c r="L74">
        <f t="shared" si="7"/>
        <v>4.1469999999999791E-6</v>
      </c>
      <c r="M74">
        <f t="shared" si="8"/>
        <v>2.4038767857142849E-5</v>
      </c>
      <c r="O74">
        <f t="shared" si="9"/>
        <v>862243239796.71545</v>
      </c>
      <c r="Q74">
        <f t="shared" si="10"/>
        <v>-3.8507820116071234</v>
      </c>
      <c r="R74">
        <f t="shared" si="11"/>
        <v>-22.321691547018485</v>
      </c>
    </row>
    <row r="75" spans="2:18" x14ac:dyDescent="0.25">
      <c r="B75">
        <v>5.5337999999999998E-5</v>
      </c>
      <c r="C75">
        <v>600000</v>
      </c>
      <c r="D75">
        <v>8.5245000000000001E-5</v>
      </c>
      <c r="E75">
        <v>600000</v>
      </c>
      <c r="K75">
        <f t="shared" si="6"/>
        <v>-828570.53571428568</v>
      </c>
      <c r="L75">
        <f t="shared" si="7"/>
        <v>1.9799999999999777E-6</v>
      </c>
      <c r="M75">
        <f t="shared" si="8"/>
        <v>3.7551767857142853E-5</v>
      </c>
      <c r="O75">
        <f t="shared" si="9"/>
        <v>686529132653.8584</v>
      </c>
      <c r="Q75">
        <f t="shared" si="10"/>
        <v>-1.6405696607142672</v>
      </c>
      <c r="R75">
        <f t="shared" si="11"/>
        <v>-31.114288410411348</v>
      </c>
    </row>
    <row r="76" spans="2:18" x14ac:dyDescent="0.25">
      <c r="B76">
        <v>8.9834999999999996E-5</v>
      </c>
      <c r="C76">
        <v>700000</v>
      </c>
      <c r="D76">
        <v>9.1459999999999995E-5</v>
      </c>
      <c r="E76">
        <v>700000</v>
      </c>
      <c r="K76">
        <f t="shared" si="6"/>
        <v>-728570.53571428568</v>
      </c>
      <c r="L76">
        <f t="shared" si="7"/>
        <v>3.6476999999999976E-5</v>
      </c>
      <c r="M76">
        <f t="shared" si="8"/>
        <v>4.3766767857142847E-5</v>
      </c>
      <c r="O76">
        <f t="shared" si="9"/>
        <v>530815025511.00122</v>
      </c>
      <c r="Q76">
        <f t="shared" si="10"/>
        <v>-26.576067431249982</v>
      </c>
      <c r="R76">
        <f t="shared" si="11"/>
        <v>-31.887177504161343</v>
      </c>
    </row>
    <row r="77" spans="2:18" x14ac:dyDescent="0.25">
      <c r="B77">
        <v>7.9685999999999996E-5</v>
      </c>
      <c r="C77">
        <v>800000</v>
      </c>
      <c r="D77">
        <v>4.5416E-5</v>
      </c>
      <c r="E77">
        <v>800000</v>
      </c>
      <c r="K77">
        <f t="shared" si="6"/>
        <v>-628570.53571428568</v>
      </c>
      <c r="L77">
        <f t="shared" si="7"/>
        <v>2.6327999999999976E-5</v>
      </c>
      <c r="M77">
        <f t="shared" si="8"/>
        <v>-2.2772321428571481E-6</v>
      </c>
      <c r="O77">
        <f t="shared" si="9"/>
        <v>395100918368.1441</v>
      </c>
      <c r="Q77">
        <f t="shared" si="10"/>
        <v>-16.549005064285698</v>
      </c>
      <c r="R77">
        <f t="shared" si="11"/>
        <v>1.4314010279815084</v>
      </c>
    </row>
    <row r="78" spans="2:18" x14ac:dyDescent="0.25">
      <c r="B78">
        <v>6.2865000000000002E-5</v>
      </c>
      <c r="C78">
        <v>900000</v>
      </c>
      <c r="D78">
        <v>5.5538000000000003E-5</v>
      </c>
      <c r="E78">
        <v>900000</v>
      </c>
      <c r="K78">
        <f t="shared" si="6"/>
        <v>-528570.53571428568</v>
      </c>
      <c r="L78">
        <f t="shared" si="7"/>
        <v>9.506999999999982E-6</v>
      </c>
      <c r="M78">
        <f t="shared" si="8"/>
        <v>7.8447678571428542E-6</v>
      </c>
      <c r="O78">
        <f t="shared" si="9"/>
        <v>279386811225.28693</v>
      </c>
      <c r="Q78">
        <f t="shared" si="10"/>
        <v>-5.0251200830357048</v>
      </c>
      <c r="R78">
        <f t="shared" si="11"/>
        <v>-4.1465131488042077</v>
      </c>
    </row>
    <row r="79" spans="2:18" x14ac:dyDescent="0.25">
      <c r="B79">
        <v>1.0697E-4</v>
      </c>
      <c r="C79">
        <v>1000000</v>
      </c>
      <c r="D79">
        <v>7.0761999999999998E-5</v>
      </c>
      <c r="E79">
        <v>1000000</v>
      </c>
      <c r="K79">
        <f t="shared" si="6"/>
        <v>-428570.53571428568</v>
      </c>
      <c r="L79">
        <f t="shared" si="7"/>
        <v>5.3611999999999981E-5</v>
      </c>
      <c r="M79">
        <f t="shared" si="8"/>
        <v>2.3068767857142849E-5</v>
      </c>
      <c r="O79">
        <f t="shared" si="9"/>
        <v>183672704082.42981</v>
      </c>
      <c r="Q79">
        <f t="shared" si="10"/>
        <v>-22.976523560714277</v>
      </c>
      <c r="R79">
        <f t="shared" si="11"/>
        <v>-9.8865941988042056</v>
      </c>
    </row>
    <row r="80" spans="2:18" x14ac:dyDescent="0.25">
      <c r="B80">
        <v>1.21054E-4</v>
      </c>
      <c r="C80">
        <v>2000000</v>
      </c>
      <c r="D80">
        <v>5.6478999999999999E-5</v>
      </c>
      <c r="E80">
        <v>2000000</v>
      </c>
      <c r="K80">
        <f t="shared" si="6"/>
        <v>571429.46428571432</v>
      </c>
      <c r="L80">
        <f t="shared" si="7"/>
        <v>6.7695999999999983E-5</v>
      </c>
      <c r="M80">
        <f t="shared" si="8"/>
        <v>8.7857678571428508E-6</v>
      </c>
      <c r="O80">
        <f t="shared" si="9"/>
        <v>326531632653.85846</v>
      </c>
      <c r="Q80">
        <f t="shared" si="10"/>
        <v>38.683489014285705</v>
      </c>
      <c r="R80">
        <f t="shared" si="11"/>
        <v>5.0204466199457878</v>
      </c>
    </row>
    <row r="81" spans="2:18" x14ac:dyDescent="0.25">
      <c r="B81">
        <v>6.5145000000000001E-5</v>
      </c>
      <c r="C81">
        <v>3000000</v>
      </c>
      <c r="D81">
        <v>4.4960000000000003E-5</v>
      </c>
      <c r="E81">
        <v>3000000</v>
      </c>
      <c r="K81">
        <f t="shared" si="6"/>
        <v>1571429.4642857143</v>
      </c>
      <c r="L81">
        <f t="shared" si="7"/>
        <v>1.178699999999998E-5</v>
      </c>
      <c r="M81">
        <f t="shared" si="8"/>
        <v>-2.7332321428571451E-6</v>
      </c>
      <c r="O81">
        <f t="shared" si="9"/>
        <v>2469390561225.2871</v>
      </c>
      <c r="Q81">
        <f t="shared" si="10"/>
        <v>18.522439095535685</v>
      </c>
      <c r="R81">
        <f t="shared" si="11"/>
        <v>-4.2950815220184984</v>
      </c>
    </row>
    <row r="82" spans="2:18" x14ac:dyDescent="0.25">
      <c r="B82">
        <v>7.2444E-5</v>
      </c>
      <c r="C82">
        <v>4000000</v>
      </c>
      <c r="D82">
        <v>6.0726000000000001E-5</v>
      </c>
      <c r="E82">
        <v>4000000</v>
      </c>
      <c r="K82">
        <f t="shared" si="6"/>
        <v>2571429.4642857146</v>
      </c>
      <c r="L82">
        <f t="shared" si="7"/>
        <v>1.908599999999998E-5</v>
      </c>
      <c r="M82">
        <f t="shared" si="8"/>
        <v>1.3032767857142853E-5</v>
      </c>
      <c r="O82">
        <f t="shared" si="9"/>
        <v>6612249489796.7168</v>
      </c>
      <c r="Q82">
        <f t="shared" si="10"/>
        <v>49.078302755357093</v>
      </c>
      <c r="R82">
        <f t="shared" si="11"/>
        <v>33.512843269052922</v>
      </c>
    </row>
    <row r="83" spans="2:18" x14ac:dyDescent="0.25">
      <c r="B83">
        <v>6.3462999999999999E-5</v>
      </c>
      <c r="C83">
        <v>5000000</v>
      </c>
      <c r="D83">
        <v>7.1845000000000001E-5</v>
      </c>
      <c r="E83">
        <v>5000000</v>
      </c>
      <c r="K83">
        <f t="shared" si="6"/>
        <v>3571429.4642857146</v>
      </c>
      <c r="L83">
        <f t="shared" si="7"/>
        <v>1.0104999999999979E-5</v>
      </c>
      <c r="M83">
        <f t="shared" si="8"/>
        <v>2.4151767857142852E-5</v>
      </c>
      <c r="O83">
        <f t="shared" si="9"/>
        <v>12755108418368.146</v>
      </c>
      <c r="Q83">
        <f t="shared" si="10"/>
        <v>36.089294736607066</v>
      </c>
      <c r="R83">
        <f t="shared" si="11"/>
        <v>86.256335339588631</v>
      </c>
    </row>
    <row r="84" spans="2:18" x14ac:dyDescent="0.25">
      <c r="B84">
        <v>1.16464E-4</v>
      </c>
      <c r="C84">
        <v>6000000</v>
      </c>
      <c r="D84">
        <v>7.8944999999999997E-5</v>
      </c>
      <c r="E84">
        <v>6000000</v>
      </c>
      <c r="K84">
        <f t="shared" si="6"/>
        <v>4571429.4642857146</v>
      </c>
      <c r="L84">
        <f t="shared" si="7"/>
        <v>6.3105999999999975E-5</v>
      </c>
      <c r="M84">
        <f t="shared" si="8"/>
        <v>3.1251767857142849E-5</v>
      </c>
      <c r="O84">
        <f t="shared" si="9"/>
        <v>20897967346939.574</v>
      </c>
      <c r="Q84">
        <f t="shared" si="10"/>
        <v>288.48462777321419</v>
      </c>
      <c r="R84">
        <f t="shared" si="11"/>
        <v>142.86525239316003</v>
      </c>
    </row>
    <row r="85" spans="2:18" x14ac:dyDescent="0.25">
      <c r="B85">
        <v>1.2681300000000001E-4</v>
      </c>
      <c r="C85">
        <v>7000000</v>
      </c>
      <c r="D85">
        <v>7.8916000000000001E-5</v>
      </c>
      <c r="E85">
        <v>7000000</v>
      </c>
      <c r="K85">
        <f t="shared" si="6"/>
        <v>5571429.4642857146</v>
      </c>
      <c r="L85">
        <f t="shared" si="7"/>
        <v>7.3454999999999994E-5</v>
      </c>
      <c r="M85">
        <f t="shared" si="8"/>
        <v>3.1222767857142853E-5</v>
      </c>
      <c r="O85">
        <f t="shared" si="9"/>
        <v>31040826275511.004</v>
      </c>
      <c r="Q85">
        <f t="shared" si="10"/>
        <v>409.2493512991071</v>
      </c>
      <c r="R85">
        <f t="shared" si="11"/>
        <v>173.95544879583863</v>
      </c>
    </row>
    <row r="86" spans="2:18" x14ac:dyDescent="0.25">
      <c r="B86">
        <v>9.8731000000000001E-5</v>
      </c>
      <c r="C86">
        <v>8000000</v>
      </c>
      <c r="D86">
        <v>1.24447E-4</v>
      </c>
      <c r="E86">
        <v>8000000</v>
      </c>
      <c r="K86">
        <f t="shared" si="6"/>
        <v>6571429.4642857146</v>
      </c>
      <c r="L86">
        <f t="shared" si="7"/>
        <v>4.537299999999998E-5</v>
      </c>
      <c r="M86">
        <f t="shared" si="8"/>
        <v>7.6753767857142848E-5</v>
      </c>
      <c r="O86">
        <f t="shared" si="9"/>
        <v>43183685204082.43</v>
      </c>
      <c r="Q86">
        <f t="shared" si="10"/>
        <v>298.16546908303559</v>
      </c>
      <c r="R86">
        <f t="shared" si="11"/>
        <v>504.38197159137434</v>
      </c>
    </row>
    <row r="87" spans="2:18" x14ac:dyDescent="0.25">
      <c r="B87">
        <v>4.7725999999999997E-5</v>
      </c>
      <c r="C87">
        <v>9000000</v>
      </c>
      <c r="D87">
        <v>9.1916999999999994E-5</v>
      </c>
      <c r="E87">
        <v>9000000</v>
      </c>
      <c r="K87">
        <f t="shared" si="6"/>
        <v>7571429.4642857146</v>
      </c>
      <c r="L87">
        <f t="shared" si="7"/>
        <v>-5.6320000000000233E-6</v>
      </c>
      <c r="M87">
        <f t="shared" si="8"/>
        <v>4.4223767857142846E-5</v>
      </c>
      <c r="O87">
        <f t="shared" si="9"/>
        <v>57326544132653.859</v>
      </c>
      <c r="Q87">
        <f t="shared" si="10"/>
        <v>-42.64229074285732</v>
      </c>
      <c r="R87">
        <f t="shared" si="11"/>
        <v>334.83713897530288</v>
      </c>
    </row>
    <row r="88" spans="2:18" x14ac:dyDescent="0.25">
      <c r="B88">
        <v>6.5914999999999995E-5</v>
      </c>
      <c r="C88">
        <v>10000000</v>
      </c>
      <c r="D88">
        <v>1.04091E-4</v>
      </c>
      <c r="E88">
        <v>10000000</v>
      </c>
      <c r="K88">
        <f t="shared" si="6"/>
        <v>8571429.4642857146</v>
      </c>
      <c r="L88">
        <f t="shared" si="7"/>
        <v>1.2556999999999975E-5</v>
      </c>
      <c r="M88">
        <f t="shared" si="8"/>
        <v>5.6397767857142855E-5</v>
      </c>
      <c r="O88">
        <f t="shared" si="9"/>
        <v>73469403061225.297</v>
      </c>
      <c r="Q88">
        <f t="shared" si="10"/>
        <v>107.6314397830355</v>
      </c>
      <c r="R88">
        <f t="shared" si="11"/>
        <v>483.40948913066006</v>
      </c>
    </row>
    <row r="89" spans="2:18" x14ac:dyDescent="0.25">
      <c r="B89">
        <v>1.04205E-4</v>
      </c>
      <c r="C89">
        <v>20000000</v>
      </c>
      <c r="D89">
        <v>6.4147999999999996E-5</v>
      </c>
      <c r="E89">
        <v>20000000</v>
      </c>
      <c r="K89">
        <f t="shared" si="6"/>
        <v>18571429.464285713</v>
      </c>
      <c r="L89">
        <f t="shared" si="7"/>
        <v>5.0846999999999976E-5</v>
      </c>
      <c r="M89">
        <f t="shared" si="8"/>
        <v>1.6454767857142848E-5</v>
      </c>
      <c r="O89">
        <f t="shared" si="9"/>
        <v>344897992346939.5</v>
      </c>
      <c r="Q89">
        <f t="shared" si="10"/>
        <v>944.3014739705352</v>
      </c>
      <c r="R89">
        <f t="shared" si="11"/>
        <v>305.58856061012415</v>
      </c>
    </row>
  </sheetData>
  <sortState ref="D3:E30">
    <sortCondition ref="E3: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37" sqref="F37"/>
    </sheetView>
  </sheetViews>
  <sheetFormatPr defaultRowHeight="15" x14ac:dyDescent="0.25"/>
  <cols>
    <col min="2" max="7" width="19.85546875" customWidth="1"/>
  </cols>
  <sheetData>
    <row r="1" spans="2:7" ht="15.75" thickBot="1" x14ac:dyDescent="0.3"/>
    <row r="2" spans="2:7" ht="30.75" thickBot="1" x14ac:dyDescent="0.3">
      <c r="B2" s="1" t="s">
        <v>19</v>
      </c>
      <c r="C2" s="2">
        <v>1</v>
      </c>
      <c r="D2" s="3" t="s">
        <v>20</v>
      </c>
      <c r="E2" s="2">
        <v>2</v>
      </c>
      <c r="F2" s="3" t="s">
        <v>21</v>
      </c>
      <c r="G2" s="2">
        <v>3</v>
      </c>
    </row>
    <row r="3" spans="2:7" ht="15.75" thickBot="1" x14ac:dyDescent="0.3">
      <c r="B3" s="5" t="s">
        <v>24</v>
      </c>
      <c r="C3" s="7" t="s">
        <v>25</v>
      </c>
      <c r="D3" s="7" t="s">
        <v>24</v>
      </c>
      <c r="E3" s="7" t="s">
        <v>25</v>
      </c>
      <c r="F3" s="7" t="s">
        <v>24</v>
      </c>
      <c r="G3" s="7" t="s">
        <v>25</v>
      </c>
    </row>
    <row r="4" spans="2:7" ht="15.75" thickBot="1" x14ac:dyDescent="0.3">
      <c r="B4" s="4">
        <v>4525439</v>
      </c>
      <c r="C4" s="6">
        <v>7149242</v>
      </c>
      <c r="D4" s="6">
        <v>4591867</v>
      </c>
      <c r="E4" s="6">
        <v>9148098</v>
      </c>
      <c r="F4" s="6">
        <v>3803273</v>
      </c>
      <c r="G4" s="6">
        <v>8600130</v>
      </c>
    </row>
    <row r="5" spans="2:7" ht="15.75" thickBot="1" x14ac:dyDescent="0.3">
      <c r="B5" s="4">
        <v>4220949</v>
      </c>
      <c r="C5" s="6">
        <v>12581593</v>
      </c>
      <c r="D5" s="6">
        <v>4155946</v>
      </c>
      <c r="E5" s="6">
        <v>12151657</v>
      </c>
      <c r="F5" s="6">
        <v>4813963</v>
      </c>
      <c r="G5" s="6">
        <v>8600415</v>
      </c>
    </row>
    <row r="6" spans="2:7" ht="15.75" thickBot="1" x14ac:dyDescent="0.3">
      <c r="B6" s="4">
        <v>4940264</v>
      </c>
      <c r="C6" s="6">
        <v>7387588</v>
      </c>
      <c r="D6" s="6">
        <v>4168775</v>
      </c>
      <c r="E6" s="6">
        <v>8632917</v>
      </c>
      <c r="F6" s="6">
        <v>5228503</v>
      </c>
      <c r="G6" s="6">
        <v>7043754</v>
      </c>
    </row>
    <row r="7" spans="2:7" ht="15.75" thickBot="1" x14ac:dyDescent="0.3">
      <c r="B7" s="4">
        <v>3947820</v>
      </c>
      <c r="C7" s="6">
        <v>6889227</v>
      </c>
      <c r="D7" s="6">
        <v>5134989</v>
      </c>
      <c r="E7" s="6">
        <v>7758791</v>
      </c>
      <c r="F7" s="6">
        <v>4786593</v>
      </c>
      <c r="G7" s="6">
        <v>8370053</v>
      </c>
    </row>
    <row r="8" spans="2:7" ht="15.75" thickBot="1" x14ac:dyDescent="0.3">
      <c r="B8" s="4">
        <v>3726010</v>
      </c>
      <c r="C8" s="6">
        <v>8474685</v>
      </c>
      <c r="D8" s="6">
        <v>3914749</v>
      </c>
      <c r="E8" s="6">
        <v>9103337</v>
      </c>
      <c r="F8" s="6">
        <v>5089943</v>
      </c>
      <c r="G8" s="6">
        <v>7605976</v>
      </c>
    </row>
    <row r="9" spans="2:7" ht="15.75" thickBot="1" x14ac:dyDescent="0.3">
      <c r="B9" s="4">
        <v>4426508</v>
      </c>
      <c r="C9" s="6">
        <v>7648742</v>
      </c>
      <c r="D9" s="6">
        <v>5584881</v>
      </c>
      <c r="E9" s="6">
        <v>8166773</v>
      </c>
      <c r="F9" s="6">
        <v>6099777</v>
      </c>
      <c r="G9" s="6">
        <v>8110324</v>
      </c>
    </row>
    <row r="10" spans="2:7" ht="15.75" thickBot="1" x14ac:dyDescent="0.3">
      <c r="B10" s="4">
        <v>4078112</v>
      </c>
      <c r="C10" s="6">
        <v>8479531</v>
      </c>
      <c r="D10" s="6">
        <v>3812397</v>
      </c>
      <c r="E10" s="6">
        <v>9541541</v>
      </c>
      <c r="F10" s="6">
        <v>5112752</v>
      </c>
      <c r="G10" s="6">
        <v>8283667</v>
      </c>
    </row>
    <row r="11" spans="2:7" ht="15.75" thickBot="1" x14ac:dyDescent="0.3">
      <c r="B11" s="4">
        <v>3597429</v>
      </c>
      <c r="C11" s="6">
        <v>11526427</v>
      </c>
      <c r="D11" s="6">
        <v>4242902</v>
      </c>
      <c r="E11" s="6">
        <v>8622083</v>
      </c>
      <c r="F11" s="6">
        <v>3812967</v>
      </c>
      <c r="G11" s="6">
        <v>7665848</v>
      </c>
    </row>
    <row r="12" spans="2:7" ht="15.75" thickBot="1" x14ac:dyDescent="0.3">
      <c r="B12" s="4">
        <v>5725437</v>
      </c>
      <c r="C12" s="6">
        <v>7780745</v>
      </c>
      <c r="D12" s="6">
        <v>5071411</v>
      </c>
      <c r="E12" s="6">
        <v>8922582</v>
      </c>
      <c r="F12" s="6">
        <v>4210971</v>
      </c>
      <c r="G12" s="6">
        <v>6941971</v>
      </c>
    </row>
    <row r="13" spans="2:7" ht="15.75" thickBot="1" x14ac:dyDescent="0.3">
      <c r="B13" s="4">
        <v>4251740</v>
      </c>
      <c r="C13" s="6">
        <v>7494501</v>
      </c>
      <c r="D13" s="6">
        <v>5136129</v>
      </c>
      <c r="E13" s="6">
        <v>9427499</v>
      </c>
      <c r="F13" s="6">
        <v>4096074</v>
      </c>
      <c r="G13" s="6">
        <v>10385730</v>
      </c>
    </row>
    <row r="14" spans="2:7" ht="15.75" thickBot="1" x14ac:dyDescent="0.3">
      <c r="B14" s="5" t="s">
        <v>22</v>
      </c>
      <c r="C14" s="8" t="s">
        <v>23</v>
      </c>
      <c r="D14" s="7" t="s">
        <v>22</v>
      </c>
      <c r="E14" s="8" t="s">
        <v>23</v>
      </c>
      <c r="F14" s="7" t="s">
        <v>22</v>
      </c>
      <c r="G14" s="8" t="s">
        <v>23</v>
      </c>
    </row>
    <row r="15" spans="2:7" ht="15.75" thickBot="1" x14ac:dyDescent="0.3">
      <c r="B15" s="9">
        <f>AVERAGE(B4:B13)</f>
        <v>4343970.8</v>
      </c>
      <c r="C15" s="9">
        <f t="shared" ref="C15:G15" si="0">AVERAGE(C4:C13)</f>
        <v>8541228.0999999996</v>
      </c>
      <c r="D15" s="9">
        <f t="shared" si="0"/>
        <v>4581404.5999999996</v>
      </c>
      <c r="E15" s="9">
        <f t="shared" si="0"/>
        <v>9147527.8000000007</v>
      </c>
      <c r="F15" s="9">
        <f t="shared" si="0"/>
        <v>4705481.5999999996</v>
      </c>
      <c r="G15" s="9">
        <f t="shared" si="0"/>
        <v>8160786.7999999998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M16" sqref="M16"/>
    </sheetView>
  </sheetViews>
  <sheetFormatPr defaultRowHeight="15" x14ac:dyDescent="0.25"/>
  <cols>
    <col min="2" max="8" width="12" bestFit="1" customWidth="1"/>
  </cols>
  <sheetData>
    <row r="1" spans="1:8" x14ac:dyDescent="0.25">
      <c r="A1" t="s">
        <v>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22</v>
      </c>
      <c r="H1" t="s">
        <v>31</v>
      </c>
    </row>
    <row r="2" spans="1:8" x14ac:dyDescent="0.25">
      <c r="A2">
        <v>1</v>
      </c>
      <c r="B2">
        <v>3.7E-7</v>
      </c>
      <c r="C2">
        <v>3.9900000000000001E-7</v>
      </c>
      <c r="D2">
        <v>2.8500000000000002E-7</v>
      </c>
      <c r="E2">
        <v>5.4099999999999999E-7</v>
      </c>
      <c r="F2">
        <v>3.7E-7</v>
      </c>
      <c r="G2">
        <f>AVERAGE(B2:F2)</f>
        <v>3.9299999999999999E-7</v>
      </c>
      <c r="H2">
        <f xml:space="preserve"> (G2 / (A2^2))</f>
        <v>3.9299999999999999E-7</v>
      </c>
    </row>
    <row r="3" spans="1:8" x14ac:dyDescent="0.25">
      <c r="A3">
        <v>2</v>
      </c>
      <c r="B3">
        <v>9.6899999999999996E-7</v>
      </c>
      <c r="C3">
        <v>1.026E-6</v>
      </c>
      <c r="D3">
        <v>9.4E-7</v>
      </c>
      <c r="E3">
        <v>1.111E-6</v>
      </c>
      <c r="F3">
        <v>1.083E-6</v>
      </c>
      <c r="G3">
        <f t="shared" ref="G3:G42" si="0">AVERAGE(B3:F3)</f>
        <v>1.0258E-6</v>
      </c>
      <c r="H3">
        <f t="shared" ref="H3:H42" si="1" xml:space="preserve"> (G3 / (A3^2))</f>
        <v>2.5645E-7</v>
      </c>
    </row>
    <row r="4" spans="1:8" x14ac:dyDescent="0.25">
      <c r="A4">
        <v>3</v>
      </c>
      <c r="B4">
        <v>8.5499999999999997E-7</v>
      </c>
      <c r="C4">
        <v>7.9800000000000003E-7</v>
      </c>
      <c r="D4">
        <v>7.4099999999999998E-7</v>
      </c>
      <c r="E4">
        <v>8.5499999999999997E-7</v>
      </c>
      <c r="F4">
        <v>8.2600000000000001E-7</v>
      </c>
      <c r="G4">
        <f t="shared" si="0"/>
        <v>8.1500000000000003E-7</v>
      </c>
      <c r="H4">
        <f t="shared" si="1"/>
        <v>9.0555555555555564E-8</v>
      </c>
    </row>
    <row r="5" spans="1:8" x14ac:dyDescent="0.25">
      <c r="A5">
        <v>4</v>
      </c>
      <c r="B5">
        <v>7.9800000000000003E-7</v>
      </c>
      <c r="C5">
        <v>8.5499999999999997E-7</v>
      </c>
      <c r="D5">
        <v>7.9800000000000003E-7</v>
      </c>
      <c r="E5">
        <v>7.1200000000000002E-7</v>
      </c>
      <c r="F5">
        <v>7.1200000000000002E-7</v>
      </c>
      <c r="G5">
        <f t="shared" si="0"/>
        <v>7.7499999999999999E-7</v>
      </c>
      <c r="H5">
        <f t="shared" si="1"/>
        <v>4.8437499999999999E-8</v>
      </c>
    </row>
    <row r="6" spans="1:8" x14ac:dyDescent="0.25">
      <c r="A6">
        <v>5</v>
      </c>
      <c r="B6">
        <v>1.4249999999999999E-6</v>
      </c>
      <c r="C6">
        <v>1.3400000000000001E-6</v>
      </c>
      <c r="D6">
        <v>2.1950000000000002E-6</v>
      </c>
      <c r="E6">
        <v>1.254E-6</v>
      </c>
      <c r="F6">
        <v>1.3680000000000001E-6</v>
      </c>
      <c r="G6">
        <f t="shared" si="0"/>
        <v>1.5164E-6</v>
      </c>
      <c r="H6">
        <f t="shared" si="1"/>
        <v>6.0655999999999997E-8</v>
      </c>
    </row>
    <row r="7" spans="1:8" x14ac:dyDescent="0.25">
      <c r="A7">
        <v>6</v>
      </c>
      <c r="B7">
        <v>1.9099999999999999E-6</v>
      </c>
      <c r="C7">
        <v>8.7520000000000002E-6</v>
      </c>
      <c r="D7">
        <v>1.9099999999999999E-6</v>
      </c>
      <c r="E7">
        <v>1.9379999999999999E-6</v>
      </c>
      <c r="F7">
        <v>3.7060000000000002E-6</v>
      </c>
      <c r="G7">
        <f t="shared" si="0"/>
        <v>3.6432000000000005E-6</v>
      </c>
      <c r="H7">
        <f t="shared" si="1"/>
        <v>1.0120000000000002E-7</v>
      </c>
    </row>
    <row r="8" spans="1:8" x14ac:dyDescent="0.25">
      <c r="A8">
        <v>7</v>
      </c>
      <c r="B8">
        <v>2.2800000000000002E-6</v>
      </c>
      <c r="C8">
        <v>1.9099999999999999E-6</v>
      </c>
      <c r="D8">
        <v>1.6530000000000001E-6</v>
      </c>
      <c r="E8">
        <v>2.6220000000000001E-6</v>
      </c>
      <c r="F8">
        <v>1.6819999999999999E-6</v>
      </c>
      <c r="G8">
        <f t="shared" si="0"/>
        <v>2.0294000000000004E-6</v>
      </c>
      <c r="H8">
        <f t="shared" si="1"/>
        <v>4.1416326530612252E-8</v>
      </c>
    </row>
    <row r="9" spans="1:8" x14ac:dyDescent="0.25">
      <c r="A9">
        <v>8</v>
      </c>
      <c r="B9">
        <v>2.0810000000000001E-6</v>
      </c>
      <c r="C9">
        <v>1.9379999999999999E-6</v>
      </c>
      <c r="D9">
        <v>1.967E-6</v>
      </c>
      <c r="E9">
        <v>1.995E-6</v>
      </c>
      <c r="F9">
        <v>1.9099999999999999E-6</v>
      </c>
      <c r="G9">
        <f t="shared" si="0"/>
        <v>1.9782E-6</v>
      </c>
      <c r="H9">
        <f t="shared" si="1"/>
        <v>3.0909374999999999E-8</v>
      </c>
    </row>
    <row r="10" spans="1:8" x14ac:dyDescent="0.25">
      <c r="A10">
        <v>9</v>
      </c>
      <c r="B10">
        <v>2.0810000000000001E-6</v>
      </c>
      <c r="C10">
        <v>2.1380000000000001E-6</v>
      </c>
      <c r="D10">
        <v>2.0810000000000001E-6</v>
      </c>
      <c r="E10">
        <v>2.1950000000000002E-6</v>
      </c>
      <c r="F10">
        <v>2.052E-6</v>
      </c>
      <c r="G10">
        <f t="shared" si="0"/>
        <v>2.1093999999999997E-6</v>
      </c>
      <c r="H10">
        <f t="shared" si="1"/>
        <v>2.6041975308641972E-8</v>
      </c>
    </row>
    <row r="11" spans="1:8" x14ac:dyDescent="0.25">
      <c r="A11">
        <v>10</v>
      </c>
      <c r="B11">
        <v>2.7650000000000002E-6</v>
      </c>
      <c r="C11">
        <v>2.8219999999999998E-6</v>
      </c>
      <c r="D11">
        <v>2.7939999999999998E-6</v>
      </c>
      <c r="E11">
        <v>2.8499999999999998E-6</v>
      </c>
      <c r="F11">
        <v>2.8219999999999998E-6</v>
      </c>
      <c r="G11">
        <f t="shared" si="0"/>
        <v>2.8105999999999998E-6</v>
      </c>
      <c r="H11">
        <f t="shared" si="1"/>
        <v>2.8105999999999997E-8</v>
      </c>
    </row>
    <row r="12" spans="1:8" x14ac:dyDescent="0.25">
      <c r="A12">
        <v>20</v>
      </c>
      <c r="B12">
        <v>1.0206E-5</v>
      </c>
      <c r="C12">
        <v>9.9210000000000004E-6</v>
      </c>
      <c r="D12">
        <v>1.0091999999999999E-5</v>
      </c>
      <c r="E12">
        <v>1.0832999999999999E-5</v>
      </c>
      <c r="F12">
        <v>1.0206E-5</v>
      </c>
      <c r="G12">
        <f t="shared" si="0"/>
        <v>1.02516E-5</v>
      </c>
      <c r="H12">
        <f t="shared" si="1"/>
        <v>2.5629000000000001E-8</v>
      </c>
    </row>
    <row r="13" spans="1:8" x14ac:dyDescent="0.25">
      <c r="A13">
        <v>30</v>
      </c>
      <c r="B13">
        <v>2.9764000000000002E-5</v>
      </c>
      <c r="C13">
        <v>2.3207E-5</v>
      </c>
      <c r="D13">
        <v>2.3235E-5</v>
      </c>
      <c r="E13">
        <v>2.3407000000000001E-5</v>
      </c>
      <c r="F13">
        <v>2.2921999999999998E-5</v>
      </c>
      <c r="G13">
        <f t="shared" si="0"/>
        <v>2.4507000000000001E-5</v>
      </c>
      <c r="H13">
        <f t="shared" si="1"/>
        <v>2.723E-8</v>
      </c>
    </row>
    <row r="14" spans="1:8" x14ac:dyDescent="0.25">
      <c r="A14">
        <v>40</v>
      </c>
      <c r="B14">
        <v>4.8780999999999999E-5</v>
      </c>
      <c r="C14">
        <v>4.0456E-5</v>
      </c>
      <c r="D14">
        <v>3.8118000000000003E-5</v>
      </c>
      <c r="E14">
        <v>3.8801999999999999E-5</v>
      </c>
      <c r="F14">
        <v>4.1739000000000001E-5</v>
      </c>
      <c r="G14">
        <f t="shared" si="0"/>
        <v>4.1579200000000003E-5</v>
      </c>
      <c r="H14">
        <f t="shared" si="1"/>
        <v>2.5987000000000003E-8</v>
      </c>
    </row>
    <row r="15" spans="1:8" x14ac:dyDescent="0.25">
      <c r="A15">
        <v>50</v>
      </c>
      <c r="B15">
        <v>1.9643000000000001E-5</v>
      </c>
      <c r="C15">
        <v>1.5338000000000001E-5</v>
      </c>
      <c r="D15">
        <v>1.491E-5</v>
      </c>
      <c r="E15">
        <v>3.7975000000000001E-5</v>
      </c>
      <c r="F15">
        <v>2.3947999999999998E-5</v>
      </c>
      <c r="G15">
        <f t="shared" si="0"/>
        <v>2.2362799999999999E-5</v>
      </c>
      <c r="H15">
        <f t="shared" si="1"/>
        <v>8.9451200000000002E-9</v>
      </c>
    </row>
    <row r="16" spans="1:8" x14ac:dyDescent="0.25">
      <c r="A16">
        <v>60</v>
      </c>
      <c r="B16">
        <v>2.0784E-5</v>
      </c>
      <c r="C16">
        <v>2.3833999999999999E-5</v>
      </c>
      <c r="D16">
        <v>2.0869E-5</v>
      </c>
      <c r="E16">
        <v>2.1467999999999998E-5</v>
      </c>
      <c r="F16">
        <v>2.2493999999999998E-5</v>
      </c>
      <c r="G16">
        <f t="shared" si="0"/>
        <v>2.1889799999999998E-5</v>
      </c>
      <c r="H16">
        <f t="shared" si="1"/>
        <v>6.0804999999999994E-9</v>
      </c>
    </row>
    <row r="17" spans="1:8" x14ac:dyDescent="0.25">
      <c r="A17">
        <v>70</v>
      </c>
      <c r="B17">
        <v>2.9793000000000001E-5</v>
      </c>
      <c r="C17">
        <v>3.5552000000000001E-5</v>
      </c>
      <c r="D17">
        <v>2.8481000000000001E-5</v>
      </c>
      <c r="E17">
        <v>4.3250000000000001E-5</v>
      </c>
      <c r="F17">
        <v>3.3756E-5</v>
      </c>
      <c r="G17">
        <f t="shared" si="0"/>
        <v>3.4166399999999999E-5</v>
      </c>
      <c r="H17">
        <f t="shared" si="1"/>
        <v>6.9727346938775503E-9</v>
      </c>
    </row>
    <row r="18" spans="1:8" x14ac:dyDescent="0.25">
      <c r="A18">
        <v>80</v>
      </c>
      <c r="B18">
        <v>3.5067000000000002E-5</v>
      </c>
      <c r="C18">
        <v>3.9829000000000001E-5</v>
      </c>
      <c r="D18">
        <v>3.7604000000000001E-5</v>
      </c>
      <c r="E18">
        <v>7.0419999999999993E-5</v>
      </c>
      <c r="F18">
        <v>3.6520999999999998E-5</v>
      </c>
      <c r="G18">
        <f t="shared" si="0"/>
        <v>4.3888199999999998E-5</v>
      </c>
      <c r="H18">
        <f t="shared" si="1"/>
        <v>6.8575312499999996E-9</v>
      </c>
    </row>
    <row r="19" spans="1:8" x14ac:dyDescent="0.25">
      <c r="A19">
        <v>90</v>
      </c>
      <c r="B19">
        <v>4.5930000000000002E-5</v>
      </c>
      <c r="C19">
        <v>4.7811E-5</v>
      </c>
      <c r="D19">
        <v>4.5645000000000001E-5</v>
      </c>
      <c r="E19">
        <v>8.5929999999999999E-5</v>
      </c>
      <c r="F19">
        <v>4.4419000000000003E-5</v>
      </c>
      <c r="G19">
        <f t="shared" si="0"/>
        <v>5.3947000000000004E-5</v>
      </c>
      <c r="H19">
        <f t="shared" si="1"/>
        <v>6.660123456790124E-9</v>
      </c>
    </row>
    <row r="20" spans="1:8" x14ac:dyDescent="0.25">
      <c r="A20">
        <v>100</v>
      </c>
      <c r="B20">
        <v>5.8217999999999997E-5</v>
      </c>
      <c r="C20">
        <v>1.1866000000000001E-4</v>
      </c>
      <c r="D20">
        <v>1.04518E-4</v>
      </c>
      <c r="E20">
        <v>1.3183100000000001E-4</v>
      </c>
      <c r="F20">
        <v>6.4405000000000004E-5</v>
      </c>
      <c r="G20">
        <f t="shared" si="0"/>
        <v>9.5526400000000008E-5</v>
      </c>
      <c r="H20">
        <f t="shared" si="1"/>
        <v>9.5526400000000006E-9</v>
      </c>
    </row>
    <row r="21" spans="1:8" x14ac:dyDescent="0.25">
      <c r="A21">
        <v>200</v>
      </c>
      <c r="B21">
        <v>6.5830200000000004E-4</v>
      </c>
      <c r="C21">
        <v>8.0564299999999998E-4</v>
      </c>
      <c r="D21">
        <v>7.2493099999999995E-4</v>
      </c>
      <c r="E21">
        <v>6.6217999999999995E-4</v>
      </c>
      <c r="F21">
        <v>3.9754699999999999E-4</v>
      </c>
      <c r="G21">
        <f t="shared" si="0"/>
        <v>6.4972059999999989E-4</v>
      </c>
      <c r="H21">
        <f t="shared" si="1"/>
        <v>1.6243014999999997E-8</v>
      </c>
    </row>
    <row r="22" spans="1:8" x14ac:dyDescent="0.25">
      <c r="A22">
        <v>300</v>
      </c>
      <c r="B22">
        <v>5.3767500000000005E-4</v>
      </c>
      <c r="C22">
        <v>3.64161E-4</v>
      </c>
      <c r="D22">
        <v>3.6558700000000001E-4</v>
      </c>
      <c r="E22">
        <v>3.5632099999999999E-4</v>
      </c>
      <c r="F22">
        <v>7.7128799999999996E-4</v>
      </c>
      <c r="G22">
        <f t="shared" si="0"/>
        <v>4.790064E-4</v>
      </c>
      <c r="H22">
        <f t="shared" si="1"/>
        <v>5.3222933333333335E-9</v>
      </c>
    </row>
    <row r="23" spans="1:8" x14ac:dyDescent="0.25">
      <c r="A23">
        <v>400</v>
      </c>
      <c r="B23">
        <v>2.6617200000000001E-4</v>
      </c>
      <c r="C23">
        <v>2.6038400000000001E-4</v>
      </c>
      <c r="D23">
        <v>2.5493800000000002E-4</v>
      </c>
      <c r="E23">
        <v>2.5619299999999999E-4</v>
      </c>
      <c r="F23">
        <v>2.84247E-4</v>
      </c>
      <c r="G23">
        <f t="shared" si="0"/>
        <v>2.6438680000000003E-4</v>
      </c>
      <c r="H23">
        <f t="shared" si="1"/>
        <v>1.6524175000000002E-9</v>
      </c>
    </row>
    <row r="24" spans="1:8" x14ac:dyDescent="0.25">
      <c r="A24">
        <v>500</v>
      </c>
      <c r="B24">
        <v>4.0835200000000001E-4</v>
      </c>
      <c r="C24">
        <v>4.07697E-4</v>
      </c>
      <c r="D24">
        <v>4.08324E-4</v>
      </c>
      <c r="E24">
        <v>3.8058299999999998E-4</v>
      </c>
      <c r="F24">
        <v>4.5251500000000001E-4</v>
      </c>
      <c r="G24">
        <f t="shared" si="0"/>
        <v>4.114942E-4</v>
      </c>
      <c r="H24">
        <f t="shared" si="1"/>
        <v>1.6459767999999999E-9</v>
      </c>
    </row>
    <row r="25" spans="1:8" x14ac:dyDescent="0.25">
      <c r="A25">
        <v>600</v>
      </c>
      <c r="B25">
        <v>5.7733299999999997E-4</v>
      </c>
      <c r="C25">
        <v>5.9404E-4</v>
      </c>
      <c r="D25">
        <v>6.2243599999999997E-4</v>
      </c>
      <c r="E25">
        <v>5.7582200000000003E-4</v>
      </c>
      <c r="F25">
        <v>7.3550799999999995E-4</v>
      </c>
      <c r="G25">
        <f t="shared" si="0"/>
        <v>6.2102779999999996E-4</v>
      </c>
      <c r="H25">
        <f t="shared" si="1"/>
        <v>1.7250772222222222E-9</v>
      </c>
    </row>
    <row r="26" spans="1:8" x14ac:dyDescent="0.25">
      <c r="A26">
        <v>700</v>
      </c>
      <c r="B26">
        <v>7.7724700000000001E-4</v>
      </c>
      <c r="C26">
        <v>7.3890100000000003E-4</v>
      </c>
      <c r="D26">
        <v>7.8657E-4</v>
      </c>
      <c r="E26">
        <v>7.6088200000000005E-4</v>
      </c>
      <c r="F26">
        <v>8.3090400000000004E-4</v>
      </c>
      <c r="G26">
        <f t="shared" si="0"/>
        <v>7.7890079999999996E-4</v>
      </c>
      <c r="H26">
        <f t="shared" si="1"/>
        <v>1.5895934693877551E-9</v>
      </c>
    </row>
    <row r="27" spans="1:8" x14ac:dyDescent="0.25">
      <c r="A27">
        <v>800</v>
      </c>
      <c r="B27">
        <v>1.0401410000000001E-3</v>
      </c>
      <c r="C27">
        <v>9.7741800000000008E-4</v>
      </c>
      <c r="D27">
        <v>9.5435300000000002E-4</v>
      </c>
      <c r="E27">
        <v>1.0080379999999999E-3</v>
      </c>
      <c r="F27">
        <v>1.142293E-3</v>
      </c>
      <c r="G27">
        <f t="shared" si="0"/>
        <v>1.0244486000000001E-3</v>
      </c>
      <c r="H27">
        <f t="shared" si="1"/>
        <v>1.6007009375000002E-9</v>
      </c>
    </row>
    <row r="28" spans="1:8" x14ac:dyDescent="0.25">
      <c r="A28">
        <v>900</v>
      </c>
      <c r="B28">
        <v>1.3148089999999999E-3</v>
      </c>
      <c r="C28">
        <v>1.162735E-3</v>
      </c>
      <c r="D28">
        <v>1.213654E-3</v>
      </c>
      <c r="E28">
        <v>1.209976E-3</v>
      </c>
      <c r="F28">
        <v>1.47612E-3</v>
      </c>
      <c r="G28">
        <f t="shared" si="0"/>
        <v>1.2754588E-3</v>
      </c>
      <c r="H28">
        <f t="shared" si="1"/>
        <v>1.5746404938271606E-9</v>
      </c>
    </row>
    <row r="29" spans="1:8" x14ac:dyDescent="0.25">
      <c r="A29">
        <v>1000</v>
      </c>
      <c r="B29">
        <v>1.6286790000000001E-3</v>
      </c>
      <c r="C29">
        <v>1.440169E-3</v>
      </c>
      <c r="D29">
        <v>1.5161199999999999E-3</v>
      </c>
      <c r="E29">
        <v>1.4835040000000001E-3</v>
      </c>
      <c r="F29">
        <v>1.743632E-3</v>
      </c>
      <c r="G29">
        <f t="shared" si="0"/>
        <v>1.5624208E-3</v>
      </c>
      <c r="H29">
        <f t="shared" si="1"/>
        <v>1.5624207999999999E-9</v>
      </c>
    </row>
    <row r="30" spans="1:8" x14ac:dyDescent="0.25">
      <c r="A30">
        <v>2000</v>
      </c>
      <c r="B30">
        <v>6.278479E-3</v>
      </c>
      <c r="C30">
        <v>5.8563560000000001E-3</v>
      </c>
      <c r="D30">
        <v>5.8656790000000004E-3</v>
      </c>
      <c r="E30">
        <v>5.6867200000000001E-3</v>
      </c>
      <c r="F30">
        <v>7.1640949999999997E-3</v>
      </c>
      <c r="G30">
        <f t="shared" si="0"/>
        <v>6.1702657999999997E-3</v>
      </c>
      <c r="H30">
        <f t="shared" si="1"/>
        <v>1.5425664499999999E-9</v>
      </c>
    </row>
    <row r="31" spans="1:8" x14ac:dyDescent="0.25">
      <c r="A31">
        <v>3000</v>
      </c>
      <c r="B31">
        <v>1.537409E-2</v>
      </c>
      <c r="C31">
        <v>1.3583187E-2</v>
      </c>
      <c r="D31">
        <v>1.4567277999999999E-2</v>
      </c>
      <c r="E31">
        <v>1.3551684E-2</v>
      </c>
      <c r="F31">
        <v>1.6334174E-2</v>
      </c>
      <c r="G31">
        <f t="shared" si="0"/>
        <v>1.4682082600000002E-2</v>
      </c>
      <c r="H31">
        <f t="shared" si="1"/>
        <v>1.6313425111111113E-9</v>
      </c>
    </row>
    <row r="32" spans="1:8" x14ac:dyDescent="0.25">
      <c r="A32">
        <v>4000</v>
      </c>
      <c r="B32">
        <v>2.7623852000000001E-2</v>
      </c>
      <c r="C32">
        <v>2.4749186999999999E-2</v>
      </c>
      <c r="D32">
        <v>2.3602987999999998E-2</v>
      </c>
      <c r="E32">
        <v>2.338993E-2</v>
      </c>
      <c r="F32">
        <v>2.9674512E-2</v>
      </c>
      <c r="G32">
        <f t="shared" si="0"/>
        <v>2.5808093799999998E-2</v>
      </c>
      <c r="H32">
        <f t="shared" si="1"/>
        <v>1.6130058624999999E-9</v>
      </c>
    </row>
    <row r="33" spans="1:8" x14ac:dyDescent="0.25">
      <c r="A33">
        <v>5000</v>
      </c>
      <c r="B33">
        <v>3.9363992E-2</v>
      </c>
      <c r="C33">
        <v>3.9491034000000001E-2</v>
      </c>
      <c r="D33">
        <v>3.9971774000000002E-2</v>
      </c>
      <c r="E33">
        <v>3.7951448999999998E-2</v>
      </c>
      <c r="F33">
        <v>4.8754569999999997E-2</v>
      </c>
      <c r="G33">
        <f t="shared" si="0"/>
        <v>4.1106563799999996E-2</v>
      </c>
      <c r="H33">
        <f t="shared" si="1"/>
        <v>1.6442625519999997E-9</v>
      </c>
    </row>
    <row r="34" spans="1:8" x14ac:dyDescent="0.25">
      <c r="A34">
        <v>6000</v>
      </c>
      <c r="B34">
        <v>5.4535544999999998E-2</v>
      </c>
      <c r="C34">
        <v>5.57029E-2</v>
      </c>
      <c r="D34">
        <v>5.6058793000000003E-2</v>
      </c>
      <c r="E34">
        <v>5.6643938999999997E-2</v>
      </c>
      <c r="F34">
        <v>6.8625903000000002E-2</v>
      </c>
      <c r="G34">
        <f>AVERAGE(B34:F34)</f>
        <v>5.8313415999999993E-2</v>
      </c>
      <c r="H34">
        <f t="shared" si="1"/>
        <v>1.6198171111111108E-9</v>
      </c>
    </row>
    <row r="35" spans="1:8" x14ac:dyDescent="0.25">
      <c r="A35">
        <v>7000</v>
      </c>
      <c r="B35">
        <v>7.7976908999999997E-2</v>
      </c>
      <c r="C35">
        <v>7.8922823000000003E-2</v>
      </c>
      <c r="D35">
        <v>7.7714130000000006E-2</v>
      </c>
      <c r="E35">
        <v>7.7026832000000003E-2</v>
      </c>
      <c r="F35">
        <v>8.2218670999999993E-2</v>
      </c>
      <c r="G35">
        <f t="shared" si="0"/>
        <v>7.8771872999999992E-2</v>
      </c>
      <c r="H35">
        <f t="shared" si="1"/>
        <v>1.6075892448979591E-9</v>
      </c>
    </row>
    <row r="36" spans="1:8" x14ac:dyDescent="0.25">
      <c r="A36">
        <v>8000</v>
      </c>
      <c r="B36">
        <v>0.102611571</v>
      </c>
      <c r="C36">
        <v>0.107694871</v>
      </c>
      <c r="D36">
        <v>0.10583548700000001</v>
      </c>
      <c r="E36">
        <v>0.10476672099999999</v>
      </c>
      <c r="F36">
        <v>0.10849099199999999</v>
      </c>
      <c r="G36">
        <f t="shared" si="0"/>
        <v>0.1058799284</v>
      </c>
      <c r="H36">
        <f t="shared" si="1"/>
        <v>1.65437388125E-9</v>
      </c>
    </row>
    <row r="37" spans="1:8" x14ac:dyDescent="0.25">
      <c r="A37">
        <v>9000</v>
      </c>
      <c r="B37">
        <v>0.13907238899999999</v>
      </c>
      <c r="C37">
        <v>0.14108932099999999</v>
      </c>
      <c r="D37">
        <v>0.138921028</v>
      </c>
      <c r="E37">
        <v>0.141456106</v>
      </c>
      <c r="F37">
        <v>0.14171905600000001</v>
      </c>
      <c r="G37">
        <f t="shared" si="0"/>
        <v>0.14045157999999999</v>
      </c>
      <c r="H37">
        <f t="shared" si="1"/>
        <v>1.7339701234567901E-9</v>
      </c>
    </row>
    <row r="38" spans="1:8" x14ac:dyDescent="0.25">
      <c r="A38">
        <v>10000</v>
      </c>
      <c r="B38">
        <v>0.175247561</v>
      </c>
      <c r="C38">
        <v>0.17887963100000001</v>
      </c>
      <c r="D38">
        <v>0.17647079600000001</v>
      </c>
      <c r="E38">
        <v>0.18025676299999999</v>
      </c>
      <c r="F38">
        <v>0.17975110399999999</v>
      </c>
      <c r="G38">
        <f t="shared" si="0"/>
        <v>0.17812117099999999</v>
      </c>
      <c r="H38">
        <f t="shared" si="1"/>
        <v>1.7812117099999999E-9</v>
      </c>
    </row>
    <row r="39" spans="1:8" x14ac:dyDescent="0.25">
      <c r="A39">
        <v>20000</v>
      </c>
      <c r="B39">
        <v>0.84706909900000005</v>
      </c>
      <c r="C39">
        <v>0.86074095399999995</v>
      </c>
      <c r="D39">
        <v>0.91049757499999995</v>
      </c>
      <c r="E39">
        <v>0.86144350400000003</v>
      </c>
      <c r="F39">
        <v>0.86326294599999998</v>
      </c>
      <c r="G39">
        <f t="shared" si="0"/>
        <v>0.86860281560000008</v>
      </c>
      <c r="H39">
        <f t="shared" si="1"/>
        <v>2.1715070390000004E-9</v>
      </c>
    </row>
    <row r="40" spans="1:8" x14ac:dyDescent="0.25">
      <c r="A40">
        <v>30000</v>
      </c>
      <c r="B40">
        <v>2.117008899</v>
      </c>
      <c r="C40">
        <v>2.1266673030000001</v>
      </c>
      <c r="D40">
        <v>2.2864982650000001</v>
      </c>
      <c r="E40">
        <v>2.1395207420000002</v>
      </c>
      <c r="F40">
        <v>2.1427316850000002</v>
      </c>
      <c r="G40">
        <f t="shared" si="0"/>
        <v>2.1624853788000005</v>
      </c>
      <c r="H40">
        <f t="shared" si="1"/>
        <v>2.4027615320000004E-9</v>
      </c>
    </row>
    <row r="41" spans="1:8" x14ac:dyDescent="0.25">
      <c r="A41">
        <v>40000</v>
      </c>
      <c r="B41">
        <v>4.0038878630000001</v>
      </c>
      <c r="C41">
        <v>4.0092313190000004</v>
      </c>
      <c r="D41">
        <v>4.2597826660000004</v>
      </c>
      <c r="E41">
        <v>4.0193371640000004</v>
      </c>
      <c r="F41">
        <v>4.0247857089999997</v>
      </c>
      <c r="G41">
        <f t="shared" si="0"/>
        <v>4.0634049442000002</v>
      </c>
      <c r="H41">
        <f t="shared" si="1"/>
        <v>2.539628090125E-9</v>
      </c>
    </row>
    <row r="42" spans="1:8" x14ac:dyDescent="0.25">
      <c r="A42">
        <v>50000</v>
      </c>
      <c r="B42">
        <v>6.4890193170000003</v>
      </c>
      <c r="C42">
        <v>6.4813997700000003</v>
      </c>
      <c r="D42">
        <v>6.8074690410000001</v>
      </c>
      <c r="E42">
        <v>6.4924500749999998</v>
      </c>
      <c r="F42">
        <v>6.5090915620000001</v>
      </c>
      <c r="G42">
        <f t="shared" si="0"/>
        <v>6.5558859530000007</v>
      </c>
      <c r="H42">
        <f t="shared" si="1"/>
        <v>2.6223543812000002E-9</v>
      </c>
    </row>
    <row r="44" spans="1:8" x14ac:dyDescent="0.25">
      <c r="H44" t="s">
        <v>32</v>
      </c>
    </row>
    <row r="45" spans="1:8" x14ac:dyDescent="0.25">
      <c r="H45">
        <f>AVERAGE(H2:H42)</f>
        <v>3.0687022142448776E-8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7"/>
  <sheetViews>
    <sheetView tabSelected="1" workbookViewId="0">
      <selection activeCell="H31" sqref="H31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2" bestFit="1" customWidth="1"/>
    <col min="5" max="5" width="13.28515625" bestFit="1" customWidth="1"/>
  </cols>
  <sheetData>
    <row r="2" spans="1:5" x14ac:dyDescent="0.25">
      <c r="A2" t="s">
        <v>5</v>
      </c>
      <c r="B2" t="s">
        <v>33</v>
      </c>
      <c r="C2" t="s">
        <v>34</v>
      </c>
      <c r="D2" t="s">
        <v>35</v>
      </c>
      <c r="E2" t="s">
        <v>36</v>
      </c>
    </row>
    <row r="3" spans="1:5" x14ac:dyDescent="0.25">
      <c r="A3">
        <v>1</v>
      </c>
      <c r="B3">
        <v>4.27E-7</v>
      </c>
      <c r="C3">
        <v>3.4200000000000002E-7</v>
      </c>
      <c r="D3">
        <v>1.054E-6</v>
      </c>
      <c r="E3">
        <v>4.8400000000000005E-7</v>
      </c>
    </row>
    <row r="4" spans="1:5" x14ac:dyDescent="0.25">
      <c r="A4">
        <v>2</v>
      </c>
      <c r="B4">
        <v>1.083E-6</v>
      </c>
      <c r="C4">
        <v>1.111E-6</v>
      </c>
      <c r="D4">
        <v>2.4229999999999999E-6</v>
      </c>
      <c r="E4">
        <v>1.1400000000000001E-6</v>
      </c>
    </row>
    <row r="5" spans="1:5" x14ac:dyDescent="0.25">
      <c r="A5">
        <v>3</v>
      </c>
      <c r="B5">
        <v>8.5499999999999997E-7</v>
      </c>
      <c r="C5">
        <v>8.2600000000000001E-7</v>
      </c>
      <c r="D5">
        <v>1.454E-6</v>
      </c>
      <c r="E5">
        <v>1.254E-6</v>
      </c>
    </row>
    <row r="6" spans="1:5" x14ac:dyDescent="0.25">
      <c r="A6">
        <v>4</v>
      </c>
      <c r="B6">
        <v>8.2600000000000001E-7</v>
      </c>
      <c r="C6">
        <v>8.5499999999999997E-7</v>
      </c>
      <c r="D6">
        <v>1.339E-6</v>
      </c>
      <c r="E6">
        <v>1.1969999999999999E-6</v>
      </c>
    </row>
    <row r="7" spans="1:5" x14ac:dyDescent="0.25">
      <c r="A7">
        <v>5</v>
      </c>
      <c r="B7">
        <v>2.3089999999999998E-6</v>
      </c>
      <c r="C7">
        <v>1.083E-6</v>
      </c>
      <c r="D7">
        <v>2.3089999999999998E-6</v>
      </c>
      <c r="E7">
        <v>1.767E-6</v>
      </c>
    </row>
    <row r="8" spans="1:5" x14ac:dyDescent="0.25">
      <c r="A8">
        <v>6</v>
      </c>
      <c r="B8">
        <v>2.4229999999999999E-6</v>
      </c>
      <c r="C8">
        <v>1.454E-6</v>
      </c>
      <c r="D8">
        <v>6.7569999999999998E-6</v>
      </c>
      <c r="E8">
        <v>3.3069999999999998E-6</v>
      </c>
    </row>
    <row r="9" spans="1:5" x14ac:dyDescent="0.25">
      <c r="A9">
        <v>7</v>
      </c>
      <c r="B9">
        <v>1.9379999999999999E-6</v>
      </c>
      <c r="C9">
        <v>1.9379999999999999E-6</v>
      </c>
      <c r="D9">
        <v>3.3349999999999998E-6</v>
      </c>
      <c r="E9">
        <v>2.7650000000000002E-6</v>
      </c>
    </row>
    <row r="10" spans="1:5" x14ac:dyDescent="0.25">
      <c r="A10">
        <v>8</v>
      </c>
      <c r="B10">
        <v>1.9099999999999999E-6</v>
      </c>
      <c r="C10">
        <v>2.0810000000000001E-6</v>
      </c>
      <c r="D10">
        <v>2.024E-6</v>
      </c>
      <c r="E10">
        <v>1.9099999999999999E-6</v>
      </c>
    </row>
    <row r="11" spans="1:5" x14ac:dyDescent="0.25">
      <c r="A11">
        <v>9</v>
      </c>
      <c r="B11">
        <v>3.05E-6</v>
      </c>
      <c r="C11">
        <v>1.454E-6</v>
      </c>
      <c r="D11">
        <v>2.4229999999999999E-6</v>
      </c>
      <c r="E11">
        <v>2.4229999999999999E-6</v>
      </c>
    </row>
    <row r="12" spans="1:5" x14ac:dyDescent="0.25">
      <c r="A12">
        <v>10</v>
      </c>
      <c r="B12">
        <v>4.561E-6</v>
      </c>
      <c r="C12">
        <v>2.1950000000000002E-6</v>
      </c>
      <c r="D12">
        <v>2.1950000000000002E-6</v>
      </c>
      <c r="E12">
        <v>2.8219999999999998E-6</v>
      </c>
    </row>
    <row r="13" spans="1:5" x14ac:dyDescent="0.25">
      <c r="A13">
        <v>20</v>
      </c>
      <c r="B13">
        <v>1.1318000000000001E-5</v>
      </c>
      <c r="C13">
        <v>5.8730000000000004E-6</v>
      </c>
      <c r="D13">
        <v>3.3639999999999999E-6</v>
      </c>
      <c r="E13">
        <v>9.5789999999999993E-6</v>
      </c>
    </row>
    <row r="14" spans="1:5" x14ac:dyDescent="0.25">
      <c r="A14">
        <v>30</v>
      </c>
      <c r="B14">
        <v>2.4774999999999999E-5</v>
      </c>
      <c r="C14">
        <v>1.2002E-5</v>
      </c>
      <c r="D14">
        <v>3.0790000000000001E-6</v>
      </c>
      <c r="E14">
        <v>3.3299000000000001E-5</v>
      </c>
    </row>
    <row r="15" spans="1:5" x14ac:dyDescent="0.25">
      <c r="A15">
        <v>40</v>
      </c>
      <c r="B15">
        <v>3.8859000000000002E-5</v>
      </c>
      <c r="C15">
        <v>2.7739999999999999E-5</v>
      </c>
      <c r="D15">
        <v>4.5329999999999996E-6</v>
      </c>
      <c r="E15">
        <v>5.1119000000000003E-5</v>
      </c>
    </row>
    <row r="16" spans="1:5" x14ac:dyDescent="0.25">
      <c r="A16">
        <v>50</v>
      </c>
      <c r="B16">
        <v>5.7049000000000002E-5</v>
      </c>
      <c r="C16">
        <v>3.2756999999999998E-5</v>
      </c>
      <c r="D16">
        <v>8.3809999999999999E-6</v>
      </c>
      <c r="E16">
        <v>6.5801000000000002E-5</v>
      </c>
    </row>
    <row r="17" spans="1:5" x14ac:dyDescent="0.25">
      <c r="A17">
        <v>60</v>
      </c>
      <c r="B17">
        <v>2.2493999999999998E-5</v>
      </c>
      <c r="C17">
        <v>1.6820000000000002E-5</v>
      </c>
      <c r="D17">
        <v>7.5259999999999996E-6</v>
      </c>
      <c r="E17">
        <v>2.8623999999999999E-5</v>
      </c>
    </row>
    <row r="18" spans="1:5" x14ac:dyDescent="0.25">
      <c r="A18">
        <v>70</v>
      </c>
      <c r="B18">
        <v>2.8566999999999999E-5</v>
      </c>
      <c r="C18">
        <v>1.6677999999999999E-5</v>
      </c>
      <c r="D18">
        <v>1.6164999999999999E-5</v>
      </c>
      <c r="E18">
        <v>2.8994999999999999E-5</v>
      </c>
    </row>
    <row r="19" spans="1:5" x14ac:dyDescent="0.25">
      <c r="A19">
        <v>80</v>
      </c>
      <c r="B19">
        <v>3.8089000000000001E-5</v>
      </c>
      <c r="C19">
        <v>2.2379999999999999E-5</v>
      </c>
      <c r="D19">
        <v>1.4654000000000001E-5</v>
      </c>
      <c r="E19">
        <v>3.5267E-5</v>
      </c>
    </row>
    <row r="20" spans="1:5" x14ac:dyDescent="0.25">
      <c r="A20">
        <v>90</v>
      </c>
      <c r="B20">
        <v>4.5074000000000002E-5</v>
      </c>
      <c r="C20">
        <v>2.1438999999999999E-5</v>
      </c>
      <c r="D20">
        <v>1.5081E-5</v>
      </c>
      <c r="E20">
        <v>3.8973000000000001E-5</v>
      </c>
    </row>
    <row r="21" spans="1:5" x14ac:dyDescent="0.25">
      <c r="A21">
        <v>100</v>
      </c>
      <c r="B21">
        <v>8.2793000000000005E-5</v>
      </c>
      <c r="C21">
        <v>2.5344999999999999E-5</v>
      </c>
      <c r="D21">
        <v>1.2772000000000001E-5</v>
      </c>
      <c r="E21">
        <v>6.5971999999999998E-5</v>
      </c>
    </row>
    <row r="22" spans="1:5" x14ac:dyDescent="0.25">
      <c r="A22">
        <v>200</v>
      </c>
      <c r="B22">
        <v>3.2339199999999998E-4</v>
      </c>
      <c r="C22">
        <v>9.8731000000000001E-5</v>
      </c>
      <c r="D22">
        <v>4.5816000000000003E-5</v>
      </c>
      <c r="E22">
        <v>4.1077600000000001E-4</v>
      </c>
    </row>
    <row r="23" spans="1:5" x14ac:dyDescent="0.25">
      <c r="A23">
        <v>300</v>
      </c>
      <c r="B23">
        <v>7.7528000000000004E-4</v>
      </c>
      <c r="C23">
        <v>2.2939299999999999E-4</v>
      </c>
      <c r="D23">
        <v>6.8880000000000005E-5</v>
      </c>
      <c r="E23">
        <v>1.2745810000000001E-3</v>
      </c>
    </row>
    <row r="24" spans="1:5" x14ac:dyDescent="0.25">
      <c r="A24">
        <v>400</v>
      </c>
      <c r="B24">
        <v>2.7877300000000001E-4</v>
      </c>
      <c r="C24">
        <v>4.4430400000000002E-4</v>
      </c>
      <c r="D24">
        <v>8.0142000000000006E-5</v>
      </c>
      <c r="E24">
        <v>1.33798E-4</v>
      </c>
    </row>
    <row r="25" spans="1:5" x14ac:dyDescent="0.25">
      <c r="A25">
        <v>500</v>
      </c>
      <c r="B25">
        <v>4.2180899999999999E-4</v>
      </c>
      <c r="C25">
        <v>6.4441800000000001E-4</v>
      </c>
      <c r="D25">
        <v>1.3091900000000001E-4</v>
      </c>
      <c r="E25">
        <v>2.9573700000000002E-4</v>
      </c>
    </row>
    <row r="26" spans="1:5" x14ac:dyDescent="0.25">
      <c r="A26">
        <v>600</v>
      </c>
      <c r="B26">
        <v>6.0832300000000002E-4</v>
      </c>
      <c r="C26">
        <v>1.6656850000000001E-3</v>
      </c>
      <c r="D26">
        <v>3.39072E-4</v>
      </c>
      <c r="E26">
        <v>3.1894399999999999E-4</v>
      </c>
    </row>
    <row r="27" spans="1:5" x14ac:dyDescent="0.25">
      <c r="A27">
        <v>700</v>
      </c>
      <c r="B27">
        <v>8.3857300000000001E-4</v>
      </c>
      <c r="C27">
        <v>1.195464E-3</v>
      </c>
      <c r="D27">
        <v>3.5700599999999999E-4</v>
      </c>
      <c r="E27">
        <v>3.65958E-4</v>
      </c>
    </row>
    <row r="28" spans="1:5" x14ac:dyDescent="0.25">
      <c r="A28">
        <v>800</v>
      </c>
      <c r="B28">
        <v>1.0375460000000001E-3</v>
      </c>
      <c r="C28">
        <v>4.2656999999999998E-4</v>
      </c>
      <c r="D28">
        <v>4.7258599999999999E-4</v>
      </c>
      <c r="E28">
        <v>4.9485299999999996E-4</v>
      </c>
    </row>
    <row r="29" spans="1:5" x14ac:dyDescent="0.25">
      <c r="A29">
        <v>900</v>
      </c>
      <c r="B29">
        <v>1.325985E-3</v>
      </c>
      <c r="C29">
        <v>3.89336E-4</v>
      </c>
      <c r="D29">
        <v>4.87839E-4</v>
      </c>
      <c r="E29">
        <v>6.3888699999999998E-4</v>
      </c>
    </row>
    <row r="30" spans="1:5" x14ac:dyDescent="0.25">
      <c r="A30">
        <v>1000</v>
      </c>
      <c r="B30">
        <v>1.717887E-3</v>
      </c>
      <c r="C30">
        <v>4.8746899999999998E-4</v>
      </c>
      <c r="D30">
        <v>1.07227E-4</v>
      </c>
      <c r="E30">
        <v>9.6048300000000004E-4</v>
      </c>
    </row>
    <row r="31" spans="1:5" x14ac:dyDescent="0.25">
      <c r="A31">
        <v>2000</v>
      </c>
      <c r="B31">
        <v>6.6239960000000001E-3</v>
      </c>
      <c r="C31">
        <v>1.952299E-3</v>
      </c>
      <c r="D31">
        <v>1.6148200000000001E-4</v>
      </c>
      <c r="E31">
        <v>2.7723119999999999E-3</v>
      </c>
    </row>
    <row r="32" spans="1:5" x14ac:dyDescent="0.25">
      <c r="A32">
        <v>3000</v>
      </c>
      <c r="B32">
        <v>1.5155559000000001E-2</v>
      </c>
      <c r="C32">
        <v>4.4455240000000002E-3</v>
      </c>
      <c r="D32">
        <v>3.39785E-4</v>
      </c>
      <c r="E32">
        <v>6.5123500000000001E-3</v>
      </c>
    </row>
    <row r="33" spans="1:5" x14ac:dyDescent="0.25">
      <c r="A33">
        <v>4000</v>
      </c>
      <c r="B33">
        <v>2.8221883999999999E-2</v>
      </c>
      <c r="C33">
        <v>8.5469859999999995E-3</v>
      </c>
      <c r="D33">
        <v>3.9518099999999998E-4</v>
      </c>
      <c r="E33">
        <v>1.1458002E-2</v>
      </c>
    </row>
    <row r="34" spans="1:5" x14ac:dyDescent="0.25">
      <c r="A34">
        <v>5000</v>
      </c>
      <c r="B34">
        <v>4.7837022999999999E-2</v>
      </c>
      <c r="C34">
        <v>1.3281663000000001E-2</v>
      </c>
      <c r="D34">
        <v>4.29935E-4</v>
      </c>
      <c r="E34">
        <v>1.6622528000000001E-2</v>
      </c>
    </row>
    <row r="35" spans="1:5" x14ac:dyDescent="0.25">
      <c r="A35">
        <v>6000</v>
      </c>
      <c r="B35">
        <v>6.5882044000000001E-2</v>
      </c>
      <c r="C35">
        <v>1.8020187999999999E-2</v>
      </c>
      <c r="D35">
        <v>5.4585799999999998E-4</v>
      </c>
      <c r="E35">
        <v>2.6289541999999999E-2</v>
      </c>
    </row>
    <row r="36" spans="1:5" x14ac:dyDescent="0.25">
      <c r="A36">
        <v>7000</v>
      </c>
      <c r="B36">
        <v>9.3479523999999994E-2</v>
      </c>
      <c r="C36">
        <v>2.5113321000000001E-2</v>
      </c>
      <c r="D36">
        <v>6.7121699999999999E-4</v>
      </c>
      <c r="E36">
        <v>3.3627322000000001E-2</v>
      </c>
    </row>
    <row r="37" spans="1:5" x14ac:dyDescent="0.25">
      <c r="A37">
        <v>8000</v>
      </c>
      <c r="B37">
        <v>0.12717698199999999</v>
      </c>
      <c r="C37">
        <v>3.1167852999999999E-2</v>
      </c>
      <c r="D37">
        <v>7.5526599999999999E-4</v>
      </c>
      <c r="E37">
        <v>4.0855022999999997E-2</v>
      </c>
    </row>
    <row r="38" spans="1:5" x14ac:dyDescent="0.25">
      <c r="A38">
        <v>9000</v>
      </c>
      <c r="B38">
        <v>0.16427061400000001</v>
      </c>
      <c r="C38">
        <v>3.9986457000000003E-2</v>
      </c>
      <c r="D38">
        <v>8.1205800000000005E-4</v>
      </c>
      <c r="E38">
        <v>5.1087738000000001E-2</v>
      </c>
    </row>
    <row r="39" spans="1:5" x14ac:dyDescent="0.25">
      <c r="A39">
        <v>10000</v>
      </c>
      <c r="B39">
        <v>0.205761531</v>
      </c>
      <c r="C39">
        <v>6.6943196999999996E-2</v>
      </c>
      <c r="D39">
        <v>1.107795E-3</v>
      </c>
      <c r="E39">
        <v>6.1437658999999999E-2</v>
      </c>
    </row>
    <row r="40" spans="1:5" x14ac:dyDescent="0.25">
      <c r="A40">
        <v>20000</v>
      </c>
      <c r="B40">
        <v>0.94637686899999995</v>
      </c>
      <c r="C40">
        <v>0.19759110799999999</v>
      </c>
      <c r="D40">
        <v>2.3087060000000002E-3</v>
      </c>
      <c r="E40">
        <v>0.26641501499999998</v>
      </c>
    </row>
    <row r="41" spans="1:5" x14ac:dyDescent="0.25">
      <c r="A41">
        <v>30000</v>
      </c>
      <c r="B41">
        <v>2.32521764</v>
      </c>
      <c r="C41">
        <v>0.49872576099999999</v>
      </c>
      <c r="D41">
        <v>3.8008489999999998E-3</v>
      </c>
      <c r="E41">
        <v>0.65255693100000001</v>
      </c>
    </row>
    <row r="42" spans="1:5" x14ac:dyDescent="0.25">
      <c r="A42">
        <v>40000</v>
      </c>
      <c r="B42">
        <v>4.3199412109999997</v>
      </c>
      <c r="C42">
        <v>0.94699009700000003</v>
      </c>
      <c r="D42">
        <v>4.9782960000000001E-3</v>
      </c>
      <c r="E42">
        <v>1.18912643</v>
      </c>
    </row>
    <row r="43" spans="1:5" x14ac:dyDescent="0.25">
      <c r="A43">
        <v>50000</v>
      </c>
      <c r="B43">
        <v>6.9283304230000002</v>
      </c>
      <c r="C43">
        <v>1.531460397</v>
      </c>
      <c r="D43">
        <v>6.180718E-3</v>
      </c>
      <c r="E43">
        <v>1.9014588139999999</v>
      </c>
    </row>
    <row r="44" spans="1:5" x14ac:dyDescent="0.25">
      <c r="A44">
        <v>60000</v>
      </c>
      <c r="C44">
        <v>2.246882185</v>
      </c>
      <c r="D44">
        <v>7.1864470000000003E-3</v>
      </c>
      <c r="E44">
        <v>2.7784067590000001</v>
      </c>
    </row>
    <row r="45" spans="1:5" x14ac:dyDescent="0.25">
      <c r="A45">
        <v>70000</v>
      </c>
      <c r="C45">
        <v>3.1387113339999999</v>
      </c>
      <c r="D45">
        <v>8.4364520000000005E-3</v>
      </c>
      <c r="E45">
        <v>3.8414602969999998</v>
      </c>
    </row>
    <row r="46" spans="1:5" x14ac:dyDescent="0.25">
      <c r="A46">
        <v>80000</v>
      </c>
      <c r="C46">
        <v>4.1281814560000001</v>
      </c>
      <c r="D46">
        <v>1.0065302E-2</v>
      </c>
      <c r="E46">
        <v>5.1241000650000004</v>
      </c>
    </row>
    <row r="47" spans="1:5" x14ac:dyDescent="0.25">
      <c r="A47">
        <v>90000</v>
      </c>
      <c r="C47">
        <v>5.2162571680000003</v>
      </c>
      <c r="D47">
        <v>1.3139767E-2</v>
      </c>
    </row>
    <row r="48" spans="1:5" x14ac:dyDescent="0.25">
      <c r="A48">
        <v>100000</v>
      </c>
      <c r="D48">
        <v>1.2387238E-2</v>
      </c>
    </row>
    <row r="49" spans="1:4" x14ac:dyDescent="0.25">
      <c r="A49">
        <v>200000</v>
      </c>
      <c r="D49">
        <v>2.8346844E-2</v>
      </c>
    </row>
    <row r="50" spans="1:4" x14ac:dyDescent="0.25">
      <c r="A50">
        <v>300000</v>
      </c>
      <c r="D50">
        <v>4.1967666000000001E-2</v>
      </c>
    </row>
    <row r="51" spans="1:4" x14ac:dyDescent="0.25">
      <c r="A51">
        <v>400000</v>
      </c>
      <c r="D51">
        <v>6.1625058000000003E-2</v>
      </c>
    </row>
    <row r="52" spans="1:4" x14ac:dyDescent="0.25">
      <c r="A52">
        <v>500000</v>
      </c>
      <c r="D52">
        <v>8.4015903000000003E-2</v>
      </c>
    </row>
    <row r="53" spans="1:4" x14ac:dyDescent="0.25">
      <c r="A53">
        <v>600000</v>
      </c>
      <c r="D53">
        <v>0.10721373100000001</v>
      </c>
    </row>
    <row r="54" spans="1:4" x14ac:dyDescent="0.25">
      <c r="A54">
        <v>700000</v>
      </c>
      <c r="D54">
        <v>0.13198401700000001</v>
      </c>
    </row>
    <row r="55" spans="1:4" x14ac:dyDescent="0.25">
      <c r="A55">
        <v>800000</v>
      </c>
      <c r="D55">
        <v>0.15190433</v>
      </c>
    </row>
    <row r="56" spans="1:4" x14ac:dyDescent="0.25">
      <c r="A56">
        <v>900000</v>
      </c>
      <c r="D56">
        <v>0.17793171999999999</v>
      </c>
    </row>
    <row r="57" spans="1:4" x14ac:dyDescent="0.25">
      <c r="A57">
        <v>1000000</v>
      </c>
      <c r="D57">
        <v>0.20533749800000001</v>
      </c>
    </row>
    <row r="58" spans="1:4" x14ac:dyDescent="0.25">
      <c r="A58">
        <v>2000000</v>
      </c>
      <c r="D58">
        <v>0.48899585299999998</v>
      </c>
    </row>
    <row r="59" spans="1:4" x14ac:dyDescent="0.25">
      <c r="A59">
        <v>3000000</v>
      </c>
      <c r="D59">
        <v>0.81690241299999999</v>
      </c>
    </row>
    <row r="60" spans="1:4" x14ac:dyDescent="0.25">
      <c r="A60">
        <v>4000000</v>
      </c>
      <c r="D60">
        <v>1.1867296839999999</v>
      </c>
    </row>
    <row r="61" spans="1:4" x14ac:dyDescent="0.25">
      <c r="A61">
        <v>5000000</v>
      </c>
      <c r="D61">
        <v>1.575573235</v>
      </c>
    </row>
    <row r="62" spans="1:4" x14ac:dyDescent="0.25">
      <c r="A62">
        <v>6000000</v>
      </c>
      <c r="D62">
        <v>1.952751057</v>
      </c>
    </row>
    <row r="63" spans="1:4" x14ac:dyDescent="0.25">
      <c r="A63">
        <v>7000000</v>
      </c>
      <c r="D63">
        <v>2.4049056229999999</v>
      </c>
    </row>
    <row r="64" spans="1:4" x14ac:dyDescent="0.25">
      <c r="A64">
        <v>8000000</v>
      </c>
      <c r="D64">
        <v>2.8752737050000001</v>
      </c>
    </row>
    <row r="65" spans="1:4" x14ac:dyDescent="0.25">
      <c r="A65">
        <v>9000000</v>
      </c>
      <c r="D65">
        <v>3.2978041079999998</v>
      </c>
    </row>
    <row r="66" spans="1:4" x14ac:dyDescent="0.25">
      <c r="A66">
        <v>10000000</v>
      </c>
      <c r="D66">
        <v>3.7812940249999998</v>
      </c>
    </row>
    <row r="67" spans="1:4" x14ac:dyDescent="0.25">
      <c r="A67">
        <v>20000000</v>
      </c>
      <c r="D67">
        <v>8.7222361470000003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J.Pritchard U1661665</dc:creator>
  <cp:lastModifiedBy>J.Pritchard U1661665</cp:lastModifiedBy>
  <dcterms:created xsi:type="dcterms:W3CDTF">2018-11-06T15:55:57Z</dcterms:created>
  <dcterms:modified xsi:type="dcterms:W3CDTF">2018-11-13T16:34:45Z</dcterms:modified>
</cp:coreProperties>
</file>